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6230" yWindow="-225" windowWidth="12660" windowHeight="11760" tabRatio="727" firstSheet="12" activeTab="18"/>
  </bookViews>
  <sheets>
    <sheet name="1.1.összevont mérleg" sheetId="1" r:id="rId1"/>
    <sheet name="1.2.kötelező" sheetId="137" r:id="rId2"/>
    <sheet name="1.3.önként" sheetId="138" r:id="rId3"/>
    <sheet name="1.4.állami" sheetId="139" r:id="rId4"/>
    <sheet name="2.1.működési mérleg  " sheetId="73" r:id="rId5"/>
    <sheet name="2.2.felhalmozási mérleg  " sheetId="61" r:id="rId6"/>
    <sheet name="3.akü  " sheetId="62" r:id="rId7"/>
    <sheet name="4.saját bevételek" sheetId="77" r:id="rId8"/>
    <sheet name="5.fejlesztési célok" sheetId="78" r:id="rId9"/>
    <sheet name="6.beruházás" sheetId="63" r:id="rId10"/>
    <sheet name="7.felújítás" sheetId="64" r:id="rId11"/>
    <sheet name="8. EU-s projekt" sheetId="71" r:id="rId12"/>
    <sheet name="9.1. önkormányzat" sheetId="3" r:id="rId13"/>
    <sheet name="9.1.1. önk. kötelező" sheetId="134" r:id="rId14"/>
    <sheet name="9.1.2. önk. önként" sheetId="135" r:id="rId15"/>
    <sheet name="9.1.3. önk. állami" sheetId="136" r:id="rId16"/>
    <sheet name="9.2. közös hivatal" sheetId="79" r:id="rId17"/>
    <sheet name="9.3. óvoda" sheetId="132" r:id="rId18"/>
    <sheet name="9.4. konyha" sheetId="133" r:id="rId19"/>
  </sheets>
  <definedNames>
    <definedName name="_xlnm.Print_Titles" localSheetId="12">'9.1. önkormányzat'!$1:$6</definedName>
    <definedName name="_xlnm.Print_Titles" localSheetId="13">'9.1.1. önk. kötelező'!$1:$6</definedName>
    <definedName name="_xlnm.Print_Titles" localSheetId="14">'9.1.2. önk. önként'!$1:$6</definedName>
    <definedName name="_xlnm.Print_Titles" localSheetId="15">'9.1.3. önk. állami'!$1:$6</definedName>
    <definedName name="_xlnm.Print_Titles" localSheetId="16">'9.2. közös hivatal'!$1:$6</definedName>
    <definedName name="_xlnm.Print_Titles" localSheetId="17">'9.3. óvoda'!$1:$6</definedName>
    <definedName name="_xlnm.Print_Titles" localSheetId="18">'9.4. konyha'!$1:$6</definedName>
    <definedName name="_xlnm.Print_Area" localSheetId="0">'1.1.összevont mérleg'!$A$1:$D$159</definedName>
    <definedName name="_xlnm.Print_Area" localSheetId="1">'1.2.kötelező'!$A$1:$D$159</definedName>
    <definedName name="_xlnm.Print_Area" localSheetId="2">'1.3.önként'!$A$1:$D$159</definedName>
    <definedName name="_xlnm.Print_Area" localSheetId="3">'1.4.állami'!$A$1:$D$159</definedName>
  </definedNames>
  <calcPr calcId="145621"/>
</workbook>
</file>

<file path=xl/calcChain.xml><?xml version="1.0" encoding="utf-8"?>
<calcChain xmlns="http://schemas.openxmlformats.org/spreadsheetml/2006/main">
  <c r="D91" i="71" l="1"/>
  <c r="C91" i="71"/>
  <c r="B91" i="71"/>
  <c r="E90" i="71"/>
  <c r="E89" i="71"/>
  <c r="E88" i="71"/>
  <c r="E87" i="71"/>
  <c r="E86" i="71"/>
  <c r="E85" i="71"/>
  <c r="E84" i="71"/>
  <c r="E91" i="71" s="1"/>
  <c r="D81" i="71"/>
  <c r="C81" i="71"/>
  <c r="B81" i="71"/>
  <c r="E80" i="71"/>
  <c r="E79" i="71"/>
  <c r="E78" i="71"/>
  <c r="E77" i="71"/>
  <c r="E76" i="71"/>
  <c r="E81" i="71" s="1"/>
  <c r="E75" i="71"/>
  <c r="E74" i="71"/>
  <c r="D73" i="71"/>
  <c r="D83" i="71" s="1"/>
  <c r="C73" i="71"/>
  <c r="C83" i="71" s="1"/>
  <c r="B73" i="71"/>
  <c r="B83" i="71" s="1"/>
  <c r="D67" i="71"/>
  <c r="C67" i="71"/>
  <c r="B67" i="71"/>
  <c r="E66" i="71"/>
  <c r="E65" i="71"/>
  <c r="E64" i="71"/>
  <c r="E63" i="71"/>
  <c r="E62" i="71"/>
  <c r="E61" i="71"/>
  <c r="E60" i="71"/>
  <c r="E67" i="71" s="1"/>
  <c r="D59" i="71"/>
  <c r="E57" i="71"/>
  <c r="D57" i="71"/>
  <c r="C57" i="71"/>
  <c r="B57" i="71"/>
  <c r="E56" i="71"/>
  <c r="E55" i="71"/>
  <c r="E54" i="71"/>
  <c r="E53" i="71"/>
  <c r="E52" i="71"/>
  <c r="E51" i="71"/>
  <c r="E50" i="71"/>
  <c r="D49" i="71"/>
  <c r="C49" i="71"/>
  <c r="C59" i="71" s="1"/>
  <c r="B49" i="71"/>
  <c r="B59" i="71" s="1"/>
  <c r="D45" i="71"/>
  <c r="C45" i="71"/>
  <c r="B45" i="71"/>
  <c r="E44" i="71"/>
  <c r="E43" i="71"/>
  <c r="E42" i="71"/>
  <c r="E41" i="71"/>
  <c r="E40" i="71"/>
  <c r="E39" i="71"/>
  <c r="E38" i="71"/>
  <c r="E45" i="71" s="1"/>
  <c r="D35" i="71"/>
  <c r="C35" i="71"/>
  <c r="B35" i="71"/>
  <c r="E34" i="71"/>
  <c r="E33" i="71"/>
  <c r="E32" i="71"/>
  <c r="E31" i="71"/>
  <c r="E30" i="71"/>
  <c r="E35" i="71" s="1"/>
  <c r="E29" i="71"/>
  <c r="E28" i="71"/>
  <c r="D22" i="71"/>
  <c r="C22" i="71"/>
  <c r="B22" i="71"/>
  <c r="E21" i="71"/>
  <c r="E20" i="71"/>
  <c r="E19" i="71"/>
  <c r="E18" i="71"/>
  <c r="E17" i="71"/>
  <c r="E16" i="71"/>
  <c r="E15" i="71"/>
  <c r="E22" i="71" s="1"/>
  <c r="D14" i="71"/>
  <c r="D27" i="71" s="1"/>
  <c r="D37" i="71" s="1"/>
  <c r="D12" i="71"/>
  <c r="C12" i="71"/>
  <c r="B12" i="71"/>
  <c r="E11" i="71"/>
  <c r="E10" i="71"/>
  <c r="E9" i="71"/>
  <c r="E8" i="71"/>
  <c r="E7" i="71"/>
  <c r="E12" i="71" s="1"/>
  <c r="E6" i="71"/>
  <c r="E5" i="71"/>
  <c r="D4" i="71"/>
  <c r="C4" i="71"/>
  <c r="C14" i="71" s="1"/>
  <c r="C27" i="71" s="1"/>
  <c r="C37" i="71" s="1"/>
  <c r="B4" i="71"/>
  <c r="B14" i="71" s="1"/>
  <c r="B27" i="71" s="1"/>
  <c r="B37" i="71" s="1"/>
  <c r="C60" i="3" l="1"/>
  <c r="D30" i="3" l="1"/>
  <c r="C30" i="3"/>
  <c r="D98" i="137" l="1"/>
  <c r="C98" i="137"/>
  <c r="D27" i="137"/>
  <c r="C27" i="137"/>
  <c r="C27" i="1" l="1"/>
  <c r="E23" i="63" l="1"/>
  <c r="D23" i="63"/>
  <c r="E24" i="64" l="1"/>
  <c r="D24" i="64"/>
  <c r="D93" i="137"/>
  <c r="D57" i="137"/>
  <c r="C57" i="137"/>
  <c r="D52" i="132"/>
  <c r="C52" i="132"/>
  <c r="D98" i="1"/>
  <c r="D93" i="1" s="1"/>
  <c r="D57" i="1"/>
  <c r="C57" i="1"/>
  <c r="D99" i="3"/>
  <c r="D94" i="3" s="1"/>
  <c r="C99" i="3"/>
  <c r="C94" i="3" s="1"/>
  <c r="C129" i="3" s="1"/>
  <c r="D99" i="134"/>
  <c r="D94" i="134" s="1"/>
  <c r="D26" i="132"/>
  <c r="C26" i="132"/>
  <c r="D11" i="77"/>
  <c r="D29" i="73"/>
  <c r="D140" i="137"/>
  <c r="C140" i="137"/>
  <c r="D129" i="137"/>
  <c r="C129" i="137"/>
  <c r="D114" i="137"/>
  <c r="C114" i="137"/>
  <c r="C93" i="137"/>
  <c r="D75" i="137"/>
  <c r="C75" i="137"/>
  <c r="D72" i="137"/>
  <c r="C72" i="137"/>
  <c r="D63" i="137"/>
  <c r="C63" i="137"/>
  <c r="D52" i="137"/>
  <c r="C52" i="137"/>
  <c r="D46" i="137"/>
  <c r="C46" i="137"/>
  <c r="D34" i="137"/>
  <c r="C34" i="137"/>
  <c r="D26" i="137"/>
  <c r="C26" i="137"/>
  <c r="D19" i="137"/>
  <c r="C19" i="137"/>
  <c r="D12" i="137"/>
  <c r="C12" i="137"/>
  <c r="D5" i="137"/>
  <c r="C5" i="137"/>
  <c r="D114" i="1"/>
  <c r="C114" i="1"/>
  <c r="C98" i="1"/>
  <c r="C93" i="1" s="1"/>
  <c r="D34" i="1"/>
  <c r="C34" i="1"/>
  <c r="D27" i="1"/>
  <c r="D26" i="1" s="1"/>
  <c r="C8" i="134"/>
  <c r="D8" i="134"/>
  <c r="C15" i="134"/>
  <c r="D15" i="134"/>
  <c r="C22" i="134"/>
  <c r="D22" i="134"/>
  <c r="C30" i="134"/>
  <c r="C29" i="134" s="1"/>
  <c r="D30" i="134"/>
  <c r="D29" i="134" s="1"/>
  <c r="C37" i="134"/>
  <c r="D37" i="134"/>
  <c r="C49" i="134"/>
  <c r="D49" i="134"/>
  <c r="C55" i="134"/>
  <c r="D55" i="134"/>
  <c r="C60" i="134"/>
  <c r="D60" i="134"/>
  <c r="C66" i="134"/>
  <c r="D66" i="134"/>
  <c r="C70" i="134"/>
  <c r="D70" i="134"/>
  <c r="C75" i="134"/>
  <c r="D75" i="134"/>
  <c r="C78" i="134"/>
  <c r="D78" i="134"/>
  <c r="C82" i="134"/>
  <c r="D82" i="134"/>
  <c r="C99" i="134"/>
  <c r="C94" i="134" s="1"/>
  <c r="C115" i="134"/>
  <c r="D115" i="134"/>
  <c r="C130" i="134"/>
  <c r="D130" i="134"/>
  <c r="C134" i="134"/>
  <c r="C155" i="134" s="1"/>
  <c r="D134" i="134"/>
  <c r="C141" i="134"/>
  <c r="D141" i="134"/>
  <c r="D155" i="134" s="1"/>
  <c r="C147" i="134"/>
  <c r="D147" i="134"/>
  <c r="C8" i="133"/>
  <c r="C37" i="133" s="1"/>
  <c r="D8" i="133"/>
  <c r="D37" i="133" s="1"/>
  <c r="C38" i="133"/>
  <c r="D38" i="133"/>
  <c r="C46" i="133"/>
  <c r="C58" i="133" s="1"/>
  <c r="D46" i="133"/>
  <c r="D58" i="133" s="1"/>
  <c r="C8" i="132"/>
  <c r="C37" i="132" s="1"/>
  <c r="D8" i="132"/>
  <c r="D37" i="132" s="1"/>
  <c r="C38" i="132"/>
  <c r="D38" i="132"/>
  <c r="C46" i="132"/>
  <c r="C58" i="132" s="1"/>
  <c r="D46" i="132"/>
  <c r="D38" i="79"/>
  <c r="C38" i="79"/>
  <c r="D20" i="79"/>
  <c r="C20" i="79"/>
  <c r="D8" i="79"/>
  <c r="C8" i="79"/>
  <c r="C37" i="79" s="1"/>
  <c r="C42" i="79" s="1"/>
  <c r="G17" i="61"/>
  <c r="D19" i="73"/>
  <c r="D72" i="1"/>
  <c r="D12" i="1"/>
  <c r="D37" i="3"/>
  <c r="D66" i="3"/>
  <c r="D8" i="3"/>
  <c r="D15" i="3"/>
  <c r="D29" i="3"/>
  <c r="D55" i="3"/>
  <c r="D49" i="3"/>
  <c r="D22" i="3"/>
  <c r="D75" i="3"/>
  <c r="D78" i="3"/>
  <c r="D115" i="3"/>
  <c r="D141" i="3"/>
  <c r="D130" i="3"/>
  <c r="D46" i="79"/>
  <c r="D52" i="79"/>
  <c r="G30" i="61"/>
  <c r="D30" i="61"/>
  <c r="D17" i="61"/>
  <c r="G18" i="73"/>
  <c r="G29" i="73"/>
  <c r="D140" i="1"/>
  <c r="D129" i="1"/>
  <c r="D5" i="1"/>
  <c r="D52" i="1"/>
  <c r="D75" i="1"/>
  <c r="D63" i="1"/>
  <c r="D46" i="1"/>
  <c r="D19" i="1"/>
  <c r="C26" i="1"/>
  <c r="C141" i="3"/>
  <c r="C4" i="73"/>
  <c r="F4" i="61" s="1"/>
  <c r="F29" i="73"/>
  <c r="C52" i="79"/>
  <c r="C130" i="3"/>
  <c r="C115" i="3"/>
  <c r="C78" i="3"/>
  <c r="C75" i="3"/>
  <c r="C66" i="3"/>
  <c r="C55" i="3"/>
  <c r="C49" i="3"/>
  <c r="C37" i="3"/>
  <c r="C29" i="3"/>
  <c r="C22" i="3"/>
  <c r="C15" i="3"/>
  <c r="C8" i="3"/>
  <c r="F17" i="61"/>
  <c r="F31" i="61" s="1"/>
  <c r="F18" i="73"/>
  <c r="F30" i="73" s="1"/>
  <c r="C17" i="61"/>
  <c r="C5" i="1"/>
  <c r="C52" i="1"/>
  <c r="C140" i="1"/>
  <c r="C129" i="1"/>
  <c r="C75" i="1"/>
  <c r="C72" i="1"/>
  <c r="C63" i="1"/>
  <c r="C46" i="1"/>
  <c r="C19" i="1"/>
  <c r="C12" i="1"/>
  <c r="F30" i="61"/>
  <c r="C18" i="61"/>
  <c r="C19" i="73"/>
  <c r="C29" i="73" s="1"/>
  <c r="C24" i="61"/>
  <c r="C24" i="73"/>
  <c r="C46" i="79"/>
  <c r="C8" i="78"/>
  <c r="C11" i="77"/>
  <c r="C11" i="62"/>
  <c r="D11" i="62"/>
  <c r="E11" i="62"/>
  <c r="F8" i="62"/>
  <c r="F9" i="62"/>
  <c r="F10" i="62"/>
  <c r="F7" i="62"/>
  <c r="F6" i="62"/>
  <c r="F11" i="62" s="1"/>
  <c r="B24" i="64"/>
  <c r="D89" i="134" l="1"/>
  <c r="D62" i="137"/>
  <c r="D153" i="1"/>
  <c r="C89" i="134"/>
  <c r="C155" i="3"/>
  <c r="D153" i="137"/>
  <c r="D128" i="1"/>
  <c r="D154" i="1" s="1"/>
  <c r="C4" i="61"/>
  <c r="D58" i="132"/>
  <c r="C58" i="79"/>
  <c r="C30" i="61"/>
  <c r="C86" i="137"/>
  <c r="D86" i="137"/>
  <c r="C153" i="137"/>
  <c r="D31" i="61"/>
  <c r="D37" i="79"/>
  <c r="D42" i="79" s="1"/>
  <c r="C62" i="137"/>
  <c r="C153" i="1"/>
  <c r="D42" i="133"/>
  <c r="C42" i="133"/>
  <c r="G30" i="73"/>
  <c r="C128" i="137"/>
  <c r="C128" i="1"/>
  <c r="D42" i="132"/>
  <c r="C42" i="132"/>
  <c r="D58" i="79"/>
  <c r="G31" i="61"/>
  <c r="D128" i="137"/>
  <c r="D154" i="137" s="1"/>
  <c r="D86" i="1"/>
  <c r="C86" i="1"/>
  <c r="C62" i="1"/>
  <c r="D62" i="1"/>
  <c r="D155" i="3"/>
  <c r="D129" i="3"/>
  <c r="C156" i="3"/>
  <c r="D89" i="3"/>
  <c r="D65" i="3"/>
  <c r="C89" i="3"/>
  <c r="C65" i="3"/>
  <c r="C129" i="134"/>
  <c r="C156" i="134" s="1"/>
  <c r="D129" i="134"/>
  <c r="D156" i="134" s="1"/>
  <c r="C65" i="134"/>
  <c r="C90" i="134" s="1"/>
  <c r="D65" i="134"/>
  <c r="C31" i="61"/>
  <c r="D90" i="134" l="1"/>
  <c r="C87" i="137"/>
  <c r="D87" i="137"/>
  <c r="C154" i="137"/>
  <c r="C154" i="1"/>
  <c r="D87" i="1"/>
  <c r="C87" i="1"/>
  <c r="D156" i="3"/>
  <c r="D90" i="3"/>
  <c r="C90" i="3"/>
  <c r="D18" i="73" l="1"/>
  <c r="D30" i="73" s="1"/>
  <c r="C18" i="73"/>
  <c r="C30" i="73" s="1"/>
</calcChain>
</file>

<file path=xl/sharedStrings.xml><?xml version="1.0" encoding="utf-8"?>
<sst xmlns="http://schemas.openxmlformats.org/spreadsheetml/2006/main" count="3167" uniqueCount="489">
  <si>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</si>
  <si>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</si>
  <si>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</si>
  <si>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</si>
  <si>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</si>
  <si>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</si>
  <si>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</si>
  <si>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</si>
  <si>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</si>
  <si>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</si>
  <si>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</si>
  <si>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</si>
  <si>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</si>
  <si>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</si>
  <si>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</si>
  <si>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</si>
  <si>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</si>
  <si>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</si>
  <si>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</si>
  <si>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</si>
  <si>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</si>
  <si>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</si>
  <si>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</si>
  <si>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</si>
  <si>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</si>
  <si>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</si>
  <si>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</si>
  <si>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</si>
  <si>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</si>
  <si>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</si>
  <si>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</si>
  <si>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</si>
  <si>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</si>
  <si>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</si>
  <si>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</si>
  <si>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</si>
  <si>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</si>
  <si>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</si>
  <si>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</si>
  <si>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</si>
  <si>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</si>
  <si>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</si>
  <si>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</si>
  <si>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</si>
  <si>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</si>
  <si>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</si>
  <si>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</si>
  <si>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</si>
  <si>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</si>
  <si>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</si>
  <si>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</si>
  <si>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</si>
  <si>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</si>
  <si>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</si>
  <si>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</si>
  <si>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</si>
  <si>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</si>
  <si>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</si>
  <si>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</si>
  <si>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</si>
  <si>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</si>
  <si>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</si>
  <si>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</si>
  <si>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</si>
  <si>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</si>
  <si>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</si>
  <si>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</si>
  <si>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</si>
  <si>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</si>
  <si>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</si>
  <si>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</si>
  <si>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</si>
  <si>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</si>
  <si>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</si>
  <si>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</si>
  <si>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</si>
  <si>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</si>
  <si>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</si>
  <si>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</si>
  <si>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</si>
  <si>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</si>
  <si>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</si>
  <si>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</si>
  <si>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</si>
  <si>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</si>
  <si>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</si>
  <si>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</si>
  <si>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</si>
  <si>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</si>
  <si>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</si>
  <si>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</si>
  <si>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</si>
  <si>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</si>
  <si>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</si>
  <si>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</si>
  <si>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</si>
  <si>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</si>
  <si>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</si>
  <si>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</si>
  <si>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</si>
  <si>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</si>
  <si>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</si>
  <si>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</si>
  <si>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</si>
  <si>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</si>
  <si>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</si>
  <si>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</si>
  <si>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</si>
  <si>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</si>
  <si>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</si>
  <si>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</si>
  <si>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</si>
  <si>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</si>
  <si>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</si>
  <si>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</si>
  <si>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</si>
  <si>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</si>
  <si>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</si>
  <si>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</si>
  <si>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</si>
  <si>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</si>
  <si>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</si>
  <si>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</si>
  <si>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</si>
  <si>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</si>
  <si>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</si>
  <si>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</si>
  <si>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</si>
  <si>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</si>
  <si>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</si>
  <si>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</si>
  <si>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</si>
  <si>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</si>
  <si>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</si>
  <si>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</si>
  <si>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</si>
  <si>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</si>
  <si>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</si>
  <si>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</si>
  <si>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</si>
  <si>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</si>
  <si>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</si>
  <si>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</si>
  <si>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</si>
  <si>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</si>
  <si>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</si>
  <si>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</si>
  <si>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</si>
  <si>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</si>
  <si>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</si>
  <si>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</si>
  <si>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</si>
  <si>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</si>
  <si>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</si>
  <si>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</si>
  <si>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</si>
  <si>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</si>
  <si>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</si>
  <si>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</si>
  <si>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</si>
  <si>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</si>
  <si>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</si>
  <si>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</si>
  <si>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</si>
  <si>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</si>
  <si>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</si>
  <si>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</si>
  <si>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</si>
  <si>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</si>
  <si>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</si>
  <si>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</si>
  <si>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</si>
  <si>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</si>
  <si>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</si>
  <si>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</si>
  <si>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</si>
  <si>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</si>
  <si>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</si>
  <si>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</si>
  <si>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</si>
  <si>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</si>
  <si>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</si>
  <si>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</si>
  <si>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</si>
  <si>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</si>
  <si>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</si>
  <si>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</si>
  <si>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</si>
  <si>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</si>
  <si>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</si>
  <si>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</si>
  <si>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</si>
  <si>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</si>
  <si>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</si>
  <si>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</si>
  <si>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</si>
  <si>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</si>
  <si>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</si>
  <si>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</si>
  <si>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</si>
  <si>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</si>
  <si>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</si>
  <si>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</si>
  <si>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</si>
  <si>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</si>
  <si>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</si>
  <si>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</si>
  <si>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</si>
  <si>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</si>
  <si>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</si>
  <si>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</si>
  <si>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</si>
  <si>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</si>
  <si>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</si>
  <si>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</si>
  <si>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</si>
  <si>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</si>
  <si>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</si>
  <si>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</si>
  <si>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</si>
  <si>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</si>
  <si>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</si>
  <si>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</si>
  <si>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</si>
  <si>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</si>
  <si>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</si>
  <si>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</si>
  <si>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</si>
  <si>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</si>
  <si>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</si>
  <si>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</si>
  <si>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</si>
  <si>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</si>
  <si>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</si>
  <si>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</si>
  <si>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</si>
  <si>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</si>
  <si>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</si>
  <si>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</si>
  <si>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</si>
  <si>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</si>
  <si>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</si>
  <si>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</si>
  <si>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</si>
  <si>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</si>
  <si>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</si>
  <si>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</si>
  <si>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</si>
  <si>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</si>
  <si>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</si>
  <si>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</si>
  <si>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</si>
  <si>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</si>
  <si>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</si>
  <si>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</si>
  <si>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</si>
  <si>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</si>
  <si>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</si>
  <si>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</si>
  <si>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</si>
  <si>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</si>
  <si>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</si>
  <si>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</si>
  <si>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</si>
  <si>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</si>
  <si>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</si>
  <si>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</si>
  <si>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</si>
  <si>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</si>
  <si>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</si>
  <si>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</si>
  <si>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</si>
  <si>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</si>
  <si>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</si>
  <si>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</si>
  <si>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</si>
  <si>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</si>
  <si>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</si>
  <si>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</si>
  <si>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</si>
  <si>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</si>
  <si>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</si>
  <si>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</si>
  <si>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</si>
  <si>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</si>
  <si>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</si>
  <si>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</si>
  <si>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</si>
  <si>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</si>
  <si>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</si>
  <si>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</si>
  <si>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</si>
  <si>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</si>
  <si>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</si>
  <si>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</si>
  <si>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</si>
  <si>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</si>
  <si>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</si>
  <si>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</si>
  <si>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</si>
  <si>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</si>
  <si>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</si>
  <si>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</si>
  <si>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</si>
  <si>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</si>
  <si>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</si>
  <si>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</si>
  <si>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</si>
  <si>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</si>
  <si>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</si>
  <si>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</si>
  <si>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</si>
  <si>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</si>
  <si>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</si>
  <si>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</si>
  <si>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</si>
  <si>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</si>
  <si>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</si>
  <si>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</si>
  <si>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</si>
  <si>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</si>
  <si>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</si>
  <si>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</si>
  <si>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</si>
  <si>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</si>
  <si>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</si>
  <si>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</si>
  <si>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</si>
  <si>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</si>
  <si>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</si>
  <si>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</si>
  <si>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</si>
  <si>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</si>
  <si>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</si>
  <si>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</si>
  <si>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</si>
  <si>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</si>
  <si>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</si>
  <si>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</si>
  <si>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</si>
  <si>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</si>
  <si>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</si>
  <si>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</si>
  <si>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</si>
  <si>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</si>
  <si>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</si>
  <si>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</si>
  <si>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</si>
  <si>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</si>
  <si>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</si>
  <si>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</si>
  <si>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</si>
  <si>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</si>
  <si>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</si>
  <si>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</si>
  <si>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</si>
  <si>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</si>
  <si>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</si>
  <si>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</si>
  <si>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</si>
  <si>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</si>
  <si>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</si>
  <si>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</si>
  <si>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</si>
  <si>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</si>
  <si>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</si>
  <si>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</si>
  <si>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</si>
  <si>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</si>
  <si>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</si>
  <si>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</si>
  <si>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</si>
  <si>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</si>
  <si>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</si>
  <si>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</si>
  <si>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</si>
  <si>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</si>
  <si>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</si>
  <si>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</si>
  <si>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</si>
  <si>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</si>
  <si>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</si>
  <si>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</si>
  <si>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</si>
  <si>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</si>
  <si>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</si>
  <si>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</si>
  <si>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</si>
  <si>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</si>
  <si>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</si>
  <si>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</si>
  <si>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</si>
  <si>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</si>
  <si>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</si>
  <si>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</si>
  <si>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</si>
  <si>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</si>
  <si>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</si>
  <si>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</si>
  <si>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</si>
  <si>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</si>
  <si>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</si>
  <si>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</si>
  <si>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</si>
  <si>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</si>
  <si>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</si>
  <si>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</si>
  <si>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</si>
  <si>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</si>
  <si>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</si>
  <si>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</si>
  <si>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</si>
  <si>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</si>
  <si>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</si>
  <si>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</si>
  <si>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</si>
  <si>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</si>
  <si>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</si>
  <si>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</si>
  <si>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</si>
  <si>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</si>
  <si>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</si>
  <si>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</si>
  <si>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</si>
  <si>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</si>
  <si>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</si>
  <si>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</si>
  <si>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</si>
  <si>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</si>
  <si>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</si>
  <si>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</si>
  <si>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</si>
  <si>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</si>
  <si>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</si>
  <si>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</si>
  <si>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</si>
  <si>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</si>
  <si>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</si>
  <si>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</si>
  <si>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</si>
  <si>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</si>
  <si>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</si>
  <si>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</si>
  <si>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</si>
  <si>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Központi, irányító szervi támogatás</t>
  </si>
  <si>
    <t>Belföldi finanszírozás kiadásai (6.1. + … + 6.5.)</t>
  </si>
  <si>
    <t>NEMLEGES</t>
  </si>
  <si>
    <t>ADÓSSÁGOT KELETKEZTETŐ FEJLESZTÉSI CÉLOK</t>
  </si>
  <si>
    <t>Pénzeszközök lekötött betétként elhelyezése, pénzügyi lízing kiadásai</t>
  </si>
  <si>
    <t>Intézmény finanszírozás</t>
  </si>
  <si>
    <t>Intézmény finanszírozása</t>
  </si>
  <si>
    <t>ÁH-n belüli megelőlegezések vissazfizetése</t>
  </si>
  <si>
    <t>Tiszatarjáni Közös Önkormányzati Hivatal</t>
  </si>
  <si>
    <t>Eredeti ei.</t>
  </si>
  <si>
    <t>Módosított ei.</t>
  </si>
  <si>
    <t>Tiszatarjáni Micimackó Napközi Otthonos Óvoda és Bölcsőde</t>
  </si>
  <si>
    <t>Tiszatarjáni Élelmezési és Gondozási Központ</t>
  </si>
  <si>
    <t>Tiszatarján Község Önkormányzata</t>
  </si>
  <si>
    <t>Önként vállalt feladatok bevételei, kiadásai</t>
  </si>
  <si>
    <t>Államigazgatási feladatok bevételei, kiadásai</t>
  </si>
  <si>
    <t>Eredeti
előirányzat</t>
  </si>
  <si>
    <t>Módosított
előirányzat</t>
  </si>
  <si>
    <t>Tiszatarján Község  Önkormányzata adósságot keletkeztető ügyletekből és kezességvállalásokból fennálló kötelezettségei</t>
  </si>
  <si>
    <t>Tiszatarján Község  Önkormányzata saját bevételeinek részletezése az adósságot keletkeztető ügyletből származó tárgyévi fizetési kötelezettség megállapításához</t>
  </si>
  <si>
    <t>2018.</t>
  </si>
  <si>
    <t>forintban</t>
  </si>
  <si>
    <t xml:space="preserve"> forintban</t>
  </si>
  <si>
    <t xml:space="preserve">forintban </t>
  </si>
  <si>
    <t xml:space="preserve"> </t>
  </si>
  <si>
    <t>Géppályázat</t>
  </si>
  <si>
    <t>Magyar Falu Program</t>
  </si>
  <si>
    <t>Life prototípus költsége</t>
  </si>
  <si>
    <t>Prototípus költségei</t>
  </si>
  <si>
    <t>TOP-5.3.1.  Helyi identitás és kohézió</t>
  </si>
  <si>
    <t>EFOP-3.9.2  Humánkapacitások fejlesztése</t>
  </si>
  <si>
    <t xml:space="preserve">EFOP-3.7.3  Az egész életen át tartó hozzáférés biztosítása Meőkövesden, Emődön és Tiszatarjánban </t>
  </si>
  <si>
    <t>LIFE16 CCA/HU/000115    LIFE-MICACC</t>
  </si>
  <si>
    <t>2.1.melléklet a ………./2020. (……..) önkormányzati rendelethez</t>
  </si>
  <si>
    <t>2.2. melléklet a ……/2020. (…….) önkormányzati rendelethez</t>
  </si>
  <si>
    <t>2019.</t>
  </si>
  <si>
    <t>2020.</t>
  </si>
  <si>
    <t>Rövid lejáratú hitel</t>
  </si>
  <si>
    <t>9.1. melléklet a …../2020. (……) önkormányzati rendelethez</t>
  </si>
  <si>
    <t>9.1.1. melléklet a …../2020. (……) önkormányzati rendelethez</t>
  </si>
  <si>
    <t>9.1.2. melléklet a …../2020. (……) önkormányzati rendelethez</t>
  </si>
  <si>
    <t>9.1.3. melléklet a …../2020. (..……) önkormányzati rendelethez</t>
  </si>
  <si>
    <t>9.3. melléklet a ….. /2020. (…….) önkormányzati rendelethez</t>
  </si>
  <si>
    <t>9.4. melléklet a ….. /2020. (……..) önkormányzati rendelethez</t>
  </si>
  <si>
    <t>9.5. melléklet a ….. /2020. (……..)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</si>
</sst>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56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1" fillId="0" borderId="1" xfId="4" applyFont="1" applyFill="1" applyBorder="1" applyAlignment="1" applyProtection="1">
      <alignment horizontal="left" vertical="center" wrapText="1" indent="1"/>
    </xf>
    <xf numFmtId="0" fontId="21" fillId="0" borderId="2" xfId="4" applyFont="1" applyFill="1" applyBorder="1" applyAlignment="1" applyProtection="1">
      <alignment horizontal="left" vertical="center" wrapText="1" indent="1"/>
    </xf>
    <xf numFmtId="0" fontId="21" fillId="0" borderId="3" xfId="4" applyFont="1" applyFill="1" applyBorder="1" applyAlignment="1" applyProtection="1">
      <alignment horizontal="left" vertical="center" wrapText="1" indent="1"/>
    </xf>
    <xf numFmtId="0" fontId="21" fillId="0" borderId="4" xfId="4" applyFont="1" applyFill="1" applyBorder="1" applyAlignment="1" applyProtection="1">
      <alignment horizontal="left" vertical="center" wrapText="1" indent="1"/>
    </xf>
    <xf numFmtId="0" fontId="21" fillId="0" borderId="5" xfId="4" applyFont="1" applyFill="1" applyBorder="1" applyAlignment="1" applyProtection="1">
      <alignment horizontal="left" vertical="center" wrapText="1" indent="1"/>
    </xf>
    <xf numFmtId="0" fontId="21" fillId="0" borderId="6" xfId="4" applyFont="1" applyFill="1" applyBorder="1" applyAlignment="1" applyProtection="1">
      <alignment horizontal="left" vertical="center" wrapText="1" indent="1"/>
    </xf>
    <xf numFmtId="49" fontId="21" fillId="0" borderId="7" xfId="4" applyNumberFormat="1" applyFont="1" applyFill="1" applyBorder="1" applyAlignment="1" applyProtection="1">
      <alignment horizontal="left" vertical="center" wrapText="1" indent="1"/>
    </xf>
    <xf numFmtId="49" fontId="21" fillId="0" borderId="8" xfId="4" applyNumberFormat="1" applyFont="1" applyFill="1" applyBorder="1" applyAlignment="1" applyProtection="1">
      <alignment horizontal="left" vertical="center" wrapText="1" indent="1"/>
    </xf>
    <xf numFmtId="49" fontId="21" fillId="0" borderId="9" xfId="4" applyNumberFormat="1" applyFont="1" applyFill="1" applyBorder="1" applyAlignment="1" applyProtection="1">
      <alignment horizontal="left" vertical="center" wrapText="1" indent="1"/>
    </xf>
    <xf numFmtId="49" fontId="21" fillId="0" borderId="10" xfId="4" applyNumberFormat="1" applyFont="1" applyFill="1" applyBorder="1" applyAlignment="1" applyProtection="1">
      <alignment horizontal="left" vertical="center" wrapText="1" indent="1"/>
    </xf>
    <xf numFmtId="49" fontId="21" fillId="0" borderId="11" xfId="4" applyNumberFormat="1" applyFont="1" applyFill="1" applyBorder="1" applyAlignment="1" applyProtection="1">
      <alignment horizontal="left" vertical="center" wrapText="1" indent="1"/>
    </xf>
    <xf numFmtId="49" fontId="21" fillId="0" borderId="12" xfId="4" applyNumberFormat="1" applyFont="1" applyFill="1" applyBorder="1" applyAlignment="1" applyProtection="1">
      <alignment horizontal="left" vertical="center" wrapText="1" indent="1"/>
    </xf>
    <xf numFmtId="0" fontId="21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3" fontId="29" fillId="0" borderId="4" xfId="0" applyNumberFormat="1" applyFont="1" applyFill="1" applyBorder="1" applyAlignment="1" applyProtection="1">
      <alignment vertical="center"/>
      <protection locked="0"/>
    </xf>
    <xf numFmtId="3" fontId="33" fillId="0" borderId="2" xfId="0" applyNumberFormat="1" applyFont="1" applyFill="1" applyBorder="1" applyAlignment="1" applyProtection="1">
      <alignment vertical="center"/>
      <protection locked="0"/>
    </xf>
    <xf numFmtId="3" fontId="29" fillId="0" borderId="2" xfId="0" applyNumberFormat="1" applyFont="1" applyFill="1" applyBorder="1" applyAlignment="1" applyProtection="1">
      <alignment vertical="center"/>
      <protection locked="0"/>
    </xf>
    <xf numFmtId="49" fontId="29" fillId="0" borderId="10" xfId="0" applyNumberFormat="1" applyFont="1" applyFill="1" applyBorder="1" applyAlignment="1" applyProtection="1">
      <alignment vertical="center"/>
      <protection locked="0"/>
    </xf>
    <xf numFmtId="3" fontId="29" fillId="0" borderId="6" xfId="0" applyNumberFormat="1" applyFont="1" applyFill="1" applyBorder="1" applyAlignment="1" applyProtection="1">
      <alignment vertical="center"/>
      <protection locked="0"/>
    </xf>
    <xf numFmtId="49" fontId="29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4" xfId="4" applyFont="1" applyFill="1" applyBorder="1" applyAlignment="1" applyProtection="1">
      <alignment horizontal="left" vertical="center" wrapText="1" indent="1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0" fontId="28" fillId="0" borderId="14" xfId="4" applyFont="1" applyFill="1" applyBorder="1" applyAlignment="1" applyProtection="1">
      <alignment horizontal="left" vertical="center" wrapText="1"/>
    </xf>
    <xf numFmtId="0" fontId="21" fillId="0" borderId="2" xfId="4" applyFont="1" applyFill="1" applyBorder="1" applyAlignment="1" applyProtection="1">
      <alignment horizontal="left" indent="6"/>
    </xf>
    <xf numFmtId="0" fontId="21" fillId="0" borderId="2" xfId="4" applyFont="1" applyFill="1" applyBorder="1" applyAlignment="1" applyProtection="1">
      <alignment horizontal="left" vertical="center" wrapText="1" indent="6"/>
    </xf>
    <xf numFmtId="0" fontId="21" fillId="0" borderId="6" xfId="4" applyFont="1" applyFill="1" applyBorder="1" applyAlignment="1" applyProtection="1">
      <alignment horizontal="left" vertical="center" wrapText="1" indent="6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1" fillId="0" borderId="14" xfId="4" applyFont="1" applyFill="1" applyBorder="1"/>
    <xf numFmtId="165" fontId="15" fillId="0" borderId="23" xfId="1" applyNumberFormat="1" applyFont="1" applyFill="1" applyBorder="1"/>
    <xf numFmtId="165" fontId="15" fillId="0" borderId="21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8" fillId="0" borderId="11" xfId="4" applyFont="1" applyFill="1" applyBorder="1" applyAlignment="1" applyProtection="1">
      <alignment horizontal="center" vertical="center" wrapText="1"/>
    </xf>
    <xf numFmtId="0" fontId="28" fillId="0" borderId="4" xfId="4" applyFont="1" applyFill="1" applyBorder="1" applyAlignment="1" applyProtection="1">
      <alignment horizontal="center" vertical="center" wrapText="1"/>
    </xf>
    <xf numFmtId="0" fontId="28" fillId="0" borderId="24" xfId="4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center" vertical="center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0" fontId="29" fillId="0" borderId="11" xfId="4" applyFont="1" applyFill="1" applyBorder="1" applyAlignment="1" applyProtection="1">
      <alignment horizontal="center" vertical="center"/>
    </xf>
    <xf numFmtId="0" fontId="29" fillId="0" borderId="8" xfId="4" applyFont="1" applyFill="1" applyBorder="1" applyAlignment="1" applyProtection="1">
      <alignment horizontal="center" vertical="center"/>
    </xf>
    <xf numFmtId="0" fontId="29" fillId="0" borderId="10" xfId="4" applyFont="1" applyFill="1" applyBorder="1" applyAlignment="1" applyProtection="1">
      <alignment horizontal="center" vertical="center"/>
    </xf>
    <xf numFmtId="165" fontId="28" fillId="0" borderId="17" xfId="1" applyNumberFormat="1" applyFont="1" applyFill="1" applyBorder="1" applyProtection="1"/>
    <xf numFmtId="165" fontId="29" fillId="0" borderId="24" xfId="1" applyNumberFormat="1" applyFont="1" applyFill="1" applyBorder="1" applyProtection="1">
      <protection locked="0"/>
    </xf>
    <xf numFmtId="165" fontId="29" fillId="0" borderId="21" xfId="1" applyNumberFormat="1" applyFont="1" applyFill="1" applyBorder="1" applyProtection="1">
      <protection locked="0"/>
    </xf>
    <xf numFmtId="165" fontId="29" fillId="0" borderId="22" xfId="1" applyNumberFormat="1" applyFont="1" applyFill="1" applyBorder="1" applyProtection="1">
      <protection locked="0"/>
    </xf>
    <xf numFmtId="0" fontId="29" fillId="0" borderId="4" xfId="4" applyFont="1" applyFill="1" applyBorder="1" applyProtection="1">
      <protection locked="0"/>
    </xf>
    <xf numFmtId="0" fontId="29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28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5" xfId="0" applyFont="1" applyFill="1" applyBorder="1" applyAlignment="1" applyProtection="1">
      <alignment vertical="center"/>
    </xf>
    <xf numFmtId="0" fontId="30" fillId="0" borderId="16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1" xfId="0" applyNumberFormat="1" applyFont="1" applyFill="1" applyBorder="1" applyAlignment="1" applyProtection="1">
      <alignment vertical="center"/>
    </xf>
    <xf numFmtId="3" fontId="29" fillId="0" borderId="24" xfId="0" applyNumberFormat="1" applyFont="1" applyFill="1" applyBorder="1" applyAlignment="1" applyProtection="1">
      <alignment vertical="center"/>
    </xf>
    <xf numFmtId="49" fontId="33" fillId="0" borderId="8" xfId="0" quotePrefix="1" applyNumberFormat="1" applyFont="1" applyFill="1" applyBorder="1" applyAlignment="1" applyProtection="1">
      <alignment horizontal="left" vertical="center" indent="1"/>
    </xf>
    <xf numFmtId="3" fontId="33" fillId="0" borderId="21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vertical="center"/>
    </xf>
    <xf numFmtId="3" fontId="29" fillId="0" borderId="21" xfId="0" applyNumberFormat="1" applyFont="1" applyFill="1" applyBorder="1" applyAlignment="1" applyProtection="1">
      <alignment vertical="center"/>
    </xf>
    <xf numFmtId="49" fontId="30" fillId="0" borderId="13" xfId="0" applyNumberFormat="1" applyFont="1" applyFill="1" applyBorder="1" applyAlignment="1" applyProtection="1">
      <alignment vertical="center"/>
    </xf>
    <xf numFmtId="3" fontId="29" fillId="0" borderId="14" xfId="0" applyNumberFormat="1" applyFont="1" applyFill="1" applyBorder="1" applyAlignment="1" applyProtection="1">
      <alignment vertical="center"/>
    </xf>
    <xf numFmtId="3" fontId="29" fillId="0" borderId="17" xfId="0" applyNumberFormat="1" applyFont="1" applyFill="1" applyBorder="1" applyAlignment="1" applyProtection="1">
      <alignment vertical="center"/>
    </xf>
    <xf numFmtId="49" fontId="29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16" fontId="0" fillId="0" borderId="0" xfId="0" applyNumberFormat="1" applyFill="1" applyAlignment="1">
      <alignment vertical="center" wrapText="1"/>
    </xf>
    <xf numFmtId="0" fontId="27" fillId="0" borderId="14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vertical="center" wrapText="1" indent="1"/>
    </xf>
    <xf numFmtId="0" fontId="26" fillId="0" borderId="6" xfId="0" applyFont="1" applyBorder="1" applyAlignment="1" applyProtection="1">
      <alignment horizontal="left" vertical="center" wrapText="1" indent="1"/>
    </xf>
    <xf numFmtId="0" fontId="27" fillId="0" borderId="18" xfId="0" applyFont="1" applyBorder="1" applyAlignment="1" applyProtection="1">
      <alignment horizontal="lef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26" xfId="0" applyNumberFormat="1" applyFont="1" applyFill="1" applyBorder="1" applyAlignment="1" applyProtection="1">
      <alignment horizontal="center" vertical="center" wrapText="1"/>
    </xf>
    <xf numFmtId="164" fontId="28" fillId="0" borderId="13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29" xfId="0" applyNumberFormat="1" applyFont="1" applyFill="1" applyBorder="1" applyAlignment="1" applyProtection="1">
      <alignment horizontal="left" vertical="center" wrapText="1" indent="1"/>
    </xf>
    <xf numFmtId="164" fontId="31" fillId="0" borderId="26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29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1" fillId="0" borderId="13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7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2"/>
    </xf>
    <xf numFmtId="164" fontId="29" fillId="0" borderId="2" xfId="0" applyNumberFormat="1" applyFont="1" applyFill="1" applyBorder="1" applyAlignment="1" applyProtection="1">
      <alignment horizontal="left" vertical="center" wrapText="1" indent="2"/>
    </xf>
    <xf numFmtId="164" fontId="33" fillId="0" borderId="2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2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0" fontId="25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7" fillId="0" borderId="2" xfId="0" applyFont="1" applyBorder="1" applyAlignment="1">
      <alignment horizontal="justify" wrapText="1"/>
    </xf>
    <xf numFmtId="0" fontId="37" fillId="0" borderId="2" xfId="0" applyFont="1" applyBorder="1" applyAlignment="1">
      <alignment wrapText="1"/>
    </xf>
    <xf numFmtId="0" fontId="37" fillId="0" borderId="31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1" fillId="0" borderId="7" xfId="0" applyNumberFormat="1" applyFont="1" applyFill="1" applyBorder="1" applyAlignment="1" applyProtection="1">
      <alignment horizontal="left" vertical="center" wrapText="1" inden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21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1" fillId="0" borderId="0" xfId="4" applyFont="1" applyFill="1" applyProtection="1"/>
    <xf numFmtId="0" fontId="15" fillId="0" borderId="0" xfId="4" applyFont="1" applyFill="1" applyProtection="1"/>
    <xf numFmtId="0" fontId="26" fillId="0" borderId="3" xfId="0" applyFont="1" applyBorder="1" applyAlignment="1" applyProtection="1">
      <alignment horizontal="left" wrapText="1" indent="1"/>
    </xf>
    <xf numFmtId="0" fontId="26" fillId="0" borderId="2" xfId="0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horizontal="left" wrapText="1" indent="1"/>
    </xf>
    <xf numFmtId="0" fontId="26" fillId="0" borderId="9" xfId="0" applyFont="1" applyBorder="1" applyAlignment="1" applyProtection="1">
      <alignment wrapText="1"/>
    </xf>
    <xf numFmtId="0" fontId="26" fillId="0" borderId="8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12" fillId="0" borderId="0" xfId="4" applyFill="1" applyAlignment="1" applyProtection="1"/>
    <xf numFmtId="0" fontId="24" fillId="0" borderId="0" xfId="4" applyFont="1" applyFill="1" applyProtection="1"/>
    <xf numFmtId="0" fontId="23" fillId="0" borderId="0" xfId="4" applyFont="1" applyFill="1" applyProtection="1"/>
    <xf numFmtId="0" fontId="12" fillId="0" borderId="0" xfId="4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1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1" fillId="0" borderId="9" xfId="4" applyNumberFormat="1" applyFont="1" applyFill="1" applyBorder="1" applyAlignment="1" applyProtection="1">
      <alignment horizontal="center" vertical="center" wrapText="1"/>
    </xf>
    <xf numFmtId="49" fontId="21" fillId="0" borderId="8" xfId="4" applyNumberFormat="1" applyFont="1" applyFill="1" applyBorder="1" applyAlignment="1" applyProtection="1">
      <alignment horizontal="center" vertical="center" wrapText="1"/>
    </xf>
    <xf numFmtId="49" fontId="21" fillId="0" borderId="10" xfId="4" applyNumberFormat="1" applyFont="1" applyFill="1" applyBorder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8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7" fillId="0" borderId="18" xfId="0" applyFont="1" applyBorder="1" applyAlignment="1" applyProtection="1">
      <alignment horizontal="center" wrapText="1"/>
    </xf>
    <xf numFmtId="49" fontId="21" fillId="0" borderId="11" xfId="4" applyNumberFormat="1" applyFont="1" applyFill="1" applyBorder="1" applyAlignment="1" applyProtection="1">
      <alignment horizontal="center" vertical="center" wrapText="1"/>
    </xf>
    <xf numFmtId="49" fontId="21" fillId="0" borderId="7" xfId="4" applyNumberFormat="1" applyFont="1" applyFill="1" applyBorder="1" applyAlignment="1" applyProtection="1">
      <alignment horizontal="center" vertical="center" wrapText="1"/>
    </xf>
    <xf numFmtId="49" fontId="21" fillId="0" borderId="12" xfId="4" applyNumberFormat="1" applyFont="1" applyFill="1" applyBorder="1" applyAlignment="1" applyProtection="1">
      <alignment horizontal="center" vertical="center" wrapText="1"/>
    </xf>
    <xf numFmtId="0" fontId="27" fillId="0" borderId="18" xfId="0" applyFont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49" fontId="29" fillId="0" borderId="11" xfId="0" applyNumberFormat="1" applyFont="1" applyFill="1" applyBorder="1" applyAlignment="1" applyProtection="1">
      <alignment horizontal="center" vertical="center" wrapText="1"/>
    </xf>
    <xf numFmtId="49" fontId="29" fillId="0" borderId="8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27" fillId="0" borderId="13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31" fillId="0" borderId="13" xfId="4" applyFont="1" applyFill="1" applyBorder="1" applyAlignment="1">
      <alignment horizontal="center" vertical="center"/>
    </xf>
    <xf numFmtId="165" fontId="31" fillId="0" borderId="14" xfId="4" applyNumberFormat="1" applyFont="1" applyFill="1" applyBorder="1"/>
    <xf numFmtId="165" fontId="31" fillId="0" borderId="17" xfId="4" applyNumberFormat="1" applyFont="1" applyFill="1" applyBorder="1"/>
    <xf numFmtId="0" fontId="34" fillId="0" borderId="0" xfId="4" applyFont="1" applyFill="1"/>
    <xf numFmtId="0" fontId="28" fillId="0" borderId="13" xfId="4" applyFont="1" applyFill="1" applyBorder="1" applyAlignment="1" applyProtection="1">
      <alignment horizontal="center" vertical="center"/>
    </xf>
    <xf numFmtId="164" fontId="21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1" fillId="0" borderId="6" xfId="4" applyNumberFormat="1" applyFont="1" applyFill="1" applyBorder="1" applyAlignment="1">
      <alignment horizontal="center" vertical="center" wrapText="1"/>
    </xf>
    <xf numFmtId="0" fontId="26" fillId="0" borderId="2" xfId="0" quotePrefix="1" applyFont="1" applyBorder="1" applyAlignment="1" applyProtection="1">
      <alignment horizontal="left" wrapText="1" indent="1"/>
    </xf>
    <xf numFmtId="0" fontId="26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0" fontId="21" fillId="0" borderId="31" xfId="4" applyFont="1" applyFill="1" applyBorder="1" applyAlignment="1" applyProtection="1">
      <alignment horizontal="left" vertical="center" wrapText="1" indent="7"/>
    </xf>
    <xf numFmtId="0" fontId="19" fillId="0" borderId="13" xfId="4" applyFont="1" applyFill="1" applyBorder="1" applyAlignment="1" applyProtection="1">
      <alignment horizontal="left" vertical="center" wrapText="1"/>
    </xf>
    <xf numFmtId="49" fontId="28" fillId="0" borderId="13" xfId="4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0" xfId="4" applyFont="1" applyFill="1" applyBorder="1" applyAlignment="1" applyProtection="1">
      <alignment horizontal="left" vertical="center" wrapText="1" indent="1"/>
    </xf>
    <xf numFmtId="0" fontId="19" fillId="0" borderId="0" xfId="4" applyFont="1" applyFill="1" applyBorder="1" applyAlignment="1" applyProtection="1">
      <alignment vertical="center" wrapText="1"/>
    </xf>
    <xf numFmtId="164" fontId="19" fillId="0" borderId="0" xfId="4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centerContinuous" vertical="center" wrapText="1"/>
    </xf>
    <xf numFmtId="164" fontId="8" fillId="0" borderId="36" xfId="0" applyNumberFormat="1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28" fillId="0" borderId="38" xfId="0" applyFont="1" applyFill="1" applyBorder="1" applyAlignment="1" applyProtection="1">
      <alignment horizontal="left" vertical="center" wrapText="1" indent="1"/>
    </xf>
    <xf numFmtId="0" fontId="21" fillId="0" borderId="39" xfId="4" applyFont="1" applyFill="1" applyBorder="1" applyAlignment="1" applyProtection="1">
      <alignment horizontal="left" vertical="center" wrapText="1" indent="1"/>
    </xf>
    <xf numFmtId="0" fontId="21" fillId="0" borderId="40" xfId="4" applyFont="1" applyFill="1" applyBorder="1" applyAlignment="1" applyProtection="1">
      <alignment horizontal="left" vertical="center" wrapText="1" indent="1"/>
    </xf>
    <xf numFmtId="0" fontId="21" fillId="0" borderId="41" xfId="4" applyFont="1" applyFill="1" applyBorder="1" applyAlignment="1" applyProtection="1">
      <alignment horizontal="left" vertical="center" wrapText="1" indent="1"/>
    </xf>
    <xf numFmtId="0" fontId="21" fillId="0" borderId="42" xfId="4" applyFont="1" applyFill="1" applyBorder="1" applyAlignment="1" applyProtection="1">
      <alignment horizontal="left" vertical="center" wrapText="1" indent="1"/>
    </xf>
    <xf numFmtId="0" fontId="28" fillId="0" borderId="38" xfId="4" applyFont="1" applyFill="1" applyBorder="1" applyAlignment="1" applyProtection="1">
      <alignment horizontal="left" vertical="center" wrapText="1" indent="1"/>
    </xf>
    <xf numFmtId="0" fontId="29" fillId="0" borderId="42" xfId="4" applyFont="1" applyFill="1" applyBorder="1" applyAlignment="1" applyProtection="1">
      <alignment horizontal="left" vertical="center" wrapText="1" indent="1"/>
    </xf>
    <xf numFmtId="0" fontId="29" fillId="0" borderId="40" xfId="4" applyFont="1" applyFill="1" applyBorder="1" applyAlignment="1" applyProtection="1">
      <alignment horizontal="left" vertical="center" wrapText="1" indent="1"/>
    </xf>
    <xf numFmtId="0" fontId="29" fillId="0" borderId="43" xfId="4" applyFont="1" applyFill="1" applyBorder="1" applyAlignment="1" applyProtection="1">
      <alignment horizontal="left" vertical="center" wrapText="1" indent="1"/>
    </xf>
    <xf numFmtId="0" fontId="36" fillId="0" borderId="44" xfId="0" applyFont="1" applyBorder="1" applyAlignment="1" applyProtection="1">
      <alignment horizontal="left" wrapText="1" indent="1"/>
    </xf>
    <xf numFmtId="0" fontId="4" fillId="0" borderId="44" xfId="0" applyFont="1" applyFill="1" applyBorder="1" applyAlignment="1" applyProtection="1">
      <alignment vertical="center" wrapText="1"/>
    </xf>
    <xf numFmtId="0" fontId="21" fillId="0" borderId="45" xfId="4" applyFont="1" applyFill="1" applyBorder="1" applyAlignment="1" applyProtection="1">
      <alignment horizontal="left" vertical="center" wrapText="1" indent="1"/>
    </xf>
    <xf numFmtId="0" fontId="21" fillId="0" borderId="40" xfId="4" applyFont="1" applyFill="1" applyBorder="1" applyAlignment="1" applyProtection="1">
      <alignment horizontal="left" indent="6"/>
    </xf>
    <xf numFmtId="0" fontId="21" fillId="0" borderId="40" xfId="4" applyFont="1" applyFill="1" applyBorder="1" applyAlignment="1" applyProtection="1">
      <alignment horizontal="left" vertical="center" wrapText="1" indent="6"/>
    </xf>
    <xf numFmtId="0" fontId="21" fillId="0" borderId="46" xfId="4" applyFont="1" applyFill="1" applyBorder="1" applyAlignment="1" applyProtection="1">
      <alignment horizontal="left" vertical="center" wrapText="1" indent="6"/>
    </xf>
    <xf numFmtId="0" fontId="21" fillId="0" borderId="47" xfId="4" applyFont="1" applyFill="1" applyBorder="1" applyAlignment="1" applyProtection="1">
      <alignment horizontal="left" vertical="center" wrapText="1" indent="6"/>
    </xf>
    <xf numFmtId="0" fontId="19" fillId="0" borderId="38" xfId="4" applyFont="1" applyFill="1" applyBorder="1" applyAlignment="1" applyProtection="1">
      <alignment vertical="center" wrapText="1"/>
    </xf>
    <xf numFmtId="0" fontId="21" fillId="0" borderId="46" xfId="4" applyFont="1" applyFill="1" applyBorder="1" applyAlignment="1" applyProtection="1">
      <alignment horizontal="left" vertical="center" wrapText="1" indent="1"/>
    </xf>
    <xf numFmtId="0" fontId="26" fillId="0" borderId="46" xfId="0" applyFont="1" applyBorder="1" applyAlignment="1" applyProtection="1">
      <alignment horizontal="left" vertical="center" wrapText="1" indent="1"/>
    </xf>
    <xf numFmtId="0" fontId="26" fillId="0" borderId="40" xfId="0" applyFont="1" applyBorder="1" applyAlignment="1" applyProtection="1">
      <alignment horizontal="left" vertical="center" wrapText="1" indent="1"/>
    </xf>
    <xf numFmtId="0" fontId="21" fillId="0" borderId="42" xfId="4" applyFont="1" applyFill="1" applyBorder="1" applyAlignment="1" applyProtection="1">
      <alignment horizontal="left" vertical="center" wrapText="1" indent="6"/>
    </xf>
    <xf numFmtId="0" fontId="25" fillId="0" borderId="43" xfId="0" applyFont="1" applyBorder="1" applyAlignment="1" applyProtection="1">
      <alignment horizontal="left" vertical="center" wrapText="1" indent="1"/>
    </xf>
    <xf numFmtId="0" fontId="19" fillId="0" borderId="38" xfId="4" applyFont="1" applyFill="1" applyBorder="1" applyAlignment="1" applyProtection="1">
      <alignment horizontal="left" vertical="center" wrapText="1" indent="1"/>
    </xf>
    <xf numFmtId="0" fontId="26" fillId="0" borderId="42" xfId="0" applyFont="1" applyBorder="1" applyAlignment="1" applyProtection="1">
      <alignment horizontal="left" wrapText="1" indent="1"/>
    </xf>
    <xf numFmtId="0" fontId="26" fillId="0" borderId="40" xfId="0" applyFont="1" applyBorder="1" applyAlignment="1" applyProtection="1">
      <alignment horizontal="left" wrapText="1" indent="1"/>
    </xf>
    <xf numFmtId="0" fontId="26" fillId="0" borderId="46" xfId="0" applyFont="1" applyBorder="1" applyAlignment="1" applyProtection="1">
      <alignment horizontal="left" wrapText="1" indent="1"/>
    </xf>
    <xf numFmtId="0" fontId="27" fillId="0" borderId="38" xfId="0" applyFont="1" applyBorder="1" applyAlignment="1" applyProtection="1">
      <alignment horizontal="left" vertical="center" wrapText="1" indent="1"/>
    </xf>
    <xf numFmtId="0" fontId="26" fillId="0" borderId="40" xfId="0" quotePrefix="1" applyFont="1" applyBorder="1" applyAlignment="1" applyProtection="1">
      <alignment horizontal="left" wrapText="1" indent="1"/>
    </xf>
    <xf numFmtId="0" fontId="26" fillId="0" borderId="46" xfId="0" applyFont="1" applyBorder="1" applyAlignment="1" applyProtection="1">
      <alignment wrapText="1"/>
    </xf>
    <xf numFmtId="164" fontId="30" fillId="0" borderId="2" xfId="0" applyNumberFormat="1" applyFont="1" applyFill="1" applyBorder="1" applyAlignment="1" applyProtection="1">
      <alignment vertical="center" wrapText="1"/>
      <protection locked="0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3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8" fillId="0" borderId="43" xfId="0" applyFont="1" applyFill="1" applyBorder="1" applyAlignment="1" applyProtection="1">
      <alignment horizontal="left" vertical="center" wrapText="1" indent="1"/>
    </xf>
    <xf numFmtId="0" fontId="30" fillId="0" borderId="16" xfId="0" applyFont="1" applyFill="1" applyBorder="1" applyAlignment="1" applyProtection="1">
      <alignment horizontal="center" vertical="center" wrapText="1"/>
    </xf>
    <xf numFmtId="0" fontId="30" fillId="0" borderId="25" xfId="0" applyFont="1" applyFill="1" applyBorder="1" applyAlignment="1" applyProtection="1">
      <alignment horizontal="center" vertical="center" wrapText="1"/>
    </xf>
    <xf numFmtId="0" fontId="28" fillId="0" borderId="18" xfId="0" applyFont="1" applyFill="1" applyBorder="1" applyAlignment="1" applyProtection="1">
      <alignment horizontal="center" vertical="center" wrapText="1"/>
    </xf>
    <xf numFmtId="0" fontId="28" fillId="0" borderId="43" xfId="4" applyFont="1" applyFill="1" applyBorder="1" applyAlignment="1" applyProtection="1">
      <alignment horizontal="left" vertical="center" wrapText="1" indent="1"/>
    </xf>
    <xf numFmtId="0" fontId="8" fillId="0" borderId="38" xfId="0" applyFont="1" applyFill="1" applyBorder="1" applyAlignment="1" applyProtection="1">
      <alignment horizontal="left" vertical="center" wrapText="1" inden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20" xfId="0" applyFill="1" applyBorder="1" applyAlignment="1" applyProtection="1">
      <alignment vertical="center" wrapTex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8" xfId="0" applyBorder="1" applyAlignment="1">
      <alignment vertical="center" wrapText="1"/>
    </xf>
    <xf numFmtId="0" fontId="31" fillId="0" borderId="17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 applyProtection="1">
      <alignment horizontal="left" vertical="center" wrapText="1"/>
    </xf>
    <xf numFmtId="0" fontId="0" fillId="0" borderId="49" xfId="0" applyBorder="1" applyAlignment="1">
      <alignment vertical="center" wrapText="1"/>
    </xf>
    <xf numFmtId="0" fontId="0" fillId="0" borderId="48" xfId="0" applyFill="1" applyBorder="1" applyAlignment="1" applyProtection="1">
      <alignment horizontal="left" vertical="center" wrapText="1"/>
    </xf>
    <xf numFmtId="0" fontId="28" fillId="0" borderId="4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7" fillId="0" borderId="0" xfId="0" applyFont="1" applyBorder="1" applyAlignment="1" applyProtection="1">
      <alignment horizontal="center" wrapText="1"/>
    </xf>
    <xf numFmtId="0" fontId="27" fillId="0" borderId="0" xfId="0" applyFont="1" applyBorder="1" applyAlignment="1" applyProtection="1">
      <alignment wrapText="1"/>
    </xf>
    <xf numFmtId="164" fontId="28" fillId="0" borderId="0" xfId="4" applyNumberFormat="1" applyFont="1" applyFill="1" applyBorder="1" applyAlignment="1" applyProtection="1">
      <alignment horizontal="right" vertical="center" wrapText="1" indent="1"/>
    </xf>
    <xf numFmtId="0" fontId="19" fillId="0" borderId="7" xfId="4" applyFont="1" applyFill="1" applyBorder="1" applyAlignment="1" applyProtection="1">
      <alignment horizontal="center" vertical="center" wrapText="1"/>
    </xf>
    <xf numFmtId="0" fontId="19" fillId="0" borderId="41" xfId="4" applyFont="1" applyFill="1" applyBorder="1" applyAlignment="1" applyProtection="1">
      <alignment vertical="center" wrapText="1"/>
    </xf>
    <xf numFmtId="0" fontId="38" fillId="0" borderId="49" xfId="0" applyFont="1" applyFill="1" applyBorder="1" applyAlignment="1" applyProtection="1">
      <alignment horizontal="left" vertical="center" wrapText="1"/>
    </xf>
    <xf numFmtId="0" fontId="38" fillId="0" borderId="49" xfId="0" applyFont="1" applyFill="1" applyBorder="1" applyAlignment="1" applyProtection="1">
      <alignment vertical="center" wrapText="1"/>
    </xf>
    <xf numFmtId="0" fontId="38" fillId="0" borderId="49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>
      <alignment vertical="center" wrapText="1"/>
    </xf>
    <xf numFmtId="0" fontId="27" fillId="0" borderId="48" xfId="0" applyFont="1" applyBorder="1" applyAlignment="1" applyProtection="1">
      <alignment horizontal="center" vertical="center" wrapText="1"/>
    </xf>
    <xf numFmtId="0" fontId="25" fillId="0" borderId="48" xfId="0" applyFont="1" applyBorder="1" applyAlignment="1" applyProtection="1">
      <alignment horizontal="left" vertical="center" wrapText="1" indent="1"/>
    </xf>
    <xf numFmtId="164" fontId="25" fillId="0" borderId="48" xfId="0" quotePrefix="1" applyNumberFormat="1" applyFont="1" applyBorder="1" applyAlignment="1" applyProtection="1">
      <alignment horizontal="right" vertical="center" wrapText="1" indent="1"/>
    </xf>
    <xf numFmtId="0" fontId="27" fillId="0" borderId="38" xfId="0" applyFont="1" applyBorder="1" applyAlignment="1" applyProtection="1">
      <alignment horizontal="left" wrapText="1" indent="1"/>
    </xf>
    <xf numFmtId="0" fontId="27" fillId="0" borderId="43" xfId="0" applyFont="1" applyBorder="1" applyAlignment="1" applyProtection="1">
      <alignment horizontal="left" wrapText="1" indent="1"/>
    </xf>
    <xf numFmtId="3" fontId="19" fillId="0" borderId="14" xfId="4" applyNumberFormat="1" applyFont="1" applyFill="1" applyBorder="1" applyAlignment="1" applyProtection="1">
      <alignment horizontal="right" vertical="center" wrapText="1" indent="1"/>
    </xf>
    <xf numFmtId="3" fontId="19" fillId="0" borderId="17" xfId="4" applyNumberFormat="1" applyFont="1" applyFill="1" applyBorder="1" applyAlignment="1" applyProtection="1">
      <alignment horizontal="right" vertical="center" wrapText="1" indent="1"/>
    </xf>
    <xf numFmtId="3" fontId="21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23" xfId="0" applyNumberFormat="1" applyFont="1" applyFill="1" applyBorder="1" applyAlignment="1">
      <alignment horizontal="right" vertical="center" wrapText="1" indent="1"/>
    </xf>
    <xf numFmtId="3" fontId="21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3" fontId="21" fillId="0" borderId="21" xfId="0" applyNumberFormat="1" applyFont="1" applyFill="1" applyBorder="1" applyAlignment="1">
      <alignment horizontal="right" vertical="center" wrapText="1" indent="1"/>
    </xf>
    <xf numFmtId="3" fontId="21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3" fontId="40" fillId="0" borderId="22" xfId="0" applyNumberFormat="1" applyFont="1" applyFill="1" applyBorder="1" applyAlignment="1">
      <alignment horizontal="right" vertical="center" wrapText="1" indent="1"/>
    </xf>
    <xf numFmtId="3" fontId="40" fillId="0" borderId="23" xfId="0" applyNumberFormat="1" applyFont="1" applyFill="1" applyBorder="1" applyAlignment="1">
      <alignment horizontal="right" vertical="center" wrapText="1" indent="1"/>
    </xf>
    <xf numFmtId="3" fontId="40" fillId="0" borderId="21" xfId="0" applyNumberFormat="1" applyFont="1" applyFill="1" applyBorder="1" applyAlignment="1">
      <alignment horizontal="right" vertical="center" wrapText="1" indent="1"/>
    </xf>
    <xf numFmtId="3" fontId="21" fillId="0" borderId="22" xfId="0" applyNumberFormat="1" applyFont="1" applyFill="1" applyBorder="1" applyAlignment="1">
      <alignment horizontal="right" vertical="center" wrapText="1" indent="1"/>
    </xf>
    <xf numFmtId="3" fontId="21" fillId="0" borderId="3" xfId="4" applyNumberFormat="1" applyFont="1" applyFill="1" applyBorder="1" applyAlignment="1" applyProtection="1">
      <alignment horizontal="right" vertical="center" wrapText="1" indent="1"/>
    </xf>
    <xf numFmtId="3" fontId="21" fillId="0" borderId="23" xfId="4" applyNumberFormat="1" applyFont="1" applyFill="1" applyBorder="1" applyAlignment="1" applyProtection="1">
      <alignment horizontal="right" vertical="center" wrapText="1" indent="1"/>
    </xf>
    <xf numFmtId="3" fontId="1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3" xfId="0" applyNumberFormat="1" applyFont="1" applyFill="1" applyBorder="1" applyAlignment="1">
      <alignment horizontal="right" vertical="center" wrapText="1" indent="1"/>
    </xf>
    <xf numFmtId="3" fontId="29" fillId="0" borderId="21" xfId="0" applyNumberFormat="1" applyFont="1" applyFill="1" applyBorder="1" applyAlignment="1">
      <alignment horizontal="right" vertical="center" wrapText="1" indent="1"/>
    </xf>
    <xf numFmtId="3" fontId="29" fillId="0" borderId="22" xfId="0" applyNumberFormat="1" applyFont="1" applyFill="1" applyBorder="1" applyAlignment="1">
      <alignment horizontal="right" vertical="center" wrapText="1" indent="1"/>
    </xf>
    <xf numFmtId="3" fontId="28" fillId="0" borderId="14" xfId="4" applyNumberFormat="1" applyFont="1" applyFill="1" applyBorder="1" applyAlignment="1" applyProtection="1">
      <alignment horizontal="right" vertical="center" wrapText="1" indent="1"/>
    </xf>
    <xf numFmtId="3" fontId="28" fillId="0" borderId="17" xfId="4" applyNumberFormat="1" applyFont="1" applyFill="1" applyBorder="1" applyAlignment="1" applyProtection="1">
      <alignment horizontal="right" vertical="center" wrapText="1" indent="1"/>
    </xf>
    <xf numFmtId="3" fontId="27" fillId="0" borderId="14" xfId="0" applyNumberFormat="1" applyFont="1" applyBorder="1" applyAlignment="1" applyProtection="1">
      <alignment horizontal="right" vertical="center" wrapText="1" indent="1"/>
    </xf>
    <xf numFmtId="3" fontId="27" fillId="0" borderId="17" xfId="0" applyNumberFormat="1" applyFont="1" applyBorder="1" applyAlignment="1" applyProtection="1">
      <alignment horizontal="right" vertical="center" wrapText="1" indent="1"/>
    </xf>
    <xf numFmtId="3" fontId="29" fillId="0" borderId="17" xfId="0" applyNumberFormat="1" applyFont="1" applyFill="1" applyBorder="1" applyAlignment="1">
      <alignment horizontal="right" vertical="center" wrapText="1" indent="1"/>
    </xf>
    <xf numFmtId="3" fontId="27" fillId="0" borderId="14" xfId="0" quotePrefix="1" applyNumberFormat="1" applyFont="1" applyBorder="1" applyAlignment="1" applyProtection="1">
      <alignment horizontal="right" vertical="center" wrapText="1" indent="1"/>
    </xf>
    <xf numFmtId="3" fontId="27" fillId="0" borderId="17" xfId="0" quotePrefix="1" applyNumberFormat="1" applyFont="1" applyBorder="1" applyAlignment="1" applyProtection="1">
      <alignment horizontal="right" vertical="center" wrapText="1" indent="1"/>
    </xf>
    <xf numFmtId="0" fontId="31" fillId="0" borderId="17" xfId="0" applyFont="1" applyFill="1" applyBorder="1" applyAlignment="1">
      <alignment horizontal="right" vertical="center" wrapText="1" indent="1"/>
    </xf>
    <xf numFmtId="0" fontId="31" fillId="0" borderId="20" xfId="0" applyFont="1" applyFill="1" applyBorder="1" applyAlignment="1">
      <alignment horizontal="right" vertical="center" wrapText="1" indent="1"/>
    </xf>
    <xf numFmtId="0" fontId="1" fillId="0" borderId="49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vertical="center" wrapText="1"/>
    </xf>
    <xf numFmtId="0" fontId="1" fillId="0" borderId="49" xfId="0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2" fillId="0" borderId="0" xfId="4" applyFill="1" applyAlignment="1" applyProtection="1">
      <alignment horizontal="right"/>
    </xf>
    <xf numFmtId="0" fontId="30" fillId="0" borderId="17" xfId="4" applyFont="1" applyFill="1" applyBorder="1" applyAlignment="1" applyProtection="1">
      <alignment horizontal="center" vertical="center" wrapText="1"/>
    </xf>
    <xf numFmtId="3" fontId="4" fillId="0" borderId="14" xfId="4" applyNumberFormat="1" applyFont="1" applyFill="1" applyBorder="1" applyAlignment="1" applyProtection="1">
      <alignment horizontal="right" vertical="center" wrapText="1" indent="1"/>
    </xf>
    <xf numFmtId="3" fontId="4" fillId="0" borderId="17" xfId="4" applyNumberFormat="1" applyFont="1" applyFill="1" applyBorder="1" applyAlignment="1" applyProtection="1">
      <alignment horizontal="right" vertical="center" wrapText="1" indent="1"/>
    </xf>
    <xf numFmtId="3" fontId="15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3" xfId="4" applyNumberFormat="1" applyFont="1" applyFill="1" applyBorder="1" applyAlignment="1" applyProtection="1">
      <alignment horizontal="right" indent="1"/>
    </xf>
    <xf numFmtId="3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1" xfId="4" applyNumberFormat="1" applyFont="1" applyFill="1" applyBorder="1" applyAlignment="1" applyProtection="1">
      <alignment horizontal="right" indent="1"/>
    </xf>
    <xf numFmtId="3" fontId="15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22" xfId="4" applyNumberFormat="1" applyFont="1" applyFill="1" applyBorder="1" applyAlignment="1" applyProtection="1">
      <alignment horizontal="right" indent="1"/>
    </xf>
    <xf numFmtId="3" fontId="15" fillId="0" borderId="3" xfId="4" applyNumberFormat="1" applyFont="1" applyFill="1" applyBorder="1" applyAlignment="1" applyProtection="1">
      <alignment horizontal="right" vertical="center" wrapText="1" indent="1"/>
    </xf>
    <xf numFmtId="3" fontId="15" fillId="0" borderId="23" xfId="4" applyNumberFormat="1" applyFont="1" applyFill="1" applyBorder="1" applyAlignment="1" applyProtection="1">
      <alignment horizontal="right" vertical="center" wrapText="1" indent="1"/>
    </xf>
    <xf numFmtId="3" fontId="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7" xfId="4" applyNumberFormat="1" applyFont="1" applyFill="1" applyBorder="1" applyAlignment="1" applyProtection="1">
      <alignment horizontal="right" indent="1"/>
    </xf>
    <xf numFmtId="3" fontId="1" fillId="0" borderId="23" xfId="4" applyNumberFormat="1" applyFont="1" applyFill="1" applyBorder="1" applyAlignment="1" applyProtection="1">
      <alignment horizontal="right" indent="1"/>
    </xf>
    <xf numFmtId="3" fontId="1" fillId="0" borderId="21" xfId="4" applyNumberFormat="1" applyFont="1" applyFill="1" applyBorder="1" applyAlignment="1" applyProtection="1">
      <alignment horizontal="right" indent="1"/>
    </xf>
    <xf numFmtId="3" fontId="15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22" xfId="4" applyNumberFormat="1" applyFont="1" applyFill="1" applyBorder="1" applyAlignment="1" applyProtection="1">
      <alignment horizontal="right" indent="1"/>
    </xf>
    <xf numFmtId="3" fontId="31" fillId="0" borderId="14" xfId="4" applyNumberFormat="1" applyFont="1" applyFill="1" applyBorder="1" applyAlignment="1" applyProtection="1">
      <alignment horizontal="right" vertical="center" wrapText="1" indent="1"/>
    </xf>
    <xf numFmtId="3" fontId="31" fillId="0" borderId="17" xfId="4" applyNumberFormat="1" applyFont="1" applyFill="1" applyBorder="1" applyAlignment="1" applyProtection="1">
      <alignment horizontal="right" vertical="center" wrapText="1" indent="1"/>
    </xf>
    <xf numFmtId="3" fontId="41" fillId="0" borderId="14" xfId="0" applyNumberFormat="1" applyFont="1" applyBorder="1" applyAlignment="1" applyProtection="1">
      <alignment horizontal="right" vertical="center" wrapText="1" indent="1"/>
    </xf>
    <xf numFmtId="3" fontId="41" fillId="0" borderId="17" xfId="0" applyNumberFormat="1" applyFont="1" applyBorder="1" applyAlignment="1" applyProtection="1">
      <alignment horizontal="right" vertical="center" wrapText="1" indent="1"/>
    </xf>
    <xf numFmtId="3" fontId="41" fillId="0" borderId="14" xfId="0" applyNumberFormat="1" applyFont="1" applyBorder="1" applyAlignment="1" applyProtection="1">
      <alignment horizontal="right" vertical="center" wrapText="1" indent="1"/>
      <protection locked="0"/>
    </xf>
    <xf numFmtId="3" fontId="41" fillId="0" borderId="17" xfId="0" applyNumberFormat="1" applyFont="1" applyBorder="1" applyAlignment="1" applyProtection="1">
      <alignment horizontal="right" vertical="center" wrapText="1" indent="1"/>
      <protection locked="0"/>
    </xf>
    <xf numFmtId="3" fontId="41" fillId="0" borderId="14" xfId="0" quotePrefix="1" applyNumberFormat="1" applyFont="1" applyBorder="1" applyAlignment="1" applyProtection="1">
      <alignment horizontal="right" vertical="center" wrapText="1" indent="1"/>
    </xf>
    <xf numFmtId="3" fontId="41" fillId="0" borderId="17" xfId="0" quotePrefix="1" applyNumberFormat="1" applyFont="1" applyBorder="1" applyAlignment="1" applyProtection="1">
      <alignment horizontal="right" vertical="center" wrapText="1" indent="1"/>
    </xf>
    <xf numFmtId="3" fontId="15" fillId="0" borderId="23" xfId="0" applyNumberFormat="1" applyFont="1" applyFill="1" applyBorder="1" applyAlignment="1">
      <alignment horizontal="right" vertical="center" wrapText="1" indent="1"/>
    </xf>
    <xf numFmtId="3" fontId="15" fillId="0" borderId="21" xfId="0" applyNumberFormat="1" applyFont="1" applyFill="1" applyBorder="1" applyAlignment="1">
      <alignment horizontal="right" vertical="center" wrapText="1" indent="1"/>
    </xf>
    <xf numFmtId="3" fontId="9" fillId="0" borderId="22" xfId="0" applyNumberFormat="1" applyFont="1" applyFill="1" applyBorder="1" applyAlignment="1">
      <alignment horizontal="right" vertical="center" wrapText="1" indent="1"/>
    </xf>
    <xf numFmtId="3" fontId="9" fillId="0" borderId="23" xfId="0" applyNumberFormat="1" applyFont="1" applyFill="1" applyBorder="1" applyAlignment="1">
      <alignment horizontal="right" vertical="center" wrapText="1" indent="1"/>
    </xf>
    <xf numFmtId="3" fontId="9" fillId="0" borderId="21" xfId="0" applyNumberFormat="1" applyFont="1" applyFill="1" applyBorder="1" applyAlignment="1">
      <alignment horizontal="right" vertical="center" wrapText="1" indent="1"/>
    </xf>
    <xf numFmtId="3" fontId="15" fillId="0" borderId="22" xfId="0" applyNumberFormat="1" applyFont="1" applyFill="1" applyBorder="1" applyAlignment="1">
      <alignment horizontal="right" vertical="center" wrapText="1" indent="1"/>
    </xf>
    <xf numFmtId="3" fontId="1" fillId="0" borderId="23" xfId="0" applyNumberFormat="1" applyFont="1" applyFill="1" applyBorder="1" applyAlignment="1">
      <alignment horizontal="right" vertical="center" wrapText="1" indent="1"/>
    </xf>
    <xf numFmtId="3" fontId="1" fillId="0" borderId="21" xfId="0" applyNumberFormat="1" applyFont="1" applyFill="1" applyBorder="1" applyAlignment="1">
      <alignment horizontal="right" vertical="center" wrapText="1" indent="1"/>
    </xf>
    <xf numFmtId="3" fontId="1" fillId="0" borderId="22" xfId="0" applyNumberFormat="1" applyFont="1" applyFill="1" applyBorder="1" applyAlignment="1">
      <alignment horizontal="right" vertical="center" wrapText="1" indent="1"/>
    </xf>
    <xf numFmtId="3" fontId="1" fillId="0" borderId="17" xfId="0" applyNumberFormat="1" applyFont="1" applyFill="1" applyBorder="1" applyAlignment="1">
      <alignment horizontal="right" vertical="center" wrapText="1" indent="1"/>
    </xf>
    <xf numFmtId="3" fontId="31" fillId="0" borderId="14" xfId="0" applyNumberFormat="1" applyFont="1" applyFill="1" applyBorder="1" applyAlignment="1" applyProtection="1">
      <alignment horizontal="right" vertical="center" wrapText="1" indent="1"/>
    </xf>
    <xf numFmtId="3" fontId="31" fillId="0" borderId="17" xfId="0" applyNumberFormat="1" applyFont="1" applyFill="1" applyBorder="1" applyAlignment="1" applyProtection="1">
      <alignment horizontal="right" vertical="center" wrapText="1" indent="1"/>
    </xf>
    <xf numFmtId="3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3" xfId="0" applyNumberFormat="1" applyFont="1" applyFill="1" applyBorder="1" applyAlignment="1" applyProtection="1">
      <alignment horizontal="right" vertical="center" wrapText="1" indent="1"/>
    </xf>
    <xf numFmtId="3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1" xfId="0" applyNumberFormat="1" applyFont="1" applyFill="1" applyBorder="1" applyAlignment="1" applyProtection="1">
      <alignment horizontal="right" vertical="center" wrapText="1" indent="1"/>
    </xf>
    <xf numFmtId="3" fontId="0" fillId="0" borderId="21" xfId="0" applyNumberFormat="1" applyFont="1" applyFill="1" applyBorder="1" applyAlignment="1" applyProtection="1">
      <alignment horizontal="right" vertical="center" wrapText="1" indent="1"/>
    </xf>
    <xf numFmtId="3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2" xfId="0" applyNumberFormat="1" applyFont="1" applyFill="1" applyBorder="1" applyAlignment="1" applyProtection="1">
      <alignment horizontal="right" vertical="center" wrapText="1" indent="1"/>
    </xf>
    <xf numFmtId="3" fontId="0" fillId="0" borderId="23" xfId="0" applyNumberFormat="1" applyFont="1" applyFill="1" applyBorder="1" applyAlignment="1" applyProtection="1">
      <alignment horizontal="right" vertical="center" wrapText="1" indent="1"/>
    </xf>
    <xf numFmtId="3" fontId="3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17" xfId="0" applyNumberFormat="1" applyFont="1" applyFill="1" applyBorder="1" applyAlignment="1" applyProtection="1">
      <alignment horizontal="right" vertical="center" wrapText="1" indent="1"/>
    </xf>
    <xf numFmtId="3" fontId="17" fillId="0" borderId="17" xfId="0" applyNumberFormat="1" applyFont="1" applyFill="1" applyBorder="1" applyAlignment="1" applyProtection="1">
      <alignment horizontal="right" vertical="center" wrapText="1" indent="1"/>
    </xf>
    <xf numFmtId="3" fontId="3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50" xfId="0" applyNumberFormat="1" applyFont="1" applyFill="1" applyBorder="1" applyAlignment="1" applyProtection="1">
      <alignment horizontal="center" vertical="center" wrapText="1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4" xfId="0" applyNumberFormat="1" applyFont="1" applyFill="1" applyBorder="1" applyAlignment="1" applyProtection="1">
      <alignment horizontal="right" vertical="center" wrapText="1" indent="1"/>
    </xf>
    <xf numFmtId="164" fontId="4" fillId="0" borderId="53" xfId="0" applyNumberFormat="1" applyFont="1" applyFill="1" applyBorder="1" applyAlignment="1" applyProtection="1">
      <alignment horizontal="right" vertical="center" wrapText="1" indent="1"/>
    </xf>
    <xf numFmtId="164" fontId="4" fillId="0" borderId="44" xfId="0" applyNumberFormat="1" applyFont="1" applyFill="1" applyBorder="1" applyAlignment="1" applyProtection="1">
      <alignment horizontal="righ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7" xfId="0" applyNumberFormat="1" applyFont="1" applyFill="1" applyBorder="1" applyAlignment="1" applyProtection="1">
      <alignment horizontal="right" vertical="center" wrapText="1" indent="1"/>
    </xf>
    <xf numFmtId="3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4" xfId="0" applyFont="1" applyBorder="1" applyAlignment="1" applyProtection="1">
      <alignment horizontal="left" wrapText="1" indent="1"/>
    </xf>
    <xf numFmtId="0" fontId="27" fillId="0" borderId="19" xfId="0" applyFont="1" applyBorder="1" applyAlignment="1" applyProtection="1">
      <alignment horizontal="left" wrapText="1" indent="1"/>
    </xf>
    <xf numFmtId="3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5" xfId="0" applyNumberFormat="1" applyFont="1" applyFill="1" applyBorder="1" applyAlignment="1" applyProtection="1">
      <alignment vertical="center" wrapText="1"/>
      <protection locked="0"/>
    </xf>
    <xf numFmtId="164" fontId="4" fillId="0" borderId="2" xfId="0" applyNumberFormat="1" applyFont="1" applyFill="1" applyBorder="1" applyAlignment="1" applyProtection="1">
      <alignment vertical="center" wrapText="1"/>
      <protection locked="0"/>
    </xf>
    <xf numFmtId="164" fontId="4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right" vertical="center" wrapText="1" indent="1"/>
    </xf>
    <xf numFmtId="164" fontId="9" fillId="0" borderId="51" xfId="0" applyNumberFormat="1" applyFont="1" applyFill="1" applyBorder="1" applyAlignment="1" applyProtection="1">
      <alignment horizontal="right" vertical="center" wrapText="1" indent="1"/>
    </xf>
    <xf numFmtId="164" fontId="1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" xfId="0" applyNumberFormat="1" applyFont="1" applyFill="1" applyBorder="1" applyAlignment="1" applyProtection="1">
      <alignment horizontal="right" vertical="center" wrapText="1" indent="1"/>
    </xf>
    <xf numFmtId="3" fontId="1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7" xfId="0" applyNumberFormat="1" applyFont="1" applyFill="1" applyBorder="1" applyAlignment="1" applyProtection="1">
      <alignment horizontal="right" vertical="center" wrapText="1" indent="1"/>
    </xf>
    <xf numFmtId="0" fontId="28" fillId="0" borderId="14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 wrapText="1"/>
    </xf>
    <xf numFmtId="0" fontId="30" fillId="0" borderId="4" xfId="4" applyFont="1" applyFill="1" applyBorder="1" applyAlignment="1" applyProtection="1">
      <alignment horizontal="center" vertical="center" wrapText="1"/>
    </xf>
    <xf numFmtId="0" fontId="30" fillId="0" borderId="39" xfId="4" applyFont="1" applyFill="1" applyBorder="1" applyAlignment="1" applyProtection="1">
      <alignment horizontal="center" vertical="center" wrapText="1"/>
    </xf>
    <xf numFmtId="0" fontId="30" fillId="0" borderId="25" xfId="4" applyFont="1" applyFill="1" applyBorder="1" applyAlignment="1">
      <alignment horizontal="center" vertical="center" wrapText="1"/>
    </xf>
    <xf numFmtId="0" fontId="42" fillId="0" borderId="3" xfId="4" applyFont="1" applyFill="1" applyBorder="1" applyProtection="1"/>
    <xf numFmtId="3" fontId="1" fillId="0" borderId="55" xfId="1" applyNumberFormat="1" applyFont="1" applyFill="1" applyBorder="1" applyAlignment="1" applyProtection="1">
      <alignment horizontal="right" vertical="center"/>
      <protection locked="0"/>
    </xf>
    <xf numFmtId="3" fontId="1" fillId="0" borderId="45" xfId="1" applyNumberFormat="1" applyFont="1" applyFill="1" applyBorder="1" applyAlignment="1" applyProtection="1">
      <alignment horizontal="right" vertical="center"/>
      <protection locked="0"/>
    </xf>
    <xf numFmtId="3" fontId="1" fillId="0" borderId="21" xfId="4" applyNumberFormat="1" applyFont="1" applyFill="1" applyBorder="1" applyAlignment="1">
      <alignment horizontal="right" vertical="center"/>
    </xf>
    <xf numFmtId="3" fontId="1" fillId="0" borderId="22" xfId="4" applyNumberFormat="1" applyFont="1" applyFill="1" applyBorder="1" applyAlignment="1">
      <alignment horizontal="right" vertical="center"/>
    </xf>
    <xf numFmtId="3" fontId="31" fillId="0" borderId="38" xfId="1" applyNumberFormat="1" applyFont="1" applyFill="1" applyBorder="1" applyAlignment="1" applyProtection="1">
      <alignment horizontal="right"/>
    </xf>
    <xf numFmtId="3" fontId="31" fillId="0" borderId="17" xfId="1" applyNumberFormat="1" applyFont="1" applyFill="1" applyBorder="1" applyAlignment="1" applyProtection="1">
      <alignment horizontal="right"/>
    </xf>
    <xf numFmtId="0" fontId="31" fillId="0" borderId="2" xfId="4" applyFont="1" applyFill="1" applyBorder="1" applyAlignment="1" applyProtection="1">
      <alignment horizontal="center" vertical="center"/>
      <protection locked="0"/>
    </xf>
    <xf numFmtId="3" fontId="21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" fontId="4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2" xfId="0" applyNumberFormat="1" applyFont="1" applyFill="1" applyBorder="1" applyAlignment="1" applyProtection="1">
      <alignment vertical="center" wrapText="1"/>
      <protection locked="0"/>
    </xf>
    <xf numFmtId="164" fontId="29" fillId="0" borderId="2" xfId="0" applyNumberFormat="1" applyFont="1" applyFill="1" applyBorder="1" applyAlignment="1" applyProtection="1">
      <alignment vertical="center" wrapText="1"/>
      <protection locked="0"/>
    </xf>
    <xf numFmtId="49" fontId="2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9" fillId="0" borderId="6" xfId="0" applyNumberFormat="1" applyFont="1" applyFill="1" applyBorder="1" applyAlignment="1" applyProtection="1">
      <alignment vertical="center" wrapText="1"/>
      <protection locked="0"/>
    </xf>
    <xf numFmtId="1" fontId="18" fillId="0" borderId="6" xfId="0" applyNumberFormat="1" applyFont="1" applyFill="1" applyBorder="1" applyAlignment="1" applyProtection="1">
      <alignment vertical="center" wrapText="1"/>
      <protection locked="0"/>
    </xf>
    <xf numFmtId="3" fontId="18" fillId="0" borderId="2" xfId="0" applyNumberFormat="1" applyFont="1" applyFill="1" applyBorder="1" applyAlignment="1" applyProtection="1">
      <alignment vertical="center" wrapText="1"/>
      <protection locked="0"/>
    </xf>
    <xf numFmtId="3" fontId="30" fillId="0" borderId="2" xfId="0" applyNumberFormat="1" applyFont="1" applyFill="1" applyBorder="1" applyAlignment="1" applyProtection="1">
      <alignment vertical="center" wrapText="1"/>
      <protection locked="0"/>
    </xf>
    <xf numFmtId="164" fontId="29" fillId="0" borderId="7" xfId="0" applyNumberFormat="1" applyFont="1" applyFill="1" applyBorder="1" applyAlignment="1" applyProtection="1">
      <alignment horizontal="left" vertical="center" wrapText="1"/>
      <protection locked="0"/>
    </xf>
    <xf numFmtId="3" fontId="42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2" xfId="0" applyNumberFormat="1" applyFont="1" applyFill="1" applyBorder="1" applyAlignment="1" applyProtection="1">
      <alignment vertical="center" wrapText="1"/>
      <protection locked="0"/>
    </xf>
    <xf numFmtId="3" fontId="29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21" fillId="0" borderId="6" xfId="0" applyNumberFormat="1" applyFont="1" applyFill="1" applyBorder="1" applyAlignment="1" applyProtection="1">
      <alignment vertical="center" wrapText="1"/>
      <protection locked="0"/>
    </xf>
    <xf numFmtId="3" fontId="19" fillId="0" borderId="14" xfId="0" applyNumberFormat="1" applyFont="1" applyFill="1" applyBorder="1" applyAlignment="1" applyProtection="1">
      <alignment vertical="center" wrapText="1"/>
    </xf>
    <xf numFmtId="3" fontId="19" fillId="0" borderId="17" xfId="0" applyNumberFormat="1" applyFont="1" applyFill="1" applyBorder="1" applyAlignment="1" applyProtection="1">
      <alignment vertical="center" wrapText="1"/>
    </xf>
    <xf numFmtId="3" fontId="1" fillId="0" borderId="4" xfId="4" applyNumberFormat="1" applyFont="1" applyFill="1" applyBorder="1" applyAlignment="1" applyProtection="1">
      <alignment horizontal="right" vertical="center" wrapText="1" indent="1"/>
    </xf>
    <xf numFmtId="3" fontId="1" fillId="0" borderId="24" xfId="4" applyNumberFormat="1" applyFont="1" applyFill="1" applyBorder="1" applyAlignment="1" applyProtection="1">
      <alignment horizontal="right" vertical="center" wrapText="1" indent="1"/>
    </xf>
    <xf numFmtId="3" fontId="1" fillId="0" borderId="2" xfId="4" applyNumberFormat="1" applyFont="1" applyFill="1" applyBorder="1" applyAlignment="1" applyProtection="1">
      <alignment horizontal="right" vertical="center" wrapText="1" indent="1"/>
    </xf>
    <xf numFmtId="3" fontId="1" fillId="0" borderId="21" xfId="4" applyNumberFormat="1" applyFont="1" applyFill="1" applyBorder="1" applyAlignment="1" applyProtection="1">
      <alignment horizontal="right" vertical="center" wrapText="1" indent="1"/>
    </xf>
    <xf numFmtId="164" fontId="21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4" fontId="35" fillId="0" borderId="0" xfId="4" applyNumberFormat="1" applyFont="1" applyFill="1" applyBorder="1" applyAlignment="1" applyProtection="1">
      <alignment horizontal="left" vertical="center"/>
    </xf>
    <xf numFmtId="164" fontId="35" fillId="0" borderId="49" xfId="4" applyNumberFormat="1" applyFont="1" applyFill="1" applyBorder="1" applyAlignment="1" applyProtection="1">
      <alignment horizontal="left" vertical="center"/>
    </xf>
    <xf numFmtId="164" fontId="35" fillId="0" borderId="0" xfId="4" applyNumberFormat="1" applyFont="1" applyFill="1" applyBorder="1" applyAlignment="1" applyProtection="1">
      <alignment horizontal="left"/>
    </xf>
    <xf numFmtId="0" fontId="23" fillId="0" borderId="0" xfId="4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/>
    </xf>
    <xf numFmtId="3" fontId="23" fillId="0" borderId="46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0" xfId="0" applyNumberFormat="1" applyFont="1" applyFill="1" applyBorder="1" applyAlignment="1" applyProtection="1">
      <alignment horizontal="center" vertical="center" wrapText="1"/>
    </xf>
    <xf numFmtId="164" fontId="28" fillId="0" borderId="38" xfId="0" applyNumberFormat="1" applyFont="1" applyFill="1" applyBorder="1" applyAlignment="1" applyProtection="1">
      <alignment horizontal="center" vertical="center" wrapText="1"/>
    </xf>
    <xf numFmtId="164" fontId="28" fillId="0" borderId="53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7" xfId="0" applyNumberFormat="1" applyFont="1" applyFill="1" applyBorder="1" applyAlignment="1" applyProtection="1">
      <alignment horizontal="center" vertical="center" wrapText="1"/>
    </xf>
    <xf numFmtId="164" fontId="32" fillId="0" borderId="0" xfId="0" applyNumberFormat="1" applyFont="1" applyFill="1" applyAlignment="1" applyProtection="1">
      <alignment horizontal="right" vertical="center"/>
    </xf>
    <xf numFmtId="0" fontId="31" fillId="0" borderId="0" xfId="0" applyFont="1" applyAlignment="1">
      <alignment vertical="center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0" fillId="0" borderId="61" xfId="0" applyNumberFormat="1" applyFont="1" applyFill="1" applyBorder="1" applyAlignment="1" applyProtection="1">
      <alignment horizontal="center" vertical="center" wrapText="1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164" fontId="6" fillId="0" borderId="0" xfId="0" applyNumberFormat="1" applyFont="1" applyFill="1" applyAlignment="1" applyProtection="1">
      <alignment horizontal="right" vertical="center"/>
    </xf>
    <xf numFmtId="0" fontId="0" fillId="0" borderId="4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31" fillId="0" borderId="24" xfId="4" applyFont="1" applyFill="1" applyBorder="1" applyAlignment="1">
      <alignment horizontal="center" vertical="center" wrapText="1"/>
    </xf>
    <xf numFmtId="0" fontId="31" fillId="0" borderId="22" xfId="4" applyFont="1" applyFill="1" applyBorder="1" applyAlignment="1">
      <alignment horizontal="center" vertical="center" wrapText="1"/>
    </xf>
    <xf numFmtId="0" fontId="31" fillId="0" borderId="11" xfId="4" applyFont="1" applyFill="1" applyBorder="1" applyAlignment="1">
      <alignment horizontal="center" vertical="center" wrapText="1"/>
    </xf>
    <xf numFmtId="0" fontId="31" fillId="0" borderId="10" xfId="4" applyFont="1" applyFill="1" applyBorder="1" applyAlignment="1">
      <alignment horizontal="center" vertical="center" wrapText="1"/>
    </xf>
    <xf numFmtId="0" fontId="31" fillId="0" borderId="4" xfId="4" applyFont="1" applyFill="1" applyBorder="1" applyAlignment="1">
      <alignment horizontal="center" vertical="center" wrapText="1"/>
    </xf>
    <xf numFmtId="0" fontId="31" fillId="0" borderId="6" xfId="4" applyFont="1" applyFill="1" applyBorder="1" applyAlignment="1">
      <alignment horizontal="center" vertical="center" wrapText="1"/>
    </xf>
    <xf numFmtId="0" fontId="20" fillId="0" borderId="49" xfId="0" applyFont="1" applyFill="1" applyBorder="1" applyAlignment="1" applyProtection="1">
      <alignment horizontal="right" vertical="center"/>
    </xf>
    <xf numFmtId="0" fontId="0" fillId="0" borderId="49" xfId="0" applyBorder="1" applyAlignment="1">
      <alignment vertical="center"/>
    </xf>
    <xf numFmtId="0" fontId="30" fillId="0" borderId="13" xfId="4" applyFont="1" applyFill="1" applyBorder="1" applyAlignment="1" applyProtection="1">
      <alignment horizontal="left"/>
    </xf>
    <xf numFmtId="0" fontId="30" fillId="0" borderId="14" xfId="4" applyFont="1" applyFill="1" applyBorder="1" applyAlignment="1" applyProtection="1">
      <alignment horizontal="left"/>
    </xf>
    <xf numFmtId="0" fontId="28" fillId="0" borderId="38" xfId="4" applyFont="1" applyFill="1" applyBorder="1" applyAlignment="1" applyProtection="1">
      <alignment horizontal="center" vertical="center"/>
    </xf>
    <xf numFmtId="0" fontId="31" fillId="0" borderId="53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21" fillId="0" borderId="48" xfId="4" applyFont="1" applyFill="1" applyBorder="1" applyAlignment="1">
      <alignment horizontal="justify" wrapText="1"/>
    </xf>
    <xf numFmtId="0" fontId="0" fillId="0" borderId="48" xfId="0" applyBorder="1" applyAlignment="1"/>
    <xf numFmtId="164" fontId="23" fillId="0" borderId="0" xfId="0" applyNumberFormat="1" applyFont="1" applyFill="1" applyAlignment="1">
      <alignment horizontal="center" vertical="center" wrapText="1"/>
    </xf>
    <xf numFmtId="164" fontId="32" fillId="0" borderId="49" xfId="0" applyNumberFormat="1" applyFont="1" applyFill="1" applyBorder="1" applyAlignment="1" applyProtection="1">
      <alignment horizontal="right" vertical="center" wrapText="1"/>
    </xf>
    <xf numFmtId="164" fontId="0" fillId="0" borderId="49" xfId="0" applyNumberFormat="1" applyFill="1" applyBorder="1" applyAlignment="1" applyProtection="1">
      <alignment horizontal="right" vertical="center" wrapText="1"/>
    </xf>
    <xf numFmtId="0" fontId="32" fillId="0" borderId="0" xfId="0" applyFont="1" applyFill="1" applyBorder="1" applyAlignment="1" applyProtection="1">
      <alignment horizontal="right"/>
    </xf>
    <xf numFmtId="0" fontId="8" fillId="0" borderId="34" xfId="0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horizontal="right" vertical="center"/>
      <protection locked="0"/>
    </xf>
    <xf numFmtId="49" fontId="8" fillId="0" borderId="39" xfId="0" applyNumberFormat="1" applyFont="1" applyFill="1" applyBorder="1" applyAlignment="1" applyProtection="1">
      <alignment horizontal="right" vertical="center"/>
    </xf>
    <xf numFmtId="0" fontId="0" fillId="0" borderId="63" xfId="0" applyBorder="1" applyAlignment="1">
      <alignment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0" fillId="0" borderId="64" xfId="0" applyBorder="1" applyAlignment="1">
      <alignment vertical="center"/>
    </xf>
    <xf numFmtId="0" fontId="6" fillId="0" borderId="48" xfId="0" applyFont="1" applyFill="1" applyBorder="1" applyAlignment="1" applyProtection="1">
      <alignment horizontal="right"/>
    </xf>
    <xf numFmtId="0" fontId="30" fillId="0" borderId="38" xfId="0" applyFont="1" applyFill="1" applyBorder="1" applyAlignment="1" applyProtection="1">
      <alignment horizontal="center" vertical="center" wrapText="1"/>
    </xf>
    <xf numFmtId="0" fontId="30" fillId="0" borderId="53" xfId="0" applyFont="1" applyFill="1" applyBorder="1" applyAlignment="1" applyProtection="1">
      <alignment horizontal="center" vertical="center" wrapText="1"/>
    </xf>
    <xf numFmtId="3" fontId="23" fillId="0" borderId="37" xfId="4" applyNumberFormat="1" applyFont="1" applyFill="1" applyBorder="1" applyAlignment="1" applyProtection="1">
      <alignment horizontal="center" vertical="center" wrapText="1"/>
      <protection locked="0"/>
    </xf>
    <xf numFmtId="0" fontId="12" fillId="0" borderId="6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23" fillId="0" borderId="65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37" fillId="0" borderId="49" xfId="0" applyFont="1" applyBorder="1" applyAlignment="1" applyProtection="1">
      <alignment horizontal="right" vertical="center"/>
    </xf>
    <xf numFmtId="49" fontId="30" fillId="0" borderId="0" xfId="0" applyNumberFormat="1" applyFont="1" applyFill="1" applyBorder="1" applyAlignment="1" applyProtection="1">
      <alignment vertical="center"/>
    </xf>
    <xf numFmtId="0" fontId="31" fillId="0" borderId="0" xfId="0" applyFont="1" applyFill="1" applyAlignment="1" applyProtection="1">
      <alignment horizontal="center"/>
    </xf>
    <xf numFmtId="0" fontId="31" fillId="0" borderId="0" xfId="0" applyFont="1" applyFill="1" applyAlignment="1" applyProtection="1">
      <alignment horizontal="center" wrapText="1"/>
    </xf>
    <xf numFmtId="3" fontId="29" fillId="0" borderId="0" xfId="0" applyNumberFormat="1" applyFont="1" applyFill="1" applyBorder="1" applyAlignment="1" applyProtection="1">
      <alignment vertical="center"/>
    </xf>
    <xf numFmtId="165" fontId="31" fillId="0" borderId="2" xfId="1" applyNumberFormat="1" applyFont="1" applyFill="1" applyBorder="1" applyAlignment="1" applyProtection="1">
      <alignment vertical="center"/>
      <protection locked="0"/>
    </xf>
    <xf numFmtId="165" fontId="15" fillId="0" borderId="2" xfId="1" applyNumberFormat="1" applyFont="1" applyFill="1" applyBorder="1" applyAlignment="1" applyProtection="1">
      <alignment vertical="center"/>
      <protection locked="0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I159"/>
  <sheetViews>
    <sheetView topLeftCell="A13" zoomScaleNormal="100" zoomScaleSheetLayoutView="100" workbookViewId="0">
      <selection activeCell="D95" sqref="D95:D97"/>
    </sheetView>
  </sheetViews>
  <sheetFormatPr defaultRowHeight="15.75" x14ac:dyDescent="0.25"/>
  <cols>
    <col min="1" max="1" width="9.5" style="171" customWidth="1"/>
    <col min="2" max="2" width="91.6640625" style="171" customWidth="1"/>
    <col min="3" max="3" width="14.33203125" style="172" bestFit="1" customWidth="1"/>
    <col min="4" max="4" width="14.33203125" style="186" bestFit="1" customWidth="1"/>
    <col min="5" max="16384" width="9.33203125" style="186"/>
  </cols>
  <sheetData>
    <row r="1" spans="1:4" ht="15.95" customHeight="1" x14ac:dyDescent="0.25">
      <c r="A1" s="473" t="s">
        <v>5</v>
      </c>
      <c r="B1" s="473"/>
      <c r="C1" s="473"/>
      <c r="D1" s="474"/>
    </row>
    <row r="2" spans="1:4" ht="15.95" customHeight="1" thickBot="1" x14ac:dyDescent="0.3">
      <c r="A2" s="476" t="s">
        <v>105</v>
      </c>
      <c r="B2" s="476"/>
      <c r="C2" s="479" t="s">
        <v>465</v>
      </c>
      <c r="D2" s="479"/>
    </row>
    <row r="3" spans="1:4" ht="38.1" customHeight="1" thickBot="1" x14ac:dyDescent="0.3">
      <c r="A3" s="21" t="s">
        <v>56</v>
      </c>
      <c r="B3" s="22" t="s">
        <v>7</v>
      </c>
      <c r="C3" s="22" t="s">
        <v>460</v>
      </c>
      <c r="D3" s="346" t="s">
        <v>461</v>
      </c>
    </row>
    <row r="4" spans="1:4" s="187" customFormat="1" ht="12" customHeight="1" thickBot="1" x14ac:dyDescent="0.25">
      <c r="A4" s="183" t="s">
        <v>413</v>
      </c>
      <c r="B4" s="184" t="s">
        <v>414</v>
      </c>
      <c r="C4" s="480" t="s">
        <v>415</v>
      </c>
      <c r="D4" s="481"/>
    </row>
    <row r="5" spans="1:4" s="188" customFormat="1" ht="12" customHeight="1" thickBot="1" x14ac:dyDescent="0.25">
      <c r="A5" s="18" t="s">
        <v>8</v>
      </c>
      <c r="B5" s="19" t="s">
        <v>176</v>
      </c>
      <c r="C5" s="347">
        <f>+C6+C7+C8+C9+C10+C11</f>
        <v>195375959</v>
      </c>
      <c r="D5" s="348">
        <f>+D6+D7+D8+D9+D10+D11</f>
        <v>193696527</v>
      </c>
    </row>
    <row r="6" spans="1:4" s="188" customFormat="1" ht="12" customHeight="1" x14ac:dyDescent="0.2">
      <c r="A6" s="13" t="s">
        <v>68</v>
      </c>
      <c r="B6" s="189" t="s">
        <v>177</v>
      </c>
      <c r="C6" s="349">
        <v>100768403</v>
      </c>
      <c r="D6" s="350">
        <v>98810880</v>
      </c>
    </row>
    <row r="7" spans="1:4" s="188" customFormat="1" ht="12" customHeight="1" x14ac:dyDescent="0.2">
      <c r="A7" s="12" t="s">
        <v>69</v>
      </c>
      <c r="B7" s="190" t="s">
        <v>178</v>
      </c>
      <c r="C7" s="351">
        <v>38997300</v>
      </c>
      <c r="D7" s="352">
        <v>38997300</v>
      </c>
    </row>
    <row r="8" spans="1:4" s="188" customFormat="1" ht="12" customHeight="1" x14ac:dyDescent="0.2">
      <c r="A8" s="12" t="s">
        <v>70</v>
      </c>
      <c r="B8" s="190" t="s">
        <v>179</v>
      </c>
      <c r="C8" s="351">
        <v>53810256</v>
      </c>
      <c r="D8" s="352">
        <v>54088347</v>
      </c>
    </row>
    <row r="9" spans="1:4" s="188" customFormat="1" ht="12" customHeight="1" x14ac:dyDescent="0.2">
      <c r="A9" s="12" t="s">
        <v>71</v>
      </c>
      <c r="B9" s="190" t="s">
        <v>180</v>
      </c>
      <c r="C9" s="351">
        <v>1800000</v>
      </c>
      <c r="D9" s="352">
        <v>1800000</v>
      </c>
    </row>
    <row r="10" spans="1:4" s="188" customFormat="1" ht="12" customHeight="1" x14ac:dyDescent="0.2">
      <c r="A10" s="12" t="s">
        <v>102</v>
      </c>
      <c r="B10" s="136" t="s">
        <v>357</v>
      </c>
      <c r="C10" s="351"/>
      <c r="D10" s="352"/>
    </row>
    <row r="11" spans="1:4" s="188" customFormat="1" ht="12" customHeight="1" thickBot="1" x14ac:dyDescent="0.25">
      <c r="A11" s="14" t="s">
        <v>72</v>
      </c>
      <c r="B11" s="137" t="s">
        <v>358</v>
      </c>
      <c r="C11" s="353"/>
      <c r="D11" s="354"/>
    </row>
    <row r="12" spans="1:4" s="188" customFormat="1" ht="12" customHeight="1" thickBot="1" x14ac:dyDescent="0.25">
      <c r="A12" s="18" t="s">
        <v>9</v>
      </c>
      <c r="B12" s="135" t="s">
        <v>181</v>
      </c>
      <c r="C12" s="347">
        <f>+C13+C14+C15+C16+C17</f>
        <v>0</v>
      </c>
      <c r="D12" s="348">
        <f>+D13+D14+D15+D16+D17</f>
        <v>74885090</v>
      </c>
    </row>
    <row r="13" spans="1:4" s="188" customFormat="1" ht="12" customHeight="1" x14ac:dyDescent="0.2">
      <c r="A13" s="13" t="s">
        <v>74</v>
      </c>
      <c r="B13" s="189" t="s">
        <v>182</v>
      </c>
      <c r="C13" s="349"/>
      <c r="D13" s="350"/>
    </row>
    <row r="14" spans="1:4" s="188" customFormat="1" ht="12" customHeight="1" x14ac:dyDescent="0.2">
      <c r="A14" s="12" t="s">
        <v>75</v>
      </c>
      <c r="B14" s="190" t="s">
        <v>183</v>
      </c>
      <c r="C14" s="351"/>
      <c r="D14" s="352"/>
    </row>
    <row r="15" spans="1:4" s="188" customFormat="1" ht="12" customHeight="1" x14ac:dyDescent="0.2">
      <c r="A15" s="12" t="s">
        <v>76</v>
      </c>
      <c r="B15" s="190" t="s">
        <v>349</v>
      </c>
      <c r="C15" s="351"/>
      <c r="D15" s="352"/>
    </row>
    <row r="16" spans="1:4" s="188" customFormat="1" ht="12" customHeight="1" x14ac:dyDescent="0.2">
      <c r="A16" s="12" t="s">
        <v>77</v>
      </c>
      <c r="B16" s="190" t="s">
        <v>350</v>
      </c>
      <c r="C16" s="351"/>
      <c r="D16" s="352"/>
    </row>
    <row r="17" spans="1:4" s="188" customFormat="1" ht="12" customHeight="1" x14ac:dyDescent="0.2">
      <c r="A17" s="12" t="s">
        <v>78</v>
      </c>
      <c r="B17" s="190" t="s">
        <v>184</v>
      </c>
      <c r="C17" s="351"/>
      <c r="D17" s="352">
        <v>74885090</v>
      </c>
    </row>
    <row r="18" spans="1:4" s="188" customFormat="1" ht="12" customHeight="1" thickBot="1" x14ac:dyDescent="0.25">
      <c r="A18" s="14" t="s">
        <v>84</v>
      </c>
      <c r="B18" s="137" t="s">
        <v>185</v>
      </c>
      <c r="C18" s="353"/>
      <c r="D18" s="354"/>
    </row>
    <row r="19" spans="1:4" s="188" customFormat="1" ht="12" customHeight="1" thickBot="1" x14ac:dyDescent="0.25">
      <c r="A19" s="18" t="s">
        <v>10</v>
      </c>
      <c r="B19" s="19" t="s">
        <v>186</v>
      </c>
      <c r="C19" s="347">
        <f>+C20+C21+C22+C23+C24</f>
        <v>11958380</v>
      </c>
      <c r="D19" s="348">
        <f>+D20+D21+D22+D23+D24</f>
        <v>11958380</v>
      </c>
    </row>
    <row r="20" spans="1:4" s="188" customFormat="1" ht="12" customHeight="1" x14ac:dyDescent="0.2">
      <c r="A20" s="13" t="s">
        <v>57</v>
      </c>
      <c r="B20" s="189" t="s">
        <v>187</v>
      </c>
      <c r="C20" s="349"/>
      <c r="D20" s="350"/>
    </row>
    <row r="21" spans="1:4" s="188" customFormat="1" ht="12" customHeight="1" x14ac:dyDescent="0.2">
      <c r="A21" s="12" t="s">
        <v>58</v>
      </c>
      <c r="B21" s="190" t="s">
        <v>188</v>
      </c>
      <c r="C21" s="351"/>
      <c r="D21" s="352"/>
    </row>
    <row r="22" spans="1:4" s="188" customFormat="1" ht="12" customHeight="1" x14ac:dyDescent="0.2">
      <c r="A22" s="12" t="s">
        <v>59</v>
      </c>
      <c r="B22" s="190" t="s">
        <v>351</v>
      </c>
      <c r="C22" s="351"/>
      <c r="D22" s="352"/>
    </row>
    <row r="23" spans="1:4" s="188" customFormat="1" ht="12" customHeight="1" x14ac:dyDescent="0.2">
      <c r="A23" s="12" t="s">
        <v>60</v>
      </c>
      <c r="B23" s="190" t="s">
        <v>352</v>
      </c>
      <c r="C23" s="351"/>
      <c r="D23" s="352"/>
    </row>
    <row r="24" spans="1:4" s="188" customFormat="1" ht="12" customHeight="1" x14ac:dyDescent="0.2">
      <c r="A24" s="12" t="s">
        <v>113</v>
      </c>
      <c r="B24" s="190" t="s">
        <v>189</v>
      </c>
      <c r="C24" s="351">
        <v>11958380</v>
      </c>
      <c r="D24" s="352">
        <v>11958380</v>
      </c>
    </row>
    <row r="25" spans="1:4" s="188" customFormat="1" ht="12" customHeight="1" thickBot="1" x14ac:dyDescent="0.25">
      <c r="A25" s="14" t="s">
        <v>114</v>
      </c>
      <c r="B25" s="191" t="s">
        <v>190</v>
      </c>
      <c r="C25" s="353"/>
      <c r="D25" s="354"/>
    </row>
    <row r="26" spans="1:4" s="188" customFormat="1" ht="12" customHeight="1" thickBot="1" x14ac:dyDescent="0.25">
      <c r="A26" s="18" t="s">
        <v>115</v>
      </c>
      <c r="B26" s="19" t="s">
        <v>191</v>
      </c>
      <c r="C26" s="347">
        <f>+C27+C31+C32+C33</f>
        <v>20434305</v>
      </c>
      <c r="D26" s="348">
        <f>+D27+D31+D32+D33</f>
        <v>18960418</v>
      </c>
    </row>
    <row r="27" spans="1:4" s="188" customFormat="1" ht="12" customHeight="1" x14ac:dyDescent="0.2">
      <c r="A27" s="13" t="s">
        <v>192</v>
      </c>
      <c r="B27" s="189" t="s">
        <v>364</v>
      </c>
      <c r="C27" s="355">
        <f>SUM(C28:C30)</f>
        <v>17684305</v>
      </c>
      <c r="D27" s="356">
        <f>SUM(D28:D30)</f>
        <v>18684305</v>
      </c>
    </row>
    <row r="28" spans="1:4" s="188" customFormat="1" ht="12" customHeight="1" x14ac:dyDescent="0.2">
      <c r="A28" s="12" t="s">
        <v>193</v>
      </c>
      <c r="B28" s="190" t="s">
        <v>198</v>
      </c>
      <c r="C28" s="351">
        <v>2684305</v>
      </c>
      <c r="D28" s="352">
        <v>2684305</v>
      </c>
    </row>
    <row r="29" spans="1:4" s="188" customFormat="1" ht="12" customHeight="1" x14ac:dyDescent="0.2">
      <c r="A29" s="12" t="s">
        <v>194</v>
      </c>
      <c r="B29" s="190" t="s">
        <v>199</v>
      </c>
      <c r="C29" s="351"/>
      <c r="D29" s="352"/>
    </row>
    <row r="30" spans="1:4" s="188" customFormat="1" ht="12" customHeight="1" x14ac:dyDescent="0.2">
      <c r="A30" s="12" t="s">
        <v>362</v>
      </c>
      <c r="B30" s="235" t="s">
        <v>363</v>
      </c>
      <c r="C30" s="351">
        <v>15000000</v>
      </c>
      <c r="D30" s="352">
        <v>16000000</v>
      </c>
    </row>
    <row r="31" spans="1:4" s="188" customFormat="1" ht="12" customHeight="1" x14ac:dyDescent="0.2">
      <c r="A31" s="12" t="s">
        <v>195</v>
      </c>
      <c r="B31" s="190" t="s">
        <v>200</v>
      </c>
      <c r="C31" s="351">
        <v>2500000</v>
      </c>
      <c r="D31" s="352">
        <v>26113</v>
      </c>
    </row>
    <row r="32" spans="1:4" s="188" customFormat="1" ht="12" customHeight="1" x14ac:dyDescent="0.2">
      <c r="A32" s="12" t="s">
        <v>196</v>
      </c>
      <c r="B32" s="190" t="s">
        <v>201</v>
      </c>
      <c r="C32" s="351">
        <v>100000</v>
      </c>
      <c r="D32" s="352">
        <v>100000</v>
      </c>
    </row>
    <row r="33" spans="1:6" s="188" customFormat="1" ht="12" customHeight="1" thickBot="1" x14ac:dyDescent="0.25">
      <c r="A33" s="14" t="s">
        <v>197</v>
      </c>
      <c r="B33" s="191" t="s">
        <v>202</v>
      </c>
      <c r="C33" s="353">
        <v>150000</v>
      </c>
      <c r="D33" s="354">
        <v>150000</v>
      </c>
    </row>
    <row r="34" spans="1:6" s="188" customFormat="1" ht="12" customHeight="1" thickBot="1" x14ac:dyDescent="0.25">
      <c r="A34" s="18" t="s">
        <v>12</v>
      </c>
      <c r="B34" s="19" t="s">
        <v>359</v>
      </c>
      <c r="C34" s="347">
        <f>SUM(C35:C45)</f>
        <v>11112000</v>
      </c>
      <c r="D34" s="348">
        <f>SUM(D35:D45)</f>
        <v>11214350</v>
      </c>
    </row>
    <row r="35" spans="1:6" s="188" customFormat="1" ht="12" customHeight="1" x14ac:dyDescent="0.2">
      <c r="A35" s="13" t="s">
        <v>61</v>
      </c>
      <c r="B35" s="189" t="s">
        <v>205</v>
      </c>
      <c r="C35" s="349"/>
      <c r="D35" s="350"/>
    </row>
    <row r="36" spans="1:6" s="188" customFormat="1" ht="12" customHeight="1" x14ac:dyDescent="0.2">
      <c r="A36" s="12" t="s">
        <v>62</v>
      </c>
      <c r="B36" s="190" t="s">
        <v>206</v>
      </c>
      <c r="C36" s="351">
        <v>2000000</v>
      </c>
      <c r="D36" s="352">
        <v>2000000</v>
      </c>
    </row>
    <row r="37" spans="1:6" s="188" customFormat="1" ht="12" customHeight="1" x14ac:dyDescent="0.2">
      <c r="A37" s="12" t="s">
        <v>63</v>
      </c>
      <c r="B37" s="190" t="s">
        <v>207</v>
      </c>
      <c r="C37" s="351">
        <v>1500000</v>
      </c>
      <c r="D37" s="352">
        <v>1500000</v>
      </c>
    </row>
    <row r="38" spans="1:6" s="188" customFormat="1" ht="12" customHeight="1" x14ac:dyDescent="0.2">
      <c r="A38" s="12" t="s">
        <v>117</v>
      </c>
      <c r="B38" s="190" t="s">
        <v>208</v>
      </c>
      <c r="C38" s="351">
        <v>1000000</v>
      </c>
      <c r="D38" s="352">
        <v>1000000</v>
      </c>
    </row>
    <row r="39" spans="1:6" s="188" customFormat="1" ht="12" customHeight="1" x14ac:dyDescent="0.2">
      <c r="A39" s="12" t="s">
        <v>118</v>
      </c>
      <c r="B39" s="190" t="s">
        <v>209</v>
      </c>
      <c r="C39" s="351">
        <v>4250000</v>
      </c>
      <c r="D39" s="352">
        <v>4352350</v>
      </c>
    </row>
    <row r="40" spans="1:6" s="188" customFormat="1" ht="12" customHeight="1" x14ac:dyDescent="0.2">
      <c r="A40" s="12" t="s">
        <v>119</v>
      </c>
      <c r="B40" s="190" t="s">
        <v>210</v>
      </c>
      <c r="C40" s="351">
        <v>2362000</v>
      </c>
      <c r="D40" s="352">
        <v>2362000</v>
      </c>
      <c r="F40" s="188" t="s">
        <v>468</v>
      </c>
    </row>
    <row r="41" spans="1:6" s="188" customFormat="1" ht="12" customHeight="1" x14ac:dyDescent="0.2">
      <c r="A41" s="12" t="s">
        <v>120</v>
      </c>
      <c r="B41" s="190" t="s">
        <v>211</v>
      </c>
      <c r="C41" s="351"/>
      <c r="D41" s="352"/>
    </row>
    <row r="42" spans="1:6" s="188" customFormat="1" ht="12" customHeight="1" x14ac:dyDescent="0.2">
      <c r="A42" s="12" t="s">
        <v>121</v>
      </c>
      <c r="B42" s="190" t="s">
        <v>212</v>
      </c>
      <c r="C42" s="351"/>
      <c r="D42" s="352"/>
    </row>
    <row r="43" spans="1:6" s="188" customFormat="1" ht="12" customHeight="1" x14ac:dyDescent="0.2">
      <c r="A43" s="12" t="s">
        <v>203</v>
      </c>
      <c r="B43" s="190" t="s">
        <v>213</v>
      </c>
      <c r="C43" s="351"/>
      <c r="D43" s="352"/>
    </row>
    <row r="44" spans="1:6" s="188" customFormat="1" ht="12" customHeight="1" x14ac:dyDescent="0.2">
      <c r="A44" s="14" t="s">
        <v>204</v>
      </c>
      <c r="B44" s="191" t="s">
        <v>361</v>
      </c>
      <c r="C44" s="351"/>
      <c r="D44" s="352"/>
    </row>
    <row r="45" spans="1:6" s="188" customFormat="1" ht="12" customHeight="1" thickBot="1" x14ac:dyDescent="0.25">
      <c r="A45" s="14" t="s">
        <v>360</v>
      </c>
      <c r="B45" s="137" t="s">
        <v>214</v>
      </c>
      <c r="C45" s="353"/>
      <c r="D45" s="354"/>
    </row>
    <row r="46" spans="1:6" s="188" customFormat="1" ht="12" customHeight="1" thickBot="1" x14ac:dyDescent="0.25">
      <c r="A46" s="18" t="s">
        <v>13</v>
      </c>
      <c r="B46" s="19" t="s">
        <v>215</v>
      </c>
      <c r="C46" s="347">
        <f>SUM(C47:C51)</f>
        <v>0</v>
      </c>
      <c r="D46" s="348">
        <f>SUM(D47:D51)</f>
        <v>0</v>
      </c>
    </row>
    <row r="47" spans="1:6" s="188" customFormat="1" ht="12" customHeight="1" x14ac:dyDescent="0.2">
      <c r="A47" s="13" t="s">
        <v>64</v>
      </c>
      <c r="B47" s="189" t="s">
        <v>219</v>
      </c>
      <c r="C47" s="349"/>
      <c r="D47" s="350"/>
    </row>
    <row r="48" spans="1:6" s="188" customFormat="1" ht="12" customHeight="1" x14ac:dyDescent="0.2">
      <c r="A48" s="12" t="s">
        <v>65</v>
      </c>
      <c r="B48" s="190" t="s">
        <v>220</v>
      </c>
      <c r="C48" s="351"/>
      <c r="D48" s="352"/>
    </row>
    <row r="49" spans="1:4" s="188" customFormat="1" ht="12" customHeight="1" x14ac:dyDescent="0.2">
      <c r="A49" s="12" t="s">
        <v>216</v>
      </c>
      <c r="B49" s="190" t="s">
        <v>221</v>
      </c>
      <c r="C49" s="351"/>
      <c r="D49" s="352"/>
    </row>
    <row r="50" spans="1:4" s="188" customFormat="1" ht="12" customHeight="1" x14ac:dyDescent="0.2">
      <c r="A50" s="12" t="s">
        <v>217</v>
      </c>
      <c r="B50" s="190" t="s">
        <v>222</v>
      </c>
      <c r="C50" s="351"/>
      <c r="D50" s="352"/>
    </row>
    <row r="51" spans="1:4" s="188" customFormat="1" ht="12" customHeight="1" thickBot="1" x14ac:dyDescent="0.25">
      <c r="A51" s="14" t="s">
        <v>218</v>
      </c>
      <c r="B51" s="137" t="s">
        <v>223</v>
      </c>
      <c r="C51" s="353"/>
      <c r="D51" s="354"/>
    </row>
    <row r="52" spans="1:4" s="188" customFormat="1" ht="12" customHeight="1" thickBot="1" x14ac:dyDescent="0.25">
      <c r="A52" s="18" t="s">
        <v>122</v>
      </c>
      <c r="B52" s="19" t="s">
        <v>224</v>
      </c>
      <c r="C52" s="347">
        <f>SUM(C53:C55)</f>
        <v>16331214</v>
      </c>
      <c r="D52" s="348">
        <f>SUM(D53:D55)</f>
        <v>0</v>
      </c>
    </row>
    <row r="53" spans="1:4" s="188" customFormat="1" ht="12" customHeight="1" x14ac:dyDescent="0.2">
      <c r="A53" s="13" t="s">
        <v>66</v>
      </c>
      <c r="B53" s="189" t="s">
        <v>225</v>
      </c>
      <c r="C53" s="349"/>
      <c r="D53" s="350"/>
    </row>
    <row r="54" spans="1:4" s="188" customFormat="1" ht="12" customHeight="1" x14ac:dyDescent="0.2">
      <c r="A54" s="12" t="s">
        <v>67</v>
      </c>
      <c r="B54" s="190" t="s">
        <v>353</v>
      </c>
      <c r="C54" s="351"/>
      <c r="D54" s="352"/>
    </row>
    <row r="55" spans="1:4" s="188" customFormat="1" ht="12" customHeight="1" x14ac:dyDescent="0.2">
      <c r="A55" s="12" t="s">
        <v>228</v>
      </c>
      <c r="B55" s="190" t="s">
        <v>226</v>
      </c>
      <c r="C55" s="351">
        <v>16331214</v>
      </c>
      <c r="D55" s="352">
        <v>0</v>
      </c>
    </row>
    <row r="56" spans="1:4" s="188" customFormat="1" ht="12" customHeight="1" thickBot="1" x14ac:dyDescent="0.25">
      <c r="A56" s="14" t="s">
        <v>229</v>
      </c>
      <c r="B56" s="137" t="s">
        <v>227</v>
      </c>
      <c r="C56" s="353"/>
      <c r="D56" s="354"/>
    </row>
    <row r="57" spans="1:4" s="188" customFormat="1" ht="12" customHeight="1" thickBot="1" x14ac:dyDescent="0.25">
      <c r="A57" s="18" t="s">
        <v>15</v>
      </c>
      <c r="B57" s="135" t="s">
        <v>230</v>
      </c>
      <c r="C57" s="347">
        <f>SUM(C58:C61)</f>
        <v>0</v>
      </c>
      <c r="D57" s="348">
        <f>SUM(D58:D61)</f>
        <v>0</v>
      </c>
    </row>
    <row r="58" spans="1:4" s="188" customFormat="1" ht="12" customHeight="1" x14ac:dyDescent="0.2">
      <c r="A58" s="13" t="s">
        <v>123</v>
      </c>
      <c r="B58" s="189" t="s">
        <v>232</v>
      </c>
      <c r="C58" s="349"/>
      <c r="D58" s="350"/>
    </row>
    <row r="59" spans="1:4" s="188" customFormat="1" ht="12" customHeight="1" x14ac:dyDescent="0.2">
      <c r="A59" s="12" t="s">
        <v>124</v>
      </c>
      <c r="B59" s="190" t="s">
        <v>354</v>
      </c>
      <c r="C59" s="351"/>
      <c r="D59" s="352"/>
    </row>
    <row r="60" spans="1:4" s="188" customFormat="1" ht="12" customHeight="1" x14ac:dyDescent="0.2">
      <c r="A60" s="12" t="s">
        <v>152</v>
      </c>
      <c r="B60" s="190" t="s">
        <v>233</v>
      </c>
      <c r="C60" s="351"/>
      <c r="D60" s="352"/>
    </row>
    <row r="61" spans="1:4" s="188" customFormat="1" ht="12" customHeight="1" thickBot="1" x14ac:dyDescent="0.25">
      <c r="A61" s="14" t="s">
        <v>231</v>
      </c>
      <c r="B61" s="137" t="s">
        <v>234</v>
      </c>
      <c r="C61" s="353"/>
      <c r="D61" s="354"/>
    </row>
    <row r="62" spans="1:4" s="188" customFormat="1" ht="12" customHeight="1" thickBot="1" x14ac:dyDescent="0.25">
      <c r="A62" s="240" t="s">
        <v>403</v>
      </c>
      <c r="B62" s="19" t="s">
        <v>235</v>
      </c>
      <c r="C62" s="347">
        <f>SUM(C5+C12+C19+C26+C34+C46+C52+C57)</f>
        <v>255211858</v>
      </c>
      <c r="D62" s="348">
        <f>SUM(D5+D12+D19+D26+D34+D46+D52+D57)</f>
        <v>310714765</v>
      </c>
    </row>
    <row r="63" spans="1:4" s="188" customFormat="1" ht="12" customHeight="1" thickBot="1" x14ac:dyDescent="0.25">
      <c r="A63" s="224" t="s">
        <v>236</v>
      </c>
      <c r="B63" s="135" t="s">
        <v>237</v>
      </c>
      <c r="C63" s="347">
        <f>SUM(C64:C66)</f>
        <v>0</v>
      </c>
      <c r="D63" s="348">
        <f>SUM(D64:D66)</f>
        <v>0</v>
      </c>
    </row>
    <row r="64" spans="1:4" s="188" customFormat="1" ht="12" customHeight="1" x14ac:dyDescent="0.2">
      <c r="A64" s="13" t="s">
        <v>268</v>
      </c>
      <c r="B64" s="189" t="s">
        <v>238</v>
      </c>
      <c r="C64" s="349"/>
      <c r="D64" s="350"/>
    </row>
    <row r="65" spans="1:4" s="188" customFormat="1" ht="12" customHeight="1" x14ac:dyDescent="0.2">
      <c r="A65" s="12" t="s">
        <v>277</v>
      </c>
      <c r="B65" s="190" t="s">
        <v>239</v>
      </c>
      <c r="C65" s="351"/>
      <c r="D65" s="352"/>
    </row>
    <row r="66" spans="1:4" s="188" customFormat="1" ht="12" customHeight="1" thickBot="1" x14ac:dyDescent="0.25">
      <c r="A66" s="14" t="s">
        <v>278</v>
      </c>
      <c r="B66" s="236" t="s">
        <v>389</v>
      </c>
      <c r="C66" s="353"/>
      <c r="D66" s="354"/>
    </row>
    <row r="67" spans="1:4" s="188" customFormat="1" ht="12" customHeight="1" thickBot="1" x14ac:dyDescent="0.25">
      <c r="A67" s="224" t="s">
        <v>241</v>
      </c>
      <c r="B67" s="135" t="s">
        <v>242</v>
      </c>
      <c r="C67" s="347"/>
      <c r="D67" s="348"/>
    </row>
    <row r="68" spans="1:4" s="188" customFormat="1" ht="12" customHeight="1" x14ac:dyDescent="0.2">
      <c r="A68" s="13" t="s">
        <v>103</v>
      </c>
      <c r="B68" s="189" t="s">
        <v>243</v>
      </c>
      <c r="C68" s="349"/>
      <c r="D68" s="350"/>
    </row>
    <row r="69" spans="1:4" s="188" customFormat="1" ht="12" customHeight="1" x14ac:dyDescent="0.2">
      <c r="A69" s="12" t="s">
        <v>104</v>
      </c>
      <c r="B69" s="190" t="s">
        <v>244</v>
      </c>
      <c r="C69" s="351"/>
      <c r="D69" s="352"/>
    </row>
    <row r="70" spans="1:4" s="188" customFormat="1" ht="12" customHeight="1" x14ac:dyDescent="0.2">
      <c r="A70" s="12" t="s">
        <v>269</v>
      </c>
      <c r="B70" s="190" t="s">
        <v>245</v>
      </c>
      <c r="C70" s="351"/>
      <c r="D70" s="352"/>
    </row>
    <row r="71" spans="1:4" s="188" customFormat="1" ht="12" customHeight="1" thickBot="1" x14ac:dyDescent="0.25">
      <c r="A71" s="14" t="s">
        <v>270</v>
      </c>
      <c r="B71" s="137" t="s">
        <v>246</v>
      </c>
      <c r="C71" s="353"/>
      <c r="D71" s="354"/>
    </row>
    <row r="72" spans="1:4" s="188" customFormat="1" ht="12" customHeight="1" thickBot="1" x14ac:dyDescent="0.25">
      <c r="A72" s="224" t="s">
        <v>247</v>
      </c>
      <c r="B72" s="135" t="s">
        <v>248</v>
      </c>
      <c r="C72" s="347">
        <f>SUM(C73:C74)</f>
        <v>140292228</v>
      </c>
      <c r="D72" s="348">
        <f>SUM(D73:D74)</f>
        <v>140292228</v>
      </c>
    </row>
    <row r="73" spans="1:4" s="188" customFormat="1" ht="12" customHeight="1" x14ac:dyDescent="0.2">
      <c r="A73" s="13" t="s">
        <v>271</v>
      </c>
      <c r="B73" s="189" t="s">
        <v>249</v>
      </c>
      <c r="C73" s="349">
        <v>140292228</v>
      </c>
      <c r="D73" s="350">
        <v>140292228</v>
      </c>
    </row>
    <row r="74" spans="1:4" s="188" customFormat="1" ht="12" customHeight="1" thickBot="1" x14ac:dyDescent="0.25">
      <c r="A74" s="14" t="s">
        <v>272</v>
      </c>
      <c r="B74" s="137" t="s">
        <v>250</v>
      </c>
      <c r="C74" s="353"/>
      <c r="D74" s="354"/>
    </row>
    <row r="75" spans="1:4" s="188" customFormat="1" ht="12" customHeight="1" thickBot="1" x14ac:dyDescent="0.25">
      <c r="A75" s="224" t="s">
        <v>251</v>
      </c>
      <c r="B75" s="135" t="s">
        <v>252</v>
      </c>
      <c r="C75" s="347">
        <f>SUM(C76:C78)</f>
        <v>0</v>
      </c>
      <c r="D75" s="348">
        <f>SUM(D76:D78)</f>
        <v>0</v>
      </c>
    </row>
    <row r="76" spans="1:4" s="188" customFormat="1" ht="12" customHeight="1" x14ac:dyDescent="0.2">
      <c r="A76" s="13" t="s">
        <v>273</v>
      </c>
      <c r="B76" s="189" t="s">
        <v>253</v>
      </c>
      <c r="C76" s="349"/>
      <c r="D76" s="350"/>
    </row>
    <row r="77" spans="1:4" s="188" customFormat="1" ht="12" customHeight="1" x14ac:dyDescent="0.2">
      <c r="A77" s="12" t="s">
        <v>274</v>
      </c>
      <c r="B77" s="190" t="s">
        <v>254</v>
      </c>
      <c r="C77" s="351"/>
      <c r="D77" s="352"/>
    </row>
    <row r="78" spans="1:4" s="188" customFormat="1" ht="12" customHeight="1" thickBot="1" x14ac:dyDescent="0.25">
      <c r="A78" s="14" t="s">
        <v>275</v>
      </c>
      <c r="B78" s="137" t="s">
        <v>255</v>
      </c>
      <c r="C78" s="353"/>
      <c r="D78" s="354"/>
    </row>
    <row r="79" spans="1:4" s="188" customFormat="1" ht="12" customHeight="1" thickBot="1" x14ac:dyDescent="0.25">
      <c r="A79" s="224" t="s">
        <v>256</v>
      </c>
      <c r="B79" s="135" t="s">
        <v>276</v>
      </c>
      <c r="C79" s="347"/>
      <c r="D79" s="348"/>
    </row>
    <row r="80" spans="1:4" s="188" customFormat="1" ht="12" customHeight="1" x14ac:dyDescent="0.2">
      <c r="A80" s="192" t="s">
        <v>257</v>
      </c>
      <c r="B80" s="189" t="s">
        <v>258</v>
      </c>
      <c r="C80" s="349"/>
      <c r="D80" s="350"/>
    </row>
    <row r="81" spans="1:4" s="188" customFormat="1" ht="12" customHeight="1" x14ac:dyDescent="0.2">
      <c r="A81" s="193" t="s">
        <v>259</v>
      </c>
      <c r="B81" s="190" t="s">
        <v>260</v>
      </c>
      <c r="C81" s="351"/>
      <c r="D81" s="352"/>
    </row>
    <row r="82" spans="1:4" s="188" customFormat="1" ht="12" customHeight="1" x14ac:dyDescent="0.2">
      <c r="A82" s="193" t="s">
        <v>261</v>
      </c>
      <c r="B82" s="190" t="s">
        <v>262</v>
      </c>
      <c r="C82" s="351"/>
      <c r="D82" s="352"/>
    </row>
    <row r="83" spans="1:4" s="188" customFormat="1" ht="12" customHeight="1" thickBot="1" x14ac:dyDescent="0.25">
      <c r="A83" s="194" t="s">
        <v>263</v>
      </c>
      <c r="B83" s="137" t="s">
        <v>264</v>
      </c>
      <c r="C83" s="353"/>
      <c r="D83" s="354"/>
    </row>
    <row r="84" spans="1:4" s="188" customFormat="1" ht="12" customHeight="1" thickBot="1" x14ac:dyDescent="0.25">
      <c r="A84" s="224" t="s">
        <v>265</v>
      </c>
      <c r="B84" s="135" t="s">
        <v>402</v>
      </c>
      <c r="C84" s="357"/>
      <c r="D84" s="358"/>
    </row>
    <row r="85" spans="1:4" s="188" customFormat="1" ht="13.5" customHeight="1" thickBot="1" x14ac:dyDescent="0.25">
      <c r="A85" s="224" t="s">
        <v>267</v>
      </c>
      <c r="B85" s="135" t="s">
        <v>266</v>
      </c>
      <c r="C85" s="357"/>
      <c r="D85" s="359"/>
    </row>
    <row r="86" spans="1:4" s="188" customFormat="1" ht="15.75" customHeight="1" thickBot="1" x14ac:dyDescent="0.25">
      <c r="A86" s="224" t="s">
        <v>279</v>
      </c>
      <c r="B86" s="422" t="s">
        <v>405</v>
      </c>
      <c r="C86" s="347">
        <f>+C63+C67+C72+C75+C79+C85+C84</f>
        <v>140292228</v>
      </c>
      <c r="D86" s="348">
        <f>+D63+D67+D72+D75+D79+D85+D84</f>
        <v>140292228</v>
      </c>
    </row>
    <row r="87" spans="1:4" s="188" customFormat="1" ht="16.5" customHeight="1" thickBot="1" x14ac:dyDescent="0.25">
      <c r="A87" s="225" t="s">
        <v>404</v>
      </c>
      <c r="B87" s="423" t="s">
        <v>406</v>
      </c>
      <c r="C87" s="347">
        <f>+C62+C86</f>
        <v>395504086</v>
      </c>
      <c r="D87" s="348">
        <f>+D62+D86</f>
        <v>451006993</v>
      </c>
    </row>
    <row r="88" spans="1:4" s="188" customFormat="1" ht="83.25" customHeight="1" x14ac:dyDescent="0.2">
      <c r="A88" s="3"/>
      <c r="B88" s="4"/>
      <c r="C88" s="139"/>
    </row>
    <row r="89" spans="1:4" ht="16.5" customHeight="1" x14ac:dyDescent="0.25">
      <c r="A89" s="473" t="s">
        <v>36</v>
      </c>
      <c r="B89" s="473"/>
      <c r="C89" s="473"/>
      <c r="D89" s="474"/>
    </row>
    <row r="90" spans="1:4" s="195" customFormat="1" ht="16.5" customHeight="1" thickBot="1" x14ac:dyDescent="0.3">
      <c r="A90" s="477" t="s">
        <v>106</v>
      </c>
      <c r="B90" s="477"/>
      <c r="C90" s="482" t="s">
        <v>465</v>
      </c>
      <c r="D90" s="482"/>
    </row>
    <row r="91" spans="1:4" ht="38.1" customHeight="1" thickBot="1" x14ac:dyDescent="0.3">
      <c r="A91" s="21" t="s">
        <v>56</v>
      </c>
      <c r="B91" s="22" t="s">
        <v>37</v>
      </c>
      <c r="C91" s="22" t="s">
        <v>460</v>
      </c>
      <c r="D91" s="346" t="s">
        <v>461</v>
      </c>
    </row>
    <row r="92" spans="1:4" s="187" customFormat="1" ht="12" customHeight="1" thickBot="1" x14ac:dyDescent="0.25">
      <c r="A92" s="24" t="s">
        <v>413</v>
      </c>
      <c r="B92" s="25" t="s">
        <v>414</v>
      </c>
      <c r="C92" s="480" t="s">
        <v>415</v>
      </c>
      <c r="D92" s="481"/>
    </row>
    <row r="93" spans="1:4" ht="12" customHeight="1" thickBot="1" x14ac:dyDescent="0.3">
      <c r="A93" s="20" t="s">
        <v>8</v>
      </c>
      <c r="B93" s="23" t="s">
        <v>365</v>
      </c>
      <c r="C93" s="347">
        <f>C94+C95+C96+C97+C98</f>
        <v>329694235</v>
      </c>
      <c r="D93" s="348">
        <f>D94+D95+D96+D97+D98+D111</f>
        <v>377382104</v>
      </c>
    </row>
    <row r="94" spans="1:4" ht="12" customHeight="1" x14ac:dyDescent="0.25">
      <c r="A94" s="15" t="s">
        <v>68</v>
      </c>
      <c r="B94" s="8" t="s">
        <v>38</v>
      </c>
      <c r="C94" s="349">
        <v>163738355</v>
      </c>
      <c r="D94" s="360">
        <v>194574520</v>
      </c>
    </row>
    <row r="95" spans="1:4" ht="12" customHeight="1" x14ac:dyDescent="0.25">
      <c r="A95" s="12" t="s">
        <v>69</v>
      </c>
      <c r="B95" s="6" t="s">
        <v>125</v>
      </c>
      <c r="C95" s="351">
        <v>30602576</v>
      </c>
      <c r="D95" s="361">
        <v>33606912</v>
      </c>
    </row>
    <row r="96" spans="1:4" ht="12" customHeight="1" x14ac:dyDescent="0.25">
      <c r="A96" s="12" t="s">
        <v>70</v>
      </c>
      <c r="B96" s="6" t="s">
        <v>95</v>
      </c>
      <c r="C96" s="351">
        <v>91901601</v>
      </c>
      <c r="D96" s="361">
        <v>115618182</v>
      </c>
    </row>
    <row r="97" spans="1:9" ht="12" customHeight="1" x14ac:dyDescent="0.25">
      <c r="A97" s="12" t="s">
        <v>71</v>
      </c>
      <c r="B97" s="9" t="s">
        <v>126</v>
      </c>
      <c r="C97" s="351">
        <v>21226090</v>
      </c>
      <c r="D97" s="361">
        <v>21226090</v>
      </c>
    </row>
    <row r="98" spans="1:9" ht="12" customHeight="1" x14ac:dyDescent="0.25">
      <c r="A98" s="12" t="s">
        <v>79</v>
      </c>
      <c r="B98" s="17" t="s">
        <v>127</v>
      </c>
      <c r="C98" s="351">
        <f>C99+C105+C110</f>
        <v>22225613</v>
      </c>
      <c r="D98" s="362">
        <f>D99+D105+D107+D110</f>
        <v>12356400</v>
      </c>
    </row>
    <row r="99" spans="1:9" ht="12" customHeight="1" x14ac:dyDescent="0.25">
      <c r="A99" s="12" t="s">
        <v>72</v>
      </c>
      <c r="B99" s="6" t="s">
        <v>370</v>
      </c>
      <c r="C99" s="351">
        <v>0</v>
      </c>
      <c r="D99" s="362">
        <v>36000</v>
      </c>
    </row>
    <row r="100" spans="1:9" ht="12" customHeight="1" x14ac:dyDescent="0.25">
      <c r="A100" s="12" t="s">
        <v>73</v>
      </c>
      <c r="B100" s="69" t="s">
        <v>369</v>
      </c>
      <c r="C100" s="351"/>
      <c r="D100" s="361"/>
    </row>
    <row r="101" spans="1:9" ht="12" customHeight="1" x14ac:dyDescent="0.25">
      <c r="A101" s="12" t="s">
        <v>80</v>
      </c>
      <c r="B101" s="69" t="s">
        <v>368</v>
      </c>
      <c r="C101" s="351">
        <v>0</v>
      </c>
      <c r="D101" s="361">
        <v>36000</v>
      </c>
    </row>
    <row r="102" spans="1:9" ht="12" customHeight="1" x14ac:dyDescent="0.25">
      <c r="A102" s="12" t="s">
        <v>81</v>
      </c>
      <c r="B102" s="67" t="s">
        <v>282</v>
      </c>
      <c r="C102" s="351"/>
      <c r="D102" s="361"/>
    </row>
    <row r="103" spans="1:9" ht="12" customHeight="1" x14ac:dyDescent="0.25">
      <c r="A103" s="12" t="s">
        <v>82</v>
      </c>
      <c r="B103" s="68" t="s">
        <v>283</v>
      </c>
      <c r="C103" s="351"/>
      <c r="D103" s="361"/>
    </row>
    <row r="104" spans="1:9" ht="12" customHeight="1" x14ac:dyDescent="0.25">
      <c r="A104" s="12" t="s">
        <v>83</v>
      </c>
      <c r="B104" s="68" t="s">
        <v>284</v>
      </c>
      <c r="C104" s="351"/>
      <c r="D104" s="361"/>
    </row>
    <row r="105" spans="1:9" ht="12" customHeight="1" x14ac:dyDescent="0.25">
      <c r="A105" s="12" t="s">
        <v>85</v>
      </c>
      <c r="B105" s="67" t="s">
        <v>285</v>
      </c>
      <c r="C105" s="351">
        <v>17015613</v>
      </c>
      <c r="D105" s="361">
        <v>7110400</v>
      </c>
      <c r="I105" s="345"/>
    </row>
    <row r="106" spans="1:9" ht="12" customHeight="1" x14ac:dyDescent="0.25">
      <c r="A106" s="12" t="s">
        <v>128</v>
      </c>
      <c r="B106" s="67" t="s">
        <v>286</v>
      </c>
      <c r="C106" s="351"/>
      <c r="D106" s="361"/>
    </row>
    <row r="107" spans="1:9" ht="12" customHeight="1" x14ac:dyDescent="0.25">
      <c r="A107" s="12" t="s">
        <v>280</v>
      </c>
      <c r="B107" s="68" t="s">
        <v>287</v>
      </c>
      <c r="C107" s="351"/>
      <c r="D107" s="361"/>
    </row>
    <row r="108" spans="1:9" ht="12" customHeight="1" x14ac:dyDescent="0.25">
      <c r="A108" s="11" t="s">
        <v>281</v>
      </c>
      <c r="B108" s="69" t="s">
        <v>288</v>
      </c>
      <c r="C108" s="351"/>
      <c r="D108" s="361"/>
    </row>
    <row r="109" spans="1:9" ht="12" customHeight="1" x14ac:dyDescent="0.25">
      <c r="A109" s="12" t="s">
        <v>366</v>
      </c>
      <c r="B109" s="69" t="s">
        <v>289</v>
      </c>
      <c r="C109" s="351"/>
      <c r="D109" s="361"/>
    </row>
    <row r="110" spans="1:9" ht="12" customHeight="1" x14ac:dyDescent="0.25">
      <c r="A110" s="14" t="s">
        <v>367</v>
      </c>
      <c r="B110" s="69" t="s">
        <v>290</v>
      </c>
      <c r="C110" s="351">
        <v>5210000</v>
      </c>
      <c r="D110" s="361">
        <v>5210000</v>
      </c>
    </row>
    <row r="111" spans="1:9" ht="12" customHeight="1" x14ac:dyDescent="0.25">
      <c r="A111" s="12" t="s">
        <v>371</v>
      </c>
      <c r="B111" s="9" t="s">
        <v>39</v>
      </c>
      <c r="C111" s="351"/>
      <c r="D111" s="361"/>
    </row>
    <row r="112" spans="1:9" ht="12" customHeight="1" x14ac:dyDescent="0.25">
      <c r="A112" s="12" t="s">
        <v>372</v>
      </c>
      <c r="B112" s="6" t="s">
        <v>374</v>
      </c>
      <c r="C112" s="351"/>
      <c r="D112" s="361"/>
    </row>
    <row r="113" spans="1:4" ht="12" customHeight="1" thickBot="1" x14ac:dyDescent="0.3">
      <c r="A113" s="16" t="s">
        <v>373</v>
      </c>
      <c r="B113" s="239" t="s">
        <v>375</v>
      </c>
      <c r="C113" s="353"/>
      <c r="D113" s="363"/>
    </row>
    <row r="114" spans="1:4" ht="12" customHeight="1" thickBot="1" x14ac:dyDescent="0.3">
      <c r="A114" s="237" t="s">
        <v>9</v>
      </c>
      <c r="B114" s="238" t="s">
        <v>291</v>
      </c>
      <c r="C114" s="347">
        <f>C115+C117+C119</f>
        <v>56351471</v>
      </c>
      <c r="D114" s="348">
        <f>D115+D117+D119</f>
        <v>56351471</v>
      </c>
    </row>
    <row r="115" spans="1:4" ht="12" customHeight="1" x14ac:dyDescent="0.25">
      <c r="A115" s="13" t="s">
        <v>74</v>
      </c>
      <c r="B115" s="6" t="s">
        <v>151</v>
      </c>
      <c r="C115" s="349">
        <v>56351471</v>
      </c>
      <c r="D115" s="360">
        <v>56351471</v>
      </c>
    </row>
    <row r="116" spans="1:4" ht="12" customHeight="1" x14ac:dyDescent="0.25">
      <c r="A116" s="13" t="s">
        <v>75</v>
      </c>
      <c r="B116" s="10" t="s">
        <v>295</v>
      </c>
      <c r="C116" s="351">
        <v>39950000</v>
      </c>
      <c r="D116" s="361">
        <v>39950000</v>
      </c>
    </row>
    <row r="117" spans="1:4" ht="12" customHeight="1" x14ac:dyDescent="0.25">
      <c r="A117" s="13" t="s">
        <v>76</v>
      </c>
      <c r="B117" s="10" t="s">
        <v>129</v>
      </c>
      <c r="C117" s="351"/>
      <c r="D117" s="361"/>
    </row>
    <row r="118" spans="1:4" ht="12" customHeight="1" x14ac:dyDescent="0.25">
      <c r="A118" s="13" t="s">
        <v>77</v>
      </c>
      <c r="B118" s="10" t="s">
        <v>296</v>
      </c>
      <c r="C118" s="351"/>
      <c r="D118" s="361"/>
    </row>
    <row r="119" spans="1:4" ht="12" customHeight="1" x14ac:dyDescent="0.25">
      <c r="A119" s="13" t="s">
        <v>78</v>
      </c>
      <c r="B119" s="137" t="s">
        <v>153</v>
      </c>
      <c r="C119" s="351"/>
      <c r="D119" s="361"/>
    </row>
    <row r="120" spans="1:4" ht="12" customHeight="1" x14ac:dyDescent="0.25">
      <c r="A120" s="13" t="s">
        <v>84</v>
      </c>
      <c r="B120" s="136" t="s">
        <v>355</v>
      </c>
      <c r="C120" s="351"/>
      <c r="D120" s="361"/>
    </row>
    <row r="121" spans="1:4" ht="12" customHeight="1" x14ac:dyDescent="0.25">
      <c r="A121" s="13" t="s">
        <v>86</v>
      </c>
      <c r="B121" s="185" t="s">
        <v>301</v>
      </c>
      <c r="C121" s="351"/>
      <c r="D121" s="361"/>
    </row>
    <row r="122" spans="1:4" x14ac:dyDescent="0.25">
      <c r="A122" s="13" t="s">
        <v>130</v>
      </c>
      <c r="B122" s="68" t="s">
        <v>284</v>
      </c>
      <c r="C122" s="351"/>
      <c r="D122" s="361"/>
    </row>
    <row r="123" spans="1:4" ht="12" customHeight="1" x14ac:dyDescent="0.25">
      <c r="A123" s="13" t="s">
        <v>131</v>
      </c>
      <c r="B123" s="68" t="s">
        <v>300</v>
      </c>
      <c r="C123" s="351"/>
      <c r="D123" s="361"/>
    </row>
    <row r="124" spans="1:4" ht="12" customHeight="1" x14ac:dyDescent="0.25">
      <c r="A124" s="13" t="s">
        <v>132</v>
      </c>
      <c r="B124" s="68" t="s">
        <v>299</v>
      </c>
      <c r="C124" s="351"/>
      <c r="D124" s="361"/>
    </row>
    <row r="125" spans="1:4" ht="12" customHeight="1" x14ac:dyDescent="0.25">
      <c r="A125" s="13" t="s">
        <v>292</v>
      </c>
      <c r="B125" s="68" t="s">
        <v>287</v>
      </c>
      <c r="C125" s="351"/>
      <c r="D125" s="361"/>
    </row>
    <row r="126" spans="1:4" ht="12" customHeight="1" x14ac:dyDescent="0.25">
      <c r="A126" s="13" t="s">
        <v>293</v>
      </c>
      <c r="B126" s="68" t="s">
        <v>298</v>
      </c>
      <c r="C126" s="351"/>
      <c r="D126" s="361"/>
    </row>
    <row r="127" spans="1:4" ht="16.5" thickBot="1" x14ac:dyDescent="0.3">
      <c r="A127" s="11" t="s">
        <v>294</v>
      </c>
      <c r="B127" s="68" t="s">
        <v>297</v>
      </c>
      <c r="C127" s="353"/>
      <c r="D127" s="363"/>
    </row>
    <row r="128" spans="1:4" ht="12" customHeight="1" thickBot="1" x14ac:dyDescent="0.3">
      <c r="A128" s="18" t="s">
        <v>10</v>
      </c>
      <c r="B128" s="64" t="s">
        <v>376</v>
      </c>
      <c r="C128" s="347">
        <f>+C93+C114</f>
        <v>386045706</v>
      </c>
      <c r="D128" s="348">
        <f>+D93+D114</f>
        <v>433733575</v>
      </c>
    </row>
    <row r="129" spans="1:4" ht="12" customHeight="1" thickBot="1" x14ac:dyDescent="0.3">
      <c r="A129" s="18" t="s">
        <v>11</v>
      </c>
      <c r="B129" s="64" t="s">
        <v>377</v>
      </c>
      <c r="C129" s="347">
        <f>+C130+C131+C132</f>
        <v>9458380</v>
      </c>
      <c r="D129" s="348">
        <f>+D130+D131+D132</f>
        <v>9458380</v>
      </c>
    </row>
    <row r="130" spans="1:4" ht="12" customHeight="1" x14ac:dyDescent="0.25">
      <c r="A130" s="13" t="s">
        <v>192</v>
      </c>
      <c r="B130" s="10" t="s">
        <v>384</v>
      </c>
      <c r="C130" s="349"/>
      <c r="D130" s="360"/>
    </row>
    <row r="131" spans="1:4" ht="12" customHeight="1" x14ac:dyDescent="0.25">
      <c r="A131" s="13" t="s">
        <v>195</v>
      </c>
      <c r="B131" s="10" t="s">
        <v>385</v>
      </c>
      <c r="C131" s="351"/>
      <c r="D131" s="361"/>
    </row>
    <row r="132" spans="1:4" ht="12" customHeight="1" thickBot="1" x14ac:dyDescent="0.3">
      <c r="A132" s="11" t="s">
        <v>196</v>
      </c>
      <c r="B132" s="10" t="s">
        <v>386</v>
      </c>
      <c r="C132" s="353">
        <v>9458380</v>
      </c>
      <c r="D132" s="363">
        <v>9458380</v>
      </c>
    </row>
    <row r="133" spans="1:4" ht="12" customHeight="1" thickBot="1" x14ac:dyDescent="0.3">
      <c r="A133" s="18" t="s">
        <v>12</v>
      </c>
      <c r="B133" s="64" t="s">
        <v>378</v>
      </c>
      <c r="C133" s="347"/>
      <c r="D133" s="348"/>
    </row>
    <row r="134" spans="1:4" ht="12" customHeight="1" x14ac:dyDescent="0.25">
      <c r="A134" s="13" t="s">
        <v>61</v>
      </c>
      <c r="B134" s="7" t="s">
        <v>387</v>
      </c>
      <c r="C134" s="349"/>
      <c r="D134" s="360"/>
    </row>
    <row r="135" spans="1:4" ht="12" customHeight="1" x14ac:dyDescent="0.25">
      <c r="A135" s="13" t="s">
        <v>62</v>
      </c>
      <c r="B135" s="7" t="s">
        <v>379</v>
      </c>
      <c r="C135" s="351"/>
      <c r="D135" s="361"/>
    </row>
    <row r="136" spans="1:4" ht="12" customHeight="1" x14ac:dyDescent="0.25">
      <c r="A136" s="13" t="s">
        <v>63</v>
      </c>
      <c r="B136" s="7" t="s">
        <v>380</v>
      </c>
      <c r="C136" s="351"/>
      <c r="D136" s="361"/>
    </row>
    <row r="137" spans="1:4" ht="12" customHeight="1" x14ac:dyDescent="0.25">
      <c r="A137" s="13" t="s">
        <v>117</v>
      </c>
      <c r="B137" s="7" t="s">
        <v>381</v>
      </c>
      <c r="C137" s="351"/>
      <c r="D137" s="361"/>
    </row>
    <row r="138" spans="1:4" ht="12" customHeight="1" x14ac:dyDescent="0.25">
      <c r="A138" s="13" t="s">
        <v>118</v>
      </c>
      <c r="B138" s="7" t="s">
        <v>382</v>
      </c>
      <c r="C138" s="351"/>
      <c r="D138" s="361"/>
    </row>
    <row r="139" spans="1:4" ht="12" customHeight="1" thickBot="1" x14ac:dyDescent="0.3">
      <c r="A139" s="11" t="s">
        <v>119</v>
      </c>
      <c r="B139" s="7" t="s">
        <v>383</v>
      </c>
      <c r="C139" s="353"/>
      <c r="D139" s="363"/>
    </row>
    <row r="140" spans="1:4" ht="12" customHeight="1" thickBot="1" x14ac:dyDescent="0.3">
      <c r="A140" s="18" t="s">
        <v>13</v>
      </c>
      <c r="B140" s="64" t="s">
        <v>391</v>
      </c>
      <c r="C140" s="364">
        <f>+C141+C142+C143+C144</f>
        <v>0</v>
      </c>
      <c r="D140" s="365">
        <f>+D141+D142+D143+D144</f>
        <v>7815038</v>
      </c>
    </row>
    <row r="141" spans="1:4" ht="12" customHeight="1" x14ac:dyDescent="0.25">
      <c r="A141" s="13" t="s">
        <v>64</v>
      </c>
      <c r="B141" s="7" t="s">
        <v>302</v>
      </c>
      <c r="C141" s="349"/>
      <c r="D141" s="360"/>
    </row>
    <row r="142" spans="1:4" ht="12" customHeight="1" x14ac:dyDescent="0.25">
      <c r="A142" s="13" t="s">
        <v>65</v>
      </c>
      <c r="B142" s="7" t="s">
        <v>303</v>
      </c>
      <c r="C142" s="351">
        <v>0</v>
      </c>
      <c r="D142" s="361">
        <v>7815038</v>
      </c>
    </row>
    <row r="143" spans="1:4" ht="12" customHeight="1" x14ac:dyDescent="0.25">
      <c r="A143" s="13" t="s">
        <v>216</v>
      </c>
      <c r="B143" s="7" t="s">
        <v>448</v>
      </c>
      <c r="C143" s="351"/>
      <c r="D143" s="361"/>
    </row>
    <row r="144" spans="1:4" ht="12" customHeight="1" thickBot="1" x14ac:dyDescent="0.3">
      <c r="A144" s="11" t="s">
        <v>217</v>
      </c>
      <c r="B144" s="5" t="s">
        <v>449</v>
      </c>
      <c r="C144" s="353"/>
      <c r="D144" s="363"/>
    </row>
    <row r="145" spans="1:9" ht="12" customHeight="1" thickBot="1" x14ac:dyDescent="0.3">
      <c r="A145" s="18" t="s">
        <v>14</v>
      </c>
      <c r="B145" s="64" t="s">
        <v>393</v>
      </c>
      <c r="C145" s="366"/>
      <c r="D145" s="367"/>
    </row>
    <row r="146" spans="1:9" ht="12" customHeight="1" x14ac:dyDescent="0.25">
      <c r="A146" s="13" t="s">
        <v>66</v>
      </c>
      <c r="B146" s="7" t="s">
        <v>388</v>
      </c>
      <c r="C146" s="349"/>
      <c r="D146" s="360"/>
    </row>
    <row r="147" spans="1:9" ht="12" customHeight="1" x14ac:dyDescent="0.25">
      <c r="A147" s="13" t="s">
        <v>67</v>
      </c>
      <c r="B147" s="7" t="s">
        <v>395</v>
      </c>
      <c r="C147" s="351"/>
      <c r="D147" s="361"/>
    </row>
    <row r="148" spans="1:9" ht="12" customHeight="1" x14ac:dyDescent="0.25">
      <c r="A148" s="13" t="s">
        <v>228</v>
      </c>
      <c r="B148" s="7" t="s">
        <v>390</v>
      </c>
      <c r="C148" s="351"/>
      <c r="D148" s="361"/>
    </row>
    <row r="149" spans="1:9" ht="12" customHeight="1" x14ac:dyDescent="0.25">
      <c r="A149" s="13" t="s">
        <v>229</v>
      </c>
      <c r="B149" s="7" t="s">
        <v>396</v>
      </c>
      <c r="C149" s="351"/>
      <c r="D149" s="361"/>
    </row>
    <row r="150" spans="1:9" ht="12" customHeight="1" thickBot="1" x14ac:dyDescent="0.3">
      <c r="A150" s="13" t="s">
        <v>394</v>
      </c>
      <c r="B150" s="7" t="s">
        <v>397</v>
      </c>
      <c r="C150" s="353"/>
      <c r="D150" s="363"/>
    </row>
    <row r="151" spans="1:9" ht="12" customHeight="1" thickBot="1" x14ac:dyDescent="0.3">
      <c r="A151" s="18" t="s">
        <v>15</v>
      </c>
      <c r="B151" s="64" t="s">
        <v>398</v>
      </c>
      <c r="C151" s="368"/>
      <c r="D151" s="369"/>
    </row>
    <row r="152" spans="1:9" ht="12" customHeight="1" thickBot="1" x14ac:dyDescent="0.3">
      <c r="A152" s="18" t="s">
        <v>16</v>
      </c>
      <c r="B152" s="64" t="s">
        <v>399</v>
      </c>
      <c r="C152" s="368"/>
      <c r="D152" s="369"/>
    </row>
    <row r="153" spans="1:9" ht="15" customHeight="1" thickBot="1" x14ac:dyDescent="0.3">
      <c r="A153" s="18" t="s">
        <v>17</v>
      </c>
      <c r="B153" s="64" t="s">
        <v>401</v>
      </c>
      <c r="C153" s="370">
        <f>+C129+C133+C140+C145+C151+C152</f>
        <v>9458380</v>
      </c>
      <c r="D153" s="371">
        <f>+D129+D133+D140+D145+D151+D152</f>
        <v>17273418</v>
      </c>
      <c r="F153" s="196"/>
      <c r="G153" s="197"/>
      <c r="H153" s="197"/>
      <c r="I153" s="197"/>
    </row>
    <row r="154" spans="1:9" s="188" customFormat="1" ht="12.95" customHeight="1" thickBot="1" x14ac:dyDescent="0.25">
      <c r="A154" s="138" t="s">
        <v>18</v>
      </c>
      <c r="B154" s="170" t="s">
        <v>400</v>
      </c>
      <c r="C154" s="370">
        <f>+C128+C153</f>
        <v>395504086</v>
      </c>
      <c r="D154" s="371">
        <f>+D128+D153</f>
        <v>451006993</v>
      </c>
    </row>
    <row r="155" spans="1:9" ht="7.5" customHeight="1" x14ac:dyDescent="0.25"/>
    <row r="156" spans="1:9" x14ac:dyDescent="0.25">
      <c r="A156" s="478"/>
      <c r="B156" s="478"/>
      <c r="C156" s="478"/>
    </row>
    <row r="157" spans="1:9" ht="15" customHeight="1" x14ac:dyDescent="0.25">
      <c r="A157" s="475"/>
      <c r="B157" s="475"/>
      <c r="C157" s="242"/>
    </row>
    <row r="158" spans="1:9" ht="13.5" customHeight="1" x14ac:dyDescent="0.25">
      <c r="A158" s="243"/>
      <c r="B158" s="244"/>
      <c r="C158" s="245"/>
      <c r="D158" s="198"/>
    </row>
    <row r="159" spans="1:9" ht="27.75" customHeight="1" x14ac:dyDescent="0.25">
      <c r="A159" s="243"/>
      <c r="B159" s="244"/>
      <c r="C159" s="245"/>
    </row>
  </sheetData>
  <mergeCells count="10">
    <mergeCell ref="A1:D1"/>
    <mergeCell ref="A89:D89"/>
    <mergeCell ref="A157:B157"/>
    <mergeCell ref="A2:B2"/>
    <mergeCell ref="A90:B90"/>
    <mergeCell ref="A156:C156"/>
    <mergeCell ref="C2:D2"/>
    <mergeCell ref="C4:D4"/>
    <mergeCell ref="C90:D90"/>
    <mergeCell ref="C92:D92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3" fitToHeight="2" orientation="portrait" r:id="rId1"/>
  <headerFooter alignWithMargins="0">
    <oddHeader>&amp;C&amp;"Times New Roman CE,Félkövér"&amp;12
Tiszatarján Község Önkormányzata
2020. ÉVI KÖLTSÉGVETÉSÉNEK ÖSSZEVONT MÉRLEGE&amp;10
&amp;R&amp;"Times New Roman CE,Félkövér dőlt"&amp;9 1.1. melléklet a ......./2020. (..........) önkormányzati rendelethez</oddHeader>
  </headerFooter>
  <rowBreaks count="1" manualBreakCount="1">
    <brk id="88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E23"/>
  <sheetViews>
    <sheetView zoomScaleNormal="100" workbookViewId="0">
      <selection activeCell="F16" sqref="F16"/>
    </sheetView>
  </sheetViews>
  <sheetFormatPr defaultRowHeight="12.75" x14ac:dyDescent="0.2"/>
  <cols>
    <col min="1" max="1" width="53" style="27" customWidth="1"/>
    <col min="2" max="2" width="15.6640625" style="26" customWidth="1"/>
    <col min="3" max="3" width="16.33203125" style="26" customWidth="1"/>
    <col min="4" max="4" width="21.1640625" style="26" customWidth="1"/>
    <col min="5" max="5" width="21.83203125" style="26" customWidth="1"/>
    <col min="6" max="7" width="12.83203125" style="26" customWidth="1"/>
    <col min="8" max="8" width="13.83203125" style="26" customWidth="1"/>
    <col min="9" max="16384" width="9.33203125" style="26"/>
  </cols>
  <sheetData>
    <row r="1" spans="1:5" ht="25.5" customHeight="1" x14ac:dyDescent="0.2">
      <c r="A1" s="525" t="s">
        <v>0</v>
      </c>
      <c r="B1" s="525"/>
      <c r="C1" s="525"/>
      <c r="D1" s="525"/>
      <c r="E1" s="525"/>
    </row>
    <row r="2" spans="1:5" ht="22.5" customHeight="1" thickBot="1" x14ac:dyDescent="0.25">
      <c r="A2" s="103"/>
      <c r="B2" s="38"/>
      <c r="C2" s="38"/>
      <c r="D2" s="526" t="s">
        <v>465</v>
      </c>
      <c r="E2" s="527"/>
    </row>
    <row r="3" spans="1:5" s="28" customFormat="1" ht="44.25" customHeight="1" thickBot="1" x14ac:dyDescent="0.25">
      <c r="A3" s="104" t="s">
        <v>52</v>
      </c>
      <c r="B3" s="105" t="s">
        <v>53</v>
      </c>
      <c r="C3" s="105" t="s">
        <v>54</v>
      </c>
      <c r="D3" s="105" t="s">
        <v>460</v>
      </c>
      <c r="E3" s="105" t="s">
        <v>461</v>
      </c>
    </row>
    <row r="4" spans="1:5" s="38" customFormat="1" ht="12" customHeight="1" thickBot="1" x14ac:dyDescent="0.25">
      <c r="A4" s="35" t="s">
        <v>413</v>
      </c>
      <c r="B4" s="36" t="s">
        <v>414</v>
      </c>
      <c r="C4" s="36" t="s">
        <v>415</v>
      </c>
      <c r="D4" s="36" t="s">
        <v>417</v>
      </c>
      <c r="E4" s="36" t="s">
        <v>416</v>
      </c>
    </row>
    <row r="5" spans="1:5" ht="15.95" customHeight="1" x14ac:dyDescent="0.2">
      <c r="A5" s="231" t="s">
        <v>469</v>
      </c>
      <c r="B5" s="453">
        <v>1496892</v>
      </c>
      <c r="C5" s="454"/>
      <c r="D5" s="462">
        <v>1496892</v>
      </c>
      <c r="E5" s="463">
        <v>1496892</v>
      </c>
    </row>
    <row r="6" spans="1:5" ht="15.95" customHeight="1" x14ac:dyDescent="0.2">
      <c r="A6" s="231" t="s">
        <v>470</v>
      </c>
      <c r="B6" s="453">
        <v>14904579</v>
      </c>
      <c r="C6" s="454"/>
      <c r="D6" s="463">
        <v>14904579</v>
      </c>
      <c r="E6" s="463">
        <v>14904579</v>
      </c>
    </row>
    <row r="7" spans="1:5" ht="15.95" customHeight="1" x14ac:dyDescent="0.2">
      <c r="A7" s="231" t="s">
        <v>471</v>
      </c>
      <c r="B7" s="453">
        <v>39950000</v>
      </c>
      <c r="C7" s="454"/>
      <c r="D7" s="463">
        <v>39950000</v>
      </c>
      <c r="E7" s="463">
        <v>39950000</v>
      </c>
    </row>
    <row r="8" spans="1:5" ht="15.95" customHeight="1" x14ac:dyDescent="0.2">
      <c r="A8" s="460"/>
      <c r="B8" s="453"/>
      <c r="C8" s="454"/>
      <c r="D8" s="464"/>
      <c r="E8" s="463"/>
    </row>
    <row r="9" spans="1:5" ht="15.95" customHeight="1" x14ac:dyDescent="0.2">
      <c r="A9" s="231"/>
      <c r="B9" s="453"/>
      <c r="C9" s="454"/>
      <c r="D9" s="464"/>
      <c r="E9" s="463"/>
    </row>
    <row r="10" spans="1:5" ht="15.95" customHeight="1" x14ac:dyDescent="0.2">
      <c r="A10" s="460"/>
      <c r="B10" s="453"/>
      <c r="C10" s="454"/>
      <c r="D10" s="463"/>
      <c r="E10" s="463"/>
    </row>
    <row r="11" spans="1:5" ht="15.95" customHeight="1" x14ac:dyDescent="0.2">
      <c r="A11" s="231"/>
      <c r="B11" s="453"/>
      <c r="C11" s="454"/>
      <c r="D11" s="463"/>
      <c r="E11" s="463"/>
    </row>
    <row r="12" spans="1:5" ht="15.95" customHeight="1" x14ac:dyDescent="0.2">
      <c r="A12" s="231"/>
      <c r="B12" s="453"/>
      <c r="C12" s="454"/>
      <c r="D12" s="463"/>
      <c r="E12" s="463"/>
    </row>
    <row r="13" spans="1:5" ht="15.95" customHeight="1" x14ac:dyDescent="0.2">
      <c r="A13" s="231"/>
      <c r="B13" s="453"/>
      <c r="C13" s="454"/>
      <c r="D13" s="463"/>
      <c r="E13" s="463"/>
    </row>
    <row r="14" spans="1:5" ht="15.95" customHeight="1" x14ac:dyDescent="0.2">
      <c r="A14" s="231"/>
      <c r="B14" s="453"/>
      <c r="C14" s="454"/>
      <c r="D14" s="463"/>
      <c r="E14" s="463"/>
    </row>
    <row r="15" spans="1:5" ht="15.95" customHeight="1" x14ac:dyDescent="0.2">
      <c r="A15" s="231"/>
      <c r="B15" s="453"/>
      <c r="C15" s="454"/>
      <c r="D15" s="463"/>
      <c r="E15" s="463"/>
    </row>
    <row r="16" spans="1:5" ht="15.95" customHeight="1" x14ac:dyDescent="0.2">
      <c r="A16" s="231"/>
      <c r="B16" s="453"/>
      <c r="C16" s="454"/>
      <c r="D16" s="463"/>
      <c r="E16" s="463"/>
    </row>
    <row r="17" spans="1:5" ht="15.95" customHeight="1" x14ac:dyDescent="0.2">
      <c r="A17" s="231"/>
      <c r="B17" s="453"/>
      <c r="C17" s="454"/>
      <c r="D17" s="463"/>
      <c r="E17" s="463"/>
    </row>
    <row r="18" spans="1:5" ht="15.95" customHeight="1" x14ac:dyDescent="0.2">
      <c r="A18" s="231"/>
      <c r="B18" s="453"/>
      <c r="C18" s="454"/>
      <c r="D18" s="463"/>
      <c r="E18" s="463"/>
    </row>
    <row r="19" spans="1:5" ht="15.95" customHeight="1" x14ac:dyDescent="0.2">
      <c r="A19" s="231"/>
      <c r="B19" s="453"/>
      <c r="C19" s="454"/>
      <c r="D19" s="463"/>
      <c r="E19" s="463"/>
    </row>
    <row r="20" spans="1:5" ht="15.95" customHeight="1" x14ac:dyDescent="0.2">
      <c r="A20" s="231"/>
      <c r="B20" s="453"/>
      <c r="C20" s="454"/>
      <c r="D20" s="463"/>
      <c r="E20" s="463"/>
    </row>
    <row r="21" spans="1:5" ht="15.95" customHeight="1" x14ac:dyDescent="0.2">
      <c r="A21" s="231"/>
      <c r="B21" s="453"/>
      <c r="C21" s="454"/>
      <c r="D21" s="463"/>
      <c r="E21" s="463"/>
    </row>
    <row r="22" spans="1:5" ht="15.95" customHeight="1" thickBot="1" x14ac:dyDescent="0.25">
      <c r="A22" s="39"/>
      <c r="B22" s="456"/>
      <c r="C22" s="455"/>
      <c r="D22" s="465"/>
      <c r="E22" s="465"/>
    </row>
    <row r="23" spans="1:5" s="41" customFormat="1" ht="18" customHeight="1" thickBot="1" x14ac:dyDescent="0.25">
      <c r="A23" s="106" t="s">
        <v>51</v>
      </c>
      <c r="B23" s="40"/>
      <c r="C23" s="61"/>
      <c r="D23" s="466">
        <f>SUM(D5:D22)</f>
        <v>56351471</v>
      </c>
      <c r="E23" s="467">
        <f>SUM(E5:E22)</f>
        <v>56351471</v>
      </c>
    </row>
  </sheetData>
  <mergeCells count="2">
    <mergeCell ref="A1:E1"/>
    <mergeCell ref="D2:E2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......../2020. (...........)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E24"/>
  <sheetViews>
    <sheetView zoomScaleNormal="100" workbookViewId="0">
      <selection activeCell="C9" sqref="C9"/>
    </sheetView>
  </sheetViews>
  <sheetFormatPr defaultRowHeight="12.75" x14ac:dyDescent="0.2"/>
  <cols>
    <col min="1" max="1" width="60.6640625" style="27" customWidth="1"/>
    <col min="2" max="2" width="15.6640625" style="26" customWidth="1"/>
    <col min="3" max="3" width="16.33203125" style="26" customWidth="1"/>
    <col min="4" max="4" width="18" style="26" customWidth="1"/>
    <col min="5" max="5" width="18.83203125" style="26" customWidth="1"/>
    <col min="6" max="7" width="12.83203125" style="26" customWidth="1"/>
    <col min="8" max="8" width="13.83203125" style="26" customWidth="1"/>
    <col min="9" max="16384" width="9.33203125" style="26"/>
  </cols>
  <sheetData>
    <row r="1" spans="1:5" ht="24.75" customHeight="1" x14ac:dyDescent="0.2">
      <c r="A1" s="525" t="s">
        <v>1</v>
      </c>
      <c r="B1" s="525"/>
      <c r="C1" s="525"/>
      <c r="D1" s="525"/>
      <c r="E1" s="525"/>
    </row>
    <row r="2" spans="1:5" ht="23.25" customHeight="1" thickBot="1" x14ac:dyDescent="0.3">
      <c r="A2" s="103"/>
      <c r="B2" s="38"/>
      <c r="C2" s="38"/>
      <c r="D2" s="38"/>
      <c r="E2" s="33" t="s">
        <v>466</v>
      </c>
    </row>
    <row r="3" spans="1:5" s="28" customFormat="1" ht="48.75" customHeight="1" thickBot="1" x14ac:dyDescent="0.25">
      <c r="A3" s="104" t="s">
        <v>55</v>
      </c>
      <c r="B3" s="105" t="s">
        <v>53</v>
      </c>
      <c r="C3" s="105" t="s">
        <v>54</v>
      </c>
      <c r="D3" s="105" t="s">
        <v>460</v>
      </c>
      <c r="E3" s="34" t="s">
        <v>461</v>
      </c>
    </row>
    <row r="4" spans="1:5" s="38" customFormat="1" ht="15" customHeight="1" thickBot="1" x14ac:dyDescent="0.25">
      <c r="A4" s="35" t="s">
        <v>413</v>
      </c>
      <c r="B4" s="36" t="s">
        <v>414</v>
      </c>
      <c r="C4" s="36" t="s">
        <v>415</v>
      </c>
      <c r="D4" s="36" t="s">
        <v>417</v>
      </c>
      <c r="E4" s="37" t="s">
        <v>416</v>
      </c>
    </row>
    <row r="5" spans="1:5" ht="15.95" customHeight="1" x14ac:dyDescent="0.2">
      <c r="A5" s="42"/>
      <c r="B5" s="43"/>
      <c r="C5" s="232"/>
      <c r="D5" s="458"/>
      <c r="E5" s="44"/>
    </row>
    <row r="6" spans="1:5" ht="15.95" customHeight="1" x14ac:dyDescent="0.2">
      <c r="A6" s="42"/>
      <c r="B6" s="43"/>
      <c r="C6" s="232"/>
      <c r="D6" s="458"/>
      <c r="E6" s="44"/>
    </row>
    <row r="7" spans="1:5" ht="15.95" customHeight="1" x14ac:dyDescent="0.2">
      <c r="A7" s="42"/>
      <c r="B7" s="43"/>
      <c r="C7" s="232"/>
      <c r="D7" s="458"/>
      <c r="E7" s="44"/>
    </row>
    <row r="8" spans="1:5" ht="15.95" customHeight="1" x14ac:dyDescent="0.2">
      <c r="A8" s="42"/>
      <c r="B8" s="452"/>
      <c r="C8" s="451"/>
      <c r="D8" s="461"/>
      <c r="E8" s="44"/>
    </row>
    <row r="9" spans="1:5" ht="15.95" customHeight="1" x14ac:dyDescent="0.2">
      <c r="A9" s="42"/>
      <c r="B9" s="278"/>
      <c r="C9" s="278"/>
      <c r="D9" s="459"/>
      <c r="E9" s="44"/>
    </row>
    <row r="10" spans="1:5" ht="15.95" customHeight="1" x14ac:dyDescent="0.2">
      <c r="A10" s="42"/>
      <c r="B10" s="43"/>
      <c r="C10" s="232"/>
      <c r="D10" s="458"/>
      <c r="E10" s="44"/>
    </row>
    <row r="11" spans="1:5" ht="15.95" customHeight="1" x14ac:dyDescent="0.2">
      <c r="A11" s="42"/>
      <c r="B11" s="43"/>
      <c r="C11" s="232"/>
      <c r="D11" s="458"/>
      <c r="E11" s="44"/>
    </row>
    <row r="12" spans="1:5" ht="15.95" customHeight="1" x14ac:dyDescent="0.2">
      <c r="A12" s="42"/>
      <c r="B12" s="43"/>
      <c r="C12" s="232"/>
      <c r="D12" s="458"/>
      <c r="E12" s="44"/>
    </row>
    <row r="13" spans="1:5" ht="15.95" customHeight="1" x14ac:dyDescent="0.2">
      <c r="A13" s="42"/>
      <c r="B13" s="43"/>
      <c r="C13" s="232"/>
      <c r="D13" s="458"/>
      <c r="E13" s="44"/>
    </row>
    <row r="14" spans="1:5" ht="15.95" customHeight="1" x14ac:dyDescent="0.2">
      <c r="A14" s="42"/>
      <c r="B14" s="43"/>
      <c r="C14" s="232"/>
      <c r="D14" s="458"/>
      <c r="E14" s="44"/>
    </row>
    <row r="15" spans="1:5" ht="15.95" customHeight="1" x14ac:dyDescent="0.2">
      <c r="A15" s="42"/>
      <c r="B15" s="43"/>
      <c r="C15" s="232"/>
      <c r="D15" s="458"/>
      <c r="E15" s="44"/>
    </row>
    <row r="16" spans="1:5" ht="15.95" customHeight="1" x14ac:dyDescent="0.2">
      <c r="A16" s="42"/>
      <c r="B16" s="43"/>
      <c r="C16" s="232"/>
      <c r="D16" s="458"/>
      <c r="E16" s="44"/>
    </row>
    <row r="17" spans="1:5" ht="15.95" customHeight="1" x14ac:dyDescent="0.2">
      <c r="A17" s="42"/>
      <c r="B17" s="43"/>
      <c r="C17" s="232"/>
      <c r="D17" s="458"/>
      <c r="E17" s="44"/>
    </row>
    <row r="18" spans="1:5" ht="15.95" customHeight="1" x14ac:dyDescent="0.2">
      <c r="A18" s="42"/>
      <c r="B18" s="43"/>
      <c r="C18" s="232"/>
      <c r="D18" s="458"/>
      <c r="E18" s="44"/>
    </row>
    <row r="19" spans="1:5" ht="15.95" customHeight="1" x14ac:dyDescent="0.2">
      <c r="A19" s="42"/>
      <c r="B19" s="43"/>
      <c r="C19" s="232"/>
      <c r="D19" s="458"/>
      <c r="E19" s="44"/>
    </row>
    <row r="20" spans="1:5" ht="15.95" customHeight="1" x14ac:dyDescent="0.2">
      <c r="A20" s="42"/>
      <c r="B20" s="43"/>
      <c r="C20" s="232"/>
      <c r="D20" s="458"/>
      <c r="E20" s="44"/>
    </row>
    <row r="21" spans="1:5" ht="15.95" customHeight="1" x14ac:dyDescent="0.2">
      <c r="A21" s="42"/>
      <c r="B21" s="43"/>
      <c r="C21" s="232"/>
      <c r="D21" s="458"/>
      <c r="E21" s="44"/>
    </row>
    <row r="22" spans="1:5" ht="15.95" customHeight="1" x14ac:dyDescent="0.2">
      <c r="A22" s="42"/>
      <c r="B22" s="43"/>
      <c r="C22" s="232"/>
      <c r="D22" s="458"/>
      <c r="E22" s="44"/>
    </row>
    <row r="23" spans="1:5" ht="15.95" customHeight="1" thickBot="1" x14ac:dyDescent="0.25">
      <c r="A23" s="45"/>
      <c r="B23" s="46"/>
      <c r="C23" s="233"/>
      <c r="D23" s="457"/>
      <c r="E23" s="47"/>
    </row>
    <row r="24" spans="1:5" s="41" customFormat="1" ht="18" customHeight="1" thickBot="1" x14ac:dyDescent="0.25">
      <c r="A24" s="106" t="s">
        <v>51</v>
      </c>
      <c r="B24" s="107">
        <f>SUM(B5:B23)</f>
        <v>0</v>
      </c>
      <c r="C24" s="62"/>
      <c r="D24" s="107">
        <f>SUM(D5:D23)</f>
        <v>0</v>
      </c>
      <c r="E24" s="48">
        <f>SUM(E5:E23)</f>
        <v>0</v>
      </c>
    </row>
  </sheetData>
  <mergeCells count="1">
    <mergeCell ref="A1:E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........./2020. (.........) önkormányzati rendelethez&amp;"Times New Roman CE,Normál"&amp;10
  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H91"/>
  <sheetViews>
    <sheetView zoomScaleNormal="100" workbookViewId="0">
      <selection activeCell="H20" sqref="H20"/>
    </sheetView>
  </sheetViews>
  <sheetFormatPr defaultRowHeight="12.75" x14ac:dyDescent="0.2"/>
  <cols>
    <col min="1" max="1" width="38.6640625" style="30" customWidth="1"/>
    <col min="2" max="5" width="13.83203125" style="30" customWidth="1"/>
    <col min="6" max="16384" width="9.33203125" style="30"/>
  </cols>
  <sheetData>
    <row r="1" spans="1:5" x14ac:dyDescent="0.2">
      <c r="A1" s="110"/>
      <c r="B1" s="110"/>
      <c r="C1" s="110"/>
      <c r="D1" s="110"/>
      <c r="E1" s="110"/>
    </row>
    <row r="2" spans="1:5" ht="15.75" x14ac:dyDescent="0.25">
      <c r="A2" s="111" t="s">
        <v>94</v>
      </c>
      <c r="B2" s="551" t="s">
        <v>473</v>
      </c>
      <c r="C2" s="551"/>
      <c r="D2" s="551"/>
      <c r="E2" s="551"/>
    </row>
    <row r="3" spans="1:5" ht="13.5" customHeight="1" thickBot="1" x14ac:dyDescent="0.3">
      <c r="A3" s="110"/>
      <c r="B3" s="110"/>
      <c r="C3" s="110"/>
      <c r="D3" s="528" t="s">
        <v>466</v>
      </c>
      <c r="E3" s="528"/>
    </row>
    <row r="4" spans="1:5" ht="15" customHeight="1" thickBot="1" x14ac:dyDescent="0.25">
      <c r="A4" s="112" t="s">
        <v>87</v>
      </c>
      <c r="B4" s="113" t="e">
        <f>CONCATENATE((LEFT(#REF!,4)),".")</f>
        <v>#REF!</v>
      </c>
      <c r="C4" s="113" t="e">
        <f>CONCATENATE((LEFT(#REF!,4))+1,".")</f>
        <v>#REF!</v>
      </c>
      <c r="D4" s="113" t="e">
        <f>CONCATENATE((LEFT(#REF!,4))+1,". után")</f>
        <v>#REF!</v>
      </c>
      <c r="E4" s="114" t="s">
        <v>40</v>
      </c>
    </row>
    <row r="5" spans="1:5" ht="13.5" customHeight="1" x14ac:dyDescent="0.2">
      <c r="A5" s="115" t="s">
        <v>88</v>
      </c>
      <c r="B5" s="50"/>
      <c r="C5" s="50"/>
      <c r="D5" s="50"/>
      <c r="E5" s="116">
        <f t="shared" ref="E5:E11" si="0">SUM(B5:D5)</f>
        <v>0</v>
      </c>
    </row>
    <row r="6" spans="1:5" ht="13.5" customHeight="1" x14ac:dyDescent="0.2">
      <c r="A6" s="117" t="s">
        <v>100</v>
      </c>
      <c r="B6" s="51"/>
      <c r="C6" s="51"/>
      <c r="D6" s="51"/>
      <c r="E6" s="118">
        <f t="shared" si="0"/>
        <v>0</v>
      </c>
    </row>
    <row r="7" spans="1:5" x14ac:dyDescent="0.2">
      <c r="A7" s="119" t="s">
        <v>89</v>
      </c>
      <c r="B7" s="52">
        <v>1964491</v>
      </c>
      <c r="C7" s="52"/>
      <c r="D7" s="52"/>
      <c r="E7" s="120">
        <f t="shared" si="0"/>
        <v>1964491</v>
      </c>
    </row>
    <row r="8" spans="1:5" x14ac:dyDescent="0.2">
      <c r="A8" s="119" t="s">
        <v>101</v>
      </c>
      <c r="B8" s="52"/>
      <c r="C8" s="52"/>
      <c r="D8" s="52"/>
      <c r="E8" s="120">
        <f t="shared" si="0"/>
        <v>0</v>
      </c>
    </row>
    <row r="9" spans="1:5" x14ac:dyDescent="0.2">
      <c r="A9" s="119" t="s">
        <v>90</v>
      </c>
      <c r="B9" s="52"/>
      <c r="C9" s="52"/>
      <c r="D9" s="52"/>
      <c r="E9" s="120">
        <f t="shared" si="0"/>
        <v>0</v>
      </c>
    </row>
    <row r="10" spans="1:5" x14ac:dyDescent="0.2">
      <c r="A10" s="119" t="s">
        <v>91</v>
      </c>
      <c r="B10" s="52"/>
      <c r="C10" s="52"/>
      <c r="D10" s="52"/>
      <c r="E10" s="120">
        <f t="shared" si="0"/>
        <v>0</v>
      </c>
    </row>
    <row r="11" spans="1:5" ht="13.5" thickBot="1" x14ac:dyDescent="0.25">
      <c r="A11" s="53"/>
      <c r="B11" s="54"/>
      <c r="C11" s="54"/>
      <c r="D11" s="54"/>
      <c r="E11" s="120">
        <f t="shared" si="0"/>
        <v>0</v>
      </c>
    </row>
    <row r="12" spans="1:5" ht="13.5" thickBot="1" x14ac:dyDescent="0.25">
      <c r="A12" s="121" t="s">
        <v>93</v>
      </c>
      <c r="B12" s="122">
        <f>B5+SUM(B7:B11)</f>
        <v>1964491</v>
      </c>
      <c r="C12" s="122">
        <f>C5+SUM(C7:C11)</f>
        <v>0</v>
      </c>
      <c r="D12" s="122">
        <f>D5+SUM(D7:D11)</f>
        <v>0</v>
      </c>
      <c r="E12" s="123">
        <f>E5+SUM(E7:E11)</f>
        <v>1964491</v>
      </c>
    </row>
    <row r="13" spans="1:5" ht="13.5" thickBot="1" x14ac:dyDescent="0.25">
      <c r="A13" s="32"/>
      <c r="B13" s="32"/>
      <c r="C13" s="32"/>
      <c r="D13" s="32"/>
      <c r="E13" s="32"/>
    </row>
    <row r="14" spans="1:5" ht="15" customHeight="1" thickBot="1" x14ac:dyDescent="0.25">
      <c r="A14" s="112" t="s">
        <v>92</v>
      </c>
      <c r="B14" s="113" t="e">
        <f>+B4</f>
        <v>#REF!</v>
      </c>
      <c r="C14" s="113" t="e">
        <f>+C4</f>
        <v>#REF!</v>
      </c>
      <c r="D14" s="113" t="e">
        <f>+D4</f>
        <v>#REF!</v>
      </c>
      <c r="E14" s="114" t="s">
        <v>40</v>
      </c>
    </row>
    <row r="15" spans="1:5" x14ac:dyDescent="0.2">
      <c r="A15" s="115" t="s">
        <v>96</v>
      </c>
      <c r="B15" s="50"/>
      <c r="C15" s="50"/>
      <c r="D15" s="50"/>
      <c r="E15" s="116">
        <f t="shared" ref="E15:E21" si="1">SUM(B15:D15)</f>
        <v>0</v>
      </c>
    </row>
    <row r="16" spans="1:5" x14ac:dyDescent="0.2">
      <c r="A16" s="124" t="s">
        <v>97</v>
      </c>
      <c r="B16" s="52"/>
      <c r="C16" s="52"/>
      <c r="D16" s="52"/>
      <c r="E16" s="120">
        <f t="shared" si="1"/>
        <v>0</v>
      </c>
    </row>
    <row r="17" spans="1:5" x14ac:dyDescent="0.2">
      <c r="A17" s="119" t="s">
        <v>98</v>
      </c>
      <c r="B17" s="52">
        <v>1964491</v>
      </c>
      <c r="C17" s="52"/>
      <c r="D17" s="52"/>
      <c r="E17" s="120">
        <f t="shared" si="1"/>
        <v>1964491</v>
      </c>
    </row>
    <row r="18" spans="1:5" x14ac:dyDescent="0.2">
      <c r="A18" s="119" t="s">
        <v>99</v>
      </c>
      <c r="B18" s="52"/>
      <c r="C18" s="52"/>
      <c r="D18" s="52"/>
      <c r="E18" s="120">
        <f t="shared" si="1"/>
        <v>0</v>
      </c>
    </row>
    <row r="19" spans="1:5" x14ac:dyDescent="0.2">
      <c r="A19" s="55"/>
      <c r="B19" s="52"/>
      <c r="C19" s="52"/>
      <c r="D19" s="52"/>
      <c r="E19" s="120">
        <f t="shared" si="1"/>
        <v>0</v>
      </c>
    </row>
    <row r="20" spans="1:5" x14ac:dyDescent="0.2">
      <c r="A20" s="55"/>
      <c r="B20" s="52"/>
      <c r="C20" s="52"/>
      <c r="D20" s="52"/>
      <c r="E20" s="120">
        <f t="shared" si="1"/>
        <v>0</v>
      </c>
    </row>
    <row r="21" spans="1:5" ht="13.5" thickBot="1" x14ac:dyDescent="0.25">
      <c r="A21" s="53"/>
      <c r="B21" s="54"/>
      <c r="C21" s="54"/>
      <c r="D21" s="54"/>
      <c r="E21" s="120">
        <f t="shared" si="1"/>
        <v>0</v>
      </c>
    </row>
    <row r="22" spans="1:5" ht="13.5" thickBot="1" x14ac:dyDescent="0.25">
      <c r="A22" s="121" t="s">
        <v>41</v>
      </c>
      <c r="B22" s="122">
        <f>SUM(B15:B21)</f>
        <v>1964491</v>
      </c>
      <c r="C22" s="122">
        <f>SUM(C15:C21)</f>
        <v>0</v>
      </c>
      <c r="D22" s="122">
        <f>SUM(D15:D21)</f>
        <v>0</v>
      </c>
      <c r="E22" s="123">
        <f>SUM(E15:E21)</f>
        <v>1964491</v>
      </c>
    </row>
    <row r="23" spans="1:5" x14ac:dyDescent="0.2">
      <c r="A23" s="110"/>
      <c r="B23" s="110"/>
      <c r="C23" s="110"/>
      <c r="D23" s="110"/>
      <c r="E23" s="110"/>
    </row>
    <row r="24" spans="1:5" x14ac:dyDescent="0.2">
      <c r="A24" s="110"/>
      <c r="B24" s="110"/>
      <c r="C24" s="110"/>
      <c r="D24" s="110"/>
      <c r="E24" s="110"/>
    </row>
    <row r="25" spans="1:5" ht="15.75" x14ac:dyDescent="0.25">
      <c r="A25" s="111" t="s">
        <v>94</v>
      </c>
      <c r="B25" s="551" t="s">
        <v>474</v>
      </c>
      <c r="C25" s="551"/>
      <c r="D25" s="551"/>
      <c r="E25" s="551"/>
    </row>
    <row r="26" spans="1:5" ht="14.25" thickBot="1" x14ac:dyDescent="0.3">
      <c r="A26" s="110"/>
      <c r="B26" s="110"/>
      <c r="C26" s="110"/>
      <c r="D26" s="528" t="s">
        <v>465</v>
      </c>
      <c r="E26" s="528"/>
    </row>
    <row r="27" spans="1:5" ht="13.5" thickBot="1" x14ac:dyDescent="0.25">
      <c r="A27" s="112" t="s">
        <v>87</v>
      </c>
      <c r="B27" s="113" t="e">
        <f>+B14</f>
        <v>#REF!</v>
      </c>
      <c r="C27" s="113" t="e">
        <f>+C14</f>
        <v>#REF!</v>
      </c>
      <c r="D27" s="113" t="e">
        <f>+D14</f>
        <v>#REF!</v>
      </c>
      <c r="E27" s="114" t="s">
        <v>40</v>
      </c>
    </row>
    <row r="28" spans="1:5" x14ac:dyDescent="0.2">
      <c r="A28" s="115" t="s">
        <v>88</v>
      </c>
      <c r="B28" s="50"/>
      <c r="C28" s="50"/>
      <c r="D28" s="50"/>
      <c r="E28" s="116">
        <f t="shared" ref="E28:E34" si="2">SUM(B28:D28)</f>
        <v>0</v>
      </c>
    </row>
    <row r="29" spans="1:5" x14ac:dyDescent="0.2">
      <c r="A29" s="117" t="s">
        <v>100</v>
      </c>
      <c r="B29" s="51"/>
      <c r="C29" s="51"/>
      <c r="D29" s="51"/>
      <c r="E29" s="118">
        <f t="shared" si="2"/>
        <v>0</v>
      </c>
    </row>
    <row r="30" spans="1:5" x14ac:dyDescent="0.2">
      <c r="A30" s="119" t="s">
        <v>89</v>
      </c>
      <c r="B30" s="52">
        <v>3825326</v>
      </c>
      <c r="C30" s="52"/>
      <c r="D30" s="52"/>
      <c r="E30" s="120">
        <f t="shared" si="2"/>
        <v>3825326</v>
      </c>
    </row>
    <row r="31" spans="1:5" x14ac:dyDescent="0.2">
      <c r="A31" s="119" t="s">
        <v>101</v>
      </c>
      <c r="B31" s="52"/>
      <c r="C31" s="52"/>
      <c r="D31" s="52"/>
      <c r="E31" s="120">
        <f t="shared" si="2"/>
        <v>0</v>
      </c>
    </row>
    <row r="32" spans="1:5" x14ac:dyDescent="0.2">
      <c r="A32" s="119" t="s">
        <v>90</v>
      </c>
      <c r="B32" s="52"/>
      <c r="C32" s="52"/>
      <c r="D32" s="52"/>
      <c r="E32" s="120">
        <f t="shared" si="2"/>
        <v>0</v>
      </c>
    </row>
    <row r="33" spans="1:5" x14ac:dyDescent="0.2">
      <c r="A33" s="119" t="s">
        <v>91</v>
      </c>
      <c r="B33" s="52"/>
      <c r="C33" s="52"/>
      <c r="D33" s="52"/>
      <c r="E33" s="120">
        <f t="shared" si="2"/>
        <v>0</v>
      </c>
    </row>
    <row r="34" spans="1:5" ht="13.5" thickBot="1" x14ac:dyDescent="0.25">
      <c r="A34" s="53"/>
      <c r="B34" s="54"/>
      <c r="C34" s="54"/>
      <c r="D34" s="54"/>
      <c r="E34" s="120">
        <f t="shared" si="2"/>
        <v>0</v>
      </c>
    </row>
    <row r="35" spans="1:5" ht="13.5" thickBot="1" x14ac:dyDescent="0.25">
      <c r="A35" s="121" t="s">
        <v>93</v>
      </c>
      <c r="B35" s="122">
        <f>B28+SUM(B30:B34)</f>
        <v>3825326</v>
      </c>
      <c r="C35" s="122">
        <f>C28+SUM(C30:C34)</f>
        <v>0</v>
      </c>
      <c r="D35" s="122">
        <f>D28+SUM(D30:D34)</f>
        <v>0</v>
      </c>
      <c r="E35" s="123">
        <f>E28+SUM(E30:E34)</f>
        <v>3825326</v>
      </c>
    </row>
    <row r="36" spans="1:5" ht="13.5" thickBot="1" x14ac:dyDescent="0.25">
      <c r="A36" s="32"/>
      <c r="B36" s="32"/>
      <c r="C36" s="32"/>
      <c r="D36" s="32"/>
      <c r="E36" s="32"/>
    </row>
    <row r="37" spans="1:5" ht="13.5" thickBot="1" x14ac:dyDescent="0.25">
      <c r="A37" s="112" t="s">
        <v>92</v>
      </c>
      <c r="B37" s="113" t="e">
        <f>+B27</f>
        <v>#REF!</v>
      </c>
      <c r="C37" s="113" t="e">
        <f>+C27</f>
        <v>#REF!</v>
      </c>
      <c r="D37" s="113" t="e">
        <f>+D27</f>
        <v>#REF!</v>
      </c>
      <c r="E37" s="114" t="s">
        <v>40</v>
      </c>
    </row>
    <row r="38" spans="1:5" x14ac:dyDescent="0.2">
      <c r="A38" s="115" t="s">
        <v>96</v>
      </c>
      <c r="B38" s="50"/>
      <c r="C38" s="50"/>
      <c r="D38" s="50"/>
      <c r="E38" s="116">
        <f t="shared" ref="E38:E44" si="3">SUM(B38:D38)</f>
        <v>0</v>
      </c>
    </row>
    <row r="39" spans="1:5" x14ac:dyDescent="0.2">
      <c r="A39" s="124" t="s">
        <v>97</v>
      </c>
      <c r="B39" s="52"/>
      <c r="C39" s="52"/>
      <c r="D39" s="52"/>
      <c r="E39" s="120">
        <f t="shared" si="3"/>
        <v>0</v>
      </c>
    </row>
    <row r="40" spans="1:5" x14ac:dyDescent="0.2">
      <c r="A40" s="119" t="s">
        <v>98</v>
      </c>
      <c r="B40" s="52">
        <v>3825326</v>
      </c>
      <c r="C40" s="52"/>
      <c r="D40" s="52"/>
      <c r="E40" s="120">
        <f t="shared" si="3"/>
        <v>3825326</v>
      </c>
    </row>
    <row r="41" spans="1:5" x14ac:dyDescent="0.2">
      <c r="A41" s="119" t="s">
        <v>99</v>
      </c>
      <c r="B41" s="52"/>
      <c r="C41" s="52"/>
      <c r="D41" s="52"/>
      <c r="E41" s="120">
        <f t="shared" si="3"/>
        <v>0</v>
      </c>
    </row>
    <row r="42" spans="1:5" x14ac:dyDescent="0.2">
      <c r="A42" s="55"/>
      <c r="B42" s="52"/>
      <c r="C42" s="52"/>
      <c r="D42" s="52"/>
      <c r="E42" s="120">
        <f t="shared" si="3"/>
        <v>0</v>
      </c>
    </row>
    <row r="43" spans="1:5" x14ac:dyDescent="0.2">
      <c r="A43" s="55"/>
      <c r="B43" s="52"/>
      <c r="C43" s="52"/>
      <c r="D43" s="52"/>
      <c r="E43" s="120">
        <f t="shared" si="3"/>
        <v>0</v>
      </c>
    </row>
    <row r="44" spans="1:5" ht="13.5" thickBot="1" x14ac:dyDescent="0.25">
      <c r="A44" s="53"/>
      <c r="B44" s="54"/>
      <c r="C44" s="54"/>
      <c r="D44" s="54"/>
      <c r="E44" s="120">
        <f t="shared" si="3"/>
        <v>0</v>
      </c>
    </row>
    <row r="45" spans="1:5" ht="13.5" thickBot="1" x14ac:dyDescent="0.25">
      <c r="A45" s="121" t="s">
        <v>41</v>
      </c>
      <c r="B45" s="122">
        <f>SUM(B38:B44)</f>
        <v>3825326</v>
      </c>
      <c r="C45" s="122">
        <f>SUM(C38:C44)</f>
        <v>0</v>
      </c>
      <c r="D45" s="122">
        <f>SUM(D38:D44)</f>
        <v>0</v>
      </c>
      <c r="E45" s="123">
        <f>SUM(E38:E44)</f>
        <v>3825326</v>
      </c>
    </row>
    <row r="46" spans="1:5" x14ac:dyDescent="0.2">
      <c r="A46" s="110"/>
      <c r="B46" s="110"/>
      <c r="C46" s="110"/>
      <c r="D46" s="110"/>
      <c r="E46" s="110"/>
    </row>
    <row r="47" spans="1:5" ht="15.75" x14ac:dyDescent="0.25">
      <c r="A47" s="111" t="s">
        <v>94</v>
      </c>
      <c r="B47" s="552" t="s">
        <v>475</v>
      </c>
      <c r="C47" s="552"/>
      <c r="D47" s="552"/>
      <c r="E47" s="552"/>
    </row>
    <row r="48" spans="1:5" ht="14.25" thickBot="1" x14ac:dyDescent="0.3">
      <c r="A48" s="110"/>
      <c r="B48" s="110"/>
      <c r="C48" s="110"/>
      <c r="D48" s="528" t="s">
        <v>465</v>
      </c>
      <c r="E48" s="528"/>
    </row>
    <row r="49" spans="1:8" ht="13.5" thickBot="1" x14ac:dyDescent="0.25">
      <c r="A49" s="112" t="s">
        <v>87</v>
      </c>
      <c r="B49" s="113">
        <f>+B36</f>
        <v>0</v>
      </c>
      <c r="C49" s="113">
        <f>+C36</f>
        <v>0</v>
      </c>
      <c r="D49" s="113">
        <f>+D36</f>
        <v>0</v>
      </c>
      <c r="E49" s="114" t="s">
        <v>40</v>
      </c>
      <c r="H49" s="31"/>
    </row>
    <row r="50" spans="1:8" x14ac:dyDescent="0.2">
      <c r="A50" s="115" t="s">
        <v>88</v>
      </c>
      <c r="B50" s="50"/>
      <c r="C50" s="50"/>
      <c r="D50" s="50"/>
      <c r="E50" s="116">
        <f t="shared" ref="E50:E56" si="4">SUM(B50:D50)</f>
        <v>0</v>
      </c>
    </row>
    <row r="51" spans="1:8" x14ac:dyDescent="0.2">
      <c r="A51" s="117" t="s">
        <v>100</v>
      </c>
      <c r="B51" s="51"/>
      <c r="C51" s="51"/>
      <c r="D51" s="51"/>
      <c r="E51" s="118">
        <f t="shared" si="4"/>
        <v>0</v>
      </c>
    </row>
    <row r="52" spans="1:8" x14ac:dyDescent="0.2">
      <c r="A52" s="119" t="s">
        <v>89</v>
      </c>
      <c r="B52" s="52">
        <v>4992838</v>
      </c>
      <c r="C52" s="52"/>
      <c r="D52" s="52"/>
      <c r="E52" s="120">
        <f t="shared" si="4"/>
        <v>4992838</v>
      </c>
    </row>
    <row r="53" spans="1:8" x14ac:dyDescent="0.2">
      <c r="A53" s="119" t="s">
        <v>101</v>
      </c>
      <c r="B53" s="52"/>
      <c r="C53" s="52"/>
      <c r="D53" s="52"/>
      <c r="E53" s="120">
        <f t="shared" si="4"/>
        <v>0</v>
      </c>
    </row>
    <row r="54" spans="1:8" x14ac:dyDescent="0.2">
      <c r="A54" s="119" t="s">
        <v>90</v>
      </c>
      <c r="B54" s="52"/>
      <c r="C54" s="52"/>
      <c r="D54" s="52"/>
      <c r="E54" s="120">
        <f t="shared" si="4"/>
        <v>0</v>
      </c>
    </row>
    <row r="55" spans="1:8" x14ac:dyDescent="0.2">
      <c r="A55" s="119" t="s">
        <v>91</v>
      </c>
      <c r="B55" s="52"/>
      <c r="C55" s="52"/>
      <c r="D55" s="52"/>
      <c r="E55" s="120">
        <f t="shared" si="4"/>
        <v>0</v>
      </c>
    </row>
    <row r="56" spans="1:8" ht="13.5" thickBot="1" x14ac:dyDescent="0.25">
      <c r="A56" s="53"/>
      <c r="B56" s="54"/>
      <c r="C56" s="54"/>
      <c r="D56" s="54"/>
      <c r="E56" s="120">
        <f t="shared" si="4"/>
        <v>0</v>
      </c>
    </row>
    <row r="57" spans="1:8" ht="13.5" thickBot="1" x14ac:dyDescent="0.25">
      <c r="A57" s="121" t="s">
        <v>93</v>
      </c>
      <c r="B57" s="122">
        <f>B50+SUM(B52:B56)</f>
        <v>4992838</v>
      </c>
      <c r="C57" s="122">
        <f>C50+SUM(C52:C56)</f>
        <v>0</v>
      </c>
      <c r="D57" s="122">
        <f>D50+SUM(D52:D56)</f>
        <v>0</v>
      </c>
      <c r="E57" s="123">
        <f>E50+SUM(E52:E56)</f>
        <v>4992838</v>
      </c>
    </row>
    <row r="58" spans="1:8" ht="13.5" thickBot="1" x14ac:dyDescent="0.25">
      <c r="A58" s="32"/>
      <c r="B58" s="32"/>
      <c r="C58" s="32"/>
      <c r="D58" s="32"/>
      <c r="E58" s="32"/>
    </row>
    <row r="59" spans="1:8" ht="13.5" thickBot="1" x14ac:dyDescent="0.25">
      <c r="A59" s="112" t="s">
        <v>92</v>
      </c>
      <c r="B59" s="113">
        <f>+B49</f>
        <v>0</v>
      </c>
      <c r="C59" s="113">
        <f>+C49</f>
        <v>0</v>
      </c>
      <c r="D59" s="113">
        <f>+D49</f>
        <v>0</v>
      </c>
      <c r="E59" s="114" t="s">
        <v>40</v>
      </c>
    </row>
    <row r="60" spans="1:8" x14ac:dyDescent="0.2">
      <c r="A60" s="115" t="s">
        <v>96</v>
      </c>
      <c r="B60" s="50"/>
      <c r="C60" s="50"/>
      <c r="D60" s="50"/>
      <c r="E60" s="116">
        <f t="shared" ref="E60:E66" si="5">SUM(B60:D60)</f>
        <v>0</v>
      </c>
    </row>
    <row r="61" spans="1:8" x14ac:dyDescent="0.2">
      <c r="A61" s="124" t="s">
        <v>97</v>
      </c>
      <c r="B61" s="52"/>
      <c r="C61" s="52"/>
      <c r="D61" s="52"/>
      <c r="E61" s="120">
        <f t="shared" si="5"/>
        <v>0</v>
      </c>
    </row>
    <row r="62" spans="1:8" x14ac:dyDescent="0.2">
      <c r="A62" s="119" t="s">
        <v>98</v>
      </c>
      <c r="B62" s="52">
        <v>4992838</v>
      </c>
      <c r="C62" s="52"/>
      <c r="D62" s="52"/>
      <c r="E62" s="120">
        <f t="shared" si="5"/>
        <v>4992838</v>
      </c>
    </row>
    <row r="63" spans="1:8" x14ac:dyDescent="0.2">
      <c r="A63" s="119" t="s">
        <v>99</v>
      </c>
      <c r="B63" s="52"/>
      <c r="C63" s="52"/>
      <c r="D63" s="52"/>
      <c r="E63" s="120">
        <f t="shared" si="5"/>
        <v>0</v>
      </c>
    </row>
    <row r="64" spans="1:8" x14ac:dyDescent="0.2">
      <c r="A64" s="55"/>
      <c r="B64" s="52"/>
      <c r="C64" s="52"/>
      <c r="D64" s="52"/>
      <c r="E64" s="120">
        <f t="shared" si="5"/>
        <v>0</v>
      </c>
    </row>
    <row r="65" spans="1:5" x14ac:dyDescent="0.2">
      <c r="A65" s="55"/>
      <c r="B65" s="52"/>
      <c r="C65" s="52"/>
      <c r="D65" s="52"/>
      <c r="E65" s="120">
        <f t="shared" si="5"/>
        <v>0</v>
      </c>
    </row>
    <row r="66" spans="1:5" ht="13.5" thickBot="1" x14ac:dyDescent="0.25">
      <c r="A66" s="53"/>
      <c r="B66" s="54"/>
      <c r="C66" s="54"/>
      <c r="D66" s="54"/>
      <c r="E66" s="120">
        <f t="shared" si="5"/>
        <v>0</v>
      </c>
    </row>
    <row r="67" spans="1:5" ht="13.5" thickBot="1" x14ac:dyDescent="0.25">
      <c r="A67" s="121" t="s">
        <v>41</v>
      </c>
      <c r="B67" s="122">
        <f>SUM(B60:B66)</f>
        <v>4992838</v>
      </c>
      <c r="C67" s="122">
        <f>SUM(C60:C66)</f>
        <v>0</v>
      </c>
      <c r="D67" s="122">
        <f>SUM(D60:D66)</f>
        <v>0</v>
      </c>
      <c r="E67" s="123">
        <f>SUM(E60:E66)</f>
        <v>4992838</v>
      </c>
    </row>
    <row r="68" spans="1:5" x14ac:dyDescent="0.2">
      <c r="A68" s="550"/>
      <c r="B68" s="553"/>
      <c r="C68" s="553"/>
      <c r="D68" s="553"/>
      <c r="E68" s="553"/>
    </row>
    <row r="69" spans="1:5" x14ac:dyDescent="0.2">
      <c r="A69" s="550"/>
      <c r="B69" s="553"/>
      <c r="C69" s="553"/>
      <c r="D69" s="553"/>
      <c r="E69" s="553"/>
    </row>
    <row r="70" spans="1:5" x14ac:dyDescent="0.2">
      <c r="A70" s="550"/>
      <c r="B70" s="553"/>
      <c r="C70" s="553"/>
      <c r="D70" s="553"/>
      <c r="E70" s="553"/>
    </row>
    <row r="71" spans="1:5" ht="15.75" x14ac:dyDescent="0.25">
      <c r="A71" s="111" t="s">
        <v>94</v>
      </c>
      <c r="B71" s="551" t="s">
        <v>476</v>
      </c>
      <c r="C71" s="551"/>
      <c r="D71" s="551"/>
      <c r="E71" s="551"/>
    </row>
    <row r="72" spans="1:5" ht="14.25" thickBot="1" x14ac:dyDescent="0.3">
      <c r="A72" s="110"/>
      <c r="B72" s="110"/>
      <c r="C72" s="110"/>
      <c r="D72" s="528" t="s">
        <v>465</v>
      </c>
      <c r="E72" s="528"/>
    </row>
    <row r="73" spans="1:5" ht="13.5" thickBot="1" x14ac:dyDescent="0.25">
      <c r="A73" s="112" t="s">
        <v>87</v>
      </c>
      <c r="B73" s="113" t="e">
        <f>+#REF!</f>
        <v>#REF!</v>
      </c>
      <c r="C73" s="113" t="e">
        <f>+#REF!</f>
        <v>#REF!</v>
      </c>
      <c r="D73" s="113" t="e">
        <f>+#REF!</f>
        <v>#REF!</v>
      </c>
      <c r="E73" s="114" t="s">
        <v>40</v>
      </c>
    </row>
    <row r="74" spans="1:5" x14ac:dyDescent="0.2">
      <c r="A74" s="115" t="s">
        <v>88</v>
      </c>
      <c r="B74" s="50"/>
      <c r="C74" s="50"/>
      <c r="D74" s="50"/>
      <c r="E74" s="116">
        <f t="shared" ref="E74:E80" si="6">SUM(B74:D74)</f>
        <v>0</v>
      </c>
    </row>
    <row r="75" spans="1:5" x14ac:dyDescent="0.2">
      <c r="A75" s="117" t="s">
        <v>100</v>
      </c>
      <c r="B75" s="51"/>
      <c r="C75" s="51"/>
      <c r="D75" s="51"/>
      <c r="E75" s="118">
        <f t="shared" si="6"/>
        <v>0</v>
      </c>
    </row>
    <row r="76" spans="1:5" x14ac:dyDescent="0.2">
      <c r="A76" s="119" t="s">
        <v>89</v>
      </c>
      <c r="B76" s="52">
        <v>20135755</v>
      </c>
      <c r="C76" s="52"/>
      <c r="D76" s="52"/>
      <c r="E76" s="120">
        <f t="shared" si="6"/>
        <v>20135755</v>
      </c>
    </row>
    <row r="77" spans="1:5" x14ac:dyDescent="0.2">
      <c r="A77" s="119" t="s">
        <v>101</v>
      </c>
      <c r="B77" s="52">
        <v>12079844</v>
      </c>
      <c r="C77" s="52"/>
      <c r="D77" s="52"/>
      <c r="E77" s="120">
        <f t="shared" si="6"/>
        <v>12079844</v>
      </c>
    </row>
    <row r="78" spans="1:5" x14ac:dyDescent="0.2">
      <c r="A78" s="119" t="s">
        <v>90</v>
      </c>
      <c r="B78" s="52"/>
      <c r="C78" s="52"/>
      <c r="D78" s="52"/>
      <c r="E78" s="120">
        <f t="shared" si="6"/>
        <v>0</v>
      </c>
    </row>
    <row r="79" spans="1:5" x14ac:dyDescent="0.2">
      <c r="A79" s="119" t="s">
        <v>91</v>
      </c>
      <c r="B79" s="52">
        <v>19000000</v>
      </c>
      <c r="C79" s="52"/>
      <c r="D79" s="52"/>
      <c r="E79" s="120">
        <f t="shared" si="6"/>
        <v>19000000</v>
      </c>
    </row>
    <row r="80" spans="1:5" ht="13.5" thickBot="1" x14ac:dyDescent="0.25">
      <c r="A80" s="53"/>
      <c r="B80" s="54"/>
      <c r="C80" s="54"/>
      <c r="D80" s="54"/>
      <c r="E80" s="120">
        <f t="shared" si="6"/>
        <v>0</v>
      </c>
    </row>
    <row r="81" spans="1:5" ht="13.5" thickBot="1" x14ac:dyDescent="0.25">
      <c r="A81" s="121" t="s">
        <v>93</v>
      </c>
      <c r="B81" s="122">
        <f>B74+SUM(B76:B80)</f>
        <v>51215599</v>
      </c>
      <c r="C81" s="122">
        <f>C74+SUM(C76:C80)</f>
        <v>0</v>
      </c>
      <c r="D81" s="122">
        <f>D74+SUM(D76:D80)</f>
        <v>0</v>
      </c>
      <c r="E81" s="123">
        <f>E74+SUM(E76:E80)</f>
        <v>51215599</v>
      </c>
    </row>
    <row r="82" spans="1:5" ht="13.5" thickBot="1" x14ac:dyDescent="0.25">
      <c r="A82" s="32"/>
      <c r="B82" s="32"/>
      <c r="C82" s="32"/>
      <c r="D82" s="32"/>
      <c r="E82" s="32"/>
    </row>
    <row r="83" spans="1:5" ht="13.5" thickBot="1" x14ac:dyDescent="0.25">
      <c r="A83" s="112" t="s">
        <v>92</v>
      </c>
      <c r="B83" s="113" t="e">
        <f>+B73</f>
        <v>#REF!</v>
      </c>
      <c r="C83" s="113" t="e">
        <f>+C73</f>
        <v>#REF!</v>
      </c>
      <c r="D83" s="113" t="e">
        <f>+D73</f>
        <v>#REF!</v>
      </c>
      <c r="E83" s="114" t="s">
        <v>40</v>
      </c>
    </row>
    <row r="84" spans="1:5" x14ac:dyDescent="0.2">
      <c r="A84" s="115" t="s">
        <v>96</v>
      </c>
      <c r="B84" s="50">
        <v>4946418</v>
      </c>
      <c r="C84" s="50"/>
      <c r="D84" s="50"/>
      <c r="E84" s="116">
        <f t="shared" ref="E84:E90" si="7">SUM(B84:D84)</f>
        <v>4946418</v>
      </c>
    </row>
    <row r="85" spans="1:5" x14ac:dyDescent="0.2">
      <c r="A85" s="124" t="s">
        <v>472</v>
      </c>
      <c r="B85" s="52">
        <v>39950000</v>
      </c>
      <c r="C85" s="52"/>
      <c r="D85" s="52"/>
      <c r="E85" s="120">
        <f t="shared" si="7"/>
        <v>39950000</v>
      </c>
    </row>
    <row r="86" spans="1:5" x14ac:dyDescent="0.2">
      <c r="A86" s="119" t="s">
        <v>98</v>
      </c>
      <c r="B86" s="52">
        <v>6319181</v>
      </c>
      <c r="C86" s="52"/>
      <c r="D86" s="52"/>
      <c r="E86" s="120">
        <f t="shared" si="7"/>
        <v>6319181</v>
      </c>
    </row>
    <row r="87" spans="1:5" x14ac:dyDescent="0.2">
      <c r="A87" s="119"/>
      <c r="B87" s="52"/>
      <c r="C87" s="52"/>
      <c r="D87" s="52"/>
      <c r="E87" s="120">
        <f t="shared" si="7"/>
        <v>0</v>
      </c>
    </row>
    <row r="88" spans="1:5" x14ac:dyDescent="0.2">
      <c r="A88" s="55"/>
      <c r="B88" s="52"/>
      <c r="C88" s="52"/>
      <c r="D88" s="52"/>
      <c r="E88" s="120">
        <f t="shared" si="7"/>
        <v>0</v>
      </c>
    </row>
    <row r="89" spans="1:5" x14ac:dyDescent="0.2">
      <c r="A89" s="55"/>
      <c r="B89" s="52"/>
      <c r="C89" s="52"/>
      <c r="D89" s="52"/>
      <c r="E89" s="120">
        <f t="shared" si="7"/>
        <v>0</v>
      </c>
    </row>
    <row r="90" spans="1:5" ht="13.5" thickBot="1" x14ac:dyDescent="0.25">
      <c r="A90" s="53"/>
      <c r="B90" s="54"/>
      <c r="C90" s="54"/>
      <c r="D90" s="54"/>
      <c r="E90" s="120">
        <f t="shared" si="7"/>
        <v>0</v>
      </c>
    </row>
    <row r="91" spans="1:5" ht="13.5" thickBot="1" x14ac:dyDescent="0.25">
      <c r="A91" s="121" t="s">
        <v>41</v>
      </c>
      <c r="B91" s="122">
        <f>SUM(B84:B90)</f>
        <v>51215599</v>
      </c>
      <c r="C91" s="122">
        <f>SUM(C84:C90)</f>
        <v>0</v>
      </c>
      <c r="D91" s="122">
        <f>SUM(D84:D90)</f>
        <v>0</v>
      </c>
      <c r="E91" s="123">
        <f>SUM(E84:E90)</f>
        <v>51215599</v>
      </c>
    </row>
  </sheetData>
  <mergeCells count="8">
    <mergeCell ref="B47:E47"/>
    <mergeCell ref="D48:E48"/>
    <mergeCell ref="B71:E71"/>
    <mergeCell ref="D72:E72"/>
    <mergeCell ref="B2:E2"/>
    <mergeCell ref="B25:E25"/>
    <mergeCell ref="D3:E3"/>
    <mergeCell ref="D26:E26"/>
  </mergeCells>
  <phoneticPr fontId="29" type="noConversion"/>
  <conditionalFormatting sqref="B72:E91 E5:E12 B12:D12 B22:E22 E15:E21 E28:E35 B35:D35 E38:E45 B45:D45 B70:E70 E50:E57 B57:D57 E60:E69 B67:D69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 8. melléklet a ........../2020. (.........)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K160"/>
  <sheetViews>
    <sheetView zoomScaleNormal="100" zoomScaleSheetLayoutView="85" workbookViewId="0">
      <selection activeCell="A2" sqref="A2"/>
    </sheetView>
  </sheetViews>
  <sheetFormatPr defaultRowHeight="12.75" x14ac:dyDescent="0.2"/>
  <cols>
    <col min="1" max="1" width="19.5" style="176" customWidth="1"/>
    <col min="2" max="2" width="65.33203125" style="177" customWidth="1"/>
    <col min="3" max="3" width="14.83203125" style="178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530" t="s">
        <v>482</v>
      </c>
      <c r="B1" s="474"/>
      <c r="C1" s="474"/>
      <c r="D1" s="474"/>
    </row>
    <row r="2" spans="1:4" s="56" customFormat="1" ht="28.5" customHeight="1" x14ac:dyDescent="0.2">
      <c r="A2" s="181" t="s">
        <v>144</v>
      </c>
      <c r="B2" s="165" t="s">
        <v>457</v>
      </c>
      <c r="C2" s="531" t="s">
        <v>42</v>
      </c>
      <c r="D2" s="532"/>
    </row>
    <row r="3" spans="1:4" s="56" customFormat="1" ht="24.75" thickBot="1" x14ac:dyDescent="0.25">
      <c r="A3" s="215" t="s">
        <v>143</v>
      </c>
      <c r="B3" s="166" t="s">
        <v>329</v>
      </c>
      <c r="C3" s="533" t="s">
        <v>42</v>
      </c>
      <c r="D3" s="534"/>
    </row>
    <row r="4" spans="1:4" s="57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49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49" customFormat="1" ht="15.95" customHeight="1" thickBot="1" x14ac:dyDescent="0.25">
      <c r="A7" s="529" t="s">
        <v>44</v>
      </c>
      <c r="B7" s="500"/>
      <c r="C7" s="500"/>
      <c r="D7" s="501"/>
    </row>
    <row r="8" spans="1:4" s="49" customFormat="1" ht="12" customHeight="1" thickBot="1" x14ac:dyDescent="0.25">
      <c r="A8" s="24" t="s">
        <v>8</v>
      </c>
      <c r="B8" s="271" t="s">
        <v>176</v>
      </c>
      <c r="C8" s="347">
        <f>+C9+C10+C11+C12+C13+C14</f>
        <v>195375959</v>
      </c>
      <c r="D8" s="348">
        <f>+D9+D10+D11+D12+D13+D14</f>
        <v>193696527</v>
      </c>
    </row>
    <row r="9" spans="1:4" s="58" customFormat="1" ht="12" customHeight="1" x14ac:dyDescent="0.2">
      <c r="A9" s="203" t="s">
        <v>68</v>
      </c>
      <c r="B9" s="272" t="s">
        <v>177</v>
      </c>
      <c r="C9" s="314">
        <v>100768403</v>
      </c>
      <c r="D9" s="315">
        <v>98810880</v>
      </c>
    </row>
    <row r="10" spans="1:4" s="59" customFormat="1" ht="12" customHeight="1" x14ac:dyDescent="0.2">
      <c r="A10" s="204" t="s">
        <v>69</v>
      </c>
      <c r="B10" s="273" t="s">
        <v>178</v>
      </c>
      <c r="C10" s="316">
        <v>38997300</v>
      </c>
      <c r="D10" s="317">
        <v>38997300</v>
      </c>
    </row>
    <row r="11" spans="1:4" s="59" customFormat="1" ht="12" customHeight="1" x14ac:dyDescent="0.2">
      <c r="A11" s="204" t="s">
        <v>70</v>
      </c>
      <c r="B11" s="273" t="s">
        <v>179</v>
      </c>
      <c r="C11" s="316">
        <v>53810256</v>
      </c>
      <c r="D11" s="317">
        <v>54088347</v>
      </c>
    </row>
    <row r="12" spans="1:4" s="59" customFormat="1" ht="12" customHeight="1" x14ac:dyDescent="0.2">
      <c r="A12" s="204" t="s">
        <v>71</v>
      </c>
      <c r="B12" s="273" t="s">
        <v>180</v>
      </c>
      <c r="C12" s="316">
        <v>1800000</v>
      </c>
      <c r="D12" s="317">
        <v>1800000</v>
      </c>
    </row>
    <row r="13" spans="1:4" s="59" customFormat="1" ht="12" customHeight="1" x14ac:dyDescent="0.2">
      <c r="A13" s="204" t="s">
        <v>102</v>
      </c>
      <c r="B13" s="273" t="s">
        <v>423</v>
      </c>
      <c r="C13" s="316"/>
      <c r="D13" s="317"/>
    </row>
    <row r="14" spans="1:4" s="58" customFormat="1" ht="12" customHeight="1" thickBot="1" x14ac:dyDescent="0.25">
      <c r="A14" s="205" t="s">
        <v>72</v>
      </c>
      <c r="B14" s="274" t="s">
        <v>358</v>
      </c>
      <c r="C14" s="318"/>
      <c r="D14" s="329"/>
    </row>
    <row r="15" spans="1:4" s="58" customFormat="1" ht="12" customHeight="1" thickBot="1" x14ac:dyDescent="0.25">
      <c r="A15" s="24" t="s">
        <v>9</v>
      </c>
      <c r="B15" s="275" t="s">
        <v>181</v>
      </c>
      <c r="C15" s="347">
        <f>+C16+C17+C18+C19+C20</f>
        <v>0</v>
      </c>
      <c r="D15" s="348">
        <f>+D16+D17+D18+D19+D20</f>
        <v>74885090</v>
      </c>
    </row>
    <row r="16" spans="1:4" s="58" customFormat="1" ht="12" customHeight="1" x14ac:dyDescent="0.2">
      <c r="A16" s="203" t="s">
        <v>74</v>
      </c>
      <c r="B16" s="272" t="s">
        <v>182</v>
      </c>
      <c r="C16" s="349"/>
      <c r="D16" s="375"/>
    </row>
    <row r="17" spans="1:4" s="58" customFormat="1" ht="12" customHeight="1" x14ac:dyDescent="0.2">
      <c r="A17" s="204" t="s">
        <v>75</v>
      </c>
      <c r="B17" s="273" t="s">
        <v>183</v>
      </c>
      <c r="C17" s="351"/>
      <c r="D17" s="376"/>
    </row>
    <row r="18" spans="1:4" s="58" customFormat="1" ht="12" customHeight="1" x14ac:dyDescent="0.2">
      <c r="A18" s="204" t="s">
        <v>76</v>
      </c>
      <c r="B18" s="273" t="s">
        <v>349</v>
      </c>
      <c r="C18" s="351"/>
      <c r="D18" s="376"/>
    </row>
    <row r="19" spans="1:4" s="58" customFormat="1" ht="12" customHeight="1" x14ac:dyDescent="0.2">
      <c r="A19" s="204" t="s">
        <v>77</v>
      </c>
      <c r="B19" s="273" t="s">
        <v>350</v>
      </c>
      <c r="C19" s="351"/>
      <c r="D19" s="376"/>
    </row>
    <row r="20" spans="1:4" s="58" customFormat="1" ht="12" customHeight="1" x14ac:dyDescent="0.2">
      <c r="A20" s="204" t="s">
        <v>78</v>
      </c>
      <c r="B20" s="273" t="s">
        <v>184</v>
      </c>
      <c r="C20" s="316"/>
      <c r="D20" s="317">
        <v>74885090</v>
      </c>
    </row>
    <row r="21" spans="1:4" s="59" customFormat="1" ht="12" customHeight="1" thickBot="1" x14ac:dyDescent="0.25">
      <c r="A21" s="205" t="s">
        <v>84</v>
      </c>
      <c r="B21" s="274" t="s">
        <v>185</v>
      </c>
      <c r="C21" s="353"/>
      <c r="D21" s="377"/>
    </row>
    <row r="22" spans="1:4" s="59" customFormat="1" ht="12" customHeight="1" thickBot="1" x14ac:dyDescent="0.25">
      <c r="A22" s="24" t="s">
        <v>10</v>
      </c>
      <c r="B22" s="271" t="s">
        <v>186</v>
      </c>
      <c r="C22" s="347">
        <f>+C23+C24+C25+C26+C27</f>
        <v>11958380</v>
      </c>
      <c r="D22" s="348">
        <f>+D23+D24+D25+D26+D27</f>
        <v>11958380</v>
      </c>
    </row>
    <row r="23" spans="1:4" s="59" customFormat="1" ht="12" customHeight="1" x14ac:dyDescent="0.2">
      <c r="A23" s="203" t="s">
        <v>57</v>
      </c>
      <c r="B23" s="272" t="s">
        <v>187</v>
      </c>
      <c r="C23" s="349"/>
      <c r="D23" s="315"/>
    </row>
    <row r="24" spans="1:4" s="58" customFormat="1" ht="12" customHeight="1" x14ac:dyDescent="0.2">
      <c r="A24" s="204" t="s">
        <v>58</v>
      </c>
      <c r="B24" s="273" t="s">
        <v>188</v>
      </c>
      <c r="C24" s="351"/>
      <c r="D24" s="376"/>
    </row>
    <row r="25" spans="1:4" s="59" customFormat="1" ht="12" customHeight="1" x14ac:dyDescent="0.2">
      <c r="A25" s="204" t="s">
        <v>59</v>
      </c>
      <c r="B25" s="273" t="s">
        <v>351</v>
      </c>
      <c r="C25" s="351"/>
      <c r="D25" s="373"/>
    </row>
    <row r="26" spans="1:4" s="59" customFormat="1" ht="12" customHeight="1" x14ac:dyDescent="0.2">
      <c r="A26" s="204" t="s">
        <v>60</v>
      </c>
      <c r="B26" s="273" t="s">
        <v>352</v>
      </c>
      <c r="C26" s="351"/>
      <c r="D26" s="373"/>
    </row>
    <row r="27" spans="1:4" s="59" customFormat="1" ht="12" customHeight="1" x14ac:dyDescent="0.2">
      <c r="A27" s="204" t="s">
        <v>113</v>
      </c>
      <c r="B27" s="273" t="s">
        <v>189</v>
      </c>
      <c r="C27" s="316">
        <v>11958380</v>
      </c>
      <c r="D27" s="317">
        <v>11958380</v>
      </c>
    </row>
    <row r="28" spans="1:4" s="59" customFormat="1" ht="12" customHeight="1" thickBot="1" x14ac:dyDescent="0.25">
      <c r="A28" s="205" t="s">
        <v>114</v>
      </c>
      <c r="B28" s="274" t="s">
        <v>190</v>
      </c>
      <c r="C28" s="353"/>
      <c r="D28" s="377"/>
    </row>
    <row r="29" spans="1:4" s="59" customFormat="1" ht="12" customHeight="1" thickBot="1" x14ac:dyDescent="0.25">
      <c r="A29" s="24" t="s">
        <v>115</v>
      </c>
      <c r="B29" s="271" t="s">
        <v>191</v>
      </c>
      <c r="C29" s="347">
        <f>+C30+C34+C35+C36</f>
        <v>20434305</v>
      </c>
      <c r="D29" s="348">
        <f>+D30+D34+D35+D36</f>
        <v>18960418</v>
      </c>
    </row>
    <row r="30" spans="1:4" s="59" customFormat="1" ht="12" customHeight="1" x14ac:dyDescent="0.2">
      <c r="A30" s="203" t="s">
        <v>192</v>
      </c>
      <c r="B30" s="272" t="s">
        <v>424</v>
      </c>
      <c r="C30" s="323">
        <f>+C31+C32+C33</f>
        <v>17684305</v>
      </c>
      <c r="D30" s="324">
        <f>+D31+D32+D33</f>
        <v>18684305</v>
      </c>
    </row>
    <row r="31" spans="1:4" s="59" customFormat="1" ht="12" customHeight="1" x14ac:dyDescent="0.2">
      <c r="A31" s="204" t="s">
        <v>193</v>
      </c>
      <c r="B31" s="273" t="s">
        <v>198</v>
      </c>
      <c r="C31" s="316">
        <v>2684305</v>
      </c>
      <c r="D31" s="317">
        <v>2684305</v>
      </c>
    </row>
    <row r="32" spans="1:4" s="59" customFormat="1" ht="12" customHeight="1" x14ac:dyDescent="0.2">
      <c r="A32" s="204" t="s">
        <v>194</v>
      </c>
      <c r="B32" s="273" t="s">
        <v>199</v>
      </c>
      <c r="C32" s="316"/>
      <c r="D32" s="317"/>
    </row>
    <row r="33" spans="1:4" s="59" customFormat="1" ht="12" customHeight="1" x14ac:dyDescent="0.2">
      <c r="A33" s="204" t="s">
        <v>362</v>
      </c>
      <c r="B33" s="276" t="s">
        <v>363</v>
      </c>
      <c r="C33" s="316">
        <v>15000000</v>
      </c>
      <c r="D33" s="317">
        <v>16000000</v>
      </c>
    </row>
    <row r="34" spans="1:4" s="59" customFormat="1" ht="12" customHeight="1" x14ac:dyDescent="0.2">
      <c r="A34" s="204" t="s">
        <v>195</v>
      </c>
      <c r="B34" s="273" t="s">
        <v>200</v>
      </c>
      <c r="C34" s="316">
        <v>2500000</v>
      </c>
      <c r="D34" s="317">
        <v>26113</v>
      </c>
    </row>
    <row r="35" spans="1:4" s="59" customFormat="1" ht="12" customHeight="1" x14ac:dyDescent="0.2">
      <c r="A35" s="204" t="s">
        <v>196</v>
      </c>
      <c r="B35" s="273" t="s">
        <v>201</v>
      </c>
      <c r="C35" s="316">
        <v>100000</v>
      </c>
      <c r="D35" s="317">
        <v>100000</v>
      </c>
    </row>
    <row r="36" spans="1:4" s="59" customFormat="1" ht="12" customHeight="1" thickBot="1" x14ac:dyDescent="0.25">
      <c r="A36" s="205" t="s">
        <v>197</v>
      </c>
      <c r="B36" s="274" t="s">
        <v>202</v>
      </c>
      <c r="C36" s="318">
        <v>150000</v>
      </c>
      <c r="D36" s="322">
        <v>150000</v>
      </c>
    </row>
    <row r="37" spans="1:4" s="59" customFormat="1" ht="12" customHeight="1" thickBot="1" x14ac:dyDescent="0.25">
      <c r="A37" s="24" t="s">
        <v>12</v>
      </c>
      <c r="B37" s="271" t="s">
        <v>359</v>
      </c>
      <c r="C37" s="347">
        <f>SUM(C38:C48)</f>
        <v>11112000</v>
      </c>
      <c r="D37" s="348">
        <f>SUM(D38:D48)</f>
        <v>11214350</v>
      </c>
    </row>
    <row r="38" spans="1:4" s="59" customFormat="1" ht="12" customHeight="1" x14ac:dyDescent="0.2">
      <c r="A38" s="203" t="s">
        <v>61</v>
      </c>
      <c r="B38" s="272" t="s">
        <v>205</v>
      </c>
      <c r="C38" s="314"/>
      <c r="D38" s="315"/>
    </row>
    <row r="39" spans="1:4" s="59" customFormat="1" ht="12" customHeight="1" x14ac:dyDescent="0.2">
      <c r="A39" s="204" t="s">
        <v>62</v>
      </c>
      <c r="B39" s="273" t="s">
        <v>206</v>
      </c>
      <c r="C39" s="316">
        <v>2000000</v>
      </c>
      <c r="D39" s="317">
        <v>2000000</v>
      </c>
    </row>
    <row r="40" spans="1:4" s="59" customFormat="1" ht="12" customHeight="1" x14ac:dyDescent="0.2">
      <c r="A40" s="204" t="s">
        <v>63</v>
      </c>
      <c r="B40" s="273" t="s">
        <v>207</v>
      </c>
      <c r="C40" s="316">
        <v>1500000</v>
      </c>
      <c r="D40" s="317">
        <v>1500000</v>
      </c>
    </row>
    <row r="41" spans="1:4" s="59" customFormat="1" ht="12" customHeight="1" x14ac:dyDescent="0.2">
      <c r="A41" s="204" t="s">
        <v>117</v>
      </c>
      <c r="B41" s="273" t="s">
        <v>208</v>
      </c>
      <c r="C41" s="316">
        <v>1000000</v>
      </c>
      <c r="D41" s="317">
        <v>1000000</v>
      </c>
    </row>
    <row r="42" spans="1:4" s="59" customFormat="1" ht="12" customHeight="1" x14ac:dyDescent="0.2">
      <c r="A42" s="204" t="s">
        <v>118</v>
      </c>
      <c r="B42" s="273" t="s">
        <v>209</v>
      </c>
      <c r="C42" s="316">
        <v>4250000</v>
      </c>
      <c r="D42" s="317">
        <v>4352350</v>
      </c>
    </row>
    <row r="43" spans="1:4" s="59" customFormat="1" ht="12" customHeight="1" x14ac:dyDescent="0.2">
      <c r="A43" s="204" t="s">
        <v>119</v>
      </c>
      <c r="B43" s="273" t="s">
        <v>210</v>
      </c>
      <c r="C43" s="316">
        <v>2362000</v>
      </c>
      <c r="D43" s="317">
        <v>2362000</v>
      </c>
    </row>
    <row r="44" spans="1:4" s="59" customFormat="1" ht="12" customHeight="1" x14ac:dyDescent="0.2">
      <c r="A44" s="204" t="s">
        <v>120</v>
      </c>
      <c r="B44" s="273" t="s">
        <v>211</v>
      </c>
      <c r="C44" s="316"/>
      <c r="D44" s="317"/>
    </row>
    <row r="45" spans="1:4" s="59" customFormat="1" ht="12" customHeight="1" x14ac:dyDescent="0.2">
      <c r="A45" s="204" t="s">
        <v>121</v>
      </c>
      <c r="B45" s="273" t="s">
        <v>212</v>
      </c>
      <c r="C45" s="316"/>
      <c r="D45" s="317"/>
    </row>
    <row r="46" spans="1:4" s="59" customFormat="1" ht="12" customHeight="1" x14ac:dyDescent="0.2">
      <c r="A46" s="204" t="s">
        <v>203</v>
      </c>
      <c r="B46" s="273" t="s">
        <v>213</v>
      </c>
      <c r="C46" s="316"/>
      <c r="D46" s="317"/>
    </row>
    <row r="47" spans="1:4" s="59" customFormat="1" ht="12" customHeight="1" x14ac:dyDescent="0.2">
      <c r="A47" s="205" t="s">
        <v>204</v>
      </c>
      <c r="B47" s="274" t="s">
        <v>361</v>
      </c>
      <c r="C47" s="316"/>
      <c r="D47" s="317"/>
    </row>
    <row r="48" spans="1:4" s="59" customFormat="1" ht="12" customHeight="1" thickBot="1" x14ac:dyDescent="0.25">
      <c r="A48" s="205" t="s">
        <v>360</v>
      </c>
      <c r="B48" s="274" t="s">
        <v>214</v>
      </c>
      <c r="C48" s="318"/>
      <c r="D48" s="322"/>
    </row>
    <row r="49" spans="1:4" s="59" customFormat="1" ht="12" customHeight="1" thickBot="1" x14ac:dyDescent="0.25">
      <c r="A49" s="24" t="s">
        <v>13</v>
      </c>
      <c r="B49" s="271" t="s">
        <v>215</v>
      </c>
      <c r="C49" s="347">
        <f>SUM(C50:C54)</f>
        <v>0</v>
      </c>
      <c r="D49" s="348">
        <f>SUM(D50:D54)</f>
        <v>0</v>
      </c>
    </row>
    <row r="50" spans="1:4" s="59" customFormat="1" ht="12" customHeight="1" x14ac:dyDescent="0.2">
      <c r="A50" s="203" t="s">
        <v>64</v>
      </c>
      <c r="B50" s="272" t="s">
        <v>219</v>
      </c>
      <c r="C50" s="349"/>
      <c r="D50" s="372"/>
    </row>
    <row r="51" spans="1:4" s="59" customFormat="1" ht="12" customHeight="1" x14ac:dyDescent="0.2">
      <c r="A51" s="204" t="s">
        <v>65</v>
      </c>
      <c r="B51" s="273" t="s">
        <v>220</v>
      </c>
      <c r="C51" s="351"/>
      <c r="D51" s="373"/>
    </row>
    <row r="52" spans="1:4" s="59" customFormat="1" ht="12" customHeight="1" x14ac:dyDescent="0.2">
      <c r="A52" s="204" t="s">
        <v>216</v>
      </c>
      <c r="B52" s="273" t="s">
        <v>221</v>
      </c>
      <c r="C52" s="351"/>
      <c r="D52" s="373"/>
    </row>
    <row r="53" spans="1:4" s="59" customFormat="1" ht="12" customHeight="1" x14ac:dyDescent="0.2">
      <c r="A53" s="204" t="s">
        <v>217</v>
      </c>
      <c r="B53" s="273" t="s">
        <v>222</v>
      </c>
      <c r="C53" s="351"/>
      <c r="D53" s="373"/>
    </row>
    <row r="54" spans="1:4" s="59" customFormat="1" ht="12" customHeight="1" thickBot="1" x14ac:dyDescent="0.25">
      <c r="A54" s="205" t="s">
        <v>218</v>
      </c>
      <c r="B54" s="274" t="s">
        <v>223</v>
      </c>
      <c r="C54" s="353"/>
      <c r="D54" s="377"/>
    </row>
    <row r="55" spans="1:4" s="59" customFormat="1" ht="12" customHeight="1" thickBot="1" x14ac:dyDescent="0.25">
      <c r="A55" s="24" t="s">
        <v>122</v>
      </c>
      <c r="B55" s="271" t="s">
        <v>224</v>
      </c>
      <c r="C55" s="347">
        <f>SUM(C56:C58)</f>
        <v>0</v>
      </c>
      <c r="D55" s="348">
        <f>SUM(D56:D58)</f>
        <v>0</v>
      </c>
    </row>
    <row r="56" spans="1:4" s="59" customFormat="1" ht="12" customHeight="1" x14ac:dyDescent="0.2">
      <c r="A56" s="203" t="s">
        <v>66</v>
      </c>
      <c r="B56" s="272" t="s">
        <v>225</v>
      </c>
      <c r="C56" s="349"/>
      <c r="D56" s="372"/>
    </row>
    <row r="57" spans="1:4" s="59" customFormat="1" ht="12" customHeight="1" x14ac:dyDescent="0.2">
      <c r="A57" s="204" t="s">
        <v>67</v>
      </c>
      <c r="B57" s="273" t="s">
        <v>353</v>
      </c>
      <c r="C57" s="351"/>
      <c r="D57" s="373"/>
    </row>
    <row r="58" spans="1:4" s="59" customFormat="1" ht="12" customHeight="1" x14ac:dyDescent="0.2">
      <c r="A58" s="204" t="s">
        <v>228</v>
      </c>
      <c r="B58" s="273" t="s">
        <v>226</v>
      </c>
      <c r="C58" s="351"/>
      <c r="D58" s="373"/>
    </row>
    <row r="59" spans="1:4" s="59" customFormat="1" ht="12" customHeight="1" thickBot="1" x14ac:dyDescent="0.25">
      <c r="A59" s="205" t="s">
        <v>229</v>
      </c>
      <c r="B59" s="274" t="s">
        <v>227</v>
      </c>
      <c r="C59" s="353"/>
      <c r="D59" s="377"/>
    </row>
    <row r="60" spans="1:4" s="59" customFormat="1" ht="12" customHeight="1" thickBot="1" x14ac:dyDescent="0.25">
      <c r="A60" s="24" t="s">
        <v>15</v>
      </c>
      <c r="B60" s="275" t="s">
        <v>230</v>
      </c>
      <c r="C60" s="347">
        <f>SUM(C62:C64)</f>
        <v>16331214</v>
      </c>
      <c r="D60" s="348"/>
    </row>
    <row r="61" spans="1:4" s="59" customFormat="1" ht="12" customHeight="1" x14ac:dyDescent="0.2">
      <c r="A61" s="203" t="s">
        <v>123</v>
      </c>
      <c r="B61" s="272" t="s">
        <v>232</v>
      </c>
      <c r="C61" s="349"/>
      <c r="D61" s="372"/>
    </row>
    <row r="62" spans="1:4" s="59" customFormat="1" ht="12" customHeight="1" x14ac:dyDescent="0.2">
      <c r="A62" s="204" t="s">
        <v>124</v>
      </c>
      <c r="B62" s="273" t="s">
        <v>354</v>
      </c>
      <c r="C62" s="351"/>
      <c r="D62" s="373"/>
    </row>
    <row r="63" spans="1:4" s="59" customFormat="1" ht="12" customHeight="1" x14ac:dyDescent="0.2">
      <c r="A63" s="204" t="s">
        <v>152</v>
      </c>
      <c r="B63" s="273" t="s">
        <v>233</v>
      </c>
      <c r="C63" s="351">
        <v>16331214</v>
      </c>
      <c r="D63" s="373"/>
    </row>
    <row r="64" spans="1:4" s="59" customFormat="1" ht="12" customHeight="1" thickBot="1" x14ac:dyDescent="0.25">
      <c r="A64" s="205" t="s">
        <v>231</v>
      </c>
      <c r="B64" s="274" t="s">
        <v>234</v>
      </c>
      <c r="C64" s="353"/>
      <c r="D64" s="377"/>
    </row>
    <row r="65" spans="1:4" s="59" customFormat="1" ht="12" customHeight="1" thickBot="1" x14ac:dyDescent="0.25">
      <c r="A65" s="24" t="s">
        <v>16</v>
      </c>
      <c r="B65" s="271" t="s">
        <v>235</v>
      </c>
      <c r="C65" s="347">
        <f>+C8+C15+C22+C29+C37+C49+C55+C60</f>
        <v>255211858</v>
      </c>
      <c r="D65" s="348">
        <f>+D8+D15+D22+D29+D37+D49+D55+D60</f>
        <v>310714765</v>
      </c>
    </row>
    <row r="66" spans="1:4" s="59" customFormat="1" ht="12" customHeight="1" thickBot="1" x14ac:dyDescent="0.2">
      <c r="A66" s="206" t="s">
        <v>325</v>
      </c>
      <c r="B66" s="275" t="s">
        <v>237</v>
      </c>
      <c r="C66" s="347">
        <f>SUM(C67:C69)</f>
        <v>0</v>
      </c>
      <c r="D66" s="348">
        <f>SUM(D67:D69)</f>
        <v>0</v>
      </c>
    </row>
    <row r="67" spans="1:4" s="59" customFormat="1" ht="12" customHeight="1" x14ac:dyDescent="0.2">
      <c r="A67" s="203" t="s">
        <v>268</v>
      </c>
      <c r="B67" s="272" t="s">
        <v>238</v>
      </c>
      <c r="C67" s="349"/>
      <c r="D67" s="372"/>
    </row>
    <row r="68" spans="1:4" s="59" customFormat="1" ht="12" customHeight="1" x14ac:dyDescent="0.2">
      <c r="A68" s="204" t="s">
        <v>277</v>
      </c>
      <c r="B68" s="273" t="s">
        <v>239</v>
      </c>
      <c r="C68" s="351"/>
      <c r="D68" s="373"/>
    </row>
    <row r="69" spans="1:4" s="59" customFormat="1" ht="12" customHeight="1" thickBot="1" x14ac:dyDescent="0.25">
      <c r="A69" s="205" t="s">
        <v>278</v>
      </c>
      <c r="B69" s="277" t="s">
        <v>240</v>
      </c>
      <c r="C69" s="353"/>
      <c r="D69" s="377"/>
    </row>
    <row r="70" spans="1:4" s="59" customFormat="1" ht="12" customHeight="1" thickBot="1" x14ac:dyDescent="0.2">
      <c r="A70" s="206" t="s">
        <v>241</v>
      </c>
      <c r="B70" s="275" t="s">
        <v>242</v>
      </c>
      <c r="C70" s="347"/>
      <c r="D70" s="348"/>
    </row>
    <row r="71" spans="1:4" s="59" customFormat="1" ht="12" customHeight="1" x14ac:dyDescent="0.2">
      <c r="A71" s="203" t="s">
        <v>103</v>
      </c>
      <c r="B71" s="272" t="s">
        <v>243</v>
      </c>
      <c r="C71" s="349"/>
      <c r="D71" s="372"/>
    </row>
    <row r="72" spans="1:4" s="59" customFormat="1" ht="12" customHeight="1" x14ac:dyDescent="0.2">
      <c r="A72" s="204" t="s">
        <v>104</v>
      </c>
      <c r="B72" s="273" t="s">
        <v>244</v>
      </c>
      <c r="C72" s="351"/>
      <c r="D72" s="373"/>
    </row>
    <row r="73" spans="1:4" s="59" customFormat="1" ht="12" customHeight="1" x14ac:dyDescent="0.2">
      <c r="A73" s="204" t="s">
        <v>269</v>
      </c>
      <c r="B73" s="273" t="s">
        <v>245</v>
      </c>
      <c r="C73" s="351"/>
      <c r="D73" s="373"/>
    </row>
    <row r="74" spans="1:4" s="59" customFormat="1" ht="12" customHeight="1" thickBot="1" x14ac:dyDescent="0.25">
      <c r="A74" s="205" t="s">
        <v>270</v>
      </c>
      <c r="B74" s="274" t="s">
        <v>246</v>
      </c>
      <c r="C74" s="353"/>
      <c r="D74" s="377"/>
    </row>
    <row r="75" spans="1:4" s="59" customFormat="1" ht="12" customHeight="1" thickBot="1" x14ac:dyDescent="0.2">
      <c r="A75" s="206" t="s">
        <v>247</v>
      </c>
      <c r="B75" s="275" t="s">
        <v>248</v>
      </c>
      <c r="C75" s="347">
        <f>SUM(C76:C77)</f>
        <v>140292228</v>
      </c>
      <c r="D75" s="348">
        <f>SUM(D76:D77)</f>
        <v>140292228</v>
      </c>
    </row>
    <row r="76" spans="1:4" s="59" customFormat="1" ht="12" customHeight="1" x14ac:dyDescent="0.2">
      <c r="A76" s="203" t="s">
        <v>271</v>
      </c>
      <c r="B76" s="272" t="s">
        <v>249</v>
      </c>
      <c r="C76" s="314">
        <v>140292228</v>
      </c>
      <c r="D76" s="315">
        <v>140292228</v>
      </c>
    </row>
    <row r="77" spans="1:4" s="59" customFormat="1" ht="12" customHeight="1" thickBot="1" x14ac:dyDescent="0.25">
      <c r="A77" s="205" t="s">
        <v>272</v>
      </c>
      <c r="B77" s="274" t="s">
        <v>250</v>
      </c>
      <c r="C77" s="353"/>
      <c r="D77" s="377"/>
    </row>
    <row r="78" spans="1:4" s="58" customFormat="1" ht="12" customHeight="1" thickBot="1" x14ac:dyDescent="0.2">
      <c r="A78" s="206" t="s">
        <v>251</v>
      </c>
      <c r="B78" s="275" t="s">
        <v>252</v>
      </c>
      <c r="C78" s="347">
        <f>SUM(C79:C81)</f>
        <v>0</v>
      </c>
      <c r="D78" s="348">
        <f>SUM(D79:D81)</f>
        <v>0</v>
      </c>
    </row>
    <row r="79" spans="1:4" s="59" customFormat="1" ht="12" customHeight="1" x14ac:dyDescent="0.2">
      <c r="A79" s="203" t="s">
        <v>273</v>
      </c>
      <c r="B79" s="272" t="s">
        <v>253</v>
      </c>
      <c r="C79" s="349"/>
      <c r="D79" s="315"/>
    </row>
    <row r="80" spans="1:4" s="59" customFormat="1" ht="12" customHeight="1" x14ac:dyDescent="0.2">
      <c r="A80" s="204" t="s">
        <v>274</v>
      </c>
      <c r="B80" s="273" t="s">
        <v>254</v>
      </c>
      <c r="C80" s="351"/>
      <c r="D80" s="373"/>
    </row>
    <row r="81" spans="1:4" s="59" customFormat="1" ht="12" customHeight="1" thickBot="1" x14ac:dyDescent="0.25">
      <c r="A81" s="205" t="s">
        <v>275</v>
      </c>
      <c r="B81" s="274" t="s">
        <v>255</v>
      </c>
      <c r="C81" s="353"/>
      <c r="D81" s="377"/>
    </row>
    <row r="82" spans="1:4" s="59" customFormat="1" ht="12" customHeight="1" thickBot="1" x14ac:dyDescent="0.2">
      <c r="A82" s="206" t="s">
        <v>256</v>
      </c>
      <c r="B82" s="275" t="s">
        <v>276</v>
      </c>
      <c r="C82" s="347"/>
      <c r="D82" s="348"/>
    </row>
    <row r="83" spans="1:4" s="59" customFormat="1" ht="12" customHeight="1" x14ac:dyDescent="0.2">
      <c r="A83" s="207" t="s">
        <v>257</v>
      </c>
      <c r="B83" s="272" t="s">
        <v>258</v>
      </c>
      <c r="C83" s="349"/>
      <c r="D83" s="372"/>
    </row>
    <row r="84" spans="1:4" s="59" customFormat="1" ht="12" customHeight="1" x14ac:dyDescent="0.2">
      <c r="A84" s="208" t="s">
        <v>259</v>
      </c>
      <c r="B84" s="273" t="s">
        <v>260</v>
      </c>
      <c r="C84" s="351"/>
      <c r="D84" s="373"/>
    </row>
    <row r="85" spans="1:4" s="59" customFormat="1" ht="12" customHeight="1" x14ac:dyDescent="0.2">
      <c r="A85" s="208" t="s">
        <v>261</v>
      </c>
      <c r="B85" s="273" t="s">
        <v>262</v>
      </c>
      <c r="C85" s="351"/>
      <c r="D85" s="373"/>
    </row>
    <row r="86" spans="1:4" s="58" customFormat="1" ht="12" customHeight="1" thickBot="1" x14ac:dyDescent="0.25">
      <c r="A86" s="209" t="s">
        <v>263</v>
      </c>
      <c r="B86" s="274" t="s">
        <v>264</v>
      </c>
      <c r="C86" s="353"/>
      <c r="D86" s="374"/>
    </row>
    <row r="87" spans="1:4" s="58" customFormat="1" ht="12" customHeight="1" thickBot="1" x14ac:dyDescent="0.2">
      <c r="A87" s="206" t="s">
        <v>265</v>
      </c>
      <c r="B87" s="275" t="s">
        <v>402</v>
      </c>
      <c r="C87" s="357"/>
      <c r="D87" s="358"/>
    </row>
    <row r="88" spans="1:4" s="58" customFormat="1" ht="12" customHeight="1" thickBot="1" x14ac:dyDescent="0.2">
      <c r="A88" s="206" t="s">
        <v>425</v>
      </c>
      <c r="B88" s="275" t="s">
        <v>266</v>
      </c>
      <c r="C88" s="357"/>
      <c r="D88" s="358"/>
    </row>
    <row r="89" spans="1:4" s="58" customFormat="1" ht="12" customHeight="1" thickBot="1" x14ac:dyDescent="0.2">
      <c r="A89" s="206" t="s">
        <v>426</v>
      </c>
      <c r="B89" s="310" t="s">
        <v>405</v>
      </c>
      <c r="C89" s="347">
        <f>+C66+C70+C75+C78+C82+C88+C87</f>
        <v>140292228</v>
      </c>
      <c r="D89" s="348">
        <f>+D66+D70+D75+D78+D82+D88+D87</f>
        <v>140292228</v>
      </c>
    </row>
    <row r="90" spans="1:4" s="58" customFormat="1" ht="12" customHeight="1" thickBot="1" x14ac:dyDescent="0.2">
      <c r="A90" s="210" t="s">
        <v>427</v>
      </c>
      <c r="B90" s="311" t="s">
        <v>428</v>
      </c>
      <c r="C90" s="347">
        <f>+C65+C89</f>
        <v>395504086</v>
      </c>
      <c r="D90" s="348">
        <f>+D65+D89</f>
        <v>451006993</v>
      </c>
    </row>
    <row r="91" spans="1:4" s="58" customFormat="1" ht="12" customHeight="1" x14ac:dyDescent="0.15">
      <c r="A91" s="298"/>
      <c r="B91" s="299"/>
      <c r="C91" s="300"/>
      <c r="D91" s="300"/>
    </row>
    <row r="92" spans="1:4" s="59" customFormat="1" ht="15" customHeight="1" thickBot="1" x14ac:dyDescent="0.25">
      <c r="A92" s="127"/>
      <c r="B92" s="128"/>
      <c r="C92" s="167"/>
      <c r="D92" s="297"/>
    </row>
    <row r="93" spans="1:4" s="49" customFormat="1" ht="16.5" customHeight="1" thickBot="1" x14ac:dyDescent="0.25">
      <c r="A93" s="529" t="s">
        <v>45</v>
      </c>
      <c r="B93" s="507"/>
      <c r="C93" s="507"/>
      <c r="D93" s="508"/>
    </row>
    <row r="94" spans="1:4" s="60" customFormat="1" ht="12" customHeight="1" thickBot="1" x14ac:dyDescent="0.25">
      <c r="A94" s="301" t="s">
        <v>8</v>
      </c>
      <c r="B94" s="302" t="s">
        <v>432</v>
      </c>
      <c r="C94" s="347">
        <f>SUM(C95+C96+C97+C98+C99+C112)</f>
        <v>329694235</v>
      </c>
      <c r="D94" s="348">
        <f>SUM(D95+D96+D97+D98+D99+D112)</f>
        <v>377382104</v>
      </c>
    </row>
    <row r="95" spans="1:4" ht="12" customHeight="1" x14ac:dyDescent="0.2">
      <c r="A95" s="211" t="s">
        <v>68</v>
      </c>
      <c r="B95" s="250" t="s">
        <v>38</v>
      </c>
      <c r="C95" s="314">
        <v>163738355</v>
      </c>
      <c r="D95" s="327">
        <v>194574520</v>
      </c>
    </row>
    <row r="96" spans="1:4" ht="12" customHeight="1" x14ac:dyDescent="0.2">
      <c r="A96" s="204" t="s">
        <v>69</v>
      </c>
      <c r="B96" s="251" t="s">
        <v>125</v>
      </c>
      <c r="C96" s="316">
        <v>30602576</v>
      </c>
      <c r="D96" s="328">
        <v>33606912</v>
      </c>
    </row>
    <row r="97" spans="1:4" ht="12" customHeight="1" x14ac:dyDescent="0.2">
      <c r="A97" s="204" t="s">
        <v>70</v>
      </c>
      <c r="B97" s="251" t="s">
        <v>95</v>
      </c>
      <c r="C97" s="316">
        <v>91901601</v>
      </c>
      <c r="D97" s="328">
        <v>115618182</v>
      </c>
    </row>
    <row r="98" spans="1:4" ht="12" customHeight="1" x14ac:dyDescent="0.2">
      <c r="A98" s="204" t="s">
        <v>71</v>
      </c>
      <c r="B98" s="260" t="s">
        <v>126</v>
      </c>
      <c r="C98" s="316">
        <v>21226090</v>
      </c>
      <c r="D98" s="328">
        <v>21226090</v>
      </c>
    </row>
    <row r="99" spans="1:4" ht="12" customHeight="1" x14ac:dyDescent="0.2">
      <c r="A99" s="204" t="s">
        <v>79</v>
      </c>
      <c r="B99" s="17" t="s">
        <v>127</v>
      </c>
      <c r="C99" s="362">
        <f>SUM(C100+C106+C111)</f>
        <v>22225613</v>
      </c>
      <c r="D99" s="362">
        <f>SUM(D100+D106+D108+D111)</f>
        <v>12356400</v>
      </c>
    </row>
    <row r="100" spans="1:4" ht="12" customHeight="1" x14ac:dyDescent="0.2">
      <c r="A100" s="204" t="s">
        <v>72</v>
      </c>
      <c r="B100" s="251" t="s">
        <v>429</v>
      </c>
      <c r="C100" s="351">
        <v>0</v>
      </c>
      <c r="D100" s="379">
        <v>36000</v>
      </c>
    </row>
    <row r="101" spans="1:4" ht="12" customHeight="1" x14ac:dyDescent="0.2">
      <c r="A101" s="204" t="s">
        <v>73</v>
      </c>
      <c r="B101" s="261" t="s">
        <v>369</v>
      </c>
      <c r="C101" s="351"/>
      <c r="D101" s="379"/>
    </row>
    <row r="102" spans="1:4" ht="12" customHeight="1" x14ac:dyDescent="0.2">
      <c r="A102" s="204" t="s">
        <v>80</v>
      </c>
      <c r="B102" s="261" t="s">
        <v>368</v>
      </c>
      <c r="C102" s="351">
        <v>0</v>
      </c>
      <c r="D102" s="379">
        <v>36000</v>
      </c>
    </row>
    <row r="103" spans="1:4" ht="12" customHeight="1" x14ac:dyDescent="0.2">
      <c r="A103" s="204" t="s">
        <v>81</v>
      </c>
      <c r="B103" s="261" t="s">
        <v>282</v>
      </c>
      <c r="C103" s="351"/>
      <c r="D103" s="379"/>
    </row>
    <row r="104" spans="1:4" x14ac:dyDescent="0.2">
      <c r="A104" s="204" t="s">
        <v>82</v>
      </c>
      <c r="B104" s="262" t="s">
        <v>283</v>
      </c>
      <c r="C104" s="351"/>
      <c r="D104" s="379"/>
    </row>
    <row r="105" spans="1:4" x14ac:dyDescent="0.2">
      <c r="A105" s="204" t="s">
        <v>83</v>
      </c>
      <c r="B105" s="262" t="s">
        <v>284</v>
      </c>
      <c r="C105" s="351"/>
      <c r="D105" s="379"/>
    </row>
    <row r="106" spans="1:4" ht="12" customHeight="1" x14ac:dyDescent="0.2">
      <c r="A106" s="204" t="s">
        <v>85</v>
      </c>
      <c r="B106" s="261" t="s">
        <v>285</v>
      </c>
      <c r="C106" s="316">
        <v>17015613</v>
      </c>
      <c r="D106" s="328">
        <v>7110400</v>
      </c>
    </row>
    <row r="107" spans="1:4" ht="12" customHeight="1" x14ac:dyDescent="0.2">
      <c r="A107" s="204" t="s">
        <v>128</v>
      </c>
      <c r="B107" s="261" t="s">
        <v>286</v>
      </c>
      <c r="C107" s="351"/>
      <c r="D107" s="379"/>
    </row>
    <row r="108" spans="1:4" ht="12" customHeight="1" x14ac:dyDescent="0.2">
      <c r="A108" s="204" t="s">
        <v>280</v>
      </c>
      <c r="B108" s="262" t="s">
        <v>287</v>
      </c>
      <c r="C108" s="351"/>
      <c r="D108" s="379"/>
    </row>
    <row r="109" spans="1:4" ht="12" customHeight="1" x14ac:dyDescent="0.2">
      <c r="A109" s="212" t="s">
        <v>281</v>
      </c>
      <c r="B109" s="263" t="s">
        <v>288</v>
      </c>
      <c r="C109" s="351"/>
      <c r="D109" s="379"/>
    </row>
    <row r="110" spans="1:4" ht="12" customHeight="1" x14ac:dyDescent="0.2">
      <c r="A110" s="204" t="s">
        <v>366</v>
      </c>
      <c r="B110" s="263" t="s">
        <v>289</v>
      </c>
      <c r="C110" s="351"/>
      <c r="D110" s="379"/>
    </row>
    <row r="111" spans="1:4" ht="12" customHeight="1" x14ac:dyDescent="0.2">
      <c r="A111" s="204" t="s">
        <v>367</v>
      </c>
      <c r="B111" s="262" t="s">
        <v>290</v>
      </c>
      <c r="C111" s="351">
        <v>5210000</v>
      </c>
      <c r="D111" s="379">
        <v>5210000</v>
      </c>
    </row>
    <row r="112" spans="1:4" ht="12" customHeight="1" x14ac:dyDescent="0.2">
      <c r="A112" s="204" t="s">
        <v>371</v>
      </c>
      <c r="B112" s="260" t="s">
        <v>39</v>
      </c>
      <c r="C112" s="351"/>
      <c r="D112" s="379"/>
    </row>
    <row r="113" spans="1:4" ht="12" customHeight="1" x14ac:dyDescent="0.2">
      <c r="A113" s="205" t="s">
        <v>372</v>
      </c>
      <c r="B113" s="251" t="s">
        <v>430</v>
      </c>
      <c r="C113" s="351"/>
      <c r="D113" s="379"/>
    </row>
    <row r="114" spans="1:4" ht="12" customHeight="1" thickBot="1" x14ac:dyDescent="0.25">
      <c r="A114" s="213" t="s">
        <v>373</v>
      </c>
      <c r="B114" s="264" t="s">
        <v>431</v>
      </c>
      <c r="C114" s="353"/>
      <c r="D114" s="380"/>
    </row>
    <row r="115" spans="1:4" ht="12" customHeight="1" thickBot="1" x14ac:dyDescent="0.25">
      <c r="A115" s="24" t="s">
        <v>9</v>
      </c>
      <c r="B115" s="265" t="s">
        <v>291</v>
      </c>
      <c r="C115" s="347">
        <f>+C116+C118+C120</f>
        <v>56351471</v>
      </c>
      <c r="D115" s="348">
        <f>+D116+D118+D120</f>
        <v>56351471</v>
      </c>
    </row>
    <row r="116" spans="1:4" ht="12" customHeight="1" x14ac:dyDescent="0.2">
      <c r="A116" s="203" t="s">
        <v>74</v>
      </c>
      <c r="B116" s="251" t="s">
        <v>151</v>
      </c>
      <c r="C116" s="314">
        <v>56351471</v>
      </c>
      <c r="D116" s="314">
        <v>56351471</v>
      </c>
    </row>
    <row r="117" spans="1:4" ht="12" customHeight="1" x14ac:dyDescent="0.2">
      <c r="A117" s="203" t="s">
        <v>75</v>
      </c>
      <c r="B117" s="266" t="s">
        <v>295</v>
      </c>
      <c r="C117" s="351">
        <v>39950000</v>
      </c>
      <c r="D117" s="351">
        <v>39950000</v>
      </c>
    </row>
    <row r="118" spans="1:4" ht="12" customHeight="1" x14ac:dyDescent="0.2">
      <c r="A118" s="203" t="s">
        <v>76</v>
      </c>
      <c r="B118" s="266" t="s">
        <v>129</v>
      </c>
      <c r="C118" s="316"/>
      <c r="D118" s="328"/>
    </row>
    <row r="119" spans="1:4" ht="12" customHeight="1" x14ac:dyDescent="0.2">
      <c r="A119" s="203" t="s">
        <v>77</v>
      </c>
      <c r="B119" s="266" t="s">
        <v>296</v>
      </c>
      <c r="C119" s="351"/>
      <c r="D119" s="379"/>
    </row>
    <row r="120" spans="1:4" ht="12" customHeight="1" x14ac:dyDescent="0.2">
      <c r="A120" s="203" t="s">
        <v>78</v>
      </c>
      <c r="B120" s="267" t="s">
        <v>153</v>
      </c>
      <c r="C120" s="316"/>
      <c r="D120" s="328"/>
    </row>
    <row r="121" spans="1:4" ht="12" customHeight="1" x14ac:dyDescent="0.2">
      <c r="A121" s="203" t="s">
        <v>84</v>
      </c>
      <c r="B121" s="268" t="s">
        <v>355</v>
      </c>
      <c r="C121" s="351"/>
      <c r="D121" s="379"/>
    </row>
    <row r="122" spans="1:4" ht="12" customHeight="1" x14ac:dyDescent="0.2">
      <c r="A122" s="203" t="s">
        <v>86</v>
      </c>
      <c r="B122" s="269" t="s">
        <v>301</v>
      </c>
      <c r="C122" s="351"/>
      <c r="D122" s="379"/>
    </row>
    <row r="123" spans="1:4" ht="24" customHeight="1" x14ac:dyDescent="0.2">
      <c r="A123" s="203" t="s">
        <v>130</v>
      </c>
      <c r="B123" s="262" t="s">
        <v>284</v>
      </c>
      <c r="C123" s="351"/>
      <c r="D123" s="379"/>
    </row>
    <row r="124" spans="1:4" ht="12" customHeight="1" x14ac:dyDescent="0.2">
      <c r="A124" s="203" t="s">
        <v>131</v>
      </c>
      <c r="B124" s="262" t="s">
        <v>300</v>
      </c>
      <c r="C124" s="316"/>
      <c r="D124" s="316"/>
    </row>
    <row r="125" spans="1:4" ht="12" customHeight="1" x14ac:dyDescent="0.2">
      <c r="A125" s="203" t="s">
        <v>132</v>
      </c>
      <c r="B125" s="262" t="s">
        <v>299</v>
      </c>
      <c r="C125" s="351"/>
      <c r="D125" s="379"/>
    </row>
    <row r="126" spans="1:4" ht="12" customHeight="1" x14ac:dyDescent="0.2">
      <c r="A126" s="203" t="s">
        <v>292</v>
      </c>
      <c r="B126" s="262" t="s">
        <v>287</v>
      </c>
      <c r="C126" s="351"/>
      <c r="D126" s="379"/>
    </row>
    <row r="127" spans="1:4" ht="12" customHeight="1" x14ac:dyDescent="0.2">
      <c r="A127" s="203" t="s">
        <v>293</v>
      </c>
      <c r="B127" s="262" t="s">
        <v>298</v>
      </c>
      <c r="C127" s="351"/>
      <c r="D127" s="379"/>
    </row>
    <row r="128" spans="1:4" ht="12" customHeight="1" thickBot="1" x14ac:dyDescent="0.25">
      <c r="A128" s="212" t="s">
        <v>294</v>
      </c>
      <c r="B128" s="262" t="s">
        <v>297</v>
      </c>
      <c r="C128" s="353"/>
      <c r="D128" s="380"/>
    </row>
    <row r="129" spans="1:11" ht="12" customHeight="1" thickBot="1" x14ac:dyDescent="0.25">
      <c r="A129" s="24" t="s">
        <v>10</v>
      </c>
      <c r="B129" s="254" t="s">
        <v>376</v>
      </c>
      <c r="C129" s="347">
        <f>+C94+C115</f>
        <v>386045706</v>
      </c>
      <c r="D129" s="348">
        <f>+D94+D115</f>
        <v>433733575</v>
      </c>
    </row>
    <row r="130" spans="1:11" ht="12" customHeight="1" thickBot="1" x14ac:dyDescent="0.25">
      <c r="A130" s="24" t="s">
        <v>11</v>
      </c>
      <c r="B130" s="254" t="s">
        <v>377</v>
      </c>
      <c r="C130" s="347">
        <f>+C131+C132+C133</f>
        <v>9458380</v>
      </c>
      <c r="D130" s="348">
        <f>+D131+D132+D133</f>
        <v>9458380</v>
      </c>
    </row>
    <row r="131" spans="1:11" s="60" customFormat="1" ht="12" customHeight="1" x14ac:dyDescent="0.2">
      <c r="A131" s="203" t="s">
        <v>192</v>
      </c>
      <c r="B131" s="253" t="s">
        <v>435</v>
      </c>
      <c r="C131" s="349"/>
      <c r="D131" s="375"/>
    </row>
    <row r="132" spans="1:11" ht="12" customHeight="1" x14ac:dyDescent="0.2">
      <c r="A132" s="203" t="s">
        <v>195</v>
      </c>
      <c r="B132" s="253" t="s">
        <v>385</v>
      </c>
      <c r="C132" s="351"/>
      <c r="D132" s="379"/>
    </row>
    <row r="133" spans="1:11" ht="12" customHeight="1" thickBot="1" x14ac:dyDescent="0.25">
      <c r="A133" s="212" t="s">
        <v>196</v>
      </c>
      <c r="B133" s="252" t="s">
        <v>434</v>
      </c>
      <c r="C133" s="472">
        <v>9458380</v>
      </c>
      <c r="D133" s="380">
        <v>9458380</v>
      </c>
    </row>
    <row r="134" spans="1:11" ht="12" customHeight="1" thickBot="1" x14ac:dyDescent="0.25">
      <c r="A134" s="24" t="s">
        <v>12</v>
      </c>
      <c r="B134" s="254" t="s">
        <v>378</v>
      </c>
      <c r="C134" s="347"/>
      <c r="D134" s="348"/>
    </row>
    <row r="135" spans="1:11" ht="12" customHeight="1" x14ac:dyDescent="0.2">
      <c r="A135" s="203" t="s">
        <v>61</v>
      </c>
      <c r="B135" s="253" t="s">
        <v>387</v>
      </c>
      <c r="C135" s="349"/>
      <c r="D135" s="378"/>
    </row>
    <row r="136" spans="1:11" ht="12" customHeight="1" x14ac:dyDescent="0.2">
      <c r="A136" s="203" t="s">
        <v>62</v>
      </c>
      <c r="B136" s="253" t="s">
        <v>379</v>
      </c>
      <c r="C136" s="351"/>
      <c r="D136" s="379"/>
    </row>
    <row r="137" spans="1:11" ht="12" customHeight="1" x14ac:dyDescent="0.2">
      <c r="A137" s="203" t="s">
        <v>63</v>
      </c>
      <c r="B137" s="253" t="s">
        <v>380</v>
      </c>
      <c r="C137" s="351"/>
      <c r="D137" s="379"/>
    </row>
    <row r="138" spans="1:11" ht="12" customHeight="1" x14ac:dyDescent="0.2">
      <c r="A138" s="203" t="s">
        <v>117</v>
      </c>
      <c r="B138" s="253" t="s">
        <v>433</v>
      </c>
      <c r="C138" s="351"/>
      <c r="D138" s="379"/>
    </row>
    <row r="139" spans="1:11" ht="12" customHeight="1" x14ac:dyDescent="0.2">
      <c r="A139" s="203" t="s">
        <v>118</v>
      </c>
      <c r="B139" s="253" t="s">
        <v>382</v>
      </c>
      <c r="C139" s="351"/>
      <c r="D139" s="379"/>
    </row>
    <row r="140" spans="1:11" s="60" customFormat="1" ht="12" customHeight="1" thickBot="1" x14ac:dyDescent="0.25">
      <c r="A140" s="212" t="s">
        <v>119</v>
      </c>
      <c r="B140" s="252" t="s">
        <v>383</v>
      </c>
      <c r="C140" s="353"/>
      <c r="D140" s="374"/>
    </row>
    <row r="141" spans="1:11" ht="12" customHeight="1" thickBot="1" x14ac:dyDescent="0.25">
      <c r="A141" s="24" t="s">
        <v>13</v>
      </c>
      <c r="B141" s="254" t="s">
        <v>445</v>
      </c>
      <c r="C141" s="364">
        <f>+C142+C143+C145+C146+C144</f>
        <v>0</v>
      </c>
      <c r="D141" s="365">
        <f>+D142+D143+D145+D146+D144</f>
        <v>7815038</v>
      </c>
      <c r="K141" s="134"/>
    </row>
    <row r="142" spans="1:11" x14ac:dyDescent="0.2">
      <c r="A142" s="203" t="s">
        <v>64</v>
      </c>
      <c r="B142" s="253" t="s">
        <v>302</v>
      </c>
      <c r="C142" s="349"/>
      <c r="D142" s="378"/>
    </row>
    <row r="143" spans="1:11" ht="12" customHeight="1" x14ac:dyDescent="0.2">
      <c r="A143" s="203" t="s">
        <v>65</v>
      </c>
      <c r="B143" s="253" t="s">
        <v>303</v>
      </c>
      <c r="C143" s="351">
        <v>0</v>
      </c>
      <c r="D143" s="328">
        <v>7815038</v>
      </c>
    </row>
    <row r="144" spans="1:11" ht="12" customHeight="1" x14ac:dyDescent="0.2">
      <c r="A144" s="203" t="s">
        <v>216</v>
      </c>
      <c r="B144" s="253" t="s">
        <v>444</v>
      </c>
      <c r="C144" s="316"/>
      <c r="D144" s="328"/>
    </row>
    <row r="145" spans="1:4" s="60" customFormat="1" ht="12" customHeight="1" x14ac:dyDescent="0.2">
      <c r="A145" s="203" t="s">
        <v>217</v>
      </c>
      <c r="B145" s="253" t="s">
        <v>392</v>
      </c>
      <c r="C145" s="351"/>
      <c r="D145" s="376"/>
    </row>
    <row r="146" spans="1:4" s="60" customFormat="1" ht="12" customHeight="1" thickBot="1" x14ac:dyDescent="0.25">
      <c r="A146" s="212" t="s">
        <v>218</v>
      </c>
      <c r="B146" s="252" t="s">
        <v>321</v>
      </c>
      <c r="C146" s="353"/>
      <c r="D146" s="374"/>
    </row>
    <row r="147" spans="1:4" s="60" customFormat="1" ht="12" customHeight="1" thickBot="1" x14ac:dyDescent="0.25">
      <c r="A147" s="24" t="s">
        <v>14</v>
      </c>
      <c r="B147" s="254" t="s">
        <v>393</v>
      </c>
      <c r="C147" s="366"/>
      <c r="D147" s="367"/>
    </row>
    <row r="148" spans="1:4" s="60" customFormat="1" ht="12" customHeight="1" x14ac:dyDescent="0.2">
      <c r="A148" s="203" t="s">
        <v>66</v>
      </c>
      <c r="B148" s="253" t="s">
        <v>388</v>
      </c>
      <c r="C148" s="349"/>
      <c r="D148" s="375"/>
    </row>
    <row r="149" spans="1:4" s="60" customFormat="1" ht="12" customHeight="1" x14ac:dyDescent="0.2">
      <c r="A149" s="203" t="s">
        <v>67</v>
      </c>
      <c r="B149" s="253" t="s">
        <v>395</v>
      </c>
      <c r="C149" s="351"/>
      <c r="D149" s="376"/>
    </row>
    <row r="150" spans="1:4" s="60" customFormat="1" ht="12" customHeight="1" x14ac:dyDescent="0.2">
      <c r="A150" s="203" t="s">
        <v>228</v>
      </c>
      <c r="B150" s="253" t="s">
        <v>390</v>
      </c>
      <c r="C150" s="351"/>
      <c r="D150" s="376"/>
    </row>
    <row r="151" spans="1:4" s="60" customFormat="1" ht="12" customHeight="1" x14ac:dyDescent="0.2">
      <c r="A151" s="203" t="s">
        <v>229</v>
      </c>
      <c r="B151" s="253" t="s">
        <v>436</v>
      </c>
      <c r="C151" s="351"/>
      <c r="D151" s="376"/>
    </row>
    <row r="152" spans="1:4" ht="12.75" customHeight="1" thickBot="1" x14ac:dyDescent="0.25">
      <c r="A152" s="212" t="s">
        <v>394</v>
      </c>
      <c r="B152" s="252" t="s">
        <v>397</v>
      </c>
      <c r="C152" s="353"/>
      <c r="D152" s="380"/>
    </row>
    <row r="153" spans="1:4" ht="12.75" customHeight="1" thickBot="1" x14ac:dyDescent="0.25">
      <c r="A153" s="241" t="s">
        <v>15</v>
      </c>
      <c r="B153" s="254" t="s">
        <v>398</v>
      </c>
      <c r="C153" s="366"/>
      <c r="D153" s="367"/>
    </row>
    <row r="154" spans="1:4" ht="12.75" customHeight="1" thickBot="1" x14ac:dyDescent="0.25">
      <c r="A154" s="241" t="s">
        <v>16</v>
      </c>
      <c r="B154" s="254" t="s">
        <v>399</v>
      </c>
      <c r="C154" s="366"/>
      <c r="D154" s="381"/>
    </row>
    <row r="155" spans="1:4" ht="12" customHeight="1" thickBot="1" x14ac:dyDescent="0.25">
      <c r="A155" s="24" t="s">
        <v>17</v>
      </c>
      <c r="B155" s="254" t="s">
        <v>401</v>
      </c>
      <c r="C155" s="370">
        <f>+C130+C134+C141+C147+C153+C154</f>
        <v>9458380</v>
      </c>
      <c r="D155" s="371">
        <f>+D130+D134+D141+D147+D153+D154</f>
        <v>17273418</v>
      </c>
    </row>
    <row r="156" spans="1:4" ht="15" customHeight="1" thickBot="1" x14ac:dyDescent="0.25">
      <c r="A156" s="214" t="s">
        <v>18</v>
      </c>
      <c r="B156" s="270" t="s">
        <v>400</v>
      </c>
      <c r="C156" s="370">
        <f>+C129+C155</f>
        <v>395504086</v>
      </c>
      <c r="D156" s="371">
        <f>+D129+D155</f>
        <v>451006993</v>
      </c>
    </row>
    <row r="157" spans="1:4" ht="15" customHeight="1" x14ac:dyDescent="0.2">
      <c r="A157" s="307"/>
      <c r="B157" s="308"/>
      <c r="C157" s="309"/>
      <c r="D157" s="309"/>
    </row>
    <row r="158" spans="1:4" ht="13.5" thickBot="1" x14ac:dyDescent="0.25">
      <c r="A158" s="303"/>
      <c r="B158" s="304"/>
      <c r="C158" s="305"/>
      <c r="D158" s="306"/>
    </row>
    <row r="159" spans="1:4" ht="15" customHeight="1" thickBot="1" x14ac:dyDescent="0.25">
      <c r="A159" s="133" t="s">
        <v>437</v>
      </c>
      <c r="B159" s="259"/>
      <c r="C159" s="290">
        <v>11</v>
      </c>
      <c r="D159" s="337">
        <v>11</v>
      </c>
    </row>
    <row r="160" spans="1:4" ht="14.25" customHeight="1" thickBot="1" x14ac:dyDescent="0.25">
      <c r="A160" s="133" t="s">
        <v>146</v>
      </c>
      <c r="B160" s="259"/>
      <c r="C160" s="288"/>
      <c r="D160" s="338">
        <v>89</v>
      </c>
    </row>
  </sheetData>
  <sheetProtection formatCells="0"/>
  <mergeCells count="7">
    <mergeCell ref="A93:D93"/>
    <mergeCell ref="A1:D1"/>
    <mergeCell ref="C2:D2"/>
    <mergeCell ref="C3:D3"/>
    <mergeCell ref="A4:D4"/>
    <mergeCell ref="C6:D6"/>
    <mergeCell ref="A7:D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0"/>
  <sheetViews>
    <sheetView zoomScale="110" zoomScaleNormal="110" zoomScaleSheetLayoutView="85" workbookViewId="0">
      <selection sqref="A1:D1"/>
    </sheetView>
  </sheetViews>
  <sheetFormatPr defaultRowHeight="12.75" x14ac:dyDescent="0.2"/>
  <cols>
    <col min="1" max="1" width="19.5" style="342" customWidth="1"/>
    <col min="2" max="2" width="65.33203125" style="343" customWidth="1"/>
    <col min="3" max="3" width="14.83203125" style="344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530" t="s">
        <v>483</v>
      </c>
      <c r="B1" s="474"/>
      <c r="C1" s="474"/>
      <c r="D1" s="474"/>
    </row>
    <row r="2" spans="1:4" s="56" customFormat="1" ht="28.5" customHeight="1" x14ac:dyDescent="0.2">
      <c r="A2" s="181" t="s">
        <v>144</v>
      </c>
      <c r="B2" s="165" t="s">
        <v>457</v>
      </c>
      <c r="C2" s="531" t="s">
        <v>42</v>
      </c>
      <c r="D2" s="532"/>
    </row>
    <row r="3" spans="1:4" s="56" customFormat="1" ht="24.75" thickBot="1" x14ac:dyDescent="0.25">
      <c r="A3" s="215" t="s">
        <v>143</v>
      </c>
      <c r="B3" s="166" t="s">
        <v>347</v>
      </c>
      <c r="C3" s="533" t="s">
        <v>42</v>
      </c>
      <c r="D3" s="534"/>
    </row>
    <row r="4" spans="1:4" s="57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49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49" customFormat="1" ht="15.95" customHeight="1" thickBot="1" x14ac:dyDescent="0.25">
      <c r="A7" s="529" t="s">
        <v>44</v>
      </c>
      <c r="B7" s="500"/>
      <c r="C7" s="500"/>
      <c r="D7" s="501"/>
    </row>
    <row r="8" spans="1:4" s="49" customFormat="1" ht="12" customHeight="1" thickBot="1" x14ac:dyDescent="0.25">
      <c r="A8" s="24" t="s">
        <v>8</v>
      </c>
      <c r="B8" s="271" t="s">
        <v>176</v>
      </c>
      <c r="C8" s="312">
        <f>+C9+C10+C11+C12+C13+C14</f>
        <v>195375959</v>
      </c>
      <c r="D8" s="313">
        <f>+D9+D10+D11+D12+D13+D14</f>
        <v>193696527</v>
      </c>
    </row>
    <row r="9" spans="1:4" s="58" customFormat="1" ht="12" customHeight="1" x14ac:dyDescent="0.2">
      <c r="A9" s="203" t="s">
        <v>68</v>
      </c>
      <c r="B9" s="272" t="s">
        <v>177</v>
      </c>
      <c r="C9" s="314">
        <v>100768403</v>
      </c>
      <c r="D9" s="315">
        <v>98810880</v>
      </c>
    </row>
    <row r="10" spans="1:4" s="59" customFormat="1" ht="12" customHeight="1" x14ac:dyDescent="0.2">
      <c r="A10" s="204" t="s">
        <v>69</v>
      </c>
      <c r="B10" s="273" t="s">
        <v>178</v>
      </c>
      <c r="C10" s="316">
        <v>38997300</v>
      </c>
      <c r="D10" s="317">
        <v>38997300</v>
      </c>
    </row>
    <row r="11" spans="1:4" s="59" customFormat="1" ht="12" customHeight="1" x14ac:dyDescent="0.2">
      <c r="A11" s="204" t="s">
        <v>70</v>
      </c>
      <c r="B11" s="273" t="s">
        <v>179</v>
      </c>
      <c r="C11" s="316">
        <v>53810256</v>
      </c>
      <c r="D11" s="317">
        <v>54088347</v>
      </c>
    </row>
    <row r="12" spans="1:4" s="59" customFormat="1" ht="12" customHeight="1" x14ac:dyDescent="0.2">
      <c r="A12" s="204" t="s">
        <v>71</v>
      </c>
      <c r="B12" s="273" t="s">
        <v>180</v>
      </c>
      <c r="C12" s="316">
        <v>1800000</v>
      </c>
      <c r="D12" s="317">
        <v>1800000</v>
      </c>
    </row>
    <row r="13" spans="1:4" s="59" customFormat="1" ht="12" customHeight="1" x14ac:dyDescent="0.2">
      <c r="A13" s="204" t="s">
        <v>102</v>
      </c>
      <c r="B13" s="273" t="s">
        <v>423</v>
      </c>
      <c r="C13" s="316"/>
      <c r="D13" s="317"/>
    </row>
    <row r="14" spans="1:4" s="58" customFormat="1" ht="12" customHeight="1" thickBot="1" x14ac:dyDescent="0.25">
      <c r="A14" s="205" t="s">
        <v>72</v>
      </c>
      <c r="B14" s="274" t="s">
        <v>358</v>
      </c>
      <c r="C14" s="318"/>
      <c r="D14" s="329"/>
    </row>
    <row r="15" spans="1:4" s="58" customFormat="1" ht="12" customHeight="1" thickBot="1" x14ac:dyDescent="0.25">
      <c r="A15" s="24" t="s">
        <v>9</v>
      </c>
      <c r="B15" s="275" t="s">
        <v>181</v>
      </c>
      <c r="C15" s="312">
        <f>+C16+C17+C18+C19+C20</f>
        <v>0</v>
      </c>
      <c r="D15" s="313">
        <f>+D16+D17+D18+D19+D20</f>
        <v>74885090</v>
      </c>
    </row>
    <row r="16" spans="1:4" s="58" customFormat="1" ht="12" customHeight="1" x14ac:dyDescent="0.2">
      <c r="A16" s="203" t="s">
        <v>74</v>
      </c>
      <c r="B16" s="272" t="s">
        <v>182</v>
      </c>
      <c r="C16" s="314"/>
      <c r="D16" s="320"/>
    </row>
    <row r="17" spans="1:4" s="58" customFormat="1" ht="12" customHeight="1" x14ac:dyDescent="0.2">
      <c r="A17" s="204" t="s">
        <v>75</v>
      </c>
      <c r="B17" s="273" t="s">
        <v>183</v>
      </c>
      <c r="C17" s="316"/>
      <c r="D17" s="321"/>
    </row>
    <row r="18" spans="1:4" s="58" customFormat="1" ht="12" customHeight="1" x14ac:dyDescent="0.2">
      <c r="A18" s="204" t="s">
        <v>76</v>
      </c>
      <c r="B18" s="273" t="s">
        <v>349</v>
      </c>
      <c r="C18" s="316"/>
      <c r="D18" s="321"/>
    </row>
    <row r="19" spans="1:4" s="58" customFormat="1" ht="12" customHeight="1" x14ac:dyDescent="0.2">
      <c r="A19" s="204" t="s">
        <v>77</v>
      </c>
      <c r="B19" s="273" t="s">
        <v>350</v>
      </c>
      <c r="C19" s="316"/>
      <c r="D19" s="321"/>
    </row>
    <row r="20" spans="1:4" s="58" customFormat="1" ht="12" customHeight="1" x14ac:dyDescent="0.2">
      <c r="A20" s="204" t="s">
        <v>78</v>
      </c>
      <c r="B20" s="273" t="s">
        <v>184</v>
      </c>
      <c r="C20" s="316"/>
      <c r="D20" s="317">
        <v>74885090</v>
      </c>
    </row>
    <row r="21" spans="1:4" s="59" customFormat="1" ht="12" customHeight="1" thickBot="1" x14ac:dyDescent="0.25">
      <c r="A21" s="205" t="s">
        <v>84</v>
      </c>
      <c r="B21" s="274" t="s">
        <v>185</v>
      </c>
      <c r="C21" s="318"/>
      <c r="D21" s="322"/>
    </row>
    <row r="22" spans="1:4" s="59" customFormat="1" ht="12" customHeight="1" thickBot="1" x14ac:dyDescent="0.25">
      <c r="A22" s="24" t="s">
        <v>10</v>
      </c>
      <c r="B22" s="271" t="s">
        <v>186</v>
      </c>
      <c r="C22" s="312">
        <f>+C23+C24+C25+C26+C27</f>
        <v>11958380</v>
      </c>
      <c r="D22" s="313">
        <f>+D23+D24+D25+D26+D27</f>
        <v>11958380</v>
      </c>
    </row>
    <row r="23" spans="1:4" s="59" customFormat="1" ht="12" customHeight="1" x14ac:dyDescent="0.2">
      <c r="A23" s="203" t="s">
        <v>57</v>
      </c>
      <c r="B23" s="272" t="s">
        <v>187</v>
      </c>
      <c r="C23" s="314"/>
      <c r="D23" s="315"/>
    </row>
    <row r="24" spans="1:4" s="58" customFormat="1" ht="12" customHeight="1" x14ac:dyDescent="0.2">
      <c r="A24" s="204" t="s">
        <v>58</v>
      </c>
      <c r="B24" s="273" t="s">
        <v>188</v>
      </c>
      <c r="C24" s="316"/>
      <c r="D24" s="321"/>
    </row>
    <row r="25" spans="1:4" s="59" customFormat="1" ht="12" customHeight="1" x14ac:dyDescent="0.2">
      <c r="A25" s="204" t="s">
        <v>59</v>
      </c>
      <c r="B25" s="273" t="s">
        <v>351</v>
      </c>
      <c r="C25" s="316"/>
      <c r="D25" s="317"/>
    </row>
    <row r="26" spans="1:4" s="59" customFormat="1" ht="12" customHeight="1" x14ac:dyDescent="0.2">
      <c r="A26" s="204" t="s">
        <v>60</v>
      </c>
      <c r="B26" s="273" t="s">
        <v>352</v>
      </c>
      <c r="C26" s="316"/>
      <c r="D26" s="317"/>
    </row>
    <row r="27" spans="1:4" s="59" customFormat="1" ht="12" customHeight="1" x14ac:dyDescent="0.2">
      <c r="A27" s="204" t="s">
        <v>113</v>
      </c>
      <c r="B27" s="273" t="s">
        <v>189</v>
      </c>
      <c r="C27" s="316">
        <v>11958380</v>
      </c>
      <c r="D27" s="317">
        <v>11958380</v>
      </c>
    </row>
    <row r="28" spans="1:4" s="59" customFormat="1" ht="12" customHeight="1" thickBot="1" x14ac:dyDescent="0.25">
      <c r="A28" s="205" t="s">
        <v>114</v>
      </c>
      <c r="B28" s="274" t="s">
        <v>190</v>
      </c>
      <c r="C28" s="318"/>
      <c r="D28" s="322"/>
    </row>
    <row r="29" spans="1:4" s="59" customFormat="1" ht="12" customHeight="1" thickBot="1" x14ac:dyDescent="0.25">
      <c r="A29" s="24" t="s">
        <v>115</v>
      </c>
      <c r="B29" s="271" t="s">
        <v>191</v>
      </c>
      <c r="C29" s="312">
        <f>+C30+C34+C35+C36</f>
        <v>20434305</v>
      </c>
      <c r="D29" s="313">
        <f>+D30+D34+D35+D36</f>
        <v>18960418</v>
      </c>
    </row>
    <row r="30" spans="1:4" s="59" customFormat="1" ht="12" customHeight="1" x14ac:dyDescent="0.2">
      <c r="A30" s="203" t="s">
        <v>192</v>
      </c>
      <c r="B30" s="272" t="s">
        <v>424</v>
      </c>
      <c r="C30" s="323">
        <f>+C31+C32+C33</f>
        <v>17684305</v>
      </c>
      <c r="D30" s="324">
        <f>+D31+D32+D33</f>
        <v>18684305</v>
      </c>
    </row>
    <row r="31" spans="1:4" s="59" customFormat="1" ht="12" customHeight="1" x14ac:dyDescent="0.2">
      <c r="A31" s="204" t="s">
        <v>193</v>
      </c>
      <c r="B31" s="273" t="s">
        <v>198</v>
      </c>
      <c r="C31" s="316">
        <v>2684305</v>
      </c>
      <c r="D31" s="317">
        <v>2684305</v>
      </c>
    </row>
    <row r="32" spans="1:4" s="59" customFormat="1" ht="12" customHeight="1" x14ac:dyDescent="0.2">
      <c r="A32" s="204" t="s">
        <v>194</v>
      </c>
      <c r="B32" s="273" t="s">
        <v>199</v>
      </c>
      <c r="C32" s="316"/>
      <c r="D32" s="317"/>
    </row>
    <row r="33" spans="1:4" s="59" customFormat="1" ht="12" customHeight="1" x14ac:dyDescent="0.2">
      <c r="A33" s="204" t="s">
        <v>362</v>
      </c>
      <c r="B33" s="276" t="s">
        <v>363</v>
      </c>
      <c r="C33" s="316">
        <v>15000000</v>
      </c>
      <c r="D33" s="317">
        <v>16000000</v>
      </c>
    </row>
    <row r="34" spans="1:4" s="59" customFormat="1" ht="12" customHeight="1" x14ac:dyDescent="0.2">
      <c r="A34" s="204" t="s">
        <v>195</v>
      </c>
      <c r="B34" s="273" t="s">
        <v>200</v>
      </c>
      <c r="C34" s="316">
        <v>2500000</v>
      </c>
      <c r="D34" s="317">
        <v>26113</v>
      </c>
    </row>
    <row r="35" spans="1:4" s="59" customFormat="1" ht="12" customHeight="1" x14ac:dyDescent="0.2">
      <c r="A35" s="204" t="s">
        <v>196</v>
      </c>
      <c r="B35" s="273" t="s">
        <v>201</v>
      </c>
      <c r="C35" s="316">
        <v>100000</v>
      </c>
      <c r="D35" s="317">
        <v>100000</v>
      </c>
    </row>
    <row r="36" spans="1:4" s="59" customFormat="1" ht="12" customHeight="1" thickBot="1" x14ac:dyDescent="0.25">
      <c r="A36" s="205" t="s">
        <v>197</v>
      </c>
      <c r="B36" s="274" t="s">
        <v>202</v>
      </c>
      <c r="C36" s="318">
        <v>150000</v>
      </c>
      <c r="D36" s="322">
        <v>150000</v>
      </c>
    </row>
    <row r="37" spans="1:4" s="59" customFormat="1" ht="12" customHeight="1" thickBot="1" x14ac:dyDescent="0.25">
      <c r="A37" s="24" t="s">
        <v>12</v>
      </c>
      <c r="B37" s="271" t="s">
        <v>359</v>
      </c>
      <c r="C37" s="312">
        <f>SUM(C38:C48)</f>
        <v>11112000</v>
      </c>
      <c r="D37" s="313">
        <f>SUM(D38:D48)</f>
        <v>11214350</v>
      </c>
    </row>
    <row r="38" spans="1:4" s="59" customFormat="1" ht="12" customHeight="1" x14ac:dyDescent="0.2">
      <c r="A38" s="203" t="s">
        <v>61</v>
      </c>
      <c r="B38" s="272" t="s">
        <v>205</v>
      </c>
      <c r="C38" s="314"/>
      <c r="D38" s="315"/>
    </row>
    <row r="39" spans="1:4" s="59" customFormat="1" ht="12" customHeight="1" x14ac:dyDescent="0.2">
      <c r="A39" s="204" t="s">
        <v>62</v>
      </c>
      <c r="B39" s="273" t="s">
        <v>206</v>
      </c>
      <c r="C39" s="316">
        <v>2000000</v>
      </c>
      <c r="D39" s="317">
        <v>2000000</v>
      </c>
    </row>
    <row r="40" spans="1:4" s="59" customFormat="1" ht="12" customHeight="1" x14ac:dyDescent="0.2">
      <c r="A40" s="204" t="s">
        <v>63</v>
      </c>
      <c r="B40" s="273" t="s">
        <v>207</v>
      </c>
      <c r="C40" s="316">
        <v>1500000</v>
      </c>
      <c r="D40" s="317">
        <v>1500000</v>
      </c>
    </row>
    <row r="41" spans="1:4" s="59" customFormat="1" ht="12" customHeight="1" x14ac:dyDescent="0.2">
      <c r="A41" s="204" t="s">
        <v>117</v>
      </c>
      <c r="B41" s="273" t="s">
        <v>208</v>
      </c>
      <c r="C41" s="316">
        <v>1000000</v>
      </c>
      <c r="D41" s="317">
        <v>1000000</v>
      </c>
    </row>
    <row r="42" spans="1:4" s="59" customFormat="1" ht="12" customHeight="1" x14ac:dyDescent="0.2">
      <c r="A42" s="204" t="s">
        <v>118</v>
      </c>
      <c r="B42" s="273" t="s">
        <v>209</v>
      </c>
      <c r="C42" s="316">
        <v>4250000</v>
      </c>
      <c r="D42" s="317">
        <v>4352350</v>
      </c>
    </row>
    <row r="43" spans="1:4" s="59" customFormat="1" ht="12" customHeight="1" x14ac:dyDescent="0.2">
      <c r="A43" s="204" t="s">
        <v>119</v>
      </c>
      <c r="B43" s="273" t="s">
        <v>210</v>
      </c>
      <c r="C43" s="316">
        <v>2362000</v>
      </c>
      <c r="D43" s="317">
        <v>2362000</v>
      </c>
    </row>
    <row r="44" spans="1:4" s="59" customFormat="1" ht="12" customHeight="1" x14ac:dyDescent="0.2">
      <c r="A44" s="204" t="s">
        <v>120</v>
      </c>
      <c r="B44" s="273" t="s">
        <v>211</v>
      </c>
      <c r="C44" s="316"/>
      <c r="D44" s="317"/>
    </row>
    <row r="45" spans="1:4" s="59" customFormat="1" ht="12" customHeight="1" x14ac:dyDescent="0.2">
      <c r="A45" s="204" t="s">
        <v>121</v>
      </c>
      <c r="B45" s="273" t="s">
        <v>212</v>
      </c>
      <c r="C45" s="316"/>
      <c r="D45" s="317"/>
    </row>
    <row r="46" spans="1:4" s="59" customFormat="1" ht="12" customHeight="1" x14ac:dyDescent="0.2">
      <c r="A46" s="204" t="s">
        <v>203</v>
      </c>
      <c r="B46" s="273" t="s">
        <v>213</v>
      </c>
      <c r="C46" s="316"/>
      <c r="D46" s="317"/>
    </row>
    <row r="47" spans="1:4" s="59" customFormat="1" ht="12" customHeight="1" x14ac:dyDescent="0.2">
      <c r="A47" s="205" t="s">
        <v>204</v>
      </c>
      <c r="B47" s="274" t="s">
        <v>361</v>
      </c>
      <c r="C47" s="316"/>
      <c r="D47" s="317"/>
    </row>
    <row r="48" spans="1:4" s="59" customFormat="1" ht="12" customHeight="1" thickBot="1" x14ac:dyDescent="0.25">
      <c r="A48" s="205" t="s">
        <v>360</v>
      </c>
      <c r="B48" s="274" t="s">
        <v>214</v>
      </c>
      <c r="C48" s="318"/>
      <c r="D48" s="322"/>
    </row>
    <row r="49" spans="1:4" s="59" customFormat="1" ht="12" customHeight="1" thickBot="1" x14ac:dyDescent="0.25">
      <c r="A49" s="24" t="s">
        <v>13</v>
      </c>
      <c r="B49" s="271" t="s">
        <v>215</v>
      </c>
      <c r="C49" s="312">
        <f>SUM(C50:C54)</f>
        <v>0</v>
      </c>
      <c r="D49" s="313">
        <f>SUM(D50:D54)</f>
        <v>0</v>
      </c>
    </row>
    <row r="50" spans="1:4" s="59" customFormat="1" ht="12" customHeight="1" x14ac:dyDescent="0.2">
      <c r="A50" s="203" t="s">
        <v>64</v>
      </c>
      <c r="B50" s="272" t="s">
        <v>219</v>
      </c>
      <c r="C50" s="314"/>
      <c r="D50" s="315"/>
    </row>
    <row r="51" spans="1:4" s="59" customFormat="1" ht="12" customHeight="1" x14ac:dyDescent="0.2">
      <c r="A51" s="204" t="s">
        <v>65</v>
      </c>
      <c r="B51" s="273" t="s">
        <v>220</v>
      </c>
      <c r="C51" s="316"/>
      <c r="D51" s="317"/>
    </row>
    <row r="52" spans="1:4" s="59" customFormat="1" ht="12" customHeight="1" x14ac:dyDescent="0.2">
      <c r="A52" s="204" t="s">
        <v>216</v>
      </c>
      <c r="B52" s="273" t="s">
        <v>221</v>
      </c>
      <c r="C52" s="316"/>
      <c r="D52" s="317"/>
    </row>
    <row r="53" spans="1:4" s="59" customFormat="1" ht="12" customHeight="1" x14ac:dyDescent="0.2">
      <c r="A53" s="204" t="s">
        <v>217</v>
      </c>
      <c r="B53" s="273" t="s">
        <v>222</v>
      </c>
      <c r="C53" s="316"/>
      <c r="D53" s="317"/>
    </row>
    <row r="54" spans="1:4" s="59" customFormat="1" ht="12" customHeight="1" thickBot="1" x14ac:dyDescent="0.25">
      <c r="A54" s="205" t="s">
        <v>218</v>
      </c>
      <c r="B54" s="274" t="s">
        <v>223</v>
      </c>
      <c r="C54" s="318"/>
      <c r="D54" s="322"/>
    </row>
    <row r="55" spans="1:4" s="59" customFormat="1" ht="12" customHeight="1" thickBot="1" x14ac:dyDescent="0.25">
      <c r="A55" s="24" t="s">
        <v>122</v>
      </c>
      <c r="B55" s="271" t="s">
        <v>224</v>
      </c>
      <c r="C55" s="312">
        <f>SUM(C56:C58)</f>
        <v>0</v>
      </c>
      <c r="D55" s="313">
        <f>SUM(D56:D58)</f>
        <v>0</v>
      </c>
    </row>
    <row r="56" spans="1:4" s="59" customFormat="1" ht="12" customHeight="1" x14ac:dyDescent="0.2">
      <c r="A56" s="203" t="s">
        <v>66</v>
      </c>
      <c r="B56" s="272" t="s">
        <v>225</v>
      </c>
      <c r="C56" s="314"/>
      <c r="D56" s="315"/>
    </row>
    <row r="57" spans="1:4" s="59" customFormat="1" ht="12" customHeight="1" x14ac:dyDescent="0.2">
      <c r="A57" s="204" t="s">
        <v>67</v>
      </c>
      <c r="B57" s="273" t="s">
        <v>353</v>
      </c>
      <c r="C57" s="316"/>
      <c r="D57" s="317"/>
    </row>
    <row r="58" spans="1:4" s="59" customFormat="1" ht="12" customHeight="1" x14ac:dyDescent="0.2">
      <c r="A58" s="204" t="s">
        <v>228</v>
      </c>
      <c r="B58" s="273" t="s">
        <v>226</v>
      </c>
      <c r="C58" s="316"/>
      <c r="D58" s="317"/>
    </row>
    <row r="59" spans="1:4" s="59" customFormat="1" ht="12" customHeight="1" thickBot="1" x14ac:dyDescent="0.25">
      <c r="A59" s="205" t="s">
        <v>229</v>
      </c>
      <c r="B59" s="274" t="s">
        <v>227</v>
      </c>
      <c r="C59" s="318"/>
      <c r="D59" s="322"/>
    </row>
    <row r="60" spans="1:4" s="59" customFormat="1" ht="12" customHeight="1" thickBot="1" x14ac:dyDescent="0.25">
      <c r="A60" s="24" t="s">
        <v>15</v>
      </c>
      <c r="B60" s="275" t="s">
        <v>230</v>
      </c>
      <c r="C60" s="312">
        <f>SUM(C61:C63)</f>
        <v>16331214</v>
      </c>
      <c r="D60" s="313">
        <f>SUM(D61:D63)</f>
        <v>0</v>
      </c>
    </row>
    <row r="61" spans="1:4" s="59" customFormat="1" ht="12" customHeight="1" x14ac:dyDescent="0.2">
      <c r="A61" s="203" t="s">
        <v>123</v>
      </c>
      <c r="B61" s="272" t="s">
        <v>232</v>
      </c>
      <c r="C61" s="314"/>
      <c r="D61" s="315"/>
    </row>
    <row r="62" spans="1:4" s="59" customFormat="1" ht="12" customHeight="1" x14ac:dyDescent="0.2">
      <c r="A62" s="204" t="s">
        <v>124</v>
      </c>
      <c r="B62" s="273" t="s">
        <v>354</v>
      </c>
      <c r="C62" s="316"/>
      <c r="D62" s="317"/>
    </row>
    <row r="63" spans="1:4" s="59" customFormat="1" ht="12" customHeight="1" x14ac:dyDescent="0.2">
      <c r="A63" s="204" t="s">
        <v>152</v>
      </c>
      <c r="B63" s="273" t="s">
        <v>233</v>
      </c>
      <c r="C63" s="316">
        <v>16331214</v>
      </c>
      <c r="D63" s="317">
        <v>0</v>
      </c>
    </row>
    <row r="64" spans="1:4" s="59" customFormat="1" ht="12" customHeight="1" thickBot="1" x14ac:dyDescent="0.25">
      <c r="A64" s="205" t="s">
        <v>231</v>
      </c>
      <c r="B64" s="274" t="s">
        <v>234</v>
      </c>
      <c r="C64" s="318"/>
      <c r="D64" s="322"/>
    </row>
    <row r="65" spans="1:4" s="59" customFormat="1" ht="12" customHeight="1" thickBot="1" x14ac:dyDescent="0.25">
      <c r="A65" s="24" t="s">
        <v>16</v>
      </c>
      <c r="B65" s="271" t="s">
        <v>235</v>
      </c>
      <c r="C65" s="312">
        <f>+C8+C15+C22+C29+C37+C49+C55+C60</f>
        <v>255211858</v>
      </c>
      <c r="D65" s="313">
        <f>+D8+D15+D22+D29+D37+D49+D55+D60</f>
        <v>310714765</v>
      </c>
    </row>
    <row r="66" spans="1:4" s="59" customFormat="1" ht="12" customHeight="1" thickBot="1" x14ac:dyDescent="0.2">
      <c r="A66" s="206" t="s">
        <v>325</v>
      </c>
      <c r="B66" s="275" t="s">
        <v>237</v>
      </c>
      <c r="C66" s="312">
        <f>SUM(C67:C69)</f>
        <v>0</v>
      </c>
      <c r="D66" s="313">
        <f>SUM(D67:D69)</f>
        <v>0</v>
      </c>
    </row>
    <row r="67" spans="1:4" s="59" customFormat="1" ht="12" customHeight="1" x14ac:dyDescent="0.2">
      <c r="A67" s="203" t="s">
        <v>268</v>
      </c>
      <c r="B67" s="272" t="s">
        <v>238</v>
      </c>
      <c r="C67" s="314"/>
      <c r="D67" s="315"/>
    </row>
    <row r="68" spans="1:4" s="59" customFormat="1" ht="12" customHeight="1" x14ac:dyDescent="0.2">
      <c r="A68" s="204" t="s">
        <v>277</v>
      </c>
      <c r="B68" s="273" t="s">
        <v>239</v>
      </c>
      <c r="C68" s="316"/>
      <c r="D68" s="317"/>
    </row>
    <row r="69" spans="1:4" s="59" customFormat="1" ht="12" customHeight="1" thickBot="1" x14ac:dyDescent="0.25">
      <c r="A69" s="205" t="s">
        <v>278</v>
      </c>
      <c r="B69" s="277" t="s">
        <v>240</v>
      </c>
      <c r="C69" s="318"/>
      <c r="D69" s="322"/>
    </row>
    <row r="70" spans="1:4" s="59" customFormat="1" ht="12" customHeight="1" thickBot="1" x14ac:dyDescent="0.2">
      <c r="A70" s="206" t="s">
        <v>241</v>
      </c>
      <c r="B70" s="275" t="s">
        <v>242</v>
      </c>
      <c r="C70" s="312">
        <f>SUM(C71:C74)</f>
        <v>0</v>
      </c>
      <c r="D70" s="313">
        <f>SUM(D71:D74)</f>
        <v>0</v>
      </c>
    </row>
    <row r="71" spans="1:4" s="59" customFormat="1" ht="12" customHeight="1" x14ac:dyDescent="0.2">
      <c r="A71" s="203" t="s">
        <v>103</v>
      </c>
      <c r="B71" s="272" t="s">
        <v>243</v>
      </c>
      <c r="C71" s="314"/>
      <c r="D71" s="315"/>
    </row>
    <row r="72" spans="1:4" s="59" customFormat="1" ht="12" customHeight="1" x14ac:dyDescent="0.2">
      <c r="A72" s="204" t="s">
        <v>104</v>
      </c>
      <c r="B72" s="273" t="s">
        <v>244</v>
      </c>
      <c r="C72" s="316"/>
      <c r="D72" s="317"/>
    </row>
    <row r="73" spans="1:4" s="59" customFormat="1" ht="12" customHeight="1" x14ac:dyDescent="0.2">
      <c r="A73" s="204" t="s">
        <v>269</v>
      </c>
      <c r="B73" s="273" t="s">
        <v>245</v>
      </c>
      <c r="C73" s="316"/>
      <c r="D73" s="317"/>
    </row>
    <row r="74" spans="1:4" s="59" customFormat="1" ht="12" customHeight="1" thickBot="1" x14ac:dyDescent="0.25">
      <c r="A74" s="205" t="s">
        <v>270</v>
      </c>
      <c r="B74" s="274" t="s">
        <v>246</v>
      </c>
      <c r="C74" s="318"/>
      <c r="D74" s="322"/>
    </row>
    <row r="75" spans="1:4" s="59" customFormat="1" ht="12" customHeight="1" thickBot="1" x14ac:dyDescent="0.2">
      <c r="A75" s="206" t="s">
        <v>247</v>
      </c>
      <c r="B75" s="275" t="s">
        <v>248</v>
      </c>
      <c r="C75" s="312">
        <f>SUM(C76:C77)</f>
        <v>140292228</v>
      </c>
      <c r="D75" s="313">
        <f>SUM(D76:D77)</f>
        <v>140292228</v>
      </c>
    </row>
    <row r="76" spans="1:4" s="59" customFormat="1" ht="12" customHeight="1" x14ac:dyDescent="0.2">
      <c r="A76" s="203" t="s">
        <v>271</v>
      </c>
      <c r="B76" s="272" t="s">
        <v>249</v>
      </c>
      <c r="C76" s="314">
        <v>140292228</v>
      </c>
      <c r="D76" s="315">
        <v>140292228</v>
      </c>
    </row>
    <row r="77" spans="1:4" s="59" customFormat="1" ht="12" customHeight="1" thickBot="1" x14ac:dyDescent="0.25">
      <c r="A77" s="205" t="s">
        <v>272</v>
      </c>
      <c r="B77" s="274" t="s">
        <v>250</v>
      </c>
      <c r="C77" s="318"/>
      <c r="D77" s="322"/>
    </row>
    <row r="78" spans="1:4" s="58" customFormat="1" ht="12" customHeight="1" thickBot="1" x14ac:dyDescent="0.2">
      <c r="A78" s="206" t="s">
        <v>251</v>
      </c>
      <c r="B78" s="275" t="s">
        <v>252</v>
      </c>
      <c r="C78" s="312">
        <f>SUM(C79:C81)</f>
        <v>0</v>
      </c>
      <c r="D78" s="313">
        <f>SUM(D79:D81)</f>
        <v>0</v>
      </c>
    </row>
    <row r="79" spans="1:4" s="59" customFormat="1" ht="12" customHeight="1" x14ac:dyDescent="0.2">
      <c r="A79" s="203" t="s">
        <v>273</v>
      </c>
      <c r="B79" s="272" t="s">
        <v>253</v>
      </c>
      <c r="C79" s="314"/>
      <c r="D79" s="315"/>
    </row>
    <row r="80" spans="1:4" s="59" customFormat="1" ht="12" customHeight="1" x14ac:dyDescent="0.2">
      <c r="A80" s="204" t="s">
        <v>274</v>
      </c>
      <c r="B80" s="273" t="s">
        <v>254</v>
      </c>
      <c r="C80" s="316"/>
      <c r="D80" s="317"/>
    </row>
    <row r="81" spans="1:4" s="59" customFormat="1" ht="12" customHeight="1" thickBot="1" x14ac:dyDescent="0.25">
      <c r="A81" s="205" t="s">
        <v>275</v>
      </c>
      <c r="B81" s="274" t="s">
        <v>255</v>
      </c>
      <c r="C81" s="318"/>
      <c r="D81" s="322"/>
    </row>
    <row r="82" spans="1:4" s="59" customFormat="1" ht="12" customHeight="1" thickBot="1" x14ac:dyDescent="0.2">
      <c r="A82" s="206" t="s">
        <v>256</v>
      </c>
      <c r="B82" s="275" t="s">
        <v>276</v>
      </c>
      <c r="C82" s="312">
        <f>SUM(C83:C86)</f>
        <v>0</v>
      </c>
      <c r="D82" s="313">
        <f>SUM(D83:D86)</f>
        <v>0</v>
      </c>
    </row>
    <row r="83" spans="1:4" s="59" customFormat="1" ht="12" customHeight="1" x14ac:dyDescent="0.2">
      <c r="A83" s="207" t="s">
        <v>257</v>
      </c>
      <c r="B83" s="272" t="s">
        <v>258</v>
      </c>
      <c r="C83" s="314"/>
      <c r="D83" s="315"/>
    </row>
    <row r="84" spans="1:4" s="59" customFormat="1" ht="12" customHeight="1" x14ac:dyDescent="0.2">
      <c r="A84" s="208" t="s">
        <v>259</v>
      </c>
      <c r="B84" s="273" t="s">
        <v>260</v>
      </c>
      <c r="C84" s="316"/>
      <c r="D84" s="317"/>
    </row>
    <row r="85" spans="1:4" s="59" customFormat="1" ht="12" customHeight="1" x14ac:dyDescent="0.2">
      <c r="A85" s="208" t="s">
        <v>261</v>
      </c>
      <c r="B85" s="273" t="s">
        <v>262</v>
      </c>
      <c r="C85" s="316"/>
      <c r="D85" s="317"/>
    </row>
    <row r="86" spans="1:4" s="58" customFormat="1" ht="12" customHeight="1" thickBot="1" x14ac:dyDescent="0.25">
      <c r="A86" s="209" t="s">
        <v>263</v>
      </c>
      <c r="B86" s="274" t="s">
        <v>264</v>
      </c>
      <c r="C86" s="318"/>
      <c r="D86" s="319"/>
    </row>
    <row r="87" spans="1:4" s="58" customFormat="1" ht="12" customHeight="1" thickBot="1" x14ac:dyDescent="0.2">
      <c r="A87" s="206" t="s">
        <v>265</v>
      </c>
      <c r="B87" s="275" t="s">
        <v>402</v>
      </c>
      <c r="C87" s="325"/>
      <c r="D87" s="326"/>
    </row>
    <row r="88" spans="1:4" s="58" customFormat="1" ht="12" customHeight="1" thickBot="1" x14ac:dyDescent="0.2">
      <c r="A88" s="206" t="s">
        <v>425</v>
      </c>
      <c r="B88" s="275" t="s">
        <v>266</v>
      </c>
      <c r="C88" s="325"/>
      <c r="D88" s="326"/>
    </row>
    <row r="89" spans="1:4" s="58" customFormat="1" ht="12" customHeight="1" thickBot="1" x14ac:dyDescent="0.2">
      <c r="A89" s="206" t="s">
        <v>426</v>
      </c>
      <c r="B89" s="310" t="s">
        <v>405</v>
      </c>
      <c r="C89" s="312">
        <f>+C66+C70+C75+C78+C82+C88+C87</f>
        <v>140292228</v>
      </c>
      <c r="D89" s="313">
        <f>+D66+D70+D75+D78+D82+D88+D87</f>
        <v>140292228</v>
      </c>
    </row>
    <row r="90" spans="1:4" s="58" customFormat="1" ht="12" customHeight="1" thickBot="1" x14ac:dyDescent="0.2">
      <c r="A90" s="210" t="s">
        <v>427</v>
      </c>
      <c r="B90" s="311" t="s">
        <v>428</v>
      </c>
      <c r="C90" s="312">
        <f>+C65+C89</f>
        <v>395504086</v>
      </c>
      <c r="D90" s="313">
        <f>+D65+D89</f>
        <v>451006993</v>
      </c>
    </row>
    <row r="91" spans="1:4" s="58" customFormat="1" ht="12" customHeight="1" x14ac:dyDescent="0.15">
      <c r="A91" s="298"/>
      <c r="B91" s="299"/>
      <c r="C91" s="300"/>
      <c r="D91" s="300"/>
    </row>
    <row r="92" spans="1:4" s="59" customFormat="1" ht="15" customHeight="1" thickBot="1" x14ac:dyDescent="0.25">
      <c r="A92" s="127"/>
      <c r="B92" s="128"/>
      <c r="C92" s="167"/>
      <c r="D92" s="297"/>
    </row>
    <row r="93" spans="1:4" s="49" customFormat="1" ht="16.5" customHeight="1" thickBot="1" x14ac:dyDescent="0.25">
      <c r="A93" s="529" t="s">
        <v>45</v>
      </c>
      <c r="B93" s="507"/>
      <c r="C93" s="507"/>
      <c r="D93" s="508"/>
    </row>
    <row r="94" spans="1:4" s="60" customFormat="1" ht="12" customHeight="1" thickBot="1" x14ac:dyDescent="0.25">
      <c r="A94" s="301" t="s">
        <v>8</v>
      </c>
      <c r="B94" s="302" t="s">
        <v>432</v>
      </c>
      <c r="C94" s="312">
        <f>SUM(C95+C96+C97+C98+C99+C112)</f>
        <v>329694235</v>
      </c>
      <c r="D94" s="313">
        <f>SUM(D95+D96+D97+D98+D99)</f>
        <v>377382104</v>
      </c>
    </row>
    <row r="95" spans="1:4" ht="12" customHeight="1" x14ac:dyDescent="0.2">
      <c r="A95" s="211" t="s">
        <v>68</v>
      </c>
      <c r="B95" s="250" t="s">
        <v>38</v>
      </c>
      <c r="C95" s="314">
        <v>163738355</v>
      </c>
      <c r="D95" s="327">
        <v>194574520</v>
      </c>
    </row>
    <row r="96" spans="1:4" ht="12" customHeight="1" x14ac:dyDescent="0.2">
      <c r="A96" s="204" t="s">
        <v>69</v>
      </c>
      <c r="B96" s="251" t="s">
        <v>125</v>
      </c>
      <c r="C96" s="316">
        <v>30602576</v>
      </c>
      <c r="D96" s="328">
        <v>33606912</v>
      </c>
    </row>
    <row r="97" spans="1:4" ht="12" customHeight="1" x14ac:dyDescent="0.2">
      <c r="A97" s="204" t="s">
        <v>70</v>
      </c>
      <c r="B97" s="251" t="s">
        <v>95</v>
      </c>
      <c r="C97" s="316">
        <v>91901601</v>
      </c>
      <c r="D97" s="328">
        <v>115618182</v>
      </c>
    </row>
    <row r="98" spans="1:4" ht="12" customHeight="1" x14ac:dyDescent="0.2">
      <c r="A98" s="204" t="s">
        <v>71</v>
      </c>
      <c r="B98" s="260" t="s">
        <v>126</v>
      </c>
      <c r="C98" s="316">
        <v>21226090</v>
      </c>
      <c r="D98" s="328">
        <v>21226090</v>
      </c>
    </row>
    <row r="99" spans="1:4" ht="12" customHeight="1" x14ac:dyDescent="0.2">
      <c r="A99" s="204" t="s">
        <v>79</v>
      </c>
      <c r="B99" s="17" t="s">
        <v>127</v>
      </c>
      <c r="C99" s="316">
        <f>SUM(C100+C106+C111)</f>
        <v>22225613</v>
      </c>
      <c r="D99" s="450">
        <f>SUM(D100+D106+D108+D111)</f>
        <v>12356400</v>
      </c>
    </row>
    <row r="100" spans="1:4" ht="12" customHeight="1" x14ac:dyDescent="0.2">
      <c r="A100" s="204" t="s">
        <v>72</v>
      </c>
      <c r="B100" s="251" t="s">
        <v>429</v>
      </c>
      <c r="C100" s="316">
        <v>0</v>
      </c>
      <c r="D100" s="328">
        <v>36000</v>
      </c>
    </row>
    <row r="101" spans="1:4" ht="12" customHeight="1" x14ac:dyDescent="0.2">
      <c r="A101" s="204" t="s">
        <v>73</v>
      </c>
      <c r="B101" s="261" t="s">
        <v>369</v>
      </c>
      <c r="C101" s="316"/>
      <c r="D101" s="328"/>
    </row>
    <row r="102" spans="1:4" ht="12" customHeight="1" x14ac:dyDescent="0.2">
      <c r="A102" s="204" t="s">
        <v>80</v>
      </c>
      <c r="B102" s="261" t="s">
        <v>368</v>
      </c>
      <c r="C102" s="316">
        <v>0</v>
      </c>
      <c r="D102" s="328">
        <v>36000</v>
      </c>
    </row>
    <row r="103" spans="1:4" ht="12" customHeight="1" x14ac:dyDescent="0.2">
      <c r="A103" s="204" t="s">
        <v>81</v>
      </c>
      <c r="B103" s="261" t="s">
        <v>282</v>
      </c>
      <c r="C103" s="316"/>
      <c r="D103" s="328"/>
    </row>
    <row r="104" spans="1:4" ht="12" customHeight="1" x14ac:dyDescent="0.2">
      <c r="A104" s="204" t="s">
        <v>82</v>
      </c>
      <c r="B104" s="262" t="s">
        <v>283</v>
      </c>
      <c r="C104" s="316"/>
      <c r="D104" s="328"/>
    </row>
    <row r="105" spans="1:4" ht="21.75" customHeight="1" x14ac:dyDescent="0.2">
      <c r="A105" s="204" t="s">
        <v>83</v>
      </c>
      <c r="B105" s="262" t="s">
        <v>284</v>
      </c>
      <c r="C105" s="316"/>
      <c r="D105" s="328"/>
    </row>
    <row r="106" spans="1:4" ht="12" customHeight="1" x14ac:dyDescent="0.2">
      <c r="A106" s="204" t="s">
        <v>85</v>
      </c>
      <c r="B106" s="261" t="s">
        <v>285</v>
      </c>
      <c r="C106" s="316">
        <v>17015613</v>
      </c>
      <c r="D106" s="328">
        <v>7110400</v>
      </c>
    </row>
    <row r="107" spans="1:4" ht="12" customHeight="1" x14ac:dyDescent="0.2">
      <c r="A107" s="204" t="s">
        <v>128</v>
      </c>
      <c r="B107" s="261" t="s">
        <v>286</v>
      </c>
      <c r="C107" s="316"/>
      <c r="D107" s="328"/>
    </row>
    <row r="108" spans="1:4" ht="12" customHeight="1" x14ac:dyDescent="0.2">
      <c r="A108" s="204" t="s">
        <v>280</v>
      </c>
      <c r="B108" s="262" t="s">
        <v>287</v>
      </c>
      <c r="C108" s="316"/>
      <c r="D108" s="328"/>
    </row>
    <row r="109" spans="1:4" ht="12" customHeight="1" x14ac:dyDescent="0.2">
      <c r="A109" s="212" t="s">
        <v>281</v>
      </c>
      <c r="B109" s="263" t="s">
        <v>288</v>
      </c>
      <c r="C109" s="316"/>
      <c r="D109" s="328"/>
    </row>
    <row r="110" spans="1:4" ht="12" customHeight="1" x14ac:dyDescent="0.2">
      <c r="A110" s="204" t="s">
        <v>366</v>
      </c>
      <c r="B110" s="263" t="s">
        <v>289</v>
      </c>
      <c r="C110" s="316"/>
      <c r="D110" s="328"/>
    </row>
    <row r="111" spans="1:4" ht="12" customHeight="1" x14ac:dyDescent="0.2">
      <c r="A111" s="204" t="s">
        <v>367</v>
      </c>
      <c r="B111" s="262" t="s">
        <v>290</v>
      </c>
      <c r="C111" s="316">
        <v>5210000</v>
      </c>
      <c r="D111" s="328">
        <v>5210000</v>
      </c>
    </row>
    <row r="112" spans="1:4" ht="12" customHeight="1" x14ac:dyDescent="0.2">
      <c r="A112" s="204" t="s">
        <v>371</v>
      </c>
      <c r="B112" s="260" t="s">
        <v>39</v>
      </c>
      <c r="C112" s="316"/>
      <c r="D112" s="328"/>
    </row>
    <row r="113" spans="1:4" ht="12" customHeight="1" x14ac:dyDescent="0.2">
      <c r="A113" s="205" t="s">
        <v>372</v>
      </c>
      <c r="B113" s="251" t="s">
        <v>430</v>
      </c>
      <c r="C113" s="316"/>
      <c r="D113" s="328"/>
    </row>
    <row r="114" spans="1:4" ht="12" customHeight="1" thickBot="1" x14ac:dyDescent="0.25">
      <c r="A114" s="213" t="s">
        <v>373</v>
      </c>
      <c r="B114" s="264" t="s">
        <v>431</v>
      </c>
      <c r="C114" s="318"/>
      <c r="D114" s="329"/>
    </row>
    <row r="115" spans="1:4" ht="12" customHeight="1" thickBot="1" x14ac:dyDescent="0.25">
      <c r="A115" s="24" t="s">
        <v>9</v>
      </c>
      <c r="B115" s="265" t="s">
        <v>291</v>
      </c>
      <c r="C115" s="312">
        <f>+C116+C118+C120</f>
        <v>56351471</v>
      </c>
      <c r="D115" s="313">
        <f>+D116+D118+D120</f>
        <v>56351471</v>
      </c>
    </row>
    <row r="116" spans="1:4" ht="12" customHeight="1" x14ac:dyDescent="0.2">
      <c r="A116" s="203" t="s">
        <v>74</v>
      </c>
      <c r="B116" s="251" t="s">
        <v>151</v>
      </c>
      <c r="C116" s="314">
        <v>56351471</v>
      </c>
      <c r="D116" s="314">
        <v>56351471</v>
      </c>
    </row>
    <row r="117" spans="1:4" ht="12" customHeight="1" x14ac:dyDescent="0.2">
      <c r="A117" s="203" t="s">
        <v>75</v>
      </c>
      <c r="B117" s="266" t="s">
        <v>295</v>
      </c>
      <c r="C117" s="316">
        <v>39950000</v>
      </c>
      <c r="D117" s="316">
        <v>39950000</v>
      </c>
    </row>
    <row r="118" spans="1:4" ht="12" customHeight="1" x14ac:dyDescent="0.2">
      <c r="A118" s="203" t="s">
        <v>76</v>
      </c>
      <c r="B118" s="266" t="s">
        <v>129</v>
      </c>
      <c r="C118" s="316"/>
      <c r="D118" s="328"/>
    </row>
    <row r="119" spans="1:4" ht="12" customHeight="1" x14ac:dyDescent="0.2">
      <c r="A119" s="203" t="s">
        <v>77</v>
      </c>
      <c r="B119" s="266" t="s">
        <v>296</v>
      </c>
      <c r="C119" s="316"/>
      <c r="D119" s="328"/>
    </row>
    <row r="120" spans="1:4" ht="12" customHeight="1" x14ac:dyDescent="0.2">
      <c r="A120" s="203" t="s">
        <v>78</v>
      </c>
      <c r="B120" s="267" t="s">
        <v>153</v>
      </c>
      <c r="C120" s="316"/>
      <c r="D120" s="328"/>
    </row>
    <row r="121" spans="1:4" ht="12" customHeight="1" x14ac:dyDescent="0.2">
      <c r="A121" s="203" t="s">
        <v>84</v>
      </c>
      <c r="B121" s="268" t="s">
        <v>355</v>
      </c>
      <c r="C121" s="316"/>
      <c r="D121" s="328"/>
    </row>
    <row r="122" spans="1:4" ht="12" customHeight="1" x14ac:dyDescent="0.2">
      <c r="A122" s="203" t="s">
        <v>86</v>
      </c>
      <c r="B122" s="269" t="s">
        <v>301</v>
      </c>
      <c r="C122" s="316"/>
      <c r="D122" s="328"/>
    </row>
    <row r="123" spans="1:4" ht="24" customHeight="1" x14ac:dyDescent="0.2">
      <c r="A123" s="203" t="s">
        <v>130</v>
      </c>
      <c r="B123" s="262" t="s">
        <v>284</v>
      </c>
      <c r="C123" s="316"/>
      <c r="D123" s="328"/>
    </row>
    <row r="124" spans="1:4" ht="12" customHeight="1" x14ac:dyDescent="0.2">
      <c r="A124" s="203" t="s">
        <v>131</v>
      </c>
      <c r="B124" s="262" t="s">
        <v>300</v>
      </c>
      <c r="C124" s="316"/>
      <c r="D124" s="316"/>
    </row>
    <row r="125" spans="1:4" ht="12" customHeight="1" x14ac:dyDescent="0.2">
      <c r="A125" s="203" t="s">
        <v>132</v>
      </c>
      <c r="B125" s="262" t="s">
        <v>299</v>
      </c>
      <c r="C125" s="316"/>
      <c r="D125" s="328"/>
    </row>
    <row r="126" spans="1:4" ht="12" customHeight="1" x14ac:dyDescent="0.2">
      <c r="A126" s="203" t="s">
        <v>292</v>
      </c>
      <c r="B126" s="262" t="s">
        <v>287</v>
      </c>
      <c r="C126" s="316"/>
      <c r="D126" s="328"/>
    </row>
    <row r="127" spans="1:4" ht="12" customHeight="1" x14ac:dyDescent="0.2">
      <c r="A127" s="203" t="s">
        <v>293</v>
      </c>
      <c r="B127" s="262" t="s">
        <v>298</v>
      </c>
      <c r="C127" s="316"/>
      <c r="D127" s="328"/>
    </row>
    <row r="128" spans="1:4" ht="12" customHeight="1" thickBot="1" x14ac:dyDescent="0.25">
      <c r="A128" s="212" t="s">
        <v>294</v>
      </c>
      <c r="B128" s="262" t="s">
        <v>297</v>
      </c>
      <c r="C128" s="318"/>
      <c r="D128" s="380"/>
    </row>
    <row r="129" spans="1:11" ht="12" customHeight="1" thickBot="1" x14ac:dyDescent="0.25">
      <c r="A129" s="24" t="s">
        <v>10</v>
      </c>
      <c r="B129" s="254" t="s">
        <v>376</v>
      </c>
      <c r="C129" s="312">
        <f>+C94+C115</f>
        <v>386045706</v>
      </c>
      <c r="D129" s="313">
        <f>+D94+D115</f>
        <v>433733575</v>
      </c>
    </row>
    <row r="130" spans="1:11" ht="12" customHeight="1" thickBot="1" x14ac:dyDescent="0.25">
      <c r="A130" s="24" t="s">
        <v>11</v>
      </c>
      <c r="B130" s="254" t="s">
        <v>377</v>
      </c>
      <c r="C130" s="312">
        <f>+C131+C132+C133</f>
        <v>9458380</v>
      </c>
      <c r="D130" s="313">
        <f>+D131+D132+D133</f>
        <v>9458380</v>
      </c>
    </row>
    <row r="131" spans="1:11" s="60" customFormat="1" ht="12" customHeight="1" x14ac:dyDescent="0.2">
      <c r="A131" s="203" t="s">
        <v>192</v>
      </c>
      <c r="B131" s="253" t="s">
        <v>435</v>
      </c>
      <c r="C131" s="314"/>
      <c r="D131" s="320"/>
    </row>
    <row r="132" spans="1:11" ht="12" customHeight="1" x14ac:dyDescent="0.2">
      <c r="A132" s="203" t="s">
        <v>195</v>
      </c>
      <c r="B132" s="253" t="s">
        <v>385</v>
      </c>
      <c r="C132" s="316"/>
      <c r="D132" s="328"/>
    </row>
    <row r="133" spans="1:11" ht="12" customHeight="1" thickBot="1" x14ac:dyDescent="0.25">
      <c r="A133" s="212" t="s">
        <v>196</v>
      </c>
      <c r="B133" s="252" t="s">
        <v>434</v>
      </c>
      <c r="C133" s="318">
        <v>9458380</v>
      </c>
      <c r="D133" s="329">
        <v>9458380</v>
      </c>
    </row>
    <row r="134" spans="1:11" ht="12" customHeight="1" thickBot="1" x14ac:dyDescent="0.25">
      <c r="A134" s="24" t="s">
        <v>12</v>
      </c>
      <c r="B134" s="254" t="s">
        <v>378</v>
      </c>
      <c r="C134" s="312">
        <f>+C135+C136+C137+C138+C139+C140</f>
        <v>0</v>
      </c>
      <c r="D134" s="313">
        <f>+D135+D136+D137+D138+D139+D140</f>
        <v>0</v>
      </c>
    </row>
    <row r="135" spans="1:11" ht="12" customHeight="1" x14ac:dyDescent="0.2">
      <c r="A135" s="203" t="s">
        <v>61</v>
      </c>
      <c r="B135" s="253" t="s">
        <v>387</v>
      </c>
      <c r="C135" s="314"/>
      <c r="D135" s="327"/>
    </row>
    <row r="136" spans="1:11" ht="12" customHeight="1" x14ac:dyDescent="0.2">
      <c r="A136" s="203" t="s">
        <v>62</v>
      </c>
      <c r="B136" s="253" t="s">
        <v>379</v>
      </c>
      <c r="C136" s="316"/>
      <c r="D136" s="328"/>
    </row>
    <row r="137" spans="1:11" ht="12" customHeight="1" x14ac:dyDescent="0.2">
      <c r="A137" s="203" t="s">
        <v>63</v>
      </c>
      <c r="B137" s="253" t="s">
        <v>380</v>
      </c>
      <c r="C137" s="316"/>
      <c r="D137" s="328"/>
    </row>
    <row r="138" spans="1:11" ht="12" customHeight="1" x14ac:dyDescent="0.2">
      <c r="A138" s="203" t="s">
        <v>117</v>
      </c>
      <c r="B138" s="253" t="s">
        <v>433</v>
      </c>
      <c r="C138" s="316"/>
      <c r="D138" s="328"/>
    </row>
    <row r="139" spans="1:11" ht="12" customHeight="1" x14ac:dyDescent="0.2">
      <c r="A139" s="203" t="s">
        <v>118</v>
      </c>
      <c r="B139" s="253" t="s">
        <v>382</v>
      </c>
      <c r="C139" s="316"/>
      <c r="D139" s="328"/>
    </row>
    <row r="140" spans="1:11" s="60" customFormat="1" ht="12" customHeight="1" thickBot="1" x14ac:dyDescent="0.25">
      <c r="A140" s="212" t="s">
        <v>119</v>
      </c>
      <c r="B140" s="252" t="s">
        <v>383</v>
      </c>
      <c r="C140" s="318"/>
      <c r="D140" s="319"/>
    </row>
    <row r="141" spans="1:11" ht="12" customHeight="1" thickBot="1" x14ac:dyDescent="0.25">
      <c r="A141" s="24" t="s">
        <v>13</v>
      </c>
      <c r="B141" s="254" t="s">
        <v>445</v>
      </c>
      <c r="C141" s="330">
        <f>+C142+C143+C145+C146+C144</f>
        <v>0</v>
      </c>
      <c r="D141" s="331">
        <f>+D142+D143+D145+D146+D144</f>
        <v>7815038</v>
      </c>
      <c r="K141" s="134"/>
    </row>
    <row r="142" spans="1:11" x14ac:dyDescent="0.2">
      <c r="A142" s="203" t="s">
        <v>64</v>
      </c>
      <c r="B142" s="253" t="s">
        <v>302</v>
      </c>
      <c r="C142" s="314"/>
      <c r="D142" s="327"/>
    </row>
    <row r="143" spans="1:11" ht="12" customHeight="1" x14ac:dyDescent="0.2">
      <c r="A143" s="203" t="s">
        <v>65</v>
      </c>
      <c r="B143" s="253" t="s">
        <v>303</v>
      </c>
      <c r="C143" s="316">
        <v>0</v>
      </c>
      <c r="D143" s="328">
        <v>7815038</v>
      </c>
    </row>
    <row r="144" spans="1:11" ht="12" customHeight="1" x14ac:dyDescent="0.2">
      <c r="A144" s="203" t="s">
        <v>216</v>
      </c>
      <c r="B144" s="253" t="s">
        <v>444</v>
      </c>
      <c r="C144" s="316"/>
      <c r="D144" s="328"/>
    </row>
    <row r="145" spans="1:4" s="60" customFormat="1" ht="12" customHeight="1" x14ac:dyDescent="0.2">
      <c r="A145" s="203" t="s">
        <v>217</v>
      </c>
      <c r="B145" s="253" t="s">
        <v>392</v>
      </c>
      <c r="C145" s="316"/>
      <c r="D145" s="321"/>
    </row>
    <row r="146" spans="1:4" s="60" customFormat="1" ht="12" customHeight="1" thickBot="1" x14ac:dyDescent="0.25">
      <c r="A146" s="212" t="s">
        <v>218</v>
      </c>
      <c r="B146" s="252" t="s">
        <v>321</v>
      </c>
      <c r="C146" s="318"/>
      <c r="D146" s="319"/>
    </row>
    <row r="147" spans="1:4" s="60" customFormat="1" ht="12" customHeight="1" thickBot="1" x14ac:dyDescent="0.25">
      <c r="A147" s="24" t="s">
        <v>14</v>
      </c>
      <c r="B147" s="254" t="s">
        <v>393</v>
      </c>
      <c r="C147" s="332">
        <f>+C148+C149+C150+C151+C152</f>
        <v>0</v>
      </c>
      <c r="D147" s="333">
        <f>+D148+D149+D150+D151+D152</f>
        <v>0</v>
      </c>
    </row>
    <row r="148" spans="1:4" s="60" customFormat="1" ht="12" customHeight="1" x14ac:dyDescent="0.2">
      <c r="A148" s="203" t="s">
        <v>66</v>
      </c>
      <c r="B148" s="253" t="s">
        <v>388</v>
      </c>
      <c r="C148" s="314"/>
      <c r="D148" s="320"/>
    </row>
    <row r="149" spans="1:4" s="60" customFormat="1" ht="12" customHeight="1" x14ac:dyDescent="0.2">
      <c r="A149" s="203" t="s">
        <v>67</v>
      </c>
      <c r="B149" s="253" t="s">
        <v>395</v>
      </c>
      <c r="C149" s="316"/>
      <c r="D149" s="321"/>
    </row>
    <row r="150" spans="1:4" s="60" customFormat="1" ht="12" customHeight="1" x14ac:dyDescent="0.2">
      <c r="A150" s="203" t="s">
        <v>228</v>
      </c>
      <c r="B150" s="253" t="s">
        <v>390</v>
      </c>
      <c r="C150" s="316"/>
      <c r="D150" s="321"/>
    </row>
    <row r="151" spans="1:4" s="60" customFormat="1" ht="12" customHeight="1" x14ac:dyDescent="0.2">
      <c r="A151" s="203" t="s">
        <v>229</v>
      </c>
      <c r="B151" s="253" t="s">
        <v>436</v>
      </c>
      <c r="C151" s="316"/>
      <c r="D151" s="321"/>
    </row>
    <row r="152" spans="1:4" ht="12.75" customHeight="1" thickBot="1" x14ac:dyDescent="0.25">
      <c r="A152" s="212" t="s">
        <v>394</v>
      </c>
      <c r="B152" s="252" t="s">
        <v>397</v>
      </c>
      <c r="C152" s="318"/>
      <c r="D152" s="329"/>
    </row>
    <row r="153" spans="1:4" ht="12.75" customHeight="1" thickBot="1" x14ac:dyDescent="0.25">
      <c r="A153" s="241" t="s">
        <v>15</v>
      </c>
      <c r="B153" s="254" t="s">
        <v>398</v>
      </c>
      <c r="C153" s="332"/>
      <c r="D153" s="333"/>
    </row>
    <row r="154" spans="1:4" ht="12.75" customHeight="1" thickBot="1" x14ac:dyDescent="0.25">
      <c r="A154" s="241" t="s">
        <v>16</v>
      </c>
      <c r="B154" s="254" t="s">
        <v>399</v>
      </c>
      <c r="C154" s="332"/>
      <c r="D154" s="334"/>
    </row>
    <row r="155" spans="1:4" ht="12" customHeight="1" thickBot="1" x14ac:dyDescent="0.25">
      <c r="A155" s="24" t="s">
        <v>17</v>
      </c>
      <c r="B155" s="254" t="s">
        <v>401</v>
      </c>
      <c r="C155" s="335">
        <f>+C130+C134+C141+C147+C153+C154</f>
        <v>9458380</v>
      </c>
      <c r="D155" s="336">
        <f>+D130+D134+D141+D147+D153+D154</f>
        <v>17273418</v>
      </c>
    </row>
    <row r="156" spans="1:4" ht="15" customHeight="1" thickBot="1" x14ac:dyDescent="0.25">
      <c r="A156" s="214" t="s">
        <v>18</v>
      </c>
      <c r="B156" s="270" t="s">
        <v>400</v>
      </c>
      <c r="C156" s="335">
        <f>+C129+C155</f>
        <v>395504086</v>
      </c>
      <c r="D156" s="336">
        <f>+D129+D155</f>
        <v>451006993</v>
      </c>
    </row>
    <row r="157" spans="1:4" ht="15" customHeight="1" x14ac:dyDescent="0.2">
      <c r="A157" s="307"/>
      <c r="B157" s="308"/>
      <c r="C157" s="309"/>
      <c r="D157" s="309"/>
    </row>
    <row r="158" spans="1:4" ht="13.5" thickBot="1" x14ac:dyDescent="0.25">
      <c r="A158" s="339"/>
      <c r="B158" s="340"/>
      <c r="C158" s="341"/>
      <c r="D158" s="306"/>
    </row>
    <row r="159" spans="1:4" ht="15" customHeight="1" thickBot="1" x14ac:dyDescent="0.25">
      <c r="A159" s="133" t="s">
        <v>437</v>
      </c>
      <c r="B159" s="259"/>
      <c r="C159" s="290">
        <v>11</v>
      </c>
      <c r="D159" s="337">
        <v>11</v>
      </c>
    </row>
    <row r="160" spans="1:4" ht="14.25" customHeight="1" thickBot="1" x14ac:dyDescent="0.25">
      <c r="A160" s="133" t="s">
        <v>146</v>
      </c>
      <c r="B160" s="259"/>
      <c r="C160" s="288"/>
      <c r="D160" s="338">
        <v>89</v>
      </c>
    </row>
  </sheetData>
  <sheetProtection formatCells="0"/>
  <mergeCells count="7">
    <mergeCell ref="A93:D93"/>
    <mergeCell ref="A1:D1"/>
    <mergeCell ref="C2:D2"/>
    <mergeCell ref="C3:D3"/>
    <mergeCell ref="A4:D4"/>
    <mergeCell ref="C6:D6"/>
    <mergeCell ref="A7:D7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0"/>
  <sheetViews>
    <sheetView zoomScaleNormal="100" zoomScaleSheetLayoutView="85" workbookViewId="0">
      <selection sqref="A1:D1"/>
    </sheetView>
  </sheetViews>
  <sheetFormatPr defaultRowHeight="12.75" x14ac:dyDescent="0.2"/>
  <cols>
    <col min="1" max="1" width="19.5" style="342" customWidth="1"/>
    <col min="2" max="2" width="65.33203125" style="343" customWidth="1"/>
    <col min="3" max="3" width="14.83203125" style="344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530" t="s">
        <v>484</v>
      </c>
      <c r="B1" s="474"/>
      <c r="C1" s="474"/>
      <c r="D1" s="474"/>
    </row>
    <row r="2" spans="1:4" s="56" customFormat="1" ht="28.5" customHeight="1" x14ac:dyDescent="0.2">
      <c r="A2" s="181" t="s">
        <v>144</v>
      </c>
      <c r="B2" s="165" t="s">
        <v>457</v>
      </c>
      <c r="C2" s="531" t="s">
        <v>42</v>
      </c>
      <c r="D2" s="532"/>
    </row>
    <row r="3" spans="1:4" s="56" customFormat="1" ht="24.75" thickBot="1" x14ac:dyDescent="0.25">
      <c r="A3" s="215" t="s">
        <v>143</v>
      </c>
      <c r="B3" s="166" t="s">
        <v>458</v>
      </c>
      <c r="C3" s="533" t="s">
        <v>42</v>
      </c>
      <c r="D3" s="534"/>
    </row>
    <row r="4" spans="1:4" s="57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49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49" customFormat="1" ht="15.95" customHeight="1" thickBot="1" x14ac:dyDescent="0.25">
      <c r="A7" s="529" t="s">
        <v>44</v>
      </c>
      <c r="B7" s="500"/>
      <c r="C7" s="500"/>
      <c r="D7" s="501"/>
    </row>
    <row r="8" spans="1:4" s="49" customFormat="1" ht="12" customHeight="1" thickBot="1" x14ac:dyDescent="0.25">
      <c r="A8" s="24" t="s">
        <v>8</v>
      </c>
      <c r="B8" s="271" t="s">
        <v>176</v>
      </c>
      <c r="C8" s="312"/>
      <c r="D8" s="313"/>
    </row>
    <row r="9" spans="1:4" s="58" customFormat="1" ht="12" customHeight="1" x14ac:dyDescent="0.2">
      <c r="A9" s="203" t="s">
        <v>68</v>
      </c>
      <c r="B9" s="272" t="s">
        <v>177</v>
      </c>
      <c r="C9" s="538" t="s">
        <v>446</v>
      </c>
      <c r="D9" s="539"/>
    </row>
    <row r="10" spans="1:4" s="59" customFormat="1" ht="12" customHeight="1" x14ac:dyDescent="0.2">
      <c r="A10" s="204" t="s">
        <v>69</v>
      </c>
      <c r="B10" s="273" t="s">
        <v>178</v>
      </c>
      <c r="C10" s="540"/>
      <c r="D10" s="541"/>
    </row>
    <row r="11" spans="1:4" s="59" customFormat="1" ht="12" customHeight="1" x14ac:dyDescent="0.2">
      <c r="A11" s="204" t="s">
        <v>70</v>
      </c>
      <c r="B11" s="273" t="s">
        <v>179</v>
      </c>
      <c r="C11" s="540"/>
      <c r="D11" s="541"/>
    </row>
    <row r="12" spans="1:4" s="59" customFormat="1" ht="12" customHeight="1" x14ac:dyDescent="0.2">
      <c r="A12" s="204" t="s">
        <v>71</v>
      </c>
      <c r="B12" s="273" t="s">
        <v>180</v>
      </c>
      <c r="C12" s="540"/>
      <c r="D12" s="541"/>
    </row>
    <row r="13" spans="1:4" s="59" customFormat="1" ht="12" customHeight="1" x14ac:dyDescent="0.2">
      <c r="A13" s="204" t="s">
        <v>102</v>
      </c>
      <c r="B13" s="273" t="s">
        <v>423</v>
      </c>
      <c r="C13" s="540"/>
      <c r="D13" s="541"/>
    </row>
    <row r="14" spans="1:4" s="58" customFormat="1" ht="12" customHeight="1" thickBot="1" x14ac:dyDescent="0.25">
      <c r="A14" s="205" t="s">
        <v>72</v>
      </c>
      <c r="B14" s="274" t="s">
        <v>358</v>
      </c>
      <c r="C14" s="542"/>
      <c r="D14" s="543"/>
    </row>
    <row r="15" spans="1:4" s="58" customFormat="1" ht="12" customHeight="1" thickBot="1" x14ac:dyDescent="0.25">
      <c r="A15" s="24" t="s">
        <v>9</v>
      </c>
      <c r="B15" s="275" t="s">
        <v>181</v>
      </c>
      <c r="C15" s="312"/>
      <c r="D15" s="313"/>
    </row>
    <row r="16" spans="1:4" s="58" customFormat="1" ht="12" customHeight="1" x14ac:dyDescent="0.2">
      <c r="A16" s="203" t="s">
        <v>74</v>
      </c>
      <c r="B16" s="272" t="s">
        <v>182</v>
      </c>
      <c r="C16" s="314"/>
      <c r="D16" s="320"/>
    </row>
    <row r="17" spans="1:4" s="58" customFormat="1" ht="12" customHeight="1" x14ac:dyDescent="0.2">
      <c r="A17" s="204" t="s">
        <v>75</v>
      </c>
      <c r="B17" s="273" t="s">
        <v>183</v>
      </c>
      <c r="C17" s="316"/>
      <c r="D17" s="321"/>
    </row>
    <row r="18" spans="1:4" s="58" customFormat="1" ht="12" customHeight="1" x14ac:dyDescent="0.2">
      <c r="A18" s="204" t="s">
        <v>76</v>
      </c>
      <c r="B18" s="273" t="s">
        <v>349</v>
      </c>
      <c r="C18" s="316"/>
      <c r="D18" s="321"/>
    </row>
    <row r="19" spans="1:4" s="58" customFormat="1" ht="12" customHeight="1" x14ac:dyDescent="0.2">
      <c r="A19" s="204" t="s">
        <v>77</v>
      </c>
      <c r="B19" s="273" t="s">
        <v>350</v>
      </c>
      <c r="C19" s="316"/>
      <c r="D19" s="321"/>
    </row>
    <row r="20" spans="1:4" s="58" customFormat="1" ht="12" customHeight="1" x14ac:dyDescent="0.2">
      <c r="A20" s="204" t="s">
        <v>78</v>
      </c>
      <c r="B20" s="273" t="s">
        <v>184</v>
      </c>
      <c r="C20" s="316"/>
      <c r="D20" s="317"/>
    </row>
    <row r="21" spans="1:4" s="59" customFormat="1" ht="12" customHeight="1" thickBot="1" x14ac:dyDescent="0.25">
      <c r="A21" s="205" t="s">
        <v>84</v>
      </c>
      <c r="B21" s="274" t="s">
        <v>185</v>
      </c>
      <c r="C21" s="318"/>
      <c r="D21" s="322"/>
    </row>
    <row r="22" spans="1:4" s="59" customFormat="1" ht="12" customHeight="1" thickBot="1" x14ac:dyDescent="0.25">
      <c r="A22" s="24" t="s">
        <v>10</v>
      </c>
      <c r="B22" s="271" t="s">
        <v>186</v>
      </c>
      <c r="C22" s="312"/>
      <c r="D22" s="313"/>
    </row>
    <row r="23" spans="1:4" s="59" customFormat="1" ht="12" customHeight="1" x14ac:dyDescent="0.2">
      <c r="A23" s="203" t="s">
        <v>57</v>
      </c>
      <c r="B23" s="272" t="s">
        <v>187</v>
      </c>
      <c r="C23" s="314"/>
      <c r="D23" s="315"/>
    </row>
    <row r="24" spans="1:4" s="58" customFormat="1" ht="12" customHeight="1" x14ac:dyDescent="0.2">
      <c r="A24" s="204" t="s">
        <v>58</v>
      </c>
      <c r="B24" s="273" t="s">
        <v>188</v>
      </c>
      <c r="C24" s="316"/>
      <c r="D24" s="321"/>
    </row>
    <row r="25" spans="1:4" s="59" customFormat="1" ht="12" customHeight="1" x14ac:dyDescent="0.2">
      <c r="A25" s="204" t="s">
        <v>59</v>
      </c>
      <c r="B25" s="273" t="s">
        <v>351</v>
      </c>
      <c r="C25" s="316"/>
      <c r="D25" s="317"/>
    </row>
    <row r="26" spans="1:4" s="59" customFormat="1" ht="12" customHeight="1" x14ac:dyDescent="0.2">
      <c r="A26" s="204" t="s">
        <v>60</v>
      </c>
      <c r="B26" s="273" t="s">
        <v>352</v>
      </c>
      <c r="C26" s="316"/>
      <c r="D26" s="317"/>
    </row>
    <row r="27" spans="1:4" s="59" customFormat="1" ht="12" customHeight="1" x14ac:dyDescent="0.2">
      <c r="A27" s="204" t="s">
        <v>113</v>
      </c>
      <c r="B27" s="273" t="s">
        <v>189</v>
      </c>
      <c r="C27" s="316"/>
      <c r="D27" s="317"/>
    </row>
    <row r="28" spans="1:4" s="59" customFormat="1" ht="12" customHeight="1" thickBot="1" x14ac:dyDescent="0.25">
      <c r="A28" s="205" t="s">
        <v>114</v>
      </c>
      <c r="B28" s="274" t="s">
        <v>190</v>
      </c>
      <c r="C28" s="318"/>
      <c r="D28" s="322"/>
    </row>
    <row r="29" spans="1:4" s="59" customFormat="1" ht="12" customHeight="1" thickBot="1" x14ac:dyDescent="0.25">
      <c r="A29" s="24" t="s">
        <v>115</v>
      </c>
      <c r="B29" s="271" t="s">
        <v>191</v>
      </c>
      <c r="C29" s="312"/>
      <c r="D29" s="313"/>
    </row>
    <row r="30" spans="1:4" s="59" customFormat="1" ht="12" customHeight="1" x14ac:dyDescent="0.2">
      <c r="A30" s="203" t="s">
        <v>192</v>
      </c>
      <c r="B30" s="272" t="s">
        <v>424</v>
      </c>
      <c r="C30" s="323"/>
      <c r="D30" s="324"/>
    </row>
    <row r="31" spans="1:4" s="59" customFormat="1" ht="12" customHeight="1" x14ac:dyDescent="0.2">
      <c r="A31" s="204" t="s">
        <v>193</v>
      </c>
      <c r="B31" s="273" t="s">
        <v>198</v>
      </c>
      <c r="C31" s="316"/>
      <c r="D31" s="317"/>
    </row>
    <row r="32" spans="1:4" s="59" customFormat="1" ht="12" customHeight="1" x14ac:dyDescent="0.2">
      <c r="A32" s="204" t="s">
        <v>194</v>
      </c>
      <c r="B32" s="273" t="s">
        <v>199</v>
      </c>
      <c r="C32" s="316"/>
      <c r="D32" s="317"/>
    </row>
    <row r="33" spans="1:4" s="59" customFormat="1" ht="12" customHeight="1" x14ac:dyDescent="0.2">
      <c r="A33" s="204" t="s">
        <v>362</v>
      </c>
      <c r="B33" s="276" t="s">
        <v>363</v>
      </c>
      <c r="C33" s="316"/>
      <c r="D33" s="317"/>
    </row>
    <row r="34" spans="1:4" s="59" customFormat="1" ht="12" customHeight="1" x14ac:dyDescent="0.2">
      <c r="A34" s="204" t="s">
        <v>195</v>
      </c>
      <c r="B34" s="273" t="s">
        <v>200</v>
      </c>
      <c r="C34" s="316"/>
      <c r="D34" s="317"/>
    </row>
    <row r="35" spans="1:4" s="59" customFormat="1" ht="12" customHeight="1" x14ac:dyDescent="0.2">
      <c r="A35" s="204" t="s">
        <v>196</v>
      </c>
      <c r="B35" s="273" t="s">
        <v>201</v>
      </c>
      <c r="C35" s="316"/>
      <c r="D35" s="317"/>
    </row>
    <row r="36" spans="1:4" s="59" customFormat="1" ht="12" customHeight="1" thickBot="1" x14ac:dyDescent="0.25">
      <c r="A36" s="205" t="s">
        <v>197</v>
      </c>
      <c r="B36" s="274" t="s">
        <v>202</v>
      </c>
      <c r="C36" s="318"/>
      <c r="D36" s="322"/>
    </row>
    <row r="37" spans="1:4" s="59" customFormat="1" ht="12" customHeight="1" thickBot="1" x14ac:dyDescent="0.25">
      <c r="A37" s="24" t="s">
        <v>12</v>
      </c>
      <c r="B37" s="271" t="s">
        <v>359</v>
      </c>
      <c r="C37" s="312"/>
      <c r="D37" s="313"/>
    </row>
    <row r="38" spans="1:4" s="59" customFormat="1" ht="12" customHeight="1" x14ac:dyDescent="0.2">
      <c r="A38" s="203" t="s">
        <v>61</v>
      </c>
      <c r="B38" s="272" t="s">
        <v>205</v>
      </c>
      <c r="C38" s="314"/>
      <c r="D38" s="315"/>
    </row>
    <row r="39" spans="1:4" s="59" customFormat="1" ht="12" customHeight="1" x14ac:dyDescent="0.2">
      <c r="A39" s="204" t="s">
        <v>62</v>
      </c>
      <c r="B39" s="273" t="s">
        <v>206</v>
      </c>
      <c r="C39" s="316"/>
      <c r="D39" s="317"/>
    </row>
    <row r="40" spans="1:4" s="59" customFormat="1" ht="12" customHeight="1" x14ac:dyDescent="0.2">
      <c r="A40" s="204" t="s">
        <v>63</v>
      </c>
      <c r="B40" s="273" t="s">
        <v>207</v>
      </c>
      <c r="C40" s="316"/>
      <c r="D40" s="317"/>
    </row>
    <row r="41" spans="1:4" s="59" customFormat="1" ht="12" customHeight="1" x14ac:dyDescent="0.2">
      <c r="A41" s="204" t="s">
        <v>117</v>
      </c>
      <c r="B41" s="273" t="s">
        <v>208</v>
      </c>
      <c r="C41" s="316"/>
      <c r="D41" s="317"/>
    </row>
    <row r="42" spans="1:4" s="59" customFormat="1" ht="12" customHeight="1" x14ac:dyDescent="0.2">
      <c r="A42" s="204" t="s">
        <v>118</v>
      </c>
      <c r="B42" s="273" t="s">
        <v>209</v>
      </c>
      <c r="C42" s="316"/>
      <c r="D42" s="317"/>
    </row>
    <row r="43" spans="1:4" s="59" customFormat="1" ht="12" customHeight="1" x14ac:dyDescent="0.2">
      <c r="A43" s="204" t="s">
        <v>119</v>
      </c>
      <c r="B43" s="273" t="s">
        <v>210</v>
      </c>
      <c r="C43" s="316"/>
      <c r="D43" s="317"/>
    </row>
    <row r="44" spans="1:4" s="59" customFormat="1" ht="12" customHeight="1" x14ac:dyDescent="0.2">
      <c r="A44" s="204" t="s">
        <v>120</v>
      </c>
      <c r="B44" s="273" t="s">
        <v>211</v>
      </c>
      <c r="C44" s="316"/>
      <c r="D44" s="317"/>
    </row>
    <row r="45" spans="1:4" s="59" customFormat="1" ht="12" customHeight="1" x14ac:dyDescent="0.2">
      <c r="A45" s="204" t="s">
        <v>121</v>
      </c>
      <c r="B45" s="273" t="s">
        <v>212</v>
      </c>
      <c r="C45" s="316"/>
      <c r="D45" s="317"/>
    </row>
    <row r="46" spans="1:4" s="59" customFormat="1" ht="12" customHeight="1" x14ac:dyDescent="0.2">
      <c r="A46" s="204" t="s">
        <v>203</v>
      </c>
      <c r="B46" s="273" t="s">
        <v>213</v>
      </c>
      <c r="C46" s="316"/>
      <c r="D46" s="317"/>
    </row>
    <row r="47" spans="1:4" s="59" customFormat="1" ht="12" customHeight="1" x14ac:dyDescent="0.2">
      <c r="A47" s="205" t="s">
        <v>204</v>
      </c>
      <c r="B47" s="274" t="s">
        <v>361</v>
      </c>
      <c r="C47" s="316"/>
      <c r="D47" s="317"/>
    </row>
    <row r="48" spans="1:4" s="59" customFormat="1" ht="12" customHeight="1" thickBot="1" x14ac:dyDescent="0.25">
      <c r="A48" s="205" t="s">
        <v>360</v>
      </c>
      <c r="B48" s="274" t="s">
        <v>214</v>
      </c>
      <c r="C48" s="318"/>
      <c r="D48" s="322"/>
    </row>
    <row r="49" spans="1:4" s="59" customFormat="1" ht="12" customHeight="1" thickBot="1" x14ac:dyDescent="0.25">
      <c r="A49" s="24" t="s">
        <v>13</v>
      </c>
      <c r="B49" s="271" t="s">
        <v>215</v>
      </c>
      <c r="C49" s="312"/>
      <c r="D49" s="313"/>
    </row>
    <row r="50" spans="1:4" s="59" customFormat="1" ht="12" customHeight="1" x14ac:dyDescent="0.2">
      <c r="A50" s="203" t="s">
        <v>64</v>
      </c>
      <c r="B50" s="272" t="s">
        <v>219</v>
      </c>
      <c r="C50" s="314"/>
      <c r="D50" s="315"/>
    </row>
    <row r="51" spans="1:4" s="59" customFormat="1" ht="12" customHeight="1" x14ac:dyDescent="0.2">
      <c r="A51" s="204" t="s">
        <v>65</v>
      </c>
      <c r="B51" s="273" t="s">
        <v>220</v>
      </c>
      <c r="C51" s="316"/>
      <c r="D51" s="317"/>
    </row>
    <row r="52" spans="1:4" s="59" customFormat="1" ht="12" customHeight="1" x14ac:dyDescent="0.2">
      <c r="A52" s="204" t="s">
        <v>216</v>
      </c>
      <c r="B52" s="273" t="s">
        <v>221</v>
      </c>
      <c r="C52" s="316"/>
      <c r="D52" s="317"/>
    </row>
    <row r="53" spans="1:4" s="59" customFormat="1" ht="12" customHeight="1" x14ac:dyDescent="0.2">
      <c r="A53" s="204" t="s">
        <v>217</v>
      </c>
      <c r="B53" s="273" t="s">
        <v>222</v>
      </c>
      <c r="C53" s="316"/>
      <c r="D53" s="317"/>
    </row>
    <row r="54" spans="1:4" s="59" customFormat="1" ht="12" customHeight="1" thickBot="1" x14ac:dyDescent="0.25">
      <c r="A54" s="205" t="s">
        <v>218</v>
      </c>
      <c r="B54" s="274" t="s">
        <v>223</v>
      </c>
      <c r="C54" s="318"/>
      <c r="D54" s="322"/>
    </row>
    <row r="55" spans="1:4" s="59" customFormat="1" ht="12" customHeight="1" thickBot="1" x14ac:dyDescent="0.25">
      <c r="A55" s="24" t="s">
        <v>122</v>
      </c>
      <c r="B55" s="271" t="s">
        <v>224</v>
      </c>
      <c r="C55" s="312"/>
      <c r="D55" s="313"/>
    </row>
    <row r="56" spans="1:4" s="59" customFormat="1" ht="12" customHeight="1" x14ac:dyDescent="0.2">
      <c r="A56" s="203" t="s">
        <v>66</v>
      </c>
      <c r="B56" s="272" t="s">
        <v>225</v>
      </c>
      <c r="C56" s="314"/>
      <c r="D56" s="315"/>
    </row>
    <row r="57" spans="1:4" s="59" customFormat="1" ht="12" customHeight="1" x14ac:dyDescent="0.2">
      <c r="A57" s="204" t="s">
        <v>67</v>
      </c>
      <c r="B57" s="273" t="s">
        <v>353</v>
      </c>
      <c r="C57" s="316"/>
      <c r="D57" s="317"/>
    </row>
    <row r="58" spans="1:4" s="59" customFormat="1" ht="12" customHeight="1" x14ac:dyDescent="0.2">
      <c r="A58" s="204" t="s">
        <v>228</v>
      </c>
      <c r="B58" s="273" t="s">
        <v>226</v>
      </c>
      <c r="C58" s="316"/>
      <c r="D58" s="317"/>
    </row>
    <row r="59" spans="1:4" s="59" customFormat="1" ht="12" customHeight="1" thickBot="1" x14ac:dyDescent="0.25">
      <c r="A59" s="205" t="s">
        <v>229</v>
      </c>
      <c r="B59" s="274" t="s">
        <v>227</v>
      </c>
      <c r="C59" s="318"/>
      <c r="D59" s="322"/>
    </row>
    <row r="60" spans="1:4" s="59" customFormat="1" ht="12" customHeight="1" thickBot="1" x14ac:dyDescent="0.25">
      <c r="A60" s="24" t="s">
        <v>15</v>
      </c>
      <c r="B60" s="275" t="s">
        <v>230</v>
      </c>
      <c r="C60" s="312"/>
      <c r="D60" s="313"/>
    </row>
    <row r="61" spans="1:4" s="59" customFormat="1" ht="12" customHeight="1" x14ac:dyDescent="0.2">
      <c r="A61" s="203" t="s">
        <v>123</v>
      </c>
      <c r="B61" s="272" t="s">
        <v>232</v>
      </c>
      <c r="C61" s="314"/>
      <c r="D61" s="315"/>
    </row>
    <row r="62" spans="1:4" s="59" customFormat="1" ht="12" customHeight="1" x14ac:dyDescent="0.2">
      <c r="A62" s="204" t="s">
        <v>124</v>
      </c>
      <c r="B62" s="273" t="s">
        <v>354</v>
      </c>
      <c r="C62" s="316"/>
      <c r="D62" s="317"/>
    </row>
    <row r="63" spans="1:4" s="59" customFormat="1" ht="12" customHeight="1" x14ac:dyDescent="0.2">
      <c r="A63" s="204" t="s">
        <v>152</v>
      </c>
      <c r="B63" s="273" t="s">
        <v>233</v>
      </c>
      <c r="C63" s="316"/>
      <c r="D63" s="317"/>
    </row>
    <row r="64" spans="1:4" s="59" customFormat="1" ht="12" customHeight="1" thickBot="1" x14ac:dyDescent="0.25">
      <c r="A64" s="205" t="s">
        <v>231</v>
      </c>
      <c r="B64" s="274" t="s">
        <v>234</v>
      </c>
      <c r="C64" s="318"/>
      <c r="D64" s="322"/>
    </row>
    <row r="65" spans="1:4" s="59" customFormat="1" ht="12" customHeight="1" thickBot="1" x14ac:dyDescent="0.25">
      <c r="A65" s="24" t="s">
        <v>16</v>
      </c>
      <c r="B65" s="271" t="s">
        <v>235</v>
      </c>
      <c r="C65" s="312"/>
      <c r="D65" s="313"/>
    </row>
    <row r="66" spans="1:4" s="59" customFormat="1" ht="12" customHeight="1" thickBot="1" x14ac:dyDescent="0.2">
      <c r="A66" s="206" t="s">
        <v>325</v>
      </c>
      <c r="B66" s="275" t="s">
        <v>237</v>
      </c>
      <c r="C66" s="312"/>
      <c r="D66" s="313"/>
    </row>
    <row r="67" spans="1:4" s="59" customFormat="1" ht="12" customHeight="1" x14ac:dyDescent="0.2">
      <c r="A67" s="203" t="s">
        <v>268</v>
      </c>
      <c r="B67" s="272" t="s">
        <v>238</v>
      </c>
      <c r="C67" s="314"/>
      <c r="D67" s="315"/>
    </row>
    <row r="68" spans="1:4" s="59" customFormat="1" ht="12" customHeight="1" x14ac:dyDescent="0.2">
      <c r="A68" s="204" t="s">
        <v>277</v>
      </c>
      <c r="B68" s="273" t="s">
        <v>239</v>
      </c>
      <c r="C68" s="316"/>
      <c r="D68" s="317"/>
    </row>
    <row r="69" spans="1:4" s="59" customFormat="1" ht="12" customHeight="1" thickBot="1" x14ac:dyDescent="0.25">
      <c r="A69" s="205" t="s">
        <v>278</v>
      </c>
      <c r="B69" s="277" t="s">
        <v>240</v>
      </c>
      <c r="C69" s="318"/>
      <c r="D69" s="322"/>
    </row>
    <row r="70" spans="1:4" s="59" customFormat="1" ht="12" customHeight="1" thickBot="1" x14ac:dyDescent="0.2">
      <c r="A70" s="206" t="s">
        <v>241</v>
      </c>
      <c r="B70" s="275" t="s">
        <v>242</v>
      </c>
      <c r="C70" s="312"/>
      <c r="D70" s="313"/>
    </row>
    <row r="71" spans="1:4" s="59" customFormat="1" ht="12" customHeight="1" x14ac:dyDescent="0.2">
      <c r="A71" s="203" t="s">
        <v>103</v>
      </c>
      <c r="B71" s="272" t="s">
        <v>243</v>
      </c>
      <c r="C71" s="314"/>
      <c r="D71" s="315"/>
    </row>
    <row r="72" spans="1:4" s="59" customFormat="1" ht="12" customHeight="1" x14ac:dyDescent="0.2">
      <c r="A72" s="204" t="s">
        <v>104</v>
      </c>
      <c r="B72" s="273" t="s">
        <v>244</v>
      </c>
      <c r="C72" s="316"/>
      <c r="D72" s="317"/>
    </row>
    <row r="73" spans="1:4" s="59" customFormat="1" ht="12" customHeight="1" x14ac:dyDescent="0.2">
      <c r="A73" s="204" t="s">
        <v>269</v>
      </c>
      <c r="B73" s="273" t="s">
        <v>245</v>
      </c>
      <c r="C73" s="316"/>
      <c r="D73" s="317"/>
    </row>
    <row r="74" spans="1:4" s="59" customFormat="1" ht="12" customHeight="1" thickBot="1" x14ac:dyDescent="0.25">
      <c r="A74" s="205" t="s">
        <v>270</v>
      </c>
      <c r="B74" s="274" t="s">
        <v>246</v>
      </c>
      <c r="C74" s="318"/>
      <c r="D74" s="322"/>
    </row>
    <row r="75" spans="1:4" s="59" customFormat="1" ht="12" customHeight="1" thickBot="1" x14ac:dyDescent="0.2">
      <c r="A75" s="206" t="s">
        <v>247</v>
      </c>
      <c r="B75" s="275" t="s">
        <v>248</v>
      </c>
      <c r="C75" s="312"/>
      <c r="D75" s="313"/>
    </row>
    <row r="76" spans="1:4" s="59" customFormat="1" ht="12" customHeight="1" x14ac:dyDescent="0.2">
      <c r="A76" s="203" t="s">
        <v>271</v>
      </c>
      <c r="B76" s="272" t="s">
        <v>249</v>
      </c>
      <c r="C76" s="314"/>
      <c r="D76" s="315"/>
    </row>
    <row r="77" spans="1:4" s="59" customFormat="1" ht="12" customHeight="1" thickBot="1" x14ac:dyDescent="0.25">
      <c r="A77" s="205" t="s">
        <v>272</v>
      </c>
      <c r="B77" s="274" t="s">
        <v>250</v>
      </c>
      <c r="C77" s="318"/>
      <c r="D77" s="322"/>
    </row>
    <row r="78" spans="1:4" s="58" customFormat="1" ht="12" customHeight="1" thickBot="1" x14ac:dyDescent="0.2">
      <c r="A78" s="206" t="s">
        <v>251</v>
      </c>
      <c r="B78" s="275" t="s">
        <v>252</v>
      </c>
      <c r="C78" s="312"/>
      <c r="D78" s="313"/>
    </row>
    <row r="79" spans="1:4" s="59" customFormat="1" ht="12" customHeight="1" x14ac:dyDescent="0.2">
      <c r="A79" s="203" t="s">
        <v>273</v>
      </c>
      <c r="B79" s="272" t="s">
        <v>253</v>
      </c>
      <c r="C79" s="314"/>
      <c r="D79" s="315"/>
    </row>
    <row r="80" spans="1:4" s="59" customFormat="1" ht="12" customHeight="1" x14ac:dyDescent="0.2">
      <c r="A80" s="204" t="s">
        <v>274</v>
      </c>
      <c r="B80" s="273" t="s">
        <v>254</v>
      </c>
      <c r="C80" s="316"/>
      <c r="D80" s="317"/>
    </row>
    <row r="81" spans="1:4" s="59" customFormat="1" ht="12" customHeight="1" thickBot="1" x14ac:dyDescent="0.25">
      <c r="A81" s="205" t="s">
        <v>275</v>
      </c>
      <c r="B81" s="274" t="s">
        <v>255</v>
      </c>
      <c r="C81" s="318"/>
      <c r="D81" s="322"/>
    </row>
    <row r="82" spans="1:4" s="59" customFormat="1" ht="12" customHeight="1" thickBot="1" x14ac:dyDescent="0.2">
      <c r="A82" s="206" t="s">
        <v>256</v>
      </c>
      <c r="B82" s="275" t="s">
        <v>276</v>
      </c>
      <c r="C82" s="312"/>
      <c r="D82" s="313"/>
    </row>
    <row r="83" spans="1:4" s="59" customFormat="1" ht="12" customHeight="1" x14ac:dyDescent="0.2">
      <c r="A83" s="207" t="s">
        <v>257</v>
      </c>
      <c r="B83" s="272" t="s">
        <v>258</v>
      </c>
      <c r="C83" s="314"/>
      <c r="D83" s="315"/>
    </row>
    <row r="84" spans="1:4" s="59" customFormat="1" ht="12" customHeight="1" x14ac:dyDescent="0.2">
      <c r="A84" s="208" t="s">
        <v>259</v>
      </c>
      <c r="B84" s="273" t="s">
        <v>260</v>
      </c>
      <c r="C84" s="316"/>
      <c r="D84" s="317"/>
    </row>
    <row r="85" spans="1:4" s="59" customFormat="1" ht="12" customHeight="1" x14ac:dyDescent="0.2">
      <c r="A85" s="208" t="s">
        <v>261</v>
      </c>
      <c r="B85" s="273" t="s">
        <v>262</v>
      </c>
      <c r="C85" s="316"/>
      <c r="D85" s="317"/>
    </row>
    <row r="86" spans="1:4" s="58" customFormat="1" ht="12" customHeight="1" thickBot="1" x14ac:dyDescent="0.25">
      <c r="A86" s="209" t="s">
        <v>263</v>
      </c>
      <c r="B86" s="274" t="s">
        <v>264</v>
      </c>
      <c r="C86" s="318"/>
      <c r="D86" s="319"/>
    </row>
    <row r="87" spans="1:4" s="58" customFormat="1" ht="12" customHeight="1" thickBot="1" x14ac:dyDescent="0.2">
      <c r="A87" s="206" t="s">
        <v>265</v>
      </c>
      <c r="B87" s="275" t="s">
        <v>402</v>
      </c>
      <c r="C87" s="325"/>
      <c r="D87" s="326"/>
    </row>
    <row r="88" spans="1:4" s="58" customFormat="1" ht="12" customHeight="1" thickBot="1" x14ac:dyDescent="0.2">
      <c r="A88" s="206" t="s">
        <v>425</v>
      </c>
      <c r="B88" s="275" t="s">
        <v>266</v>
      </c>
      <c r="C88" s="325"/>
      <c r="D88" s="326"/>
    </row>
    <row r="89" spans="1:4" s="58" customFormat="1" ht="12" customHeight="1" thickBot="1" x14ac:dyDescent="0.2">
      <c r="A89" s="206" t="s">
        <v>426</v>
      </c>
      <c r="B89" s="310" t="s">
        <v>405</v>
      </c>
      <c r="C89" s="312"/>
      <c r="D89" s="313"/>
    </row>
    <row r="90" spans="1:4" s="58" customFormat="1" ht="12" customHeight="1" thickBot="1" x14ac:dyDescent="0.2">
      <c r="A90" s="210" t="s">
        <v>427</v>
      </c>
      <c r="B90" s="311" t="s">
        <v>428</v>
      </c>
      <c r="C90" s="312"/>
      <c r="D90" s="313"/>
    </row>
    <row r="91" spans="1:4" s="58" customFormat="1" ht="12" customHeight="1" x14ac:dyDescent="0.15">
      <c r="A91" s="298"/>
      <c r="B91" s="299"/>
      <c r="C91" s="300"/>
      <c r="D91" s="300"/>
    </row>
    <row r="92" spans="1:4" s="59" customFormat="1" ht="15" customHeight="1" thickBot="1" x14ac:dyDescent="0.25">
      <c r="A92" s="127"/>
      <c r="B92" s="128"/>
      <c r="C92" s="167"/>
      <c r="D92" s="297"/>
    </row>
    <row r="93" spans="1:4" s="49" customFormat="1" ht="16.5" customHeight="1" thickBot="1" x14ac:dyDescent="0.25">
      <c r="A93" s="529" t="s">
        <v>45</v>
      </c>
      <c r="B93" s="507"/>
      <c r="C93" s="507"/>
      <c r="D93" s="508"/>
    </row>
    <row r="94" spans="1:4" s="60" customFormat="1" ht="12" customHeight="1" thickBot="1" x14ac:dyDescent="0.25">
      <c r="A94" s="301" t="s">
        <v>8</v>
      </c>
      <c r="B94" s="302" t="s">
        <v>432</v>
      </c>
      <c r="C94" s="312"/>
      <c r="D94" s="312"/>
    </row>
    <row r="95" spans="1:4" ht="12" customHeight="1" x14ac:dyDescent="0.2">
      <c r="A95" s="211" t="s">
        <v>68</v>
      </c>
      <c r="B95" s="250" t="s">
        <v>38</v>
      </c>
      <c r="C95" s="314"/>
      <c r="D95" s="327"/>
    </row>
    <row r="96" spans="1:4" ht="12" customHeight="1" x14ac:dyDescent="0.2">
      <c r="A96" s="204" t="s">
        <v>69</v>
      </c>
      <c r="B96" s="251" t="s">
        <v>125</v>
      </c>
      <c r="C96" s="316"/>
      <c r="D96" s="328"/>
    </row>
    <row r="97" spans="1:4" ht="12" customHeight="1" x14ac:dyDescent="0.2">
      <c r="A97" s="204" t="s">
        <v>70</v>
      </c>
      <c r="B97" s="251" t="s">
        <v>95</v>
      </c>
      <c r="C97" s="316"/>
      <c r="D97" s="328"/>
    </row>
    <row r="98" spans="1:4" ht="12" customHeight="1" x14ac:dyDescent="0.2">
      <c r="A98" s="204" t="s">
        <v>71</v>
      </c>
      <c r="B98" s="260" t="s">
        <v>126</v>
      </c>
      <c r="C98" s="316"/>
      <c r="D98" s="328"/>
    </row>
    <row r="99" spans="1:4" ht="12" customHeight="1" x14ac:dyDescent="0.2">
      <c r="A99" s="204" t="s">
        <v>79</v>
      </c>
      <c r="B99" s="17" t="s">
        <v>127</v>
      </c>
      <c r="C99" s="316"/>
      <c r="D99" s="316"/>
    </row>
    <row r="100" spans="1:4" ht="12" customHeight="1" x14ac:dyDescent="0.2">
      <c r="A100" s="204" t="s">
        <v>72</v>
      </c>
      <c r="B100" s="251" t="s">
        <v>429</v>
      </c>
      <c r="C100" s="316"/>
      <c r="D100" s="328"/>
    </row>
    <row r="101" spans="1:4" ht="12" customHeight="1" x14ac:dyDescent="0.2">
      <c r="A101" s="204" t="s">
        <v>73</v>
      </c>
      <c r="B101" s="261" t="s">
        <v>369</v>
      </c>
      <c r="C101" s="316"/>
      <c r="D101" s="328"/>
    </row>
    <row r="102" spans="1:4" ht="12" customHeight="1" x14ac:dyDescent="0.2">
      <c r="A102" s="204" t="s">
        <v>80</v>
      </c>
      <c r="B102" s="261" t="s">
        <v>368</v>
      </c>
      <c r="C102" s="316"/>
      <c r="D102" s="328"/>
    </row>
    <row r="103" spans="1:4" ht="12" customHeight="1" x14ac:dyDescent="0.2">
      <c r="A103" s="204" t="s">
        <v>81</v>
      </c>
      <c r="B103" s="261" t="s">
        <v>282</v>
      </c>
      <c r="C103" s="316"/>
      <c r="D103" s="328"/>
    </row>
    <row r="104" spans="1:4" ht="12" customHeight="1" x14ac:dyDescent="0.2">
      <c r="A104" s="204" t="s">
        <v>82</v>
      </c>
      <c r="B104" s="262" t="s">
        <v>283</v>
      </c>
      <c r="C104" s="316"/>
      <c r="D104" s="328"/>
    </row>
    <row r="105" spans="1:4" ht="21.75" customHeight="1" x14ac:dyDescent="0.2">
      <c r="A105" s="204" t="s">
        <v>83</v>
      </c>
      <c r="B105" s="262" t="s">
        <v>284</v>
      </c>
      <c r="C105" s="316"/>
      <c r="D105" s="328"/>
    </row>
    <row r="106" spans="1:4" ht="12" customHeight="1" x14ac:dyDescent="0.2">
      <c r="A106" s="204" t="s">
        <v>85</v>
      </c>
      <c r="B106" s="261" t="s">
        <v>285</v>
      </c>
      <c r="C106" s="316"/>
      <c r="D106" s="328"/>
    </row>
    <row r="107" spans="1:4" ht="12" customHeight="1" x14ac:dyDescent="0.2">
      <c r="A107" s="204" t="s">
        <v>128</v>
      </c>
      <c r="B107" s="261" t="s">
        <v>286</v>
      </c>
      <c r="C107" s="316"/>
      <c r="D107" s="328"/>
    </row>
    <row r="108" spans="1:4" ht="12" customHeight="1" x14ac:dyDescent="0.2">
      <c r="A108" s="204" t="s">
        <v>280</v>
      </c>
      <c r="B108" s="262" t="s">
        <v>287</v>
      </c>
      <c r="C108" s="316"/>
      <c r="D108" s="328"/>
    </row>
    <row r="109" spans="1:4" ht="12" customHeight="1" x14ac:dyDescent="0.2">
      <c r="A109" s="212" t="s">
        <v>281</v>
      </c>
      <c r="B109" s="263" t="s">
        <v>288</v>
      </c>
      <c r="C109" s="316"/>
      <c r="D109" s="328"/>
    </row>
    <row r="110" spans="1:4" ht="12" customHeight="1" x14ac:dyDescent="0.2">
      <c r="A110" s="204" t="s">
        <v>366</v>
      </c>
      <c r="B110" s="263" t="s">
        <v>289</v>
      </c>
      <c r="C110" s="316"/>
      <c r="D110" s="328"/>
    </row>
    <row r="111" spans="1:4" ht="12" customHeight="1" x14ac:dyDescent="0.2">
      <c r="A111" s="204" t="s">
        <v>367</v>
      </c>
      <c r="B111" s="262" t="s">
        <v>290</v>
      </c>
      <c r="C111" s="316"/>
      <c r="D111" s="328"/>
    </row>
    <row r="112" spans="1:4" ht="12" customHeight="1" x14ac:dyDescent="0.2">
      <c r="A112" s="204" t="s">
        <v>371</v>
      </c>
      <c r="B112" s="260" t="s">
        <v>39</v>
      </c>
      <c r="C112" s="316"/>
      <c r="D112" s="328"/>
    </row>
    <row r="113" spans="1:4" ht="12" customHeight="1" x14ac:dyDescent="0.2">
      <c r="A113" s="205" t="s">
        <v>372</v>
      </c>
      <c r="B113" s="251" t="s">
        <v>430</v>
      </c>
      <c r="C113" s="316"/>
      <c r="D113" s="328"/>
    </row>
    <row r="114" spans="1:4" ht="12" customHeight="1" thickBot="1" x14ac:dyDescent="0.25">
      <c r="A114" s="213" t="s">
        <v>373</v>
      </c>
      <c r="B114" s="264" t="s">
        <v>431</v>
      </c>
      <c r="C114" s="318"/>
      <c r="D114" s="329"/>
    </row>
    <row r="115" spans="1:4" ht="12" customHeight="1" thickBot="1" x14ac:dyDescent="0.25">
      <c r="A115" s="24" t="s">
        <v>9</v>
      </c>
      <c r="B115" s="265" t="s">
        <v>291</v>
      </c>
      <c r="C115" s="312"/>
      <c r="D115" s="313"/>
    </row>
    <row r="116" spans="1:4" ht="12" customHeight="1" x14ac:dyDescent="0.2">
      <c r="A116" s="203" t="s">
        <v>74</v>
      </c>
      <c r="B116" s="251" t="s">
        <v>151</v>
      </c>
      <c r="C116" s="314"/>
      <c r="D116" s="327"/>
    </row>
    <row r="117" spans="1:4" ht="12" customHeight="1" x14ac:dyDescent="0.2">
      <c r="A117" s="203" t="s">
        <v>75</v>
      </c>
      <c r="B117" s="266" t="s">
        <v>295</v>
      </c>
      <c r="C117" s="316"/>
      <c r="D117" s="328"/>
    </row>
    <row r="118" spans="1:4" ht="12" customHeight="1" x14ac:dyDescent="0.2">
      <c r="A118" s="203" t="s">
        <v>76</v>
      </c>
      <c r="B118" s="266" t="s">
        <v>129</v>
      </c>
      <c r="C118" s="316"/>
      <c r="D118" s="328"/>
    </row>
    <row r="119" spans="1:4" ht="12" customHeight="1" x14ac:dyDescent="0.2">
      <c r="A119" s="203" t="s">
        <v>77</v>
      </c>
      <c r="B119" s="266" t="s">
        <v>296</v>
      </c>
      <c r="C119" s="316"/>
      <c r="D119" s="328"/>
    </row>
    <row r="120" spans="1:4" ht="12" customHeight="1" x14ac:dyDescent="0.2">
      <c r="A120" s="203" t="s">
        <v>78</v>
      </c>
      <c r="B120" s="267" t="s">
        <v>153</v>
      </c>
      <c r="C120" s="316"/>
      <c r="D120" s="328"/>
    </row>
    <row r="121" spans="1:4" ht="12" customHeight="1" x14ac:dyDescent="0.2">
      <c r="A121" s="203" t="s">
        <v>84</v>
      </c>
      <c r="B121" s="268" t="s">
        <v>355</v>
      </c>
      <c r="C121" s="316"/>
      <c r="D121" s="328"/>
    </row>
    <row r="122" spans="1:4" ht="12" customHeight="1" x14ac:dyDescent="0.2">
      <c r="A122" s="203" t="s">
        <v>86</v>
      </c>
      <c r="B122" s="269" t="s">
        <v>301</v>
      </c>
      <c r="C122" s="316"/>
      <c r="D122" s="328"/>
    </row>
    <row r="123" spans="1:4" ht="24" customHeight="1" x14ac:dyDescent="0.2">
      <c r="A123" s="203" t="s">
        <v>130</v>
      </c>
      <c r="B123" s="262" t="s">
        <v>284</v>
      </c>
      <c r="C123" s="316"/>
      <c r="D123" s="328"/>
    </row>
    <row r="124" spans="1:4" ht="12" customHeight="1" x14ac:dyDescent="0.2">
      <c r="A124" s="203" t="s">
        <v>131</v>
      </c>
      <c r="B124" s="262" t="s">
        <v>300</v>
      </c>
      <c r="C124" s="316"/>
      <c r="D124" s="328"/>
    </row>
    <row r="125" spans="1:4" ht="12" customHeight="1" x14ac:dyDescent="0.2">
      <c r="A125" s="203" t="s">
        <v>132</v>
      </c>
      <c r="B125" s="262" t="s">
        <v>299</v>
      </c>
      <c r="C125" s="316"/>
      <c r="D125" s="328"/>
    </row>
    <row r="126" spans="1:4" ht="12" customHeight="1" x14ac:dyDescent="0.2">
      <c r="A126" s="203" t="s">
        <v>292</v>
      </c>
      <c r="B126" s="262" t="s">
        <v>287</v>
      </c>
      <c r="C126" s="316"/>
      <c r="D126" s="328"/>
    </row>
    <row r="127" spans="1:4" ht="12" customHeight="1" x14ac:dyDescent="0.2">
      <c r="A127" s="203" t="s">
        <v>293</v>
      </c>
      <c r="B127" s="262" t="s">
        <v>298</v>
      </c>
      <c r="C127" s="316"/>
      <c r="D127" s="328"/>
    </row>
    <row r="128" spans="1:4" ht="12" customHeight="1" thickBot="1" x14ac:dyDescent="0.25">
      <c r="A128" s="212" t="s">
        <v>294</v>
      </c>
      <c r="B128" s="262" t="s">
        <v>297</v>
      </c>
      <c r="C128" s="318"/>
      <c r="D128" s="329"/>
    </row>
    <row r="129" spans="1:11" ht="12" customHeight="1" thickBot="1" x14ac:dyDescent="0.25">
      <c r="A129" s="24" t="s">
        <v>10</v>
      </c>
      <c r="B129" s="254" t="s">
        <v>376</v>
      </c>
      <c r="C129" s="312"/>
      <c r="D129" s="313"/>
    </row>
    <row r="130" spans="1:11" ht="12" customHeight="1" thickBot="1" x14ac:dyDescent="0.25">
      <c r="A130" s="24" t="s">
        <v>11</v>
      </c>
      <c r="B130" s="254" t="s">
        <v>377</v>
      </c>
      <c r="C130" s="312"/>
      <c r="D130" s="313"/>
    </row>
    <row r="131" spans="1:11" s="60" customFormat="1" ht="12" customHeight="1" x14ac:dyDescent="0.2">
      <c r="A131" s="203" t="s">
        <v>192</v>
      </c>
      <c r="B131" s="253" t="s">
        <v>435</v>
      </c>
      <c r="C131" s="314"/>
      <c r="D131" s="320"/>
    </row>
    <row r="132" spans="1:11" ht="12" customHeight="1" x14ac:dyDescent="0.2">
      <c r="A132" s="203" t="s">
        <v>195</v>
      </c>
      <c r="B132" s="253" t="s">
        <v>385</v>
      </c>
      <c r="C132" s="316"/>
      <c r="D132" s="328"/>
    </row>
    <row r="133" spans="1:11" ht="12" customHeight="1" thickBot="1" x14ac:dyDescent="0.25">
      <c r="A133" s="212" t="s">
        <v>196</v>
      </c>
      <c r="B133" s="252" t="s">
        <v>434</v>
      </c>
      <c r="C133" s="318"/>
      <c r="D133" s="329"/>
    </row>
    <row r="134" spans="1:11" ht="12" customHeight="1" thickBot="1" x14ac:dyDescent="0.25">
      <c r="A134" s="24" t="s">
        <v>12</v>
      </c>
      <c r="B134" s="254" t="s">
        <v>378</v>
      </c>
      <c r="C134" s="312"/>
      <c r="D134" s="313"/>
    </row>
    <row r="135" spans="1:11" ht="12" customHeight="1" x14ac:dyDescent="0.2">
      <c r="A135" s="203" t="s">
        <v>61</v>
      </c>
      <c r="B135" s="253" t="s">
        <v>387</v>
      </c>
      <c r="C135" s="314"/>
      <c r="D135" s="327"/>
    </row>
    <row r="136" spans="1:11" ht="12" customHeight="1" x14ac:dyDescent="0.2">
      <c r="A136" s="203" t="s">
        <v>62</v>
      </c>
      <c r="B136" s="253" t="s">
        <v>379</v>
      </c>
      <c r="C136" s="316"/>
      <c r="D136" s="328"/>
    </row>
    <row r="137" spans="1:11" ht="12" customHeight="1" x14ac:dyDescent="0.2">
      <c r="A137" s="203" t="s">
        <v>63</v>
      </c>
      <c r="B137" s="253" t="s">
        <v>380</v>
      </c>
      <c r="C137" s="316"/>
      <c r="D137" s="328"/>
    </row>
    <row r="138" spans="1:11" ht="12" customHeight="1" x14ac:dyDescent="0.2">
      <c r="A138" s="203" t="s">
        <v>117</v>
      </c>
      <c r="B138" s="253" t="s">
        <v>433</v>
      </c>
      <c r="C138" s="316"/>
      <c r="D138" s="328"/>
    </row>
    <row r="139" spans="1:11" ht="12" customHeight="1" x14ac:dyDescent="0.2">
      <c r="A139" s="203" t="s">
        <v>118</v>
      </c>
      <c r="B139" s="253" t="s">
        <v>382</v>
      </c>
      <c r="C139" s="316"/>
      <c r="D139" s="328"/>
    </row>
    <row r="140" spans="1:11" s="60" customFormat="1" ht="12" customHeight="1" thickBot="1" x14ac:dyDescent="0.25">
      <c r="A140" s="212" t="s">
        <v>119</v>
      </c>
      <c r="B140" s="252" t="s">
        <v>383</v>
      </c>
      <c r="C140" s="318"/>
      <c r="D140" s="319"/>
    </row>
    <row r="141" spans="1:11" ht="12" customHeight="1" thickBot="1" x14ac:dyDescent="0.25">
      <c r="A141" s="24" t="s">
        <v>13</v>
      </c>
      <c r="B141" s="254" t="s">
        <v>445</v>
      </c>
      <c r="C141" s="330"/>
      <c r="D141" s="331"/>
      <c r="K141" s="134"/>
    </row>
    <row r="142" spans="1:11" x14ac:dyDescent="0.2">
      <c r="A142" s="203" t="s">
        <v>64</v>
      </c>
      <c r="B142" s="253" t="s">
        <v>302</v>
      </c>
      <c r="C142" s="314"/>
      <c r="D142" s="327"/>
    </row>
    <row r="143" spans="1:11" ht="12" customHeight="1" x14ac:dyDescent="0.2">
      <c r="A143" s="203" t="s">
        <v>65</v>
      </c>
      <c r="B143" s="253" t="s">
        <v>303</v>
      </c>
      <c r="C143" s="316"/>
      <c r="D143" s="328"/>
    </row>
    <row r="144" spans="1:11" ht="12" customHeight="1" x14ac:dyDescent="0.2">
      <c r="A144" s="203" t="s">
        <v>216</v>
      </c>
      <c r="B144" s="253" t="s">
        <v>444</v>
      </c>
      <c r="C144" s="316"/>
      <c r="D144" s="328"/>
    </row>
    <row r="145" spans="1:4" s="60" customFormat="1" ht="12" customHeight="1" x14ac:dyDescent="0.2">
      <c r="A145" s="203" t="s">
        <v>217</v>
      </c>
      <c r="B145" s="253" t="s">
        <v>392</v>
      </c>
      <c r="C145" s="316"/>
      <c r="D145" s="321"/>
    </row>
    <row r="146" spans="1:4" s="60" customFormat="1" ht="12" customHeight="1" thickBot="1" x14ac:dyDescent="0.25">
      <c r="A146" s="212" t="s">
        <v>218</v>
      </c>
      <c r="B146" s="252" t="s">
        <v>321</v>
      </c>
      <c r="C146" s="318"/>
      <c r="D146" s="319"/>
    </row>
    <row r="147" spans="1:4" s="60" customFormat="1" ht="12" customHeight="1" thickBot="1" x14ac:dyDescent="0.25">
      <c r="A147" s="24" t="s">
        <v>14</v>
      </c>
      <c r="B147" s="254" t="s">
        <v>393</v>
      </c>
      <c r="C147" s="332"/>
      <c r="D147" s="333"/>
    </row>
    <row r="148" spans="1:4" s="60" customFormat="1" ht="12" customHeight="1" x14ac:dyDescent="0.2">
      <c r="A148" s="203" t="s">
        <v>66</v>
      </c>
      <c r="B148" s="253" t="s">
        <v>388</v>
      </c>
      <c r="C148" s="314"/>
      <c r="D148" s="320"/>
    </row>
    <row r="149" spans="1:4" s="60" customFormat="1" ht="12" customHeight="1" x14ac:dyDescent="0.2">
      <c r="A149" s="203" t="s">
        <v>67</v>
      </c>
      <c r="B149" s="253" t="s">
        <v>395</v>
      </c>
      <c r="C149" s="316"/>
      <c r="D149" s="321"/>
    </row>
    <row r="150" spans="1:4" s="60" customFormat="1" ht="12" customHeight="1" x14ac:dyDescent="0.2">
      <c r="A150" s="203" t="s">
        <v>228</v>
      </c>
      <c r="B150" s="253" t="s">
        <v>390</v>
      </c>
      <c r="C150" s="316"/>
      <c r="D150" s="321"/>
    </row>
    <row r="151" spans="1:4" s="60" customFormat="1" ht="12" customHeight="1" x14ac:dyDescent="0.2">
      <c r="A151" s="203" t="s">
        <v>229</v>
      </c>
      <c r="B151" s="253" t="s">
        <v>436</v>
      </c>
      <c r="C151" s="316"/>
      <c r="D151" s="321"/>
    </row>
    <row r="152" spans="1:4" ht="12.75" customHeight="1" thickBot="1" x14ac:dyDescent="0.25">
      <c r="A152" s="212" t="s">
        <v>394</v>
      </c>
      <c r="B152" s="252" t="s">
        <v>397</v>
      </c>
      <c r="C152" s="318"/>
      <c r="D152" s="329"/>
    </row>
    <row r="153" spans="1:4" ht="12.75" customHeight="1" thickBot="1" x14ac:dyDescent="0.25">
      <c r="A153" s="241" t="s">
        <v>15</v>
      </c>
      <c r="B153" s="254" t="s">
        <v>398</v>
      </c>
      <c r="C153" s="332"/>
      <c r="D153" s="333"/>
    </row>
    <row r="154" spans="1:4" ht="12.75" customHeight="1" thickBot="1" x14ac:dyDescent="0.25">
      <c r="A154" s="241" t="s">
        <v>16</v>
      </c>
      <c r="B154" s="254" t="s">
        <v>399</v>
      </c>
      <c r="C154" s="332"/>
      <c r="D154" s="334"/>
    </row>
    <row r="155" spans="1:4" ht="12" customHeight="1" thickBot="1" x14ac:dyDescent="0.25">
      <c r="A155" s="24" t="s">
        <v>17</v>
      </c>
      <c r="B155" s="254" t="s">
        <v>401</v>
      </c>
      <c r="C155" s="335"/>
      <c r="D155" s="336"/>
    </row>
    <row r="156" spans="1:4" ht="15" customHeight="1" thickBot="1" x14ac:dyDescent="0.25">
      <c r="A156" s="214" t="s">
        <v>18</v>
      </c>
      <c r="B156" s="270" t="s">
        <v>400</v>
      </c>
      <c r="C156" s="335"/>
      <c r="D156" s="336"/>
    </row>
    <row r="157" spans="1:4" ht="15" customHeight="1" x14ac:dyDescent="0.2">
      <c r="A157" s="307"/>
      <c r="B157" s="308"/>
      <c r="C157" s="309"/>
      <c r="D157" s="309"/>
    </row>
    <row r="158" spans="1:4" ht="13.5" thickBot="1" x14ac:dyDescent="0.25">
      <c r="A158" s="339"/>
      <c r="B158" s="340"/>
      <c r="C158" s="341"/>
      <c r="D158" s="306"/>
    </row>
    <row r="159" spans="1:4" ht="15" customHeight="1" thickBot="1" x14ac:dyDescent="0.25">
      <c r="A159" s="133" t="s">
        <v>437</v>
      </c>
      <c r="B159" s="259"/>
      <c r="C159" s="290"/>
      <c r="D159" s="337"/>
    </row>
    <row r="160" spans="1:4" ht="14.25" customHeight="1" thickBot="1" x14ac:dyDescent="0.25">
      <c r="A160" s="133" t="s">
        <v>146</v>
      </c>
      <c r="B160" s="259"/>
      <c r="C160" s="288"/>
      <c r="D160" s="338"/>
    </row>
  </sheetData>
  <sheetProtection formatCells="0"/>
  <mergeCells count="8">
    <mergeCell ref="A93:D93"/>
    <mergeCell ref="A1:D1"/>
    <mergeCell ref="C2:D2"/>
    <mergeCell ref="C3:D3"/>
    <mergeCell ref="A4:D4"/>
    <mergeCell ref="C6:D6"/>
    <mergeCell ref="A7:D7"/>
    <mergeCell ref="C9:D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0"/>
  <sheetViews>
    <sheetView zoomScaleNormal="100" zoomScaleSheetLayoutView="85" workbookViewId="0">
      <selection activeCell="A2" sqref="A2"/>
    </sheetView>
  </sheetViews>
  <sheetFormatPr defaultRowHeight="12.75" x14ac:dyDescent="0.2"/>
  <cols>
    <col min="1" max="1" width="19.5" style="342" customWidth="1"/>
    <col min="2" max="2" width="65.33203125" style="343" customWidth="1"/>
    <col min="3" max="3" width="14.83203125" style="344" customWidth="1"/>
    <col min="4" max="4" width="14.83203125" style="2" customWidth="1"/>
    <col min="5" max="16384" width="9.33203125" style="2"/>
  </cols>
  <sheetData>
    <row r="1" spans="1:4" s="1" customFormat="1" ht="16.5" customHeight="1" thickBot="1" x14ac:dyDescent="0.25">
      <c r="A1" s="530" t="s">
        <v>485</v>
      </c>
      <c r="B1" s="474"/>
      <c r="C1" s="474"/>
      <c r="D1" s="474"/>
    </row>
    <row r="2" spans="1:4" s="56" customFormat="1" ht="28.5" customHeight="1" x14ac:dyDescent="0.2">
      <c r="A2" s="181" t="s">
        <v>144</v>
      </c>
      <c r="B2" s="165" t="s">
        <v>457</v>
      </c>
      <c r="C2" s="531" t="s">
        <v>42</v>
      </c>
      <c r="D2" s="532"/>
    </row>
    <row r="3" spans="1:4" s="56" customFormat="1" ht="24.75" thickBot="1" x14ac:dyDescent="0.25">
      <c r="A3" s="215" t="s">
        <v>143</v>
      </c>
      <c r="B3" s="166" t="s">
        <v>459</v>
      </c>
      <c r="C3" s="533" t="s">
        <v>42</v>
      </c>
      <c r="D3" s="534"/>
    </row>
    <row r="4" spans="1:4" s="57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49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49" customFormat="1" ht="15.95" customHeight="1" thickBot="1" x14ac:dyDescent="0.25">
      <c r="A7" s="529" t="s">
        <v>44</v>
      </c>
      <c r="B7" s="500"/>
      <c r="C7" s="500"/>
      <c r="D7" s="501"/>
    </row>
    <row r="8" spans="1:4" s="49" customFormat="1" ht="12" customHeight="1" thickBot="1" x14ac:dyDescent="0.25">
      <c r="A8" s="24" t="s">
        <v>8</v>
      </c>
      <c r="B8" s="271" t="s">
        <v>176</v>
      </c>
      <c r="C8" s="312"/>
      <c r="D8" s="313"/>
    </row>
    <row r="9" spans="1:4" s="58" customFormat="1" ht="12" customHeight="1" x14ac:dyDescent="0.2">
      <c r="A9" s="203" t="s">
        <v>68</v>
      </c>
      <c r="B9" s="272" t="s">
        <v>177</v>
      </c>
      <c r="C9" s="538" t="s">
        <v>446</v>
      </c>
      <c r="D9" s="544"/>
    </row>
    <row r="10" spans="1:4" s="59" customFormat="1" ht="12" customHeight="1" x14ac:dyDescent="0.2">
      <c r="A10" s="204" t="s">
        <v>69</v>
      </c>
      <c r="B10" s="273" t="s">
        <v>178</v>
      </c>
      <c r="C10" s="545"/>
      <c r="D10" s="546"/>
    </row>
    <row r="11" spans="1:4" s="59" customFormat="1" ht="12" customHeight="1" x14ac:dyDescent="0.2">
      <c r="A11" s="204" t="s">
        <v>70</v>
      </c>
      <c r="B11" s="273" t="s">
        <v>179</v>
      </c>
      <c r="C11" s="545"/>
      <c r="D11" s="546"/>
    </row>
    <row r="12" spans="1:4" s="59" customFormat="1" ht="12" customHeight="1" x14ac:dyDescent="0.2">
      <c r="A12" s="204" t="s">
        <v>71</v>
      </c>
      <c r="B12" s="273" t="s">
        <v>180</v>
      </c>
      <c r="C12" s="545"/>
      <c r="D12" s="546"/>
    </row>
    <row r="13" spans="1:4" s="59" customFormat="1" ht="12" customHeight="1" x14ac:dyDescent="0.2">
      <c r="A13" s="204" t="s">
        <v>102</v>
      </c>
      <c r="B13" s="273" t="s">
        <v>423</v>
      </c>
      <c r="C13" s="545"/>
      <c r="D13" s="546"/>
    </row>
    <row r="14" spans="1:4" s="58" customFormat="1" ht="12" customHeight="1" thickBot="1" x14ac:dyDescent="0.25">
      <c r="A14" s="205" t="s">
        <v>72</v>
      </c>
      <c r="B14" s="274" t="s">
        <v>358</v>
      </c>
      <c r="C14" s="547"/>
      <c r="D14" s="548"/>
    </row>
    <row r="15" spans="1:4" s="58" customFormat="1" ht="12" customHeight="1" thickBot="1" x14ac:dyDescent="0.25">
      <c r="A15" s="24" t="s">
        <v>9</v>
      </c>
      <c r="B15" s="275" t="s">
        <v>181</v>
      </c>
      <c r="C15" s="312"/>
      <c r="D15" s="313"/>
    </row>
    <row r="16" spans="1:4" s="58" customFormat="1" ht="12" customHeight="1" x14ac:dyDescent="0.2">
      <c r="A16" s="203" t="s">
        <v>74</v>
      </c>
      <c r="B16" s="272" t="s">
        <v>182</v>
      </c>
      <c r="C16" s="314"/>
      <c r="D16" s="320"/>
    </row>
    <row r="17" spans="1:4" s="58" customFormat="1" ht="12" customHeight="1" x14ac:dyDescent="0.2">
      <c r="A17" s="204" t="s">
        <v>75</v>
      </c>
      <c r="B17" s="273" t="s">
        <v>183</v>
      </c>
      <c r="C17" s="316"/>
      <c r="D17" s="321"/>
    </row>
    <row r="18" spans="1:4" s="58" customFormat="1" ht="12" customHeight="1" x14ac:dyDescent="0.2">
      <c r="A18" s="204" t="s">
        <v>76</v>
      </c>
      <c r="B18" s="273" t="s">
        <v>349</v>
      </c>
      <c r="C18" s="316"/>
      <c r="D18" s="321"/>
    </row>
    <row r="19" spans="1:4" s="58" customFormat="1" ht="12" customHeight="1" x14ac:dyDescent="0.2">
      <c r="A19" s="204" t="s">
        <v>77</v>
      </c>
      <c r="B19" s="273" t="s">
        <v>350</v>
      </c>
      <c r="C19" s="316"/>
      <c r="D19" s="321"/>
    </row>
    <row r="20" spans="1:4" s="58" customFormat="1" ht="12" customHeight="1" x14ac:dyDescent="0.2">
      <c r="A20" s="204" t="s">
        <v>78</v>
      </c>
      <c r="B20" s="273" t="s">
        <v>184</v>
      </c>
      <c r="C20" s="316"/>
      <c r="D20" s="317"/>
    </row>
    <row r="21" spans="1:4" s="59" customFormat="1" ht="12" customHeight="1" thickBot="1" x14ac:dyDescent="0.25">
      <c r="A21" s="205" t="s">
        <v>84</v>
      </c>
      <c r="B21" s="274" t="s">
        <v>185</v>
      </c>
      <c r="C21" s="318"/>
      <c r="D21" s="322"/>
    </row>
    <row r="22" spans="1:4" s="59" customFormat="1" ht="12" customHeight="1" thickBot="1" x14ac:dyDescent="0.25">
      <c r="A22" s="24" t="s">
        <v>10</v>
      </c>
      <c r="B22" s="271" t="s">
        <v>186</v>
      </c>
      <c r="C22" s="312"/>
      <c r="D22" s="313"/>
    </row>
    <row r="23" spans="1:4" s="59" customFormat="1" ht="12" customHeight="1" x14ac:dyDescent="0.2">
      <c r="A23" s="203" t="s">
        <v>57</v>
      </c>
      <c r="B23" s="272" t="s">
        <v>187</v>
      </c>
      <c r="C23" s="314"/>
      <c r="D23" s="315"/>
    </row>
    <row r="24" spans="1:4" s="58" customFormat="1" ht="12" customHeight="1" x14ac:dyDescent="0.2">
      <c r="A24" s="204" t="s">
        <v>58</v>
      </c>
      <c r="B24" s="273" t="s">
        <v>188</v>
      </c>
      <c r="C24" s="316"/>
      <c r="D24" s="321"/>
    </row>
    <row r="25" spans="1:4" s="59" customFormat="1" ht="12" customHeight="1" x14ac:dyDescent="0.2">
      <c r="A25" s="204" t="s">
        <v>59</v>
      </c>
      <c r="B25" s="273" t="s">
        <v>351</v>
      </c>
      <c r="C25" s="316"/>
      <c r="D25" s="317"/>
    </row>
    <row r="26" spans="1:4" s="59" customFormat="1" ht="12" customHeight="1" x14ac:dyDescent="0.2">
      <c r="A26" s="204" t="s">
        <v>60</v>
      </c>
      <c r="B26" s="273" t="s">
        <v>352</v>
      </c>
      <c r="C26" s="316"/>
      <c r="D26" s="317"/>
    </row>
    <row r="27" spans="1:4" s="59" customFormat="1" ht="12" customHeight="1" x14ac:dyDescent="0.2">
      <c r="A27" s="204" t="s">
        <v>113</v>
      </c>
      <c r="B27" s="273" t="s">
        <v>189</v>
      </c>
      <c r="C27" s="316"/>
      <c r="D27" s="317"/>
    </row>
    <row r="28" spans="1:4" s="59" customFormat="1" ht="12" customHeight="1" thickBot="1" x14ac:dyDescent="0.25">
      <c r="A28" s="205" t="s">
        <v>114</v>
      </c>
      <c r="B28" s="274" t="s">
        <v>190</v>
      </c>
      <c r="C28" s="318"/>
      <c r="D28" s="322"/>
    </row>
    <row r="29" spans="1:4" s="59" customFormat="1" ht="12" customHeight="1" thickBot="1" x14ac:dyDescent="0.25">
      <c r="A29" s="24" t="s">
        <v>115</v>
      </c>
      <c r="B29" s="271" t="s">
        <v>191</v>
      </c>
      <c r="C29" s="312"/>
      <c r="D29" s="313"/>
    </row>
    <row r="30" spans="1:4" s="59" customFormat="1" ht="12" customHeight="1" x14ac:dyDescent="0.2">
      <c r="A30" s="203" t="s">
        <v>192</v>
      </c>
      <c r="B30" s="272" t="s">
        <v>424</v>
      </c>
      <c r="C30" s="323"/>
      <c r="D30" s="324"/>
    </row>
    <row r="31" spans="1:4" s="59" customFormat="1" ht="12" customHeight="1" x14ac:dyDescent="0.2">
      <c r="A31" s="204" t="s">
        <v>193</v>
      </c>
      <c r="B31" s="273" t="s">
        <v>198</v>
      </c>
      <c r="C31" s="316"/>
      <c r="D31" s="317"/>
    </row>
    <row r="32" spans="1:4" s="59" customFormat="1" ht="12" customHeight="1" x14ac:dyDescent="0.2">
      <c r="A32" s="204" t="s">
        <v>194</v>
      </c>
      <c r="B32" s="273" t="s">
        <v>199</v>
      </c>
      <c r="C32" s="316"/>
      <c r="D32" s="317"/>
    </row>
    <row r="33" spans="1:4" s="59" customFormat="1" ht="12" customHeight="1" x14ac:dyDescent="0.2">
      <c r="A33" s="204" t="s">
        <v>362</v>
      </c>
      <c r="B33" s="276" t="s">
        <v>363</v>
      </c>
      <c r="C33" s="316"/>
      <c r="D33" s="317"/>
    </row>
    <row r="34" spans="1:4" s="59" customFormat="1" ht="12" customHeight="1" x14ac:dyDescent="0.2">
      <c r="A34" s="204" t="s">
        <v>195</v>
      </c>
      <c r="B34" s="273" t="s">
        <v>200</v>
      </c>
      <c r="C34" s="316"/>
      <c r="D34" s="317"/>
    </row>
    <row r="35" spans="1:4" s="59" customFormat="1" ht="12" customHeight="1" x14ac:dyDescent="0.2">
      <c r="A35" s="204" t="s">
        <v>196</v>
      </c>
      <c r="B35" s="273" t="s">
        <v>201</v>
      </c>
      <c r="C35" s="316"/>
      <c r="D35" s="317"/>
    </row>
    <row r="36" spans="1:4" s="59" customFormat="1" ht="12" customHeight="1" thickBot="1" x14ac:dyDescent="0.25">
      <c r="A36" s="205" t="s">
        <v>197</v>
      </c>
      <c r="B36" s="274" t="s">
        <v>202</v>
      </c>
      <c r="C36" s="318"/>
      <c r="D36" s="322"/>
    </row>
    <row r="37" spans="1:4" s="59" customFormat="1" ht="12" customHeight="1" thickBot="1" x14ac:dyDescent="0.25">
      <c r="A37" s="24" t="s">
        <v>12</v>
      </c>
      <c r="B37" s="271" t="s">
        <v>359</v>
      </c>
      <c r="C37" s="312"/>
      <c r="D37" s="313"/>
    </row>
    <row r="38" spans="1:4" s="59" customFormat="1" ht="12" customHeight="1" x14ac:dyDescent="0.2">
      <c r="A38" s="203" t="s">
        <v>61</v>
      </c>
      <c r="B38" s="272" t="s">
        <v>205</v>
      </c>
      <c r="C38" s="314"/>
      <c r="D38" s="315"/>
    </row>
    <row r="39" spans="1:4" s="59" customFormat="1" ht="12" customHeight="1" x14ac:dyDescent="0.2">
      <c r="A39" s="204" t="s">
        <v>62</v>
      </c>
      <c r="B39" s="273" t="s">
        <v>206</v>
      </c>
      <c r="C39" s="316"/>
      <c r="D39" s="317"/>
    </row>
    <row r="40" spans="1:4" s="59" customFormat="1" ht="12" customHeight="1" x14ac:dyDescent="0.2">
      <c r="A40" s="204" t="s">
        <v>63</v>
      </c>
      <c r="B40" s="273" t="s">
        <v>207</v>
      </c>
      <c r="C40" s="316"/>
      <c r="D40" s="317"/>
    </row>
    <row r="41" spans="1:4" s="59" customFormat="1" ht="12" customHeight="1" x14ac:dyDescent="0.2">
      <c r="A41" s="204" t="s">
        <v>117</v>
      </c>
      <c r="B41" s="273" t="s">
        <v>208</v>
      </c>
      <c r="C41" s="316"/>
      <c r="D41" s="317"/>
    </row>
    <row r="42" spans="1:4" s="59" customFormat="1" ht="12" customHeight="1" x14ac:dyDescent="0.2">
      <c r="A42" s="204" t="s">
        <v>118</v>
      </c>
      <c r="B42" s="273" t="s">
        <v>209</v>
      </c>
      <c r="C42" s="316"/>
      <c r="D42" s="317"/>
    </row>
    <row r="43" spans="1:4" s="59" customFormat="1" ht="12" customHeight="1" x14ac:dyDescent="0.2">
      <c r="A43" s="204" t="s">
        <v>119</v>
      </c>
      <c r="B43" s="273" t="s">
        <v>210</v>
      </c>
      <c r="C43" s="316"/>
      <c r="D43" s="317"/>
    </row>
    <row r="44" spans="1:4" s="59" customFormat="1" ht="12" customHeight="1" x14ac:dyDescent="0.2">
      <c r="A44" s="204" t="s">
        <v>120</v>
      </c>
      <c r="B44" s="273" t="s">
        <v>211</v>
      </c>
      <c r="C44" s="316"/>
      <c r="D44" s="317"/>
    </row>
    <row r="45" spans="1:4" s="59" customFormat="1" ht="12" customHeight="1" x14ac:dyDescent="0.2">
      <c r="A45" s="204" t="s">
        <v>121</v>
      </c>
      <c r="B45" s="273" t="s">
        <v>212</v>
      </c>
      <c r="C45" s="316"/>
      <c r="D45" s="317"/>
    </row>
    <row r="46" spans="1:4" s="59" customFormat="1" ht="12" customHeight="1" x14ac:dyDescent="0.2">
      <c r="A46" s="204" t="s">
        <v>203</v>
      </c>
      <c r="B46" s="273" t="s">
        <v>213</v>
      </c>
      <c r="C46" s="316"/>
      <c r="D46" s="317"/>
    </row>
    <row r="47" spans="1:4" s="59" customFormat="1" ht="12" customHeight="1" x14ac:dyDescent="0.2">
      <c r="A47" s="205" t="s">
        <v>204</v>
      </c>
      <c r="B47" s="274" t="s">
        <v>361</v>
      </c>
      <c r="C47" s="316"/>
      <c r="D47" s="317"/>
    </row>
    <row r="48" spans="1:4" s="59" customFormat="1" ht="12" customHeight="1" thickBot="1" x14ac:dyDescent="0.25">
      <c r="A48" s="205" t="s">
        <v>360</v>
      </c>
      <c r="B48" s="274" t="s">
        <v>214</v>
      </c>
      <c r="C48" s="318"/>
      <c r="D48" s="322"/>
    </row>
    <row r="49" spans="1:4" s="59" customFormat="1" ht="12" customHeight="1" thickBot="1" x14ac:dyDescent="0.25">
      <c r="A49" s="24" t="s">
        <v>13</v>
      </c>
      <c r="B49" s="271" t="s">
        <v>215</v>
      </c>
      <c r="C49" s="312"/>
      <c r="D49" s="313"/>
    </row>
    <row r="50" spans="1:4" s="59" customFormat="1" ht="12" customHeight="1" x14ac:dyDescent="0.2">
      <c r="A50" s="203" t="s">
        <v>64</v>
      </c>
      <c r="B50" s="272" t="s">
        <v>219</v>
      </c>
      <c r="C50" s="314"/>
      <c r="D50" s="315"/>
    </row>
    <row r="51" spans="1:4" s="59" customFormat="1" ht="12" customHeight="1" x14ac:dyDescent="0.2">
      <c r="A51" s="204" t="s">
        <v>65</v>
      </c>
      <c r="B51" s="273" t="s">
        <v>220</v>
      </c>
      <c r="C51" s="316"/>
      <c r="D51" s="317"/>
    </row>
    <row r="52" spans="1:4" s="59" customFormat="1" ht="12" customHeight="1" x14ac:dyDescent="0.2">
      <c r="A52" s="204" t="s">
        <v>216</v>
      </c>
      <c r="B52" s="273" t="s">
        <v>221</v>
      </c>
      <c r="C52" s="316"/>
      <c r="D52" s="317"/>
    </row>
    <row r="53" spans="1:4" s="59" customFormat="1" ht="12" customHeight="1" x14ac:dyDescent="0.2">
      <c r="A53" s="204" t="s">
        <v>217</v>
      </c>
      <c r="B53" s="273" t="s">
        <v>222</v>
      </c>
      <c r="C53" s="316"/>
      <c r="D53" s="317"/>
    </row>
    <row r="54" spans="1:4" s="59" customFormat="1" ht="12" customHeight="1" thickBot="1" x14ac:dyDescent="0.25">
      <c r="A54" s="205" t="s">
        <v>218</v>
      </c>
      <c r="B54" s="274" t="s">
        <v>223</v>
      </c>
      <c r="C54" s="318"/>
      <c r="D54" s="322"/>
    </row>
    <row r="55" spans="1:4" s="59" customFormat="1" ht="12" customHeight="1" thickBot="1" x14ac:dyDescent="0.25">
      <c r="A55" s="24" t="s">
        <v>122</v>
      </c>
      <c r="B55" s="271" t="s">
        <v>224</v>
      </c>
      <c r="C55" s="312"/>
      <c r="D55" s="313"/>
    </row>
    <row r="56" spans="1:4" s="59" customFormat="1" ht="12" customHeight="1" x14ac:dyDescent="0.2">
      <c r="A56" s="203" t="s">
        <v>66</v>
      </c>
      <c r="B56" s="272" t="s">
        <v>225</v>
      </c>
      <c r="C56" s="314"/>
      <c r="D56" s="315"/>
    </row>
    <row r="57" spans="1:4" s="59" customFormat="1" ht="12" customHeight="1" x14ac:dyDescent="0.2">
      <c r="A57" s="204" t="s">
        <v>67</v>
      </c>
      <c r="B57" s="273" t="s">
        <v>353</v>
      </c>
      <c r="C57" s="316"/>
      <c r="D57" s="317"/>
    </row>
    <row r="58" spans="1:4" s="59" customFormat="1" ht="12" customHeight="1" x14ac:dyDescent="0.2">
      <c r="A58" s="204" t="s">
        <v>228</v>
      </c>
      <c r="B58" s="273" t="s">
        <v>226</v>
      </c>
      <c r="C58" s="316"/>
      <c r="D58" s="317"/>
    </row>
    <row r="59" spans="1:4" s="59" customFormat="1" ht="12" customHeight="1" thickBot="1" x14ac:dyDescent="0.25">
      <c r="A59" s="205" t="s">
        <v>229</v>
      </c>
      <c r="B59" s="274" t="s">
        <v>227</v>
      </c>
      <c r="C59" s="318"/>
      <c r="D59" s="322"/>
    </row>
    <row r="60" spans="1:4" s="59" customFormat="1" ht="12" customHeight="1" thickBot="1" x14ac:dyDescent="0.25">
      <c r="A60" s="24" t="s">
        <v>15</v>
      </c>
      <c r="B60" s="275" t="s">
        <v>230</v>
      </c>
      <c r="C60" s="312"/>
      <c r="D60" s="313"/>
    </row>
    <row r="61" spans="1:4" s="59" customFormat="1" ht="12" customHeight="1" x14ac:dyDescent="0.2">
      <c r="A61" s="203" t="s">
        <v>123</v>
      </c>
      <c r="B61" s="272" t="s">
        <v>232</v>
      </c>
      <c r="C61" s="314"/>
      <c r="D61" s="315"/>
    </row>
    <row r="62" spans="1:4" s="59" customFormat="1" ht="12" customHeight="1" x14ac:dyDescent="0.2">
      <c r="A62" s="204" t="s">
        <v>124</v>
      </c>
      <c r="B62" s="273" t="s">
        <v>354</v>
      </c>
      <c r="C62" s="316"/>
      <c r="D62" s="317"/>
    </row>
    <row r="63" spans="1:4" s="59" customFormat="1" ht="12" customHeight="1" x14ac:dyDescent="0.2">
      <c r="A63" s="204" t="s">
        <v>152</v>
      </c>
      <c r="B63" s="273" t="s">
        <v>233</v>
      </c>
      <c r="C63" s="316"/>
      <c r="D63" s="317"/>
    </row>
    <row r="64" spans="1:4" s="59" customFormat="1" ht="12" customHeight="1" thickBot="1" x14ac:dyDescent="0.25">
      <c r="A64" s="205" t="s">
        <v>231</v>
      </c>
      <c r="B64" s="274" t="s">
        <v>234</v>
      </c>
      <c r="C64" s="318"/>
      <c r="D64" s="322"/>
    </row>
    <row r="65" spans="1:4" s="59" customFormat="1" ht="12" customHeight="1" thickBot="1" x14ac:dyDescent="0.25">
      <c r="A65" s="24" t="s">
        <v>16</v>
      </c>
      <c r="B65" s="271" t="s">
        <v>235</v>
      </c>
      <c r="C65" s="312"/>
      <c r="D65" s="313"/>
    </row>
    <row r="66" spans="1:4" s="59" customFormat="1" ht="12" customHeight="1" thickBot="1" x14ac:dyDescent="0.2">
      <c r="A66" s="206" t="s">
        <v>325</v>
      </c>
      <c r="B66" s="275" t="s">
        <v>237</v>
      </c>
      <c r="C66" s="312"/>
      <c r="D66" s="313"/>
    </row>
    <row r="67" spans="1:4" s="59" customFormat="1" ht="12" customHeight="1" x14ac:dyDescent="0.2">
      <c r="A67" s="203" t="s">
        <v>268</v>
      </c>
      <c r="B67" s="272" t="s">
        <v>238</v>
      </c>
      <c r="C67" s="314"/>
      <c r="D67" s="315"/>
    </row>
    <row r="68" spans="1:4" s="59" customFormat="1" ht="12" customHeight="1" x14ac:dyDescent="0.2">
      <c r="A68" s="204" t="s">
        <v>277</v>
      </c>
      <c r="B68" s="273" t="s">
        <v>239</v>
      </c>
      <c r="C68" s="316"/>
      <c r="D68" s="317"/>
    </row>
    <row r="69" spans="1:4" s="59" customFormat="1" ht="12" customHeight="1" thickBot="1" x14ac:dyDescent="0.25">
      <c r="A69" s="205" t="s">
        <v>278</v>
      </c>
      <c r="B69" s="277" t="s">
        <v>240</v>
      </c>
      <c r="C69" s="318"/>
      <c r="D69" s="322"/>
    </row>
    <row r="70" spans="1:4" s="59" customFormat="1" ht="12" customHeight="1" thickBot="1" x14ac:dyDescent="0.2">
      <c r="A70" s="206" t="s">
        <v>241</v>
      </c>
      <c r="B70" s="275" t="s">
        <v>242</v>
      </c>
      <c r="C70" s="312"/>
      <c r="D70" s="313"/>
    </row>
    <row r="71" spans="1:4" s="59" customFormat="1" ht="12" customHeight="1" x14ac:dyDescent="0.2">
      <c r="A71" s="203" t="s">
        <v>103</v>
      </c>
      <c r="B71" s="272" t="s">
        <v>243</v>
      </c>
      <c r="C71" s="314"/>
      <c r="D71" s="315"/>
    </row>
    <row r="72" spans="1:4" s="59" customFormat="1" ht="12" customHeight="1" x14ac:dyDescent="0.2">
      <c r="A72" s="204" t="s">
        <v>104</v>
      </c>
      <c r="B72" s="273" t="s">
        <v>244</v>
      </c>
      <c r="C72" s="316"/>
      <c r="D72" s="317"/>
    </row>
    <row r="73" spans="1:4" s="59" customFormat="1" ht="12" customHeight="1" x14ac:dyDescent="0.2">
      <c r="A73" s="204" t="s">
        <v>269</v>
      </c>
      <c r="B73" s="273" t="s">
        <v>245</v>
      </c>
      <c r="C73" s="316"/>
      <c r="D73" s="317"/>
    </row>
    <row r="74" spans="1:4" s="59" customFormat="1" ht="12" customHeight="1" thickBot="1" x14ac:dyDescent="0.25">
      <c r="A74" s="205" t="s">
        <v>270</v>
      </c>
      <c r="B74" s="274" t="s">
        <v>246</v>
      </c>
      <c r="C74" s="318"/>
      <c r="D74" s="322"/>
    </row>
    <row r="75" spans="1:4" s="59" customFormat="1" ht="12" customHeight="1" thickBot="1" x14ac:dyDescent="0.2">
      <c r="A75" s="206" t="s">
        <v>247</v>
      </c>
      <c r="B75" s="275" t="s">
        <v>248</v>
      </c>
      <c r="C75" s="312"/>
      <c r="D75" s="313"/>
    </row>
    <row r="76" spans="1:4" s="59" customFormat="1" ht="12" customHeight="1" x14ac:dyDescent="0.2">
      <c r="A76" s="203" t="s">
        <v>271</v>
      </c>
      <c r="B76" s="272" t="s">
        <v>249</v>
      </c>
      <c r="C76" s="314"/>
      <c r="D76" s="315"/>
    </row>
    <row r="77" spans="1:4" s="59" customFormat="1" ht="12" customHeight="1" thickBot="1" x14ac:dyDescent="0.25">
      <c r="A77" s="205" t="s">
        <v>272</v>
      </c>
      <c r="B77" s="274" t="s">
        <v>250</v>
      </c>
      <c r="C77" s="318"/>
      <c r="D77" s="322"/>
    </row>
    <row r="78" spans="1:4" s="58" customFormat="1" ht="12" customHeight="1" thickBot="1" x14ac:dyDescent="0.2">
      <c r="A78" s="206" t="s">
        <v>251</v>
      </c>
      <c r="B78" s="275" t="s">
        <v>252</v>
      </c>
      <c r="C78" s="312"/>
      <c r="D78" s="313"/>
    </row>
    <row r="79" spans="1:4" s="59" customFormat="1" ht="12" customHeight="1" x14ac:dyDescent="0.2">
      <c r="A79" s="203" t="s">
        <v>273</v>
      </c>
      <c r="B79" s="272" t="s">
        <v>253</v>
      </c>
      <c r="C79" s="314"/>
      <c r="D79" s="315"/>
    </row>
    <row r="80" spans="1:4" s="59" customFormat="1" ht="12" customHeight="1" x14ac:dyDescent="0.2">
      <c r="A80" s="204" t="s">
        <v>274</v>
      </c>
      <c r="B80" s="273" t="s">
        <v>254</v>
      </c>
      <c r="C80" s="316"/>
      <c r="D80" s="317"/>
    </row>
    <row r="81" spans="1:4" s="59" customFormat="1" ht="12" customHeight="1" thickBot="1" x14ac:dyDescent="0.25">
      <c r="A81" s="205" t="s">
        <v>275</v>
      </c>
      <c r="B81" s="274" t="s">
        <v>255</v>
      </c>
      <c r="C81" s="318"/>
      <c r="D81" s="322"/>
    </row>
    <row r="82" spans="1:4" s="59" customFormat="1" ht="12" customHeight="1" thickBot="1" x14ac:dyDescent="0.2">
      <c r="A82" s="206" t="s">
        <v>256</v>
      </c>
      <c r="B82" s="275" t="s">
        <v>276</v>
      </c>
      <c r="C82" s="312"/>
      <c r="D82" s="313"/>
    </row>
    <row r="83" spans="1:4" s="59" customFormat="1" ht="12" customHeight="1" x14ac:dyDescent="0.2">
      <c r="A83" s="207" t="s">
        <v>257</v>
      </c>
      <c r="B83" s="272" t="s">
        <v>258</v>
      </c>
      <c r="C83" s="314"/>
      <c r="D83" s="315"/>
    </row>
    <row r="84" spans="1:4" s="59" customFormat="1" ht="12" customHeight="1" x14ac:dyDescent="0.2">
      <c r="A84" s="208" t="s">
        <v>259</v>
      </c>
      <c r="B84" s="273" t="s">
        <v>260</v>
      </c>
      <c r="C84" s="316"/>
      <c r="D84" s="317"/>
    </row>
    <row r="85" spans="1:4" s="59" customFormat="1" ht="12" customHeight="1" x14ac:dyDescent="0.2">
      <c r="A85" s="208" t="s">
        <v>261</v>
      </c>
      <c r="B85" s="273" t="s">
        <v>262</v>
      </c>
      <c r="C85" s="316"/>
      <c r="D85" s="317"/>
    </row>
    <row r="86" spans="1:4" s="58" customFormat="1" ht="12" customHeight="1" thickBot="1" x14ac:dyDescent="0.25">
      <c r="A86" s="209" t="s">
        <v>263</v>
      </c>
      <c r="B86" s="274" t="s">
        <v>264</v>
      </c>
      <c r="C86" s="318"/>
      <c r="D86" s="319"/>
    </row>
    <row r="87" spans="1:4" s="58" customFormat="1" ht="12" customHeight="1" thickBot="1" x14ac:dyDescent="0.2">
      <c r="A87" s="206" t="s">
        <v>265</v>
      </c>
      <c r="B87" s="275" t="s">
        <v>402</v>
      </c>
      <c r="C87" s="325"/>
      <c r="D87" s="326"/>
    </row>
    <row r="88" spans="1:4" s="58" customFormat="1" ht="12" customHeight="1" thickBot="1" x14ac:dyDescent="0.2">
      <c r="A88" s="206" t="s">
        <v>425</v>
      </c>
      <c r="B88" s="275" t="s">
        <v>266</v>
      </c>
      <c r="C88" s="325"/>
      <c r="D88" s="326"/>
    </row>
    <row r="89" spans="1:4" s="58" customFormat="1" ht="12" customHeight="1" thickBot="1" x14ac:dyDescent="0.2">
      <c r="A89" s="206" t="s">
        <v>426</v>
      </c>
      <c r="B89" s="310" t="s">
        <v>405</v>
      </c>
      <c r="C89" s="312"/>
      <c r="D89" s="313"/>
    </row>
    <row r="90" spans="1:4" s="58" customFormat="1" ht="12" customHeight="1" thickBot="1" x14ac:dyDescent="0.2">
      <c r="A90" s="210" t="s">
        <v>427</v>
      </c>
      <c r="B90" s="311" t="s">
        <v>428</v>
      </c>
      <c r="C90" s="312"/>
      <c r="D90" s="313"/>
    </row>
    <row r="91" spans="1:4" s="58" customFormat="1" ht="12" customHeight="1" x14ac:dyDescent="0.15">
      <c r="A91" s="298"/>
      <c r="B91" s="299"/>
      <c r="C91" s="300"/>
      <c r="D91" s="300"/>
    </row>
    <row r="92" spans="1:4" s="59" customFormat="1" ht="15" customHeight="1" thickBot="1" x14ac:dyDescent="0.25">
      <c r="A92" s="127"/>
      <c r="B92" s="128"/>
      <c r="C92" s="167"/>
      <c r="D92" s="297"/>
    </row>
    <row r="93" spans="1:4" s="49" customFormat="1" ht="16.5" customHeight="1" thickBot="1" x14ac:dyDescent="0.25">
      <c r="A93" s="529" t="s">
        <v>45</v>
      </c>
      <c r="B93" s="507"/>
      <c r="C93" s="507"/>
      <c r="D93" s="508"/>
    </row>
    <row r="94" spans="1:4" s="60" customFormat="1" ht="12" customHeight="1" thickBot="1" x14ac:dyDescent="0.25">
      <c r="A94" s="301" t="s">
        <v>8</v>
      </c>
      <c r="B94" s="302" t="s">
        <v>432</v>
      </c>
      <c r="C94" s="312"/>
      <c r="D94" s="312"/>
    </row>
    <row r="95" spans="1:4" ht="12" customHeight="1" x14ac:dyDescent="0.2">
      <c r="A95" s="211" t="s">
        <v>68</v>
      </c>
      <c r="B95" s="250" t="s">
        <v>38</v>
      </c>
      <c r="C95" s="314"/>
      <c r="D95" s="327"/>
    </row>
    <row r="96" spans="1:4" ht="12" customHeight="1" x14ac:dyDescent="0.2">
      <c r="A96" s="204" t="s">
        <v>69</v>
      </c>
      <c r="B96" s="251" t="s">
        <v>125</v>
      </c>
      <c r="C96" s="316"/>
      <c r="D96" s="328"/>
    </row>
    <row r="97" spans="1:4" ht="12" customHeight="1" x14ac:dyDescent="0.2">
      <c r="A97" s="204" t="s">
        <v>70</v>
      </c>
      <c r="B97" s="251" t="s">
        <v>95</v>
      </c>
      <c r="C97" s="316"/>
      <c r="D97" s="328"/>
    </row>
    <row r="98" spans="1:4" ht="12" customHeight="1" x14ac:dyDescent="0.2">
      <c r="A98" s="204" t="s">
        <v>71</v>
      </c>
      <c r="B98" s="260" t="s">
        <v>126</v>
      </c>
      <c r="C98" s="316"/>
      <c r="D98" s="328"/>
    </row>
    <row r="99" spans="1:4" ht="12" customHeight="1" x14ac:dyDescent="0.2">
      <c r="A99" s="204" t="s">
        <v>79</v>
      </c>
      <c r="B99" s="17" t="s">
        <v>127</v>
      </c>
      <c r="C99" s="316"/>
      <c r="D99" s="316"/>
    </row>
    <row r="100" spans="1:4" ht="12" customHeight="1" x14ac:dyDescent="0.2">
      <c r="A100" s="204" t="s">
        <v>72</v>
      </c>
      <c r="B100" s="251" t="s">
        <v>429</v>
      </c>
      <c r="C100" s="316"/>
      <c r="D100" s="328"/>
    </row>
    <row r="101" spans="1:4" ht="12" customHeight="1" x14ac:dyDescent="0.2">
      <c r="A101" s="204" t="s">
        <v>73</v>
      </c>
      <c r="B101" s="261" t="s">
        <v>369</v>
      </c>
      <c r="C101" s="316"/>
      <c r="D101" s="328"/>
    </row>
    <row r="102" spans="1:4" ht="12" customHeight="1" x14ac:dyDescent="0.2">
      <c r="A102" s="204" t="s">
        <v>80</v>
      </c>
      <c r="B102" s="261" t="s">
        <v>368</v>
      </c>
      <c r="C102" s="316"/>
      <c r="D102" s="328"/>
    </row>
    <row r="103" spans="1:4" ht="12" customHeight="1" x14ac:dyDescent="0.2">
      <c r="A103" s="204" t="s">
        <v>81</v>
      </c>
      <c r="B103" s="261" t="s">
        <v>282</v>
      </c>
      <c r="C103" s="316"/>
      <c r="D103" s="328"/>
    </row>
    <row r="104" spans="1:4" ht="12" customHeight="1" x14ac:dyDescent="0.2">
      <c r="A104" s="204" t="s">
        <v>82</v>
      </c>
      <c r="B104" s="262" t="s">
        <v>283</v>
      </c>
      <c r="C104" s="316"/>
      <c r="D104" s="328"/>
    </row>
    <row r="105" spans="1:4" ht="21.75" customHeight="1" x14ac:dyDescent="0.2">
      <c r="A105" s="204" t="s">
        <v>83</v>
      </c>
      <c r="B105" s="262" t="s">
        <v>284</v>
      </c>
      <c r="C105" s="316"/>
      <c r="D105" s="328"/>
    </row>
    <row r="106" spans="1:4" ht="12" customHeight="1" x14ac:dyDescent="0.2">
      <c r="A106" s="204" t="s">
        <v>85</v>
      </c>
      <c r="B106" s="261" t="s">
        <v>285</v>
      </c>
      <c r="C106" s="316"/>
      <c r="D106" s="328"/>
    </row>
    <row r="107" spans="1:4" ht="12" customHeight="1" x14ac:dyDescent="0.2">
      <c r="A107" s="204" t="s">
        <v>128</v>
      </c>
      <c r="B107" s="261" t="s">
        <v>286</v>
      </c>
      <c r="C107" s="316"/>
      <c r="D107" s="328"/>
    </row>
    <row r="108" spans="1:4" ht="12" customHeight="1" x14ac:dyDescent="0.2">
      <c r="A108" s="204" t="s">
        <v>280</v>
      </c>
      <c r="B108" s="262" t="s">
        <v>287</v>
      </c>
      <c r="C108" s="316"/>
      <c r="D108" s="328"/>
    </row>
    <row r="109" spans="1:4" ht="12" customHeight="1" x14ac:dyDescent="0.2">
      <c r="A109" s="212" t="s">
        <v>281</v>
      </c>
      <c r="B109" s="263" t="s">
        <v>288</v>
      </c>
      <c r="C109" s="316"/>
      <c r="D109" s="328"/>
    </row>
    <row r="110" spans="1:4" ht="12" customHeight="1" x14ac:dyDescent="0.2">
      <c r="A110" s="204" t="s">
        <v>366</v>
      </c>
      <c r="B110" s="263" t="s">
        <v>289</v>
      </c>
      <c r="C110" s="316"/>
      <c r="D110" s="328"/>
    </row>
    <row r="111" spans="1:4" ht="12" customHeight="1" x14ac:dyDescent="0.2">
      <c r="A111" s="204" t="s">
        <v>367</v>
      </c>
      <c r="B111" s="262" t="s">
        <v>290</v>
      </c>
      <c r="C111" s="316"/>
      <c r="D111" s="328"/>
    </row>
    <row r="112" spans="1:4" ht="12" customHeight="1" x14ac:dyDescent="0.2">
      <c r="A112" s="204" t="s">
        <v>371</v>
      </c>
      <c r="B112" s="260" t="s">
        <v>39</v>
      </c>
      <c r="C112" s="316"/>
      <c r="D112" s="328"/>
    </row>
    <row r="113" spans="1:4" ht="12" customHeight="1" x14ac:dyDescent="0.2">
      <c r="A113" s="205" t="s">
        <v>372</v>
      </c>
      <c r="B113" s="251" t="s">
        <v>430</v>
      </c>
      <c r="C113" s="316"/>
      <c r="D113" s="328"/>
    </row>
    <row r="114" spans="1:4" ht="12" customHeight="1" thickBot="1" x14ac:dyDescent="0.25">
      <c r="A114" s="213" t="s">
        <v>373</v>
      </c>
      <c r="B114" s="264" t="s">
        <v>431</v>
      </c>
      <c r="C114" s="318"/>
      <c r="D114" s="329"/>
    </row>
    <row r="115" spans="1:4" ht="12" customHeight="1" thickBot="1" x14ac:dyDescent="0.25">
      <c r="A115" s="24" t="s">
        <v>9</v>
      </c>
      <c r="B115" s="265" t="s">
        <v>291</v>
      </c>
      <c r="C115" s="312"/>
      <c r="D115" s="313"/>
    </row>
    <row r="116" spans="1:4" ht="12" customHeight="1" x14ac:dyDescent="0.2">
      <c r="A116" s="203" t="s">
        <v>74</v>
      </c>
      <c r="B116" s="251" t="s">
        <v>151</v>
      </c>
      <c r="C116" s="314"/>
      <c r="D116" s="327"/>
    </row>
    <row r="117" spans="1:4" ht="12" customHeight="1" x14ac:dyDescent="0.2">
      <c r="A117" s="203" t="s">
        <v>75</v>
      </c>
      <c r="B117" s="266" t="s">
        <v>295</v>
      </c>
      <c r="C117" s="316"/>
      <c r="D117" s="328"/>
    </row>
    <row r="118" spans="1:4" ht="12" customHeight="1" x14ac:dyDescent="0.2">
      <c r="A118" s="203" t="s">
        <v>76</v>
      </c>
      <c r="B118" s="266" t="s">
        <v>129</v>
      </c>
      <c r="C118" s="316"/>
      <c r="D118" s="328"/>
    </row>
    <row r="119" spans="1:4" ht="12" customHeight="1" x14ac:dyDescent="0.2">
      <c r="A119" s="203" t="s">
        <v>77</v>
      </c>
      <c r="B119" s="266" t="s">
        <v>296</v>
      </c>
      <c r="C119" s="316"/>
      <c r="D119" s="328"/>
    </row>
    <row r="120" spans="1:4" ht="12" customHeight="1" x14ac:dyDescent="0.2">
      <c r="A120" s="203" t="s">
        <v>78</v>
      </c>
      <c r="B120" s="267" t="s">
        <v>153</v>
      </c>
      <c r="C120" s="316"/>
      <c r="D120" s="328"/>
    </row>
    <row r="121" spans="1:4" ht="12" customHeight="1" x14ac:dyDescent="0.2">
      <c r="A121" s="203" t="s">
        <v>84</v>
      </c>
      <c r="B121" s="268" t="s">
        <v>355</v>
      </c>
      <c r="C121" s="316"/>
      <c r="D121" s="328"/>
    </row>
    <row r="122" spans="1:4" ht="12" customHeight="1" x14ac:dyDescent="0.2">
      <c r="A122" s="203" t="s">
        <v>86</v>
      </c>
      <c r="B122" s="269" t="s">
        <v>301</v>
      </c>
      <c r="C122" s="316"/>
      <c r="D122" s="328"/>
    </row>
    <row r="123" spans="1:4" ht="24" customHeight="1" x14ac:dyDescent="0.2">
      <c r="A123" s="203" t="s">
        <v>130</v>
      </c>
      <c r="B123" s="262" t="s">
        <v>284</v>
      </c>
      <c r="C123" s="316"/>
      <c r="D123" s="328"/>
    </row>
    <row r="124" spans="1:4" ht="12" customHeight="1" x14ac:dyDescent="0.2">
      <c r="A124" s="203" t="s">
        <v>131</v>
      </c>
      <c r="B124" s="262" t="s">
        <v>300</v>
      </c>
      <c r="C124" s="316"/>
      <c r="D124" s="328"/>
    </row>
    <row r="125" spans="1:4" ht="12" customHeight="1" x14ac:dyDescent="0.2">
      <c r="A125" s="203" t="s">
        <v>132</v>
      </c>
      <c r="B125" s="262" t="s">
        <v>299</v>
      </c>
      <c r="C125" s="316"/>
      <c r="D125" s="328"/>
    </row>
    <row r="126" spans="1:4" ht="12" customHeight="1" x14ac:dyDescent="0.2">
      <c r="A126" s="203" t="s">
        <v>292</v>
      </c>
      <c r="B126" s="262" t="s">
        <v>287</v>
      </c>
      <c r="C126" s="316"/>
      <c r="D126" s="328"/>
    </row>
    <row r="127" spans="1:4" ht="12" customHeight="1" x14ac:dyDescent="0.2">
      <c r="A127" s="203" t="s">
        <v>293</v>
      </c>
      <c r="B127" s="262" t="s">
        <v>298</v>
      </c>
      <c r="C127" s="316"/>
      <c r="D127" s="328"/>
    </row>
    <row r="128" spans="1:4" ht="12" customHeight="1" thickBot="1" x14ac:dyDescent="0.25">
      <c r="A128" s="212" t="s">
        <v>294</v>
      </c>
      <c r="B128" s="262" t="s">
        <v>297</v>
      </c>
      <c r="C128" s="318"/>
      <c r="D128" s="329"/>
    </row>
    <row r="129" spans="1:11" ht="12" customHeight="1" thickBot="1" x14ac:dyDescent="0.25">
      <c r="A129" s="24" t="s">
        <v>10</v>
      </c>
      <c r="B129" s="254" t="s">
        <v>376</v>
      </c>
      <c r="C129" s="312"/>
      <c r="D129" s="313"/>
    </row>
    <row r="130" spans="1:11" ht="12" customHeight="1" thickBot="1" x14ac:dyDescent="0.25">
      <c r="A130" s="24" t="s">
        <v>11</v>
      </c>
      <c r="B130" s="254" t="s">
        <v>377</v>
      </c>
      <c r="C130" s="312"/>
      <c r="D130" s="313"/>
    </row>
    <row r="131" spans="1:11" s="60" customFormat="1" ht="12" customHeight="1" x14ac:dyDescent="0.2">
      <c r="A131" s="203" t="s">
        <v>192</v>
      </c>
      <c r="B131" s="253" t="s">
        <v>435</v>
      </c>
      <c r="C131" s="314"/>
      <c r="D131" s="320"/>
    </row>
    <row r="132" spans="1:11" ht="12" customHeight="1" x14ac:dyDescent="0.2">
      <c r="A132" s="203" t="s">
        <v>195</v>
      </c>
      <c r="B132" s="253" t="s">
        <v>385</v>
      </c>
      <c r="C132" s="316"/>
      <c r="D132" s="328"/>
    </row>
    <row r="133" spans="1:11" ht="12" customHeight="1" thickBot="1" x14ac:dyDescent="0.25">
      <c r="A133" s="212" t="s">
        <v>196</v>
      </c>
      <c r="B133" s="252" t="s">
        <v>434</v>
      </c>
      <c r="C133" s="318"/>
      <c r="D133" s="329"/>
    </row>
    <row r="134" spans="1:11" ht="12" customHeight="1" thickBot="1" x14ac:dyDescent="0.25">
      <c r="A134" s="24" t="s">
        <v>12</v>
      </c>
      <c r="B134" s="254" t="s">
        <v>378</v>
      </c>
      <c r="C134" s="312"/>
      <c r="D134" s="313"/>
    </row>
    <row r="135" spans="1:11" ht="12" customHeight="1" x14ac:dyDescent="0.2">
      <c r="A135" s="203" t="s">
        <v>61</v>
      </c>
      <c r="B135" s="253" t="s">
        <v>387</v>
      </c>
      <c r="C135" s="314"/>
      <c r="D135" s="327"/>
    </row>
    <row r="136" spans="1:11" ht="12" customHeight="1" x14ac:dyDescent="0.2">
      <c r="A136" s="203" t="s">
        <v>62</v>
      </c>
      <c r="B136" s="253" t="s">
        <v>379</v>
      </c>
      <c r="C136" s="316"/>
      <c r="D136" s="328"/>
    </row>
    <row r="137" spans="1:11" ht="12" customHeight="1" x14ac:dyDescent="0.2">
      <c r="A137" s="203" t="s">
        <v>63</v>
      </c>
      <c r="B137" s="253" t="s">
        <v>380</v>
      </c>
      <c r="C137" s="316"/>
      <c r="D137" s="328"/>
    </row>
    <row r="138" spans="1:11" ht="12" customHeight="1" x14ac:dyDescent="0.2">
      <c r="A138" s="203" t="s">
        <v>117</v>
      </c>
      <c r="B138" s="253" t="s">
        <v>433</v>
      </c>
      <c r="C138" s="316"/>
      <c r="D138" s="328"/>
    </row>
    <row r="139" spans="1:11" ht="12" customHeight="1" x14ac:dyDescent="0.2">
      <c r="A139" s="203" t="s">
        <v>118</v>
      </c>
      <c r="B139" s="253" t="s">
        <v>382</v>
      </c>
      <c r="C139" s="316"/>
      <c r="D139" s="328"/>
    </row>
    <row r="140" spans="1:11" s="60" customFormat="1" ht="12" customHeight="1" thickBot="1" x14ac:dyDescent="0.25">
      <c r="A140" s="212" t="s">
        <v>119</v>
      </c>
      <c r="B140" s="252" t="s">
        <v>383</v>
      </c>
      <c r="C140" s="318"/>
      <c r="D140" s="319"/>
    </row>
    <row r="141" spans="1:11" ht="12" customHeight="1" thickBot="1" x14ac:dyDescent="0.25">
      <c r="A141" s="24" t="s">
        <v>13</v>
      </c>
      <c r="B141" s="254" t="s">
        <v>445</v>
      </c>
      <c r="C141" s="330"/>
      <c r="D141" s="331"/>
      <c r="K141" s="134"/>
    </row>
    <row r="142" spans="1:11" x14ac:dyDescent="0.2">
      <c r="A142" s="203" t="s">
        <v>64</v>
      </c>
      <c r="B142" s="253" t="s">
        <v>302</v>
      </c>
      <c r="C142" s="314"/>
      <c r="D142" s="327"/>
    </row>
    <row r="143" spans="1:11" ht="12" customHeight="1" x14ac:dyDescent="0.2">
      <c r="A143" s="203" t="s">
        <v>65</v>
      </c>
      <c r="B143" s="253" t="s">
        <v>303</v>
      </c>
      <c r="C143" s="316"/>
      <c r="D143" s="328"/>
    </row>
    <row r="144" spans="1:11" ht="12" customHeight="1" x14ac:dyDescent="0.2">
      <c r="A144" s="203" t="s">
        <v>216</v>
      </c>
      <c r="B144" s="253" t="s">
        <v>444</v>
      </c>
      <c r="C144" s="316"/>
      <c r="D144" s="328"/>
    </row>
    <row r="145" spans="1:4" s="60" customFormat="1" ht="12" customHeight="1" x14ac:dyDescent="0.2">
      <c r="A145" s="203" t="s">
        <v>217</v>
      </c>
      <c r="B145" s="253" t="s">
        <v>392</v>
      </c>
      <c r="C145" s="316"/>
      <c r="D145" s="321"/>
    </row>
    <row r="146" spans="1:4" s="60" customFormat="1" ht="12" customHeight="1" thickBot="1" x14ac:dyDescent="0.25">
      <c r="A146" s="212" t="s">
        <v>218</v>
      </c>
      <c r="B146" s="252" t="s">
        <v>321</v>
      </c>
      <c r="C146" s="318"/>
      <c r="D146" s="319"/>
    </row>
    <row r="147" spans="1:4" s="60" customFormat="1" ht="12" customHeight="1" thickBot="1" x14ac:dyDescent="0.25">
      <c r="A147" s="24" t="s">
        <v>14</v>
      </c>
      <c r="B147" s="254" t="s">
        <v>393</v>
      </c>
      <c r="C147" s="332"/>
      <c r="D147" s="333"/>
    </row>
    <row r="148" spans="1:4" s="60" customFormat="1" ht="12" customHeight="1" x14ac:dyDescent="0.2">
      <c r="A148" s="203" t="s">
        <v>66</v>
      </c>
      <c r="B148" s="253" t="s">
        <v>388</v>
      </c>
      <c r="C148" s="314"/>
      <c r="D148" s="320"/>
    </row>
    <row r="149" spans="1:4" s="60" customFormat="1" ht="12" customHeight="1" x14ac:dyDescent="0.2">
      <c r="A149" s="203" t="s">
        <v>67</v>
      </c>
      <c r="B149" s="253" t="s">
        <v>395</v>
      </c>
      <c r="C149" s="316"/>
      <c r="D149" s="321"/>
    </row>
    <row r="150" spans="1:4" s="60" customFormat="1" ht="12" customHeight="1" x14ac:dyDescent="0.2">
      <c r="A150" s="203" t="s">
        <v>228</v>
      </c>
      <c r="B150" s="253" t="s">
        <v>390</v>
      </c>
      <c r="C150" s="316"/>
      <c r="D150" s="321"/>
    </row>
    <row r="151" spans="1:4" s="60" customFormat="1" ht="12" customHeight="1" x14ac:dyDescent="0.2">
      <c r="A151" s="203" t="s">
        <v>229</v>
      </c>
      <c r="B151" s="253" t="s">
        <v>436</v>
      </c>
      <c r="C151" s="316"/>
      <c r="D151" s="321"/>
    </row>
    <row r="152" spans="1:4" ht="12.75" customHeight="1" thickBot="1" x14ac:dyDescent="0.25">
      <c r="A152" s="212" t="s">
        <v>394</v>
      </c>
      <c r="B152" s="252" t="s">
        <v>397</v>
      </c>
      <c r="C152" s="318"/>
      <c r="D152" s="329"/>
    </row>
    <row r="153" spans="1:4" ht="12.75" customHeight="1" thickBot="1" x14ac:dyDescent="0.25">
      <c r="A153" s="241" t="s">
        <v>15</v>
      </c>
      <c r="B153" s="254" t="s">
        <v>398</v>
      </c>
      <c r="C153" s="332"/>
      <c r="D153" s="333"/>
    </row>
    <row r="154" spans="1:4" ht="12.75" customHeight="1" thickBot="1" x14ac:dyDescent="0.25">
      <c r="A154" s="241" t="s">
        <v>16</v>
      </c>
      <c r="B154" s="254" t="s">
        <v>399</v>
      </c>
      <c r="C154" s="332"/>
      <c r="D154" s="334"/>
    </row>
    <row r="155" spans="1:4" ht="12" customHeight="1" thickBot="1" x14ac:dyDescent="0.25">
      <c r="A155" s="24" t="s">
        <v>17</v>
      </c>
      <c r="B155" s="254" t="s">
        <v>401</v>
      </c>
      <c r="C155" s="335"/>
      <c r="D155" s="336"/>
    </row>
    <row r="156" spans="1:4" ht="15" customHeight="1" thickBot="1" x14ac:dyDescent="0.25">
      <c r="A156" s="214" t="s">
        <v>18</v>
      </c>
      <c r="B156" s="270" t="s">
        <v>400</v>
      </c>
      <c r="C156" s="335"/>
      <c r="D156" s="336"/>
    </row>
    <row r="157" spans="1:4" ht="15" customHeight="1" x14ac:dyDescent="0.2">
      <c r="A157" s="307"/>
      <c r="B157" s="308"/>
      <c r="C157" s="309"/>
      <c r="D157" s="309"/>
    </row>
    <row r="158" spans="1:4" ht="13.5" thickBot="1" x14ac:dyDescent="0.25">
      <c r="A158" s="339"/>
      <c r="B158" s="340"/>
      <c r="C158" s="341"/>
      <c r="D158" s="306"/>
    </row>
    <row r="159" spans="1:4" ht="15" customHeight="1" thickBot="1" x14ac:dyDescent="0.25">
      <c r="A159" s="133" t="s">
        <v>437</v>
      </c>
      <c r="B159" s="259"/>
      <c r="C159" s="290"/>
      <c r="D159" s="337"/>
    </row>
    <row r="160" spans="1:4" ht="14.25" customHeight="1" thickBot="1" x14ac:dyDescent="0.25">
      <c r="A160" s="133" t="s">
        <v>146</v>
      </c>
      <c r="B160" s="259"/>
      <c r="C160" s="288"/>
      <c r="D160" s="338"/>
    </row>
  </sheetData>
  <sheetProtection formatCells="0"/>
  <mergeCells count="8">
    <mergeCell ref="A93:D93"/>
    <mergeCell ref="A1:D1"/>
    <mergeCell ref="C2:D2"/>
    <mergeCell ref="C3:D3"/>
    <mergeCell ref="A4:D4"/>
    <mergeCell ref="C6:D6"/>
    <mergeCell ref="A7:D7"/>
    <mergeCell ref="C9:D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9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>
    <tabColor rgb="FF92D050"/>
  </sheetPr>
  <dimension ref="A1:D62"/>
  <sheetViews>
    <sheetView zoomScaleNormal="130" workbookViewId="0">
      <selection activeCell="A2" sqref="A2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4" width="14.83203125" style="132" customWidth="1"/>
    <col min="5" max="16384" width="9.33203125" style="132"/>
  </cols>
  <sheetData>
    <row r="1" spans="1:4" s="125" customFormat="1" ht="21" customHeight="1" thickBot="1" x14ac:dyDescent="0.25">
      <c r="A1" s="549" t="s">
        <v>486</v>
      </c>
      <c r="B1" s="517"/>
      <c r="C1" s="517"/>
      <c r="D1" s="517"/>
    </row>
    <row r="2" spans="1:4" s="219" customFormat="1" ht="36" customHeight="1" x14ac:dyDescent="0.2">
      <c r="A2" s="181" t="s">
        <v>144</v>
      </c>
      <c r="B2" s="165" t="s">
        <v>452</v>
      </c>
      <c r="C2" s="531" t="s">
        <v>47</v>
      </c>
      <c r="D2" s="532"/>
    </row>
    <row r="3" spans="1:4" s="219" customFormat="1" ht="24.75" thickBot="1" x14ac:dyDescent="0.25">
      <c r="A3" s="215" t="s">
        <v>143</v>
      </c>
      <c r="B3" s="166" t="s">
        <v>329</v>
      </c>
      <c r="C3" s="533" t="s">
        <v>42</v>
      </c>
      <c r="D3" s="534"/>
    </row>
    <row r="4" spans="1:4" s="220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221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221" customFormat="1" ht="15.95" customHeight="1" thickBot="1" x14ac:dyDescent="0.25">
      <c r="A7" s="529" t="s">
        <v>44</v>
      </c>
      <c r="B7" s="500"/>
      <c r="C7" s="500"/>
      <c r="D7" s="501"/>
    </row>
    <row r="8" spans="1:4" s="169" customFormat="1" ht="12" customHeight="1" thickBot="1" x14ac:dyDescent="0.25">
      <c r="A8" s="281" t="s">
        <v>8</v>
      </c>
      <c r="B8" s="282" t="s">
        <v>438</v>
      </c>
      <c r="C8" s="382">
        <f>SUM(C9:C19)</f>
        <v>0</v>
      </c>
      <c r="D8" s="383">
        <f>SUM(D9:D19)</f>
        <v>0</v>
      </c>
    </row>
    <row r="9" spans="1:4" s="169" customFormat="1" ht="12" customHeight="1" x14ac:dyDescent="0.2">
      <c r="A9" s="216" t="s">
        <v>68</v>
      </c>
      <c r="B9" s="250" t="s">
        <v>205</v>
      </c>
      <c r="C9" s="384"/>
      <c r="D9" s="385"/>
    </row>
    <row r="10" spans="1:4" s="169" customFormat="1" ht="12" customHeight="1" x14ac:dyDescent="0.2">
      <c r="A10" s="217" t="s">
        <v>69</v>
      </c>
      <c r="B10" s="251" t="s">
        <v>206</v>
      </c>
      <c r="C10" s="386"/>
      <c r="D10" s="387"/>
    </row>
    <row r="11" spans="1:4" s="169" customFormat="1" ht="12" customHeight="1" x14ac:dyDescent="0.2">
      <c r="A11" s="217" t="s">
        <v>70</v>
      </c>
      <c r="B11" s="251" t="s">
        <v>207</v>
      </c>
      <c r="C11" s="386"/>
      <c r="D11" s="387"/>
    </row>
    <row r="12" spans="1:4" s="169" customFormat="1" ht="12" customHeight="1" x14ac:dyDescent="0.2">
      <c r="A12" s="217" t="s">
        <v>71</v>
      </c>
      <c r="B12" s="251" t="s">
        <v>208</v>
      </c>
      <c r="C12" s="386"/>
      <c r="D12" s="387"/>
    </row>
    <row r="13" spans="1:4" s="169" customFormat="1" ht="12" customHeight="1" x14ac:dyDescent="0.2">
      <c r="A13" s="217" t="s">
        <v>102</v>
      </c>
      <c r="B13" s="251" t="s">
        <v>209</v>
      </c>
      <c r="C13" s="386"/>
      <c r="D13" s="387"/>
    </row>
    <row r="14" spans="1:4" s="169" customFormat="1" ht="12" customHeight="1" x14ac:dyDescent="0.2">
      <c r="A14" s="217" t="s">
        <v>72</v>
      </c>
      <c r="B14" s="251" t="s">
        <v>330</v>
      </c>
      <c r="C14" s="386"/>
      <c r="D14" s="387"/>
    </row>
    <row r="15" spans="1:4" s="169" customFormat="1" ht="12" customHeight="1" x14ac:dyDescent="0.2">
      <c r="A15" s="217" t="s">
        <v>73</v>
      </c>
      <c r="B15" s="252" t="s">
        <v>331</v>
      </c>
      <c r="C15" s="386"/>
      <c r="D15" s="387"/>
    </row>
    <row r="16" spans="1:4" s="169" customFormat="1" ht="12" customHeight="1" x14ac:dyDescent="0.2">
      <c r="A16" s="217" t="s">
        <v>80</v>
      </c>
      <c r="B16" s="251" t="s">
        <v>212</v>
      </c>
      <c r="C16" s="386"/>
      <c r="D16" s="388"/>
    </row>
    <row r="17" spans="1:4" s="222" customFormat="1" ht="12" customHeight="1" x14ac:dyDescent="0.2">
      <c r="A17" s="217" t="s">
        <v>81</v>
      </c>
      <c r="B17" s="251" t="s">
        <v>213</v>
      </c>
      <c r="C17" s="386"/>
      <c r="D17" s="388"/>
    </row>
    <row r="18" spans="1:4" s="222" customFormat="1" ht="12" customHeight="1" x14ac:dyDescent="0.2">
      <c r="A18" s="217" t="s">
        <v>82</v>
      </c>
      <c r="B18" s="251" t="s">
        <v>361</v>
      </c>
      <c r="C18" s="386"/>
      <c r="D18" s="388"/>
    </row>
    <row r="19" spans="1:4" s="222" customFormat="1" ht="12" customHeight="1" thickBot="1" x14ac:dyDescent="0.25">
      <c r="A19" s="217" t="s">
        <v>83</v>
      </c>
      <c r="B19" s="252" t="s">
        <v>214</v>
      </c>
      <c r="C19" s="389"/>
      <c r="D19" s="390"/>
    </row>
    <row r="20" spans="1:4" s="169" customFormat="1" ht="12" customHeight="1" thickBot="1" x14ac:dyDescent="0.25">
      <c r="A20" s="108" t="s">
        <v>9</v>
      </c>
      <c r="B20" s="249" t="s">
        <v>332</v>
      </c>
      <c r="C20" s="382">
        <f>SUM(C21:C25)</f>
        <v>0</v>
      </c>
      <c r="D20" s="383">
        <f>SUM(D21:D25)</f>
        <v>1969511</v>
      </c>
    </row>
    <row r="21" spans="1:4" s="222" customFormat="1" ht="12" customHeight="1" x14ac:dyDescent="0.2">
      <c r="A21" s="217" t="s">
        <v>74</v>
      </c>
      <c r="B21" s="253" t="s">
        <v>182</v>
      </c>
      <c r="C21" s="384"/>
      <c r="D21" s="391"/>
    </row>
    <row r="22" spans="1:4" s="222" customFormat="1" ht="12" customHeight="1" x14ac:dyDescent="0.2">
      <c r="A22" s="217" t="s">
        <v>75</v>
      </c>
      <c r="B22" s="251" t="s">
        <v>333</v>
      </c>
      <c r="C22" s="386"/>
      <c r="D22" s="388"/>
    </row>
    <row r="23" spans="1:4" s="222" customFormat="1" ht="12" customHeight="1" x14ac:dyDescent="0.2">
      <c r="A23" s="217" t="s">
        <v>76</v>
      </c>
      <c r="B23" s="251" t="s">
        <v>334</v>
      </c>
      <c r="C23" s="386">
        <v>0</v>
      </c>
      <c r="D23" s="388">
        <v>1969511</v>
      </c>
    </row>
    <row r="24" spans="1:4" s="222" customFormat="1" ht="12" customHeight="1" thickBot="1" x14ac:dyDescent="0.25">
      <c r="A24" s="217" t="s">
        <v>77</v>
      </c>
      <c r="B24" s="251" t="s">
        <v>439</v>
      </c>
      <c r="C24" s="389"/>
      <c r="D24" s="390"/>
    </row>
    <row r="25" spans="1:4" s="222" customFormat="1" ht="12" customHeight="1" thickBot="1" x14ac:dyDescent="0.25">
      <c r="A25" s="109" t="s">
        <v>10</v>
      </c>
      <c r="B25" s="254" t="s">
        <v>116</v>
      </c>
      <c r="C25" s="392"/>
      <c r="D25" s="393"/>
    </row>
    <row r="26" spans="1:4" s="222" customFormat="1" ht="12" customHeight="1" thickBot="1" x14ac:dyDescent="0.25">
      <c r="A26" s="109" t="s">
        <v>11</v>
      </c>
      <c r="B26" s="254" t="s">
        <v>440</v>
      </c>
      <c r="C26" s="382"/>
      <c r="D26" s="383"/>
    </row>
    <row r="27" spans="1:4" s="222" customFormat="1" ht="12" customHeight="1" x14ac:dyDescent="0.2">
      <c r="A27" s="218" t="s">
        <v>192</v>
      </c>
      <c r="B27" s="255" t="s">
        <v>187</v>
      </c>
      <c r="C27" s="384"/>
      <c r="D27" s="391"/>
    </row>
    <row r="28" spans="1:4" s="222" customFormat="1" ht="12" customHeight="1" x14ac:dyDescent="0.2">
      <c r="A28" s="218" t="s">
        <v>195</v>
      </c>
      <c r="B28" s="255" t="s">
        <v>333</v>
      </c>
      <c r="C28" s="386"/>
      <c r="D28" s="388"/>
    </row>
    <row r="29" spans="1:4" s="222" customFormat="1" ht="12" customHeight="1" x14ac:dyDescent="0.2">
      <c r="A29" s="218" t="s">
        <v>196</v>
      </c>
      <c r="B29" s="256" t="s">
        <v>335</v>
      </c>
      <c r="C29" s="386"/>
      <c r="D29" s="388"/>
    </row>
    <row r="30" spans="1:4" s="222" customFormat="1" ht="12" customHeight="1" thickBot="1" x14ac:dyDescent="0.25">
      <c r="A30" s="217" t="s">
        <v>197</v>
      </c>
      <c r="B30" s="257" t="s">
        <v>441</v>
      </c>
      <c r="C30" s="389"/>
      <c r="D30" s="390"/>
    </row>
    <row r="31" spans="1:4" s="222" customFormat="1" ht="12" customHeight="1" thickBot="1" x14ac:dyDescent="0.25">
      <c r="A31" s="109" t="s">
        <v>12</v>
      </c>
      <c r="B31" s="254" t="s">
        <v>336</v>
      </c>
      <c r="C31" s="382"/>
      <c r="D31" s="393"/>
    </row>
    <row r="32" spans="1:4" s="222" customFormat="1" ht="12" customHeight="1" x14ac:dyDescent="0.2">
      <c r="A32" s="218" t="s">
        <v>61</v>
      </c>
      <c r="B32" s="255" t="s">
        <v>219</v>
      </c>
      <c r="C32" s="384"/>
      <c r="D32" s="391"/>
    </row>
    <row r="33" spans="1:4" s="222" customFormat="1" ht="12" customHeight="1" x14ac:dyDescent="0.2">
      <c r="A33" s="218" t="s">
        <v>62</v>
      </c>
      <c r="B33" s="256" t="s">
        <v>220</v>
      </c>
      <c r="C33" s="386"/>
      <c r="D33" s="388"/>
    </row>
    <row r="34" spans="1:4" s="222" customFormat="1" ht="12" customHeight="1" thickBot="1" x14ac:dyDescent="0.25">
      <c r="A34" s="217" t="s">
        <v>63</v>
      </c>
      <c r="B34" s="257" t="s">
        <v>221</v>
      </c>
      <c r="C34" s="389"/>
      <c r="D34" s="390"/>
    </row>
    <row r="35" spans="1:4" s="169" customFormat="1" ht="12" customHeight="1" thickBot="1" x14ac:dyDescent="0.25">
      <c r="A35" s="109" t="s">
        <v>13</v>
      </c>
      <c r="B35" s="254" t="s">
        <v>306</v>
      </c>
      <c r="C35" s="392"/>
      <c r="D35" s="394"/>
    </row>
    <row r="36" spans="1:4" s="169" customFormat="1" ht="12" customHeight="1" thickBot="1" x14ac:dyDescent="0.25">
      <c r="A36" s="109" t="s">
        <v>14</v>
      </c>
      <c r="B36" s="254" t="s">
        <v>337</v>
      </c>
      <c r="C36" s="392"/>
      <c r="D36" s="394"/>
    </row>
    <row r="37" spans="1:4" s="169" customFormat="1" ht="12" customHeight="1" thickBot="1" x14ac:dyDescent="0.25">
      <c r="A37" s="108" t="s">
        <v>15</v>
      </c>
      <c r="B37" s="254" t="s">
        <v>338</v>
      </c>
      <c r="C37" s="382">
        <f>+C8+C20+C25+C26+C31+C35+C36</f>
        <v>0</v>
      </c>
      <c r="D37" s="383">
        <f>+D8+D20+D25+D26+D31+D35+D36</f>
        <v>1969511</v>
      </c>
    </row>
    <row r="38" spans="1:4" s="169" customFormat="1" ht="12" customHeight="1" thickBot="1" x14ac:dyDescent="0.25">
      <c r="A38" s="126" t="s">
        <v>16</v>
      </c>
      <c r="B38" s="254" t="s">
        <v>339</v>
      </c>
      <c r="C38" s="382">
        <f>SUM(C39:C41)</f>
        <v>63552429</v>
      </c>
      <c r="D38" s="383">
        <f>SUM(D39:D41)</f>
        <v>62812084</v>
      </c>
    </row>
    <row r="39" spans="1:4" s="169" customFormat="1" ht="12" customHeight="1" x14ac:dyDescent="0.2">
      <c r="A39" s="218" t="s">
        <v>340</v>
      </c>
      <c r="B39" s="255" t="s">
        <v>160</v>
      </c>
      <c r="C39" s="384">
        <v>1009930</v>
      </c>
      <c r="D39" s="391">
        <v>1009930</v>
      </c>
    </row>
    <row r="40" spans="1:4" s="169" customFormat="1" ht="12" customHeight="1" x14ac:dyDescent="0.2">
      <c r="A40" s="218" t="s">
        <v>341</v>
      </c>
      <c r="B40" s="256" t="s">
        <v>2</v>
      </c>
      <c r="C40" s="386"/>
      <c r="D40" s="387"/>
    </row>
    <row r="41" spans="1:4" s="222" customFormat="1" ht="12" customHeight="1" thickBot="1" x14ac:dyDescent="0.25">
      <c r="A41" s="217" t="s">
        <v>342</v>
      </c>
      <c r="B41" s="257" t="s">
        <v>343</v>
      </c>
      <c r="C41" s="389">
        <v>62542499</v>
      </c>
      <c r="D41" s="389">
        <v>61802154</v>
      </c>
    </row>
    <row r="42" spans="1:4" s="222" customFormat="1" ht="15" customHeight="1" thickBot="1" x14ac:dyDescent="0.25">
      <c r="A42" s="126" t="s">
        <v>17</v>
      </c>
      <c r="B42" s="258" t="s">
        <v>344</v>
      </c>
      <c r="C42" s="382">
        <f>+C37+C38</f>
        <v>63552429</v>
      </c>
      <c r="D42" s="383">
        <f>+D37+D38</f>
        <v>64781595</v>
      </c>
    </row>
    <row r="43" spans="1:4" s="222" customFormat="1" ht="15" customHeight="1" x14ac:dyDescent="0.2">
      <c r="A43" s="127"/>
      <c r="B43" s="128"/>
      <c r="C43" s="167"/>
    </row>
    <row r="44" spans="1:4" ht="13.5" thickBot="1" x14ac:dyDescent="0.25">
      <c r="A44" s="129"/>
      <c r="B44" s="130"/>
      <c r="C44" s="168"/>
    </row>
    <row r="45" spans="1:4" s="221" customFormat="1" ht="16.5" customHeight="1" thickBot="1" x14ac:dyDescent="0.25">
      <c r="A45" s="529" t="s">
        <v>45</v>
      </c>
      <c r="B45" s="507"/>
      <c r="C45" s="507"/>
      <c r="D45" s="508"/>
    </row>
    <row r="46" spans="1:4" s="223" customFormat="1" ht="12" customHeight="1" thickBot="1" x14ac:dyDescent="0.25">
      <c r="A46" s="285" t="s">
        <v>8</v>
      </c>
      <c r="B46" s="286" t="s">
        <v>345</v>
      </c>
      <c r="C46" s="382">
        <f>SUM(C47:C51)</f>
        <v>63552429</v>
      </c>
      <c r="D46" s="383">
        <f>SUM(D47:D51)</f>
        <v>64781595</v>
      </c>
    </row>
    <row r="47" spans="1:4" ht="12" customHeight="1" x14ac:dyDescent="0.2">
      <c r="A47" s="217" t="s">
        <v>68</v>
      </c>
      <c r="B47" s="253" t="s">
        <v>38</v>
      </c>
      <c r="C47" s="384">
        <v>50777836</v>
      </c>
      <c r="D47" s="391">
        <v>51185943</v>
      </c>
    </row>
    <row r="48" spans="1:4" ht="12" customHeight="1" x14ac:dyDescent="0.2">
      <c r="A48" s="217" t="s">
        <v>69</v>
      </c>
      <c r="B48" s="251" t="s">
        <v>125</v>
      </c>
      <c r="C48" s="386">
        <v>8243596</v>
      </c>
      <c r="D48" s="388">
        <v>8330164</v>
      </c>
    </row>
    <row r="49" spans="1:4" ht="12" customHeight="1" x14ac:dyDescent="0.2">
      <c r="A49" s="217" t="s">
        <v>70</v>
      </c>
      <c r="B49" s="251" t="s">
        <v>95</v>
      </c>
      <c r="C49" s="386">
        <v>4530997</v>
      </c>
      <c r="D49" s="388">
        <v>5265488</v>
      </c>
    </row>
    <row r="50" spans="1:4" ht="12" customHeight="1" x14ac:dyDescent="0.2">
      <c r="A50" s="217" t="s">
        <v>71</v>
      </c>
      <c r="B50" s="251" t="s">
        <v>126</v>
      </c>
      <c r="C50" s="386"/>
      <c r="D50" s="388"/>
    </row>
    <row r="51" spans="1:4" ht="12" customHeight="1" thickBot="1" x14ac:dyDescent="0.25">
      <c r="A51" s="217" t="s">
        <v>102</v>
      </c>
      <c r="B51" s="251" t="s">
        <v>127</v>
      </c>
      <c r="C51" s="389"/>
      <c r="D51" s="390"/>
    </row>
    <row r="52" spans="1:4" ht="12" customHeight="1" thickBot="1" x14ac:dyDescent="0.25">
      <c r="A52" s="109" t="s">
        <v>9</v>
      </c>
      <c r="B52" s="254" t="s">
        <v>346</v>
      </c>
      <c r="C52" s="382">
        <f>SUM(C53:C55)</f>
        <v>0</v>
      </c>
      <c r="D52" s="383">
        <f>SUM(D53:D55)</f>
        <v>0</v>
      </c>
    </row>
    <row r="53" spans="1:4" s="223" customFormat="1" ht="12" customHeight="1" x14ac:dyDescent="0.2">
      <c r="A53" s="217" t="s">
        <v>74</v>
      </c>
      <c r="B53" s="253" t="s">
        <v>151</v>
      </c>
      <c r="C53" s="384"/>
      <c r="D53" s="391"/>
    </row>
    <row r="54" spans="1:4" ht="12" customHeight="1" x14ac:dyDescent="0.2">
      <c r="A54" s="217" t="s">
        <v>75</v>
      </c>
      <c r="B54" s="251" t="s">
        <v>129</v>
      </c>
      <c r="C54" s="386"/>
      <c r="D54" s="388"/>
    </row>
    <row r="55" spans="1:4" ht="12" customHeight="1" x14ac:dyDescent="0.2">
      <c r="A55" s="217" t="s">
        <v>76</v>
      </c>
      <c r="B55" s="251" t="s">
        <v>46</v>
      </c>
      <c r="C55" s="386"/>
      <c r="D55" s="388"/>
    </row>
    <row r="56" spans="1:4" ht="12" customHeight="1" thickBot="1" x14ac:dyDescent="0.25">
      <c r="A56" s="217" t="s">
        <v>77</v>
      </c>
      <c r="B56" s="251" t="s">
        <v>442</v>
      </c>
      <c r="C56" s="389"/>
      <c r="D56" s="390"/>
    </row>
    <row r="57" spans="1:4" ht="12" customHeight="1" thickBot="1" x14ac:dyDescent="0.25">
      <c r="A57" s="109" t="s">
        <v>10</v>
      </c>
      <c r="B57" s="254" t="s">
        <v>4</v>
      </c>
      <c r="C57" s="392"/>
      <c r="D57" s="395"/>
    </row>
    <row r="58" spans="1:4" ht="15" customHeight="1" thickBot="1" x14ac:dyDescent="0.25">
      <c r="A58" s="109" t="s">
        <v>11</v>
      </c>
      <c r="B58" s="287" t="s">
        <v>443</v>
      </c>
      <c r="C58" s="382">
        <f>+C46+C52+C57</f>
        <v>63552429</v>
      </c>
      <c r="D58" s="383">
        <f>+D46+D52+D57</f>
        <v>64781595</v>
      </c>
    </row>
    <row r="59" spans="1:4" ht="15" customHeight="1" x14ac:dyDescent="0.2">
      <c r="A59" s="296"/>
      <c r="B59" s="291"/>
      <c r="C59" s="291"/>
      <c r="D59" s="291"/>
    </row>
    <row r="60" spans="1:4" ht="13.5" thickBot="1" x14ac:dyDescent="0.25">
      <c r="A60" s="293"/>
      <c r="B60" s="294"/>
      <c r="C60" s="294"/>
      <c r="D60" s="294"/>
    </row>
    <row r="61" spans="1:4" ht="15" customHeight="1" thickBot="1" x14ac:dyDescent="0.25">
      <c r="A61" s="133" t="s">
        <v>437</v>
      </c>
      <c r="B61" s="259"/>
      <c r="C61" s="290">
        <v>15</v>
      </c>
      <c r="D61" s="292">
        <v>15</v>
      </c>
    </row>
    <row r="62" spans="1:4" ht="14.25" customHeight="1" thickBot="1" x14ac:dyDescent="0.25">
      <c r="A62" s="133" t="s">
        <v>146</v>
      </c>
      <c r="B62" s="259"/>
      <c r="C62" s="288"/>
      <c r="D62" s="289"/>
    </row>
  </sheetData>
  <sheetProtection formatCells="0"/>
  <mergeCells count="7">
    <mergeCell ref="A45:D45"/>
    <mergeCell ref="A1:D1"/>
    <mergeCell ref="A7:D7"/>
    <mergeCell ref="A4:D4"/>
    <mergeCell ref="C6:D6"/>
    <mergeCell ref="C2:D2"/>
    <mergeCell ref="C3:D3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zoomScaleNormal="130" workbookViewId="0">
      <selection activeCell="A2" sqref="A2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4" width="14.83203125" style="132" customWidth="1"/>
    <col min="5" max="16384" width="9.33203125" style="132"/>
  </cols>
  <sheetData>
    <row r="1" spans="1:4" s="125" customFormat="1" ht="21" customHeight="1" thickBot="1" x14ac:dyDescent="0.25">
      <c r="A1" s="549" t="s">
        <v>487</v>
      </c>
      <c r="B1" s="517"/>
      <c r="C1" s="517"/>
      <c r="D1" s="517"/>
    </row>
    <row r="2" spans="1:4" s="219" customFormat="1" ht="36" customHeight="1" x14ac:dyDescent="0.2">
      <c r="A2" s="181" t="s">
        <v>144</v>
      </c>
      <c r="B2" s="165" t="s">
        <v>455</v>
      </c>
      <c r="C2" s="531" t="s">
        <v>48</v>
      </c>
      <c r="D2" s="532"/>
    </row>
    <row r="3" spans="1:4" s="219" customFormat="1" ht="24.75" thickBot="1" x14ac:dyDescent="0.25">
      <c r="A3" s="215" t="s">
        <v>143</v>
      </c>
      <c r="B3" s="166" t="s">
        <v>329</v>
      </c>
      <c r="C3" s="533" t="s">
        <v>42</v>
      </c>
      <c r="D3" s="534"/>
    </row>
    <row r="4" spans="1:4" s="220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221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221" customFormat="1" ht="15.95" customHeight="1" thickBot="1" x14ac:dyDescent="0.25">
      <c r="A7" s="529" t="s">
        <v>44</v>
      </c>
      <c r="B7" s="500"/>
      <c r="C7" s="500"/>
      <c r="D7" s="501"/>
    </row>
    <row r="8" spans="1:4" s="169" customFormat="1" ht="12" customHeight="1" thickBot="1" x14ac:dyDescent="0.25">
      <c r="A8" s="281" t="s">
        <v>8</v>
      </c>
      <c r="B8" s="282" t="s">
        <v>438</v>
      </c>
      <c r="C8" s="382">
        <f>SUM(C9:C19)</f>
        <v>0</v>
      </c>
      <c r="D8" s="383">
        <f>SUM(D9:D19)</f>
        <v>0</v>
      </c>
    </row>
    <row r="9" spans="1:4" s="169" customFormat="1" ht="12" customHeight="1" x14ac:dyDescent="0.2">
      <c r="A9" s="216" t="s">
        <v>68</v>
      </c>
      <c r="B9" s="250" t="s">
        <v>205</v>
      </c>
      <c r="C9" s="384"/>
      <c r="D9" s="385"/>
    </row>
    <row r="10" spans="1:4" s="169" customFormat="1" ht="12" customHeight="1" x14ac:dyDescent="0.2">
      <c r="A10" s="217" t="s">
        <v>69</v>
      </c>
      <c r="B10" s="251" t="s">
        <v>206</v>
      </c>
      <c r="C10" s="386"/>
      <c r="D10" s="387"/>
    </row>
    <row r="11" spans="1:4" s="169" customFormat="1" ht="12" customHeight="1" x14ac:dyDescent="0.2">
      <c r="A11" s="217" t="s">
        <v>70</v>
      </c>
      <c r="B11" s="251" t="s">
        <v>207</v>
      </c>
      <c r="C11" s="386"/>
      <c r="D11" s="388"/>
    </row>
    <row r="12" spans="1:4" s="169" customFormat="1" ht="12" customHeight="1" x14ac:dyDescent="0.2">
      <c r="A12" s="217" t="s">
        <v>71</v>
      </c>
      <c r="B12" s="251" t="s">
        <v>208</v>
      </c>
      <c r="C12" s="386"/>
      <c r="D12" s="387"/>
    </row>
    <row r="13" spans="1:4" s="169" customFormat="1" ht="12" customHeight="1" x14ac:dyDescent="0.2">
      <c r="A13" s="217" t="s">
        <v>102</v>
      </c>
      <c r="B13" s="251" t="s">
        <v>209</v>
      </c>
      <c r="C13" s="386"/>
      <c r="D13" s="388"/>
    </row>
    <row r="14" spans="1:4" s="169" customFormat="1" ht="12" customHeight="1" x14ac:dyDescent="0.2">
      <c r="A14" s="217" t="s">
        <v>72</v>
      </c>
      <c r="B14" s="251" t="s">
        <v>330</v>
      </c>
      <c r="C14" s="386"/>
      <c r="D14" s="388"/>
    </row>
    <row r="15" spans="1:4" s="169" customFormat="1" ht="12" customHeight="1" x14ac:dyDescent="0.2">
      <c r="A15" s="217" t="s">
        <v>73</v>
      </c>
      <c r="B15" s="252" t="s">
        <v>331</v>
      </c>
      <c r="C15" s="386"/>
      <c r="D15" s="388"/>
    </row>
    <row r="16" spans="1:4" s="169" customFormat="1" ht="12" customHeight="1" x14ac:dyDescent="0.2">
      <c r="A16" s="217" t="s">
        <v>80</v>
      </c>
      <c r="B16" s="251" t="s">
        <v>212</v>
      </c>
      <c r="C16" s="386"/>
      <c r="D16" s="388"/>
    </row>
    <row r="17" spans="1:4" s="222" customFormat="1" ht="12" customHeight="1" x14ac:dyDescent="0.2">
      <c r="A17" s="217" t="s">
        <v>81</v>
      </c>
      <c r="B17" s="251" t="s">
        <v>213</v>
      </c>
      <c r="C17" s="386"/>
      <c r="D17" s="388"/>
    </row>
    <row r="18" spans="1:4" s="222" customFormat="1" ht="12" customHeight="1" x14ac:dyDescent="0.2">
      <c r="A18" s="217" t="s">
        <v>82</v>
      </c>
      <c r="B18" s="251" t="s">
        <v>361</v>
      </c>
      <c r="C18" s="386"/>
      <c r="D18" s="388"/>
    </row>
    <row r="19" spans="1:4" s="222" customFormat="1" ht="12" customHeight="1" thickBot="1" x14ac:dyDescent="0.25">
      <c r="A19" s="217" t="s">
        <v>83</v>
      </c>
      <c r="B19" s="252" t="s">
        <v>214</v>
      </c>
      <c r="C19" s="389"/>
      <c r="D19" s="390"/>
    </row>
    <row r="20" spans="1:4" s="169" customFormat="1" ht="12" customHeight="1" thickBot="1" x14ac:dyDescent="0.25">
      <c r="A20" s="108" t="s">
        <v>9</v>
      </c>
      <c r="B20" s="249" t="s">
        <v>332</v>
      </c>
      <c r="C20" s="382"/>
      <c r="D20" s="383"/>
    </row>
    <row r="21" spans="1:4" s="222" customFormat="1" ht="12" customHeight="1" x14ac:dyDescent="0.2">
      <c r="A21" s="217" t="s">
        <v>74</v>
      </c>
      <c r="B21" s="253" t="s">
        <v>182</v>
      </c>
      <c r="C21" s="384"/>
      <c r="D21" s="391"/>
    </row>
    <row r="22" spans="1:4" s="222" customFormat="1" ht="12" customHeight="1" x14ac:dyDescent="0.2">
      <c r="A22" s="217" t="s">
        <v>75</v>
      </c>
      <c r="B22" s="251" t="s">
        <v>333</v>
      </c>
      <c r="C22" s="386"/>
      <c r="D22" s="388"/>
    </row>
    <row r="23" spans="1:4" s="222" customFormat="1" ht="12" customHeight="1" x14ac:dyDescent="0.2">
      <c r="A23" s="217" t="s">
        <v>76</v>
      </c>
      <c r="B23" s="251" t="s">
        <v>334</v>
      </c>
      <c r="C23" s="386"/>
      <c r="D23" s="388"/>
    </row>
    <row r="24" spans="1:4" s="222" customFormat="1" ht="12" customHeight="1" thickBot="1" x14ac:dyDescent="0.25">
      <c r="A24" s="217" t="s">
        <v>77</v>
      </c>
      <c r="B24" s="251" t="s">
        <v>439</v>
      </c>
      <c r="C24" s="389"/>
      <c r="D24" s="390"/>
    </row>
    <row r="25" spans="1:4" s="222" customFormat="1" ht="12" customHeight="1" thickBot="1" x14ac:dyDescent="0.25">
      <c r="A25" s="109" t="s">
        <v>10</v>
      </c>
      <c r="B25" s="254" t="s">
        <v>116</v>
      </c>
      <c r="C25" s="392"/>
      <c r="D25" s="393"/>
    </row>
    <row r="26" spans="1:4" s="222" customFormat="1" ht="12" customHeight="1" thickBot="1" x14ac:dyDescent="0.25">
      <c r="A26" s="109" t="s">
        <v>11</v>
      </c>
      <c r="B26" s="254" t="s">
        <v>440</v>
      </c>
      <c r="C26" s="382">
        <f>SUM(C27:C29)</f>
        <v>0</v>
      </c>
      <c r="D26" s="383">
        <f>SUM(D27:D29)</f>
        <v>0</v>
      </c>
    </row>
    <row r="27" spans="1:4" s="222" customFormat="1" ht="12" customHeight="1" x14ac:dyDescent="0.2">
      <c r="A27" s="218" t="s">
        <v>192</v>
      </c>
      <c r="B27" s="255" t="s">
        <v>187</v>
      </c>
      <c r="C27" s="384"/>
      <c r="D27" s="391"/>
    </row>
    <row r="28" spans="1:4" s="222" customFormat="1" ht="12" customHeight="1" x14ac:dyDescent="0.2">
      <c r="A28" s="218" t="s">
        <v>195</v>
      </c>
      <c r="B28" s="255" t="s">
        <v>333</v>
      </c>
      <c r="C28" s="386"/>
      <c r="D28" s="388"/>
    </row>
    <row r="29" spans="1:4" s="222" customFormat="1" ht="12" customHeight="1" x14ac:dyDescent="0.2">
      <c r="A29" s="218" t="s">
        <v>196</v>
      </c>
      <c r="B29" s="256" t="s">
        <v>335</v>
      </c>
      <c r="C29" s="386"/>
      <c r="D29" s="388"/>
    </row>
    <row r="30" spans="1:4" s="222" customFormat="1" ht="12" customHeight="1" thickBot="1" x14ac:dyDescent="0.25">
      <c r="A30" s="217" t="s">
        <v>197</v>
      </c>
      <c r="B30" s="257" t="s">
        <v>441</v>
      </c>
      <c r="C30" s="389"/>
      <c r="D30" s="390"/>
    </row>
    <row r="31" spans="1:4" s="222" customFormat="1" ht="12" customHeight="1" thickBot="1" x14ac:dyDescent="0.25">
      <c r="A31" s="109" t="s">
        <v>12</v>
      </c>
      <c r="B31" s="254" t="s">
        <v>336</v>
      </c>
      <c r="C31" s="382"/>
      <c r="D31" s="393"/>
    </row>
    <row r="32" spans="1:4" s="222" customFormat="1" ht="12" customHeight="1" x14ac:dyDescent="0.2">
      <c r="A32" s="218" t="s">
        <v>61</v>
      </c>
      <c r="B32" s="255" t="s">
        <v>219</v>
      </c>
      <c r="C32" s="384"/>
      <c r="D32" s="391"/>
    </row>
    <row r="33" spans="1:4" s="222" customFormat="1" ht="12" customHeight="1" x14ac:dyDescent="0.2">
      <c r="A33" s="218" t="s">
        <v>62</v>
      </c>
      <c r="B33" s="256" t="s">
        <v>220</v>
      </c>
      <c r="C33" s="386"/>
      <c r="D33" s="388"/>
    </row>
    <row r="34" spans="1:4" s="222" customFormat="1" ht="12" customHeight="1" thickBot="1" x14ac:dyDescent="0.25">
      <c r="A34" s="217" t="s">
        <v>63</v>
      </c>
      <c r="B34" s="257" t="s">
        <v>221</v>
      </c>
      <c r="C34" s="389"/>
      <c r="D34" s="390"/>
    </row>
    <row r="35" spans="1:4" s="169" customFormat="1" ht="12" customHeight="1" thickBot="1" x14ac:dyDescent="0.25">
      <c r="A35" s="109" t="s">
        <v>13</v>
      </c>
      <c r="B35" s="254" t="s">
        <v>306</v>
      </c>
      <c r="C35" s="392"/>
      <c r="D35" s="394"/>
    </row>
    <row r="36" spans="1:4" s="169" customFormat="1" ht="12" customHeight="1" thickBot="1" x14ac:dyDescent="0.25">
      <c r="A36" s="109" t="s">
        <v>14</v>
      </c>
      <c r="B36" s="254" t="s">
        <v>337</v>
      </c>
      <c r="C36" s="392"/>
      <c r="D36" s="394"/>
    </row>
    <row r="37" spans="1:4" s="169" customFormat="1" ht="12" customHeight="1" thickBot="1" x14ac:dyDescent="0.25">
      <c r="A37" s="108" t="s">
        <v>15</v>
      </c>
      <c r="B37" s="254" t="s">
        <v>338</v>
      </c>
      <c r="C37" s="382">
        <f>+C8+C20+C25+C26+C31+C35+C36</f>
        <v>0</v>
      </c>
      <c r="D37" s="383">
        <f>+D8+D20+D25+D26+D31+D35+D36</f>
        <v>0</v>
      </c>
    </row>
    <row r="38" spans="1:4" s="169" customFormat="1" ht="12" customHeight="1" thickBot="1" x14ac:dyDescent="0.25">
      <c r="A38" s="126" t="s">
        <v>16</v>
      </c>
      <c r="B38" s="254" t="s">
        <v>339</v>
      </c>
      <c r="C38" s="382">
        <f>SUM(C39:C41)</f>
        <v>52211448</v>
      </c>
      <c r="D38" s="383">
        <f>SUM(D39:D41)</f>
        <v>52211448</v>
      </c>
    </row>
    <row r="39" spans="1:4" s="169" customFormat="1" ht="12" customHeight="1" x14ac:dyDescent="0.2">
      <c r="A39" s="218" t="s">
        <v>340</v>
      </c>
      <c r="B39" s="255" t="s">
        <v>160</v>
      </c>
      <c r="C39" s="384">
        <v>20802</v>
      </c>
      <c r="D39" s="391">
        <v>20802</v>
      </c>
    </row>
    <row r="40" spans="1:4" s="169" customFormat="1" ht="12" customHeight="1" x14ac:dyDescent="0.2">
      <c r="A40" s="218" t="s">
        <v>341</v>
      </c>
      <c r="B40" s="256" t="s">
        <v>2</v>
      </c>
      <c r="C40" s="386"/>
      <c r="D40" s="387"/>
    </row>
    <row r="41" spans="1:4" s="222" customFormat="1" ht="12" customHeight="1" thickBot="1" x14ac:dyDescent="0.25">
      <c r="A41" s="217" t="s">
        <v>342</v>
      </c>
      <c r="B41" s="257" t="s">
        <v>343</v>
      </c>
      <c r="C41" s="389">
        <v>52190646</v>
      </c>
      <c r="D41" s="390">
        <v>52190646</v>
      </c>
    </row>
    <row r="42" spans="1:4" s="222" customFormat="1" ht="15" customHeight="1" thickBot="1" x14ac:dyDescent="0.25">
      <c r="A42" s="126" t="s">
        <v>17</v>
      </c>
      <c r="B42" s="258" t="s">
        <v>344</v>
      </c>
      <c r="C42" s="382">
        <f>+C37+C38</f>
        <v>52211448</v>
      </c>
      <c r="D42" s="383">
        <f>+D37+D38</f>
        <v>52211448</v>
      </c>
    </row>
    <row r="43" spans="1:4" s="222" customFormat="1" ht="15" customHeight="1" x14ac:dyDescent="0.2">
      <c r="A43" s="127"/>
      <c r="B43" s="128"/>
      <c r="C43" s="167"/>
    </row>
    <row r="44" spans="1:4" ht="13.5" thickBot="1" x14ac:dyDescent="0.25">
      <c r="A44" s="129"/>
      <c r="B44" s="130"/>
      <c r="C44" s="168"/>
    </row>
    <row r="45" spans="1:4" s="221" customFormat="1" ht="16.5" customHeight="1" thickBot="1" x14ac:dyDescent="0.25">
      <c r="A45" s="529" t="s">
        <v>45</v>
      </c>
      <c r="B45" s="507"/>
      <c r="C45" s="507"/>
      <c r="D45" s="508"/>
    </row>
    <row r="46" spans="1:4" s="223" customFormat="1" ht="12" customHeight="1" thickBot="1" x14ac:dyDescent="0.25">
      <c r="A46" s="285" t="s">
        <v>8</v>
      </c>
      <c r="B46" s="286" t="s">
        <v>345</v>
      </c>
      <c r="C46" s="382">
        <f>SUM(C47:C51)</f>
        <v>52211448</v>
      </c>
      <c r="D46" s="383">
        <f>SUM(D47:D51)</f>
        <v>52211448</v>
      </c>
    </row>
    <row r="47" spans="1:4" ht="12" customHeight="1" x14ac:dyDescent="0.2">
      <c r="A47" s="217" t="s">
        <v>68</v>
      </c>
      <c r="B47" s="253" t="s">
        <v>38</v>
      </c>
      <c r="C47" s="384">
        <v>42720840</v>
      </c>
      <c r="D47" s="391">
        <v>42720840</v>
      </c>
    </row>
    <row r="48" spans="1:4" ht="12" customHeight="1" x14ac:dyDescent="0.2">
      <c r="A48" s="217" t="s">
        <v>69</v>
      </c>
      <c r="B48" s="251" t="s">
        <v>125</v>
      </c>
      <c r="C48" s="386">
        <v>7663866</v>
      </c>
      <c r="D48" s="388">
        <v>7663866</v>
      </c>
    </row>
    <row r="49" spans="1:4" ht="12" customHeight="1" x14ac:dyDescent="0.2">
      <c r="A49" s="217" t="s">
        <v>70</v>
      </c>
      <c r="B49" s="251" t="s">
        <v>95</v>
      </c>
      <c r="C49" s="386">
        <v>1826742</v>
      </c>
      <c r="D49" s="388">
        <v>1826742</v>
      </c>
    </row>
    <row r="50" spans="1:4" ht="12" customHeight="1" x14ac:dyDescent="0.2">
      <c r="A50" s="217" t="s">
        <v>71</v>
      </c>
      <c r="B50" s="251" t="s">
        <v>126</v>
      </c>
      <c r="C50" s="386"/>
      <c r="D50" s="388"/>
    </row>
    <row r="51" spans="1:4" ht="12" customHeight="1" thickBot="1" x14ac:dyDescent="0.25">
      <c r="A51" s="217" t="s">
        <v>102</v>
      </c>
      <c r="B51" s="251" t="s">
        <v>127</v>
      </c>
      <c r="C51" s="389"/>
      <c r="D51" s="390"/>
    </row>
    <row r="52" spans="1:4" ht="12" customHeight="1" thickBot="1" x14ac:dyDescent="0.25">
      <c r="A52" s="109" t="s">
        <v>9</v>
      </c>
      <c r="B52" s="254" t="s">
        <v>346</v>
      </c>
      <c r="C52" s="382">
        <f>SUM(C53:C56)</f>
        <v>0</v>
      </c>
      <c r="D52" s="383">
        <f>SUM(D53:D56)</f>
        <v>0</v>
      </c>
    </row>
    <row r="53" spans="1:4" s="223" customFormat="1" ht="12" customHeight="1" x14ac:dyDescent="0.2">
      <c r="A53" s="217" t="s">
        <v>74</v>
      </c>
      <c r="B53" s="253" t="s">
        <v>151</v>
      </c>
      <c r="C53" s="384"/>
      <c r="D53" s="391"/>
    </row>
    <row r="54" spans="1:4" ht="12" customHeight="1" x14ac:dyDescent="0.2">
      <c r="A54" s="217" t="s">
        <v>75</v>
      </c>
      <c r="B54" s="251" t="s">
        <v>129</v>
      </c>
      <c r="C54" s="386"/>
      <c r="D54" s="388"/>
    </row>
    <row r="55" spans="1:4" ht="12" customHeight="1" x14ac:dyDescent="0.2">
      <c r="A55" s="217" t="s">
        <v>76</v>
      </c>
      <c r="B55" s="251" t="s">
        <v>46</v>
      </c>
      <c r="C55" s="386"/>
      <c r="D55" s="388"/>
    </row>
    <row r="56" spans="1:4" ht="12" customHeight="1" thickBot="1" x14ac:dyDescent="0.25">
      <c r="A56" s="217" t="s">
        <v>77</v>
      </c>
      <c r="B56" s="251" t="s">
        <v>442</v>
      </c>
      <c r="C56" s="389"/>
      <c r="D56" s="390"/>
    </row>
    <row r="57" spans="1:4" ht="12" customHeight="1" thickBot="1" x14ac:dyDescent="0.25">
      <c r="A57" s="109" t="s">
        <v>10</v>
      </c>
      <c r="B57" s="254" t="s">
        <v>4</v>
      </c>
      <c r="C57" s="392"/>
      <c r="D57" s="395"/>
    </row>
    <row r="58" spans="1:4" ht="15" customHeight="1" thickBot="1" x14ac:dyDescent="0.25">
      <c r="A58" s="109" t="s">
        <v>11</v>
      </c>
      <c r="B58" s="287" t="s">
        <v>443</v>
      </c>
      <c r="C58" s="382">
        <f>+C46+C52+C57</f>
        <v>52211448</v>
      </c>
      <c r="D58" s="383">
        <f>+D46+D52+D57</f>
        <v>52211448</v>
      </c>
    </row>
    <row r="59" spans="1:4" x14ac:dyDescent="0.2">
      <c r="A59" s="295"/>
      <c r="B59" s="291"/>
      <c r="C59" s="291"/>
      <c r="D59" s="291"/>
    </row>
    <row r="60" spans="1:4" ht="13.5" thickBot="1" x14ac:dyDescent="0.25">
      <c r="A60" s="294"/>
      <c r="B60" s="294"/>
      <c r="C60" s="294"/>
      <c r="D60" s="294"/>
    </row>
    <row r="61" spans="1:4" ht="15" customHeight="1" thickBot="1" x14ac:dyDescent="0.25">
      <c r="A61" s="133" t="s">
        <v>437</v>
      </c>
      <c r="B61" s="259"/>
      <c r="C61" s="290">
        <v>12</v>
      </c>
      <c r="D61" s="292">
        <v>12</v>
      </c>
    </row>
    <row r="62" spans="1:4" ht="14.25" customHeight="1" thickBot="1" x14ac:dyDescent="0.25">
      <c r="A62" s="133" t="s">
        <v>146</v>
      </c>
      <c r="B62" s="259"/>
      <c r="C62" s="288"/>
      <c r="D62" s="289"/>
    </row>
  </sheetData>
  <sheetProtection formatCells="0"/>
  <mergeCells count="7">
    <mergeCell ref="A45:D45"/>
    <mergeCell ref="A1:D1"/>
    <mergeCell ref="A7:D7"/>
    <mergeCell ref="A4:D4"/>
    <mergeCell ref="C6:D6"/>
    <mergeCell ref="C2:D2"/>
    <mergeCell ref="C3:D3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2"/>
  <sheetViews>
    <sheetView tabSelected="1" zoomScale="130" zoomScaleNormal="130" workbookViewId="0">
      <selection activeCell="A2" sqref="A2"/>
    </sheetView>
  </sheetViews>
  <sheetFormatPr defaultRowHeight="12.75" x14ac:dyDescent="0.2"/>
  <cols>
    <col min="1" max="1" width="13.83203125" style="131" customWidth="1"/>
    <col min="2" max="2" width="79.1640625" style="132" customWidth="1"/>
    <col min="3" max="4" width="14.83203125" style="132" customWidth="1"/>
    <col min="5" max="16384" width="9.33203125" style="132"/>
  </cols>
  <sheetData>
    <row r="1" spans="1:4" s="125" customFormat="1" ht="21" customHeight="1" thickBot="1" x14ac:dyDescent="0.25">
      <c r="A1" s="549" t="s">
        <v>488</v>
      </c>
      <c r="B1" s="517"/>
      <c r="C1" s="517"/>
      <c r="D1" s="517"/>
    </row>
    <row r="2" spans="1:4" s="219" customFormat="1" ht="36" customHeight="1" x14ac:dyDescent="0.2">
      <c r="A2" s="181" t="s">
        <v>144</v>
      </c>
      <c r="B2" s="165" t="s">
        <v>456</v>
      </c>
      <c r="C2" s="531" t="s">
        <v>356</v>
      </c>
      <c r="D2" s="532"/>
    </row>
    <row r="3" spans="1:4" s="219" customFormat="1" ht="24.75" thickBot="1" x14ac:dyDescent="0.25">
      <c r="A3" s="215" t="s">
        <v>143</v>
      </c>
      <c r="B3" s="166" t="s">
        <v>329</v>
      </c>
      <c r="C3" s="533" t="s">
        <v>42</v>
      </c>
      <c r="D3" s="534"/>
    </row>
    <row r="4" spans="1:4" s="220" customFormat="1" ht="15.95" customHeight="1" thickBot="1" x14ac:dyDescent="0.3">
      <c r="A4" s="535" t="s">
        <v>465</v>
      </c>
      <c r="B4" s="524"/>
      <c r="C4" s="524"/>
      <c r="D4" s="524"/>
    </row>
    <row r="5" spans="1:4" ht="13.5" thickBot="1" x14ac:dyDescent="0.25">
      <c r="A5" s="182" t="s">
        <v>145</v>
      </c>
      <c r="B5" s="248" t="s">
        <v>43</v>
      </c>
      <c r="C5" s="283" t="s">
        <v>453</v>
      </c>
      <c r="D5" s="284" t="s">
        <v>454</v>
      </c>
    </row>
    <row r="6" spans="1:4" s="221" customFormat="1" ht="12.95" customHeight="1" thickBot="1" x14ac:dyDescent="0.25">
      <c r="A6" s="279" t="s">
        <v>413</v>
      </c>
      <c r="B6" s="280" t="s">
        <v>414</v>
      </c>
      <c r="C6" s="536" t="s">
        <v>415</v>
      </c>
      <c r="D6" s="537"/>
    </row>
    <row r="7" spans="1:4" s="221" customFormat="1" ht="15.95" customHeight="1" thickBot="1" x14ac:dyDescent="0.25">
      <c r="A7" s="529" t="s">
        <v>44</v>
      </c>
      <c r="B7" s="500"/>
      <c r="C7" s="500"/>
      <c r="D7" s="501"/>
    </row>
    <row r="8" spans="1:4" s="169" customFormat="1" ht="12" customHeight="1" thickBot="1" x14ac:dyDescent="0.25">
      <c r="A8" s="281" t="s">
        <v>8</v>
      </c>
      <c r="B8" s="282" t="s">
        <v>438</v>
      </c>
      <c r="C8" s="382">
        <f>SUM(C9:C19)</f>
        <v>5397000</v>
      </c>
      <c r="D8" s="383">
        <f>SUM(D9:D19)</f>
        <v>5499350</v>
      </c>
    </row>
    <row r="9" spans="1:4" s="169" customFormat="1" ht="12" customHeight="1" x14ac:dyDescent="0.2">
      <c r="A9" s="216" t="s">
        <v>68</v>
      </c>
      <c r="B9" s="250" t="s">
        <v>205</v>
      </c>
      <c r="C9" s="384"/>
      <c r="D9" s="385"/>
    </row>
    <row r="10" spans="1:4" s="169" customFormat="1" ht="12" customHeight="1" x14ac:dyDescent="0.2">
      <c r="A10" s="217" t="s">
        <v>69</v>
      </c>
      <c r="B10" s="251" t="s">
        <v>206</v>
      </c>
      <c r="C10" s="386"/>
      <c r="D10" s="388"/>
    </row>
    <row r="11" spans="1:4" s="169" customFormat="1" ht="12" customHeight="1" x14ac:dyDescent="0.2">
      <c r="A11" s="217" t="s">
        <v>70</v>
      </c>
      <c r="B11" s="251" t="s">
        <v>207</v>
      </c>
      <c r="C11" s="386"/>
      <c r="D11" s="387"/>
    </row>
    <row r="12" spans="1:4" s="169" customFormat="1" ht="12" customHeight="1" x14ac:dyDescent="0.2">
      <c r="A12" s="217" t="s">
        <v>71</v>
      </c>
      <c r="B12" s="251" t="s">
        <v>208</v>
      </c>
      <c r="C12" s="386"/>
      <c r="D12" s="387"/>
    </row>
    <row r="13" spans="1:4" s="169" customFormat="1" ht="12" customHeight="1" x14ac:dyDescent="0.2">
      <c r="A13" s="217" t="s">
        <v>102</v>
      </c>
      <c r="B13" s="251" t="s">
        <v>209</v>
      </c>
      <c r="C13" s="386">
        <v>4250000</v>
      </c>
      <c r="D13" s="388">
        <v>4352350</v>
      </c>
    </row>
    <row r="14" spans="1:4" s="169" customFormat="1" ht="12" customHeight="1" x14ac:dyDescent="0.2">
      <c r="A14" s="217" t="s">
        <v>72</v>
      </c>
      <c r="B14" s="251" t="s">
        <v>330</v>
      </c>
      <c r="C14" s="386">
        <v>1147000</v>
      </c>
      <c r="D14" s="388">
        <v>1147000</v>
      </c>
    </row>
    <row r="15" spans="1:4" s="169" customFormat="1" ht="12" customHeight="1" x14ac:dyDescent="0.2">
      <c r="A15" s="217" t="s">
        <v>73</v>
      </c>
      <c r="B15" s="252" t="s">
        <v>331</v>
      </c>
      <c r="C15" s="386"/>
      <c r="D15" s="388"/>
    </row>
    <row r="16" spans="1:4" s="169" customFormat="1" ht="12" customHeight="1" x14ac:dyDescent="0.2">
      <c r="A16" s="217" t="s">
        <v>80</v>
      </c>
      <c r="B16" s="251" t="s">
        <v>212</v>
      </c>
      <c r="C16" s="386"/>
      <c r="D16" s="388"/>
    </row>
    <row r="17" spans="1:4" s="222" customFormat="1" ht="12" customHeight="1" x14ac:dyDescent="0.2">
      <c r="A17" s="217" t="s">
        <v>81</v>
      </c>
      <c r="B17" s="251" t="s">
        <v>213</v>
      </c>
      <c r="C17" s="386"/>
      <c r="D17" s="388"/>
    </row>
    <row r="18" spans="1:4" s="222" customFormat="1" ht="12" customHeight="1" x14ac:dyDescent="0.2">
      <c r="A18" s="217" t="s">
        <v>82</v>
      </c>
      <c r="B18" s="251" t="s">
        <v>361</v>
      </c>
      <c r="C18" s="386"/>
      <c r="D18" s="388"/>
    </row>
    <row r="19" spans="1:4" s="222" customFormat="1" ht="12" customHeight="1" thickBot="1" x14ac:dyDescent="0.25">
      <c r="A19" s="217" t="s">
        <v>83</v>
      </c>
      <c r="B19" s="252" t="s">
        <v>214</v>
      </c>
      <c r="C19" s="389"/>
      <c r="D19" s="390"/>
    </row>
    <row r="20" spans="1:4" s="169" customFormat="1" ht="12" customHeight="1" thickBot="1" x14ac:dyDescent="0.25">
      <c r="A20" s="108" t="s">
        <v>9</v>
      </c>
      <c r="B20" s="249" t="s">
        <v>332</v>
      </c>
      <c r="C20" s="382"/>
      <c r="D20" s="383"/>
    </row>
    <row r="21" spans="1:4" s="222" customFormat="1" ht="12" customHeight="1" x14ac:dyDescent="0.2">
      <c r="A21" s="217" t="s">
        <v>74</v>
      </c>
      <c r="B21" s="253" t="s">
        <v>182</v>
      </c>
      <c r="C21" s="384"/>
      <c r="D21" s="391"/>
    </row>
    <row r="22" spans="1:4" s="222" customFormat="1" ht="12" customHeight="1" x14ac:dyDescent="0.2">
      <c r="A22" s="217" t="s">
        <v>75</v>
      </c>
      <c r="B22" s="251" t="s">
        <v>333</v>
      </c>
      <c r="C22" s="386"/>
      <c r="D22" s="388"/>
    </row>
    <row r="23" spans="1:4" s="222" customFormat="1" ht="12" customHeight="1" x14ac:dyDescent="0.2">
      <c r="A23" s="217" t="s">
        <v>76</v>
      </c>
      <c r="B23" s="251" t="s">
        <v>334</v>
      </c>
      <c r="C23" s="386"/>
      <c r="D23" s="388"/>
    </row>
    <row r="24" spans="1:4" s="222" customFormat="1" ht="12" customHeight="1" thickBot="1" x14ac:dyDescent="0.25">
      <c r="A24" s="217" t="s">
        <v>77</v>
      </c>
      <c r="B24" s="251" t="s">
        <v>439</v>
      </c>
      <c r="C24" s="389"/>
      <c r="D24" s="390"/>
    </row>
    <row r="25" spans="1:4" s="222" customFormat="1" ht="12" customHeight="1" thickBot="1" x14ac:dyDescent="0.25">
      <c r="A25" s="109" t="s">
        <v>10</v>
      </c>
      <c r="B25" s="254" t="s">
        <v>116</v>
      </c>
      <c r="C25" s="392"/>
      <c r="D25" s="393"/>
    </row>
    <row r="26" spans="1:4" s="222" customFormat="1" ht="12" customHeight="1" thickBot="1" x14ac:dyDescent="0.25">
      <c r="A26" s="109" t="s">
        <v>11</v>
      </c>
      <c r="B26" s="254" t="s">
        <v>440</v>
      </c>
      <c r="C26" s="382"/>
      <c r="D26" s="383"/>
    </row>
    <row r="27" spans="1:4" s="222" customFormat="1" ht="12" customHeight="1" x14ac:dyDescent="0.2">
      <c r="A27" s="218" t="s">
        <v>192</v>
      </c>
      <c r="B27" s="255" t="s">
        <v>187</v>
      </c>
      <c r="C27" s="384"/>
      <c r="D27" s="391"/>
    </row>
    <row r="28" spans="1:4" s="222" customFormat="1" ht="12" customHeight="1" x14ac:dyDescent="0.2">
      <c r="A28" s="218" t="s">
        <v>195</v>
      </c>
      <c r="B28" s="255" t="s">
        <v>333</v>
      </c>
      <c r="C28" s="386"/>
      <c r="D28" s="388"/>
    </row>
    <row r="29" spans="1:4" s="222" customFormat="1" ht="12" customHeight="1" x14ac:dyDescent="0.2">
      <c r="A29" s="218" t="s">
        <v>196</v>
      </c>
      <c r="B29" s="256" t="s">
        <v>335</v>
      </c>
      <c r="C29" s="386"/>
      <c r="D29" s="388"/>
    </row>
    <row r="30" spans="1:4" s="222" customFormat="1" ht="12" customHeight="1" thickBot="1" x14ac:dyDescent="0.25">
      <c r="A30" s="217" t="s">
        <v>197</v>
      </c>
      <c r="B30" s="257" t="s">
        <v>441</v>
      </c>
      <c r="C30" s="389"/>
      <c r="D30" s="390"/>
    </row>
    <row r="31" spans="1:4" s="222" customFormat="1" ht="12" customHeight="1" thickBot="1" x14ac:dyDescent="0.25">
      <c r="A31" s="109" t="s">
        <v>12</v>
      </c>
      <c r="B31" s="254" t="s">
        <v>336</v>
      </c>
      <c r="C31" s="382"/>
      <c r="D31" s="393"/>
    </row>
    <row r="32" spans="1:4" s="222" customFormat="1" ht="12" customHeight="1" x14ac:dyDescent="0.2">
      <c r="A32" s="218" t="s">
        <v>61</v>
      </c>
      <c r="B32" s="255" t="s">
        <v>219</v>
      </c>
      <c r="C32" s="384"/>
      <c r="D32" s="391"/>
    </row>
    <row r="33" spans="1:4" s="222" customFormat="1" ht="12" customHeight="1" x14ac:dyDescent="0.2">
      <c r="A33" s="218" t="s">
        <v>62</v>
      </c>
      <c r="B33" s="256" t="s">
        <v>220</v>
      </c>
      <c r="C33" s="386"/>
      <c r="D33" s="388"/>
    </row>
    <row r="34" spans="1:4" s="222" customFormat="1" ht="12" customHeight="1" thickBot="1" x14ac:dyDescent="0.25">
      <c r="A34" s="217" t="s">
        <v>63</v>
      </c>
      <c r="B34" s="257" t="s">
        <v>221</v>
      </c>
      <c r="C34" s="389"/>
      <c r="D34" s="390"/>
    </row>
    <row r="35" spans="1:4" s="169" customFormat="1" ht="12" customHeight="1" thickBot="1" x14ac:dyDescent="0.25">
      <c r="A35" s="109" t="s">
        <v>13</v>
      </c>
      <c r="B35" s="254" t="s">
        <v>306</v>
      </c>
      <c r="C35" s="392"/>
      <c r="D35" s="394"/>
    </row>
    <row r="36" spans="1:4" s="169" customFormat="1" ht="12" customHeight="1" thickBot="1" x14ac:dyDescent="0.25">
      <c r="A36" s="109" t="s">
        <v>14</v>
      </c>
      <c r="B36" s="254" t="s">
        <v>337</v>
      </c>
      <c r="C36" s="392"/>
      <c r="D36" s="394"/>
    </row>
    <row r="37" spans="1:4" s="169" customFormat="1" ht="12" customHeight="1" thickBot="1" x14ac:dyDescent="0.25">
      <c r="A37" s="108" t="s">
        <v>15</v>
      </c>
      <c r="B37" s="254" t="s">
        <v>338</v>
      </c>
      <c r="C37" s="382">
        <f>+C8+C20+C25+C26+C31+C35+C36</f>
        <v>5397000</v>
      </c>
      <c r="D37" s="383">
        <f>+D8+D20+D25+D26+D31+D35+D36</f>
        <v>5499350</v>
      </c>
    </row>
    <row r="38" spans="1:4" s="169" customFormat="1" ht="12" customHeight="1" thickBot="1" x14ac:dyDescent="0.25">
      <c r="A38" s="126" t="s">
        <v>16</v>
      </c>
      <c r="B38" s="254" t="s">
        <v>339</v>
      </c>
      <c r="C38" s="382">
        <f>SUM(C39:C41)</f>
        <v>27446700</v>
      </c>
      <c r="D38" s="383">
        <f>SUM(D39:D41)</f>
        <v>27446700</v>
      </c>
    </row>
    <row r="39" spans="1:4" s="169" customFormat="1" ht="12" customHeight="1" x14ac:dyDescent="0.2">
      <c r="A39" s="218" t="s">
        <v>340</v>
      </c>
      <c r="B39" s="255" t="s">
        <v>160</v>
      </c>
      <c r="C39" s="384">
        <v>12444</v>
      </c>
      <c r="D39" s="391">
        <v>12444</v>
      </c>
    </row>
    <row r="40" spans="1:4" s="169" customFormat="1" ht="12" customHeight="1" x14ac:dyDescent="0.2">
      <c r="A40" s="218" t="s">
        <v>341</v>
      </c>
      <c r="B40" s="256" t="s">
        <v>2</v>
      </c>
      <c r="C40" s="386"/>
      <c r="D40" s="387"/>
    </row>
    <row r="41" spans="1:4" s="222" customFormat="1" ht="12" customHeight="1" thickBot="1" x14ac:dyDescent="0.25">
      <c r="A41" s="217" t="s">
        <v>342</v>
      </c>
      <c r="B41" s="257" t="s">
        <v>343</v>
      </c>
      <c r="C41" s="389">
        <v>27434256</v>
      </c>
      <c r="D41" s="390">
        <v>27434256</v>
      </c>
    </row>
    <row r="42" spans="1:4" s="222" customFormat="1" ht="15" customHeight="1" thickBot="1" x14ac:dyDescent="0.25">
      <c r="A42" s="126" t="s">
        <v>17</v>
      </c>
      <c r="B42" s="258" t="s">
        <v>344</v>
      </c>
      <c r="C42" s="382">
        <f>+C37+C38</f>
        <v>32843700</v>
      </c>
      <c r="D42" s="383">
        <f>+D37+D38</f>
        <v>32946050</v>
      </c>
    </row>
    <row r="43" spans="1:4" s="222" customFormat="1" ht="15" customHeight="1" x14ac:dyDescent="0.2">
      <c r="A43" s="127"/>
      <c r="B43" s="128"/>
      <c r="C43" s="167"/>
    </row>
    <row r="44" spans="1:4" ht="13.5" thickBot="1" x14ac:dyDescent="0.25">
      <c r="A44" s="129"/>
      <c r="B44" s="130"/>
      <c r="C44" s="168"/>
    </row>
    <row r="45" spans="1:4" s="221" customFormat="1" ht="16.5" customHeight="1" thickBot="1" x14ac:dyDescent="0.25">
      <c r="A45" s="529" t="s">
        <v>45</v>
      </c>
      <c r="B45" s="507"/>
      <c r="C45" s="507"/>
      <c r="D45" s="508"/>
    </row>
    <row r="46" spans="1:4" s="223" customFormat="1" ht="12" customHeight="1" thickBot="1" x14ac:dyDescent="0.25">
      <c r="A46" s="285" t="s">
        <v>8</v>
      </c>
      <c r="B46" s="286" t="s">
        <v>345</v>
      </c>
      <c r="C46" s="382">
        <f>SUM(C47:C51)</f>
        <v>32843700</v>
      </c>
      <c r="D46" s="383">
        <f>SUM(D47:D51)</f>
        <v>32946050</v>
      </c>
    </row>
    <row r="47" spans="1:4" ht="12" customHeight="1" x14ac:dyDescent="0.2">
      <c r="A47" s="217" t="s">
        <v>68</v>
      </c>
      <c r="B47" s="253" t="s">
        <v>38</v>
      </c>
      <c r="C47" s="384">
        <v>15979200</v>
      </c>
      <c r="D47" s="391">
        <v>15979110</v>
      </c>
    </row>
    <row r="48" spans="1:4" ht="12" customHeight="1" x14ac:dyDescent="0.2">
      <c r="A48" s="217" t="s">
        <v>69</v>
      </c>
      <c r="B48" s="251" t="s">
        <v>125</v>
      </c>
      <c r="C48" s="386">
        <v>2888610</v>
      </c>
      <c r="D48" s="388">
        <v>2888610</v>
      </c>
    </row>
    <row r="49" spans="1:4" ht="12" customHeight="1" x14ac:dyDescent="0.2">
      <c r="A49" s="217" t="s">
        <v>70</v>
      </c>
      <c r="B49" s="251" t="s">
        <v>95</v>
      </c>
      <c r="C49" s="386">
        <v>13975890</v>
      </c>
      <c r="D49" s="388">
        <v>14078330</v>
      </c>
    </row>
    <row r="50" spans="1:4" ht="12" customHeight="1" x14ac:dyDescent="0.2">
      <c r="A50" s="217" t="s">
        <v>71</v>
      </c>
      <c r="B50" s="251" t="s">
        <v>126</v>
      </c>
      <c r="C50" s="386"/>
      <c r="D50" s="388"/>
    </row>
    <row r="51" spans="1:4" ht="12" customHeight="1" thickBot="1" x14ac:dyDescent="0.25">
      <c r="A51" s="217" t="s">
        <v>102</v>
      </c>
      <c r="B51" s="251" t="s">
        <v>127</v>
      </c>
      <c r="C51" s="389"/>
      <c r="D51" s="390"/>
    </row>
    <row r="52" spans="1:4" ht="12" customHeight="1" thickBot="1" x14ac:dyDescent="0.25">
      <c r="A52" s="109" t="s">
        <v>9</v>
      </c>
      <c r="B52" s="254" t="s">
        <v>346</v>
      </c>
      <c r="C52" s="382"/>
      <c r="D52" s="383"/>
    </row>
    <row r="53" spans="1:4" s="223" customFormat="1" ht="12" customHeight="1" x14ac:dyDescent="0.2">
      <c r="A53" s="217" t="s">
        <v>74</v>
      </c>
      <c r="B53" s="253" t="s">
        <v>151</v>
      </c>
      <c r="C53" s="384"/>
      <c r="D53" s="391"/>
    </row>
    <row r="54" spans="1:4" ht="12" customHeight="1" x14ac:dyDescent="0.2">
      <c r="A54" s="217" t="s">
        <v>75</v>
      </c>
      <c r="B54" s="251" t="s">
        <v>129</v>
      </c>
      <c r="C54" s="386"/>
      <c r="D54" s="388"/>
    </row>
    <row r="55" spans="1:4" ht="12" customHeight="1" x14ac:dyDescent="0.2">
      <c r="A55" s="217" t="s">
        <v>76</v>
      </c>
      <c r="B55" s="251" t="s">
        <v>46</v>
      </c>
      <c r="C55" s="386"/>
      <c r="D55" s="388"/>
    </row>
    <row r="56" spans="1:4" ht="12" customHeight="1" thickBot="1" x14ac:dyDescent="0.25">
      <c r="A56" s="217" t="s">
        <v>77</v>
      </c>
      <c r="B56" s="251" t="s">
        <v>442</v>
      </c>
      <c r="C56" s="389"/>
      <c r="D56" s="390"/>
    </row>
    <row r="57" spans="1:4" ht="12" customHeight="1" thickBot="1" x14ac:dyDescent="0.25">
      <c r="A57" s="109" t="s">
        <v>10</v>
      </c>
      <c r="B57" s="254" t="s">
        <v>4</v>
      </c>
      <c r="C57" s="392"/>
      <c r="D57" s="395"/>
    </row>
    <row r="58" spans="1:4" ht="15" customHeight="1" thickBot="1" x14ac:dyDescent="0.25">
      <c r="A58" s="109" t="s">
        <v>11</v>
      </c>
      <c r="B58" s="287" t="s">
        <v>443</v>
      </c>
      <c r="C58" s="382">
        <f>+C46+C52+C57</f>
        <v>32843700</v>
      </c>
      <c r="D58" s="383">
        <f>+D46+D52+D57</f>
        <v>32946050</v>
      </c>
    </row>
    <row r="59" spans="1:4" x14ac:dyDescent="0.2">
      <c r="A59" s="295"/>
      <c r="B59" s="291"/>
      <c r="C59" s="291"/>
      <c r="D59" s="291"/>
    </row>
    <row r="60" spans="1:4" ht="13.5" thickBot="1" x14ac:dyDescent="0.25">
      <c r="A60" s="293"/>
      <c r="B60" s="294"/>
      <c r="C60" s="294"/>
      <c r="D60" s="294"/>
    </row>
    <row r="61" spans="1:4" ht="15" customHeight="1" thickBot="1" x14ac:dyDescent="0.25">
      <c r="A61" s="133" t="s">
        <v>437</v>
      </c>
      <c r="B61" s="259"/>
      <c r="C61" s="290">
        <v>6</v>
      </c>
      <c r="D61" s="292">
        <v>6</v>
      </c>
    </row>
    <row r="62" spans="1:4" ht="14.25" customHeight="1" thickBot="1" x14ac:dyDescent="0.25">
      <c r="A62" s="133" t="s">
        <v>146</v>
      </c>
      <c r="B62" s="259"/>
      <c r="C62" s="288"/>
      <c r="D62" s="289"/>
    </row>
  </sheetData>
  <sheetProtection formatCells="0"/>
  <mergeCells count="7">
    <mergeCell ref="A45:D45"/>
    <mergeCell ref="A1:D1"/>
    <mergeCell ref="A7:D7"/>
    <mergeCell ref="A4:D4"/>
    <mergeCell ref="C6:D6"/>
    <mergeCell ref="C2:D2"/>
    <mergeCell ref="C3:D3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7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Normal="100" zoomScaleSheetLayoutView="100" workbookViewId="0">
      <selection activeCell="F139" sqref="F139"/>
    </sheetView>
  </sheetViews>
  <sheetFormatPr defaultRowHeight="15.75" x14ac:dyDescent="0.25"/>
  <cols>
    <col min="1" max="1" width="9.5" style="171" customWidth="1"/>
    <col min="2" max="2" width="91.6640625" style="171" customWidth="1"/>
    <col min="3" max="3" width="14.33203125" style="172" bestFit="1" customWidth="1"/>
    <col min="4" max="4" width="14.33203125" style="186" bestFit="1" customWidth="1"/>
    <col min="5" max="16384" width="9.33203125" style="186"/>
  </cols>
  <sheetData>
    <row r="1" spans="1:4" ht="15.95" customHeight="1" x14ac:dyDescent="0.25">
      <c r="A1" s="473" t="s">
        <v>5</v>
      </c>
      <c r="B1" s="473"/>
      <c r="C1" s="473"/>
      <c r="D1" s="474"/>
    </row>
    <row r="2" spans="1:4" ht="15.95" customHeight="1" thickBot="1" x14ac:dyDescent="0.3">
      <c r="A2" s="476" t="s">
        <v>105</v>
      </c>
      <c r="B2" s="476"/>
      <c r="C2" s="479" t="s">
        <v>465</v>
      </c>
      <c r="D2" s="479"/>
    </row>
    <row r="3" spans="1:4" ht="38.1" customHeight="1" thickBot="1" x14ac:dyDescent="0.3">
      <c r="A3" s="21" t="s">
        <v>56</v>
      </c>
      <c r="B3" s="22" t="s">
        <v>7</v>
      </c>
      <c r="C3" s="22" t="s">
        <v>460</v>
      </c>
      <c r="D3" s="346" t="s">
        <v>461</v>
      </c>
    </row>
    <row r="4" spans="1:4" s="187" customFormat="1" ht="12" customHeight="1" thickBot="1" x14ac:dyDescent="0.25">
      <c r="A4" s="183" t="s">
        <v>413</v>
      </c>
      <c r="B4" s="184" t="s">
        <v>414</v>
      </c>
      <c r="C4" s="480" t="s">
        <v>415</v>
      </c>
      <c r="D4" s="481"/>
    </row>
    <row r="5" spans="1:4" s="188" customFormat="1" ht="12" customHeight="1" thickBot="1" x14ac:dyDescent="0.25">
      <c r="A5" s="18" t="s">
        <v>8</v>
      </c>
      <c r="B5" s="19" t="s">
        <v>176</v>
      </c>
      <c r="C5" s="347">
        <f>+C6+C7+C8+C9+C10+C11</f>
        <v>195375959</v>
      </c>
      <c r="D5" s="348">
        <f>+D6+D7+D8+D9+D10+D11</f>
        <v>193696527</v>
      </c>
    </row>
    <row r="6" spans="1:4" s="188" customFormat="1" ht="12" customHeight="1" x14ac:dyDescent="0.2">
      <c r="A6" s="13" t="s">
        <v>68</v>
      </c>
      <c r="B6" s="189" t="s">
        <v>177</v>
      </c>
      <c r="C6" s="349">
        <v>100768403</v>
      </c>
      <c r="D6" s="350">
        <v>98810880</v>
      </c>
    </row>
    <row r="7" spans="1:4" s="188" customFormat="1" ht="12" customHeight="1" x14ac:dyDescent="0.2">
      <c r="A7" s="12" t="s">
        <v>69</v>
      </c>
      <c r="B7" s="190" t="s">
        <v>178</v>
      </c>
      <c r="C7" s="351">
        <v>38997300</v>
      </c>
      <c r="D7" s="352">
        <v>38997300</v>
      </c>
    </row>
    <row r="8" spans="1:4" s="188" customFormat="1" ht="12" customHeight="1" x14ac:dyDescent="0.2">
      <c r="A8" s="12" t="s">
        <v>70</v>
      </c>
      <c r="B8" s="190" t="s">
        <v>179</v>
      </c>
      <c r="C8" s="351">
        <v>53810256</v>
      </c>
      <c r="D8" s="352">
        <v>54088347</v>
      </c>
    </row>
    <row r="9" spans="1:4" s="188" customFormat="1" ht="12" customHeight="1" x14ac:dyDescent="0.2">
      <c r="A9" s="12" t="s">
        <v>71</v>
      </c>
      <c r="B9" s="190" t="s">
        <v>180</v>
      </c>
      <c r="C9" s="351">
        <v>1800000</v>
      </c>
      <c r="D9" s="352">
        <v>1800000</v>
      </c>
    </row>
    <row r="10" spans="1:4" s="188" customFormat="1" ht="12" customHeight="1" x14ac:dyDescent="0.2">
      <c r="A10" s="12" t="s">
        <v>102</v>
      </c>
      <c r="B10" s="136" t="s">
        <v>357</v>
      </c>
      <c r="C10" s="351"/>
      <c r="D10" s="352"/>
    </row>
    <row r="11" spans="1:4" s="188" customFormat="1" ht="12" customHeight="1" thickBot="1" x14ac:dyDescent="0.25">
      <c r="A11" s="14" t="s">
        <v>72</v>
      </c>
      <c r="B11" s="137" t="s">
        <v>358</v>
      </c>
      <c r="C11" s="353"/>
      <c r="D11" s="354"/>
    </row>
    <row r="12" spans="1:4" s="188" customFormat="1" ht="12" customHeight="1" thickBot="1" x14ac:dyDescent="0.25">
      <c r="A12" s="18" t="s">
        <v>9</v>
      </c>
      <c r="B12" s="135" t="s">
        <v>181</v>
      </c>
      <c r="C12" s="347">
        <f>+C13+C14+C15+C16+C17</f>
        <v>0</v>
      </c>
      <c r="D12" s="348">
        <f>+D13+D14+D15+D16+D17</f>
        <v>74885090</v>
      </c>
    </row>
    <row r="13" spans="1:4" s="188" customFormat="1" ht="12" customHeight="1" x14ac:dyDescent="0.2">
      <c r="A13" s="13" t="s">
        <v>74</v>
      </c>
      <c r="B13" s="189" t="s">
        <v>182</v>
      </c>
      <c r="C13" s="349"/>
      <c r="D13" s="350"/>
    </row>
    <row r="14" spans="1:4" s="188" customFormat="1" ht="12" customHeight="1" x14ac:dyDescent="0.2">
      <c r="A14" s="12" t="s">
        <v>75</v>
      </c>
      <c r="B14" s="190" t="s">
        <v>183</v>
      </c>
      <c r="C14" s="351"/>
      <c r="D14" s="352"/>
    </row>
    <row r="15" spans="1:4" s="188" customFormat="1" ht="12" customHeight="1" x14ac:dyDescent="0.2">
      <c r="A15" s="12" t="s">
        <v>76</v>
      </c>
      <c r="B15" s="190" t="s">
        <v>349</v>
      </c>
      <c r="C15" s="351"/>
      <c r="D15" s="352"/>
    </row>
    <row r="16" spans="1:4" s="188" customFormat="1" ht="12" customHeight="1" x14ac:dyDescent="0.2">
      <c r="A16" s="12" t="s">
        <v>77</v>
      </c>
      <c r="B16" s="190" t="s">
        <v>350</v>
      </c>
      <c r="C16" s="351"/>
      <c r="D16" s="352"/>
    </row>
    <row r="17" spans="1:4" s="188" customFormat="1" ht="12" customHeight="1" x14ac:dyDescent="0.2">
      <c r="A17" s="12" t="s">
        <v>78</v>
      </c>
      <c r="B17" s="190" t="s">
        <v>184</v>
      </c>
      <c r="C17" s="351"/>
      <c r="D17" s="352">
        <v>74885090</v>
      </c>
    </row>
    <row r="18" spans="1:4" s="188" customFormat="1" ht="12" customHeight="1" thickBot="1" x14ac:dyDescent="0.25">
      <c r="A18" s="14" t="s">
        <v>84</v>
      </c>
      <c r="B18" s="137" t="s">
        <v>185</v>
      </c>
      <c r="C18" s="353"/>
      <c r="D18" s="354"/>
    </row>
    <row r="19" spans="1:4" s="188" customFormat="1" ht="12" customHeight="1" thickBot="1" x14ac:dyDescent="0.25">
      <c r="A19" s="18" t="s">
        <v>10</v>
      </c>
      <c r="B19" s="19" t="s">
        <v>186</v>
      </c>
      <c r="C19" s="347">
        <f>+C20+C21+C22+C23+C24</f>
        <v>11958380</v>
      </c>
      <c r="D19" s="348">
        <f>+D20+D21+D22+D23+D24</f>
        <v>11958380</v>
      </c>
    </row>
    <row r="20" spans="1:4" s="188" customFormat="1" ht="12" customHeight="1" x14ac:dyDescent="0.2">
      <c r="A20" s="13" t="s">
        <v>57</v>
      </c>
      <c r="B20" s="189" t="s">
        <v>187</v>
      </c>
      <c r="C20" s="349"/>
      <c r="D20" s="350"/>
    </row>
    <row r="21" spans="1:4" s="188" customFormat="1" ht="12" customHeight="1" x14ac:dyDescent="0.2">
      <c r="A21" s="12" t="s">
        <v>58</v>
      </c>
      <c r="B21" s="190" t="s">
        <v>188</v>
      </c>
      <c r="C21" s="351"/>
      <c r="D21" s="352"/>
    </row>
    <row r="22" spans="1:4" s="188" customFormat="1" ht="12" customHeight="1" x14ac:dyDescent="0.2">
      <c r="A22" s="12" t="s">
        <v>59</v>
      </c>
      <c r="B22" s="190" t="s">
        <v>351</v>
      </c>
      <c r="C22" s="351"/>
      <c r="D22" s="352"/>
    </row>
    <row r="23" spans="1:4" s="188" customFormat="1" ht="12" customHeight="1" x14ac:dyDescent="0.2">
      <c r="A23" s="12" t="s">
        <v>60</v>
      </c>
      <c r="B23" s="190" t="s">
        <v>352</v>
      </c>
      <c r="C23" s="351"/>
      <c r="D23" s="352"/>
    </row>
    <row r="24" spans="1:4" s="188" customFormat="1" ht="12" customHeight="1" x14ac:dyDescent="0.2">
      <c r="A24" s="12" t="s">
        <v>113</v>
      </c>
      <c r="B24" s="190" t="s">
        <v>189</v>
      </c>
      <c r="C24" s="351">
        <v>11958380</v>
      </c>
      <c r="D24" s="352">
        <v>11958380</v>
      </c>
    </row>
    <row r="25" spans="1:4" s="188" customFormat="1" ht="12" customHeight="1" thickBot="1" x14ac:dyDescent="0.25">
      <c r="A25" s="14" t="s">
        <v>114</v>
      </c>
      <c r="B25" s="191" t="s">
        <v>190</v>
      </c>
      <c r="C25" s="353"/>
      <c r="D25" s="354"/>
    </row>
    <row r="26" spans="1:4" s="188" customFormat="1" ht="12" customHeight="1" thickBot="1" x14ac:dyDescent="0.25">
      <c r="A26" s="18" t="s">
        <v>115</v>
      </c>
      <c r="B26" s="19" t="s">
        <v>191</v>
      </c>
      <c r="C26" s="347">
        <f>+C27+C31+C32+C33</f>
        <v>20434305</v>
      </c>
      <c r="D26" s="348">
        <f>+D27+D31+D32+D33</f>
        <v>18960418</v>
      </c>
    </row>
    <row r="27" spans="1:4" s="188" customFormat="1" ht="12" customHeight="1" x14ac:dyDescent="0.2">
      <c r="A27" s="13" t="s">
        <v>192</v>
      </c>
      <c r="B27" s="189" t="s">
        <v>364</v>
      </c>
      <c r="C27" s="355">
        <f>SUM(C28:C30)</f>
        <v>17684305</v>
      </c>
      <c r="D27" s="356">
        <f>SUM(D28:D30)</f>
        <v>18684305</v>
      </c>
    </row>
    <row r="28" spans="1:4" s="188" customFormat="1" ht="12" customHeight="1" x14ac:dyDescent="0.2">
      <c r="A28" s="12" t="s">
        <v>193</v>
      </c>
      <c r="B28" s="190" t="s">
        <v>198</v>
      </c>
      <c r="C28" s="351">
        <v>2684305</v>
      </c>
      <c r="D28" s="352">
        <v>2684305</v>
      </c>
    </row>
    <row r="29" spans="1:4" s="188" customFormat="1" ht="12" customHeight="1" x14ac:dyDescent="0.2">
      <c r="A29" s="12" t="s">
        <v>194</v>
      </c>
      <c r="B29" s="190" t="s">
        <v>199</v>
      </c>
      <c r="C29" s="351"/>
      <c r="D29" s="352"/>
    </row>
    <row r="30" spans="1:4" s="188" customFormat="1" ht="12" customHeight="1" x14ac:dyDescent="0.2">
      <c r="A30" s="12" t="s">
        <v>362</v>
      </c>
      <c r="B30" s="235" t="s">
        <v>363</v>
      </c>
      <c r="C30" s="351">
        <v>15000000</v>
      </c>
      <c r="D30" s="352">
        <v>16000000</v>
      </c>
    </row>
    <row r="31" spans="1:4" s="188" customFormat="1" ht="12" customHeight="1" x14ac:dyDescent="0.2">
      <c r="A31" s="12" t="s">
        <v>195</v>
      </c>
      <c r="B31" s="190" t="s">
        <v>200</v>
      </c>
      <c r="C31" s="351">
        <v>2500000</v>
      </c>
      <c r="D31" s="352">
        <v>26113</v>
      </c>
    </row>
    <row r="32" spans="1:4" s="188" customFormat="1" ht="12" customHeight="1" x14ac:dyDescent="0.2">
      <c r="A32" s="12" t="s">
        <v>196</v>
      </c>
      <c r="B32" s="190" t="s">
        <v>201</v>
      </c>
      <c r="C32" s="351">
        <v>100000</v>
      </c>
      <c r="D32" s="352">
        <v>100000</v>
      </c>
    </row>
    <row r="33" spans="1:4" s="188" customFormat="1" ht="12" customHeight="1" thickBot="1" x14ac:dyDescent="0.25">
      <c r="A33" s="14" t="s">
        <v>197</v>
      </c>
      <c r="B33" s="191" t="s">
        <v>202</v>
      </c>
      <c r="C33" s="353">
        <v>150000</v>
      </c>
      <c r="D33" s="354">
        <v>150000</v>
      </c>
    </row>
    <row r="34" spans="1:4" s="188" customFormat="1" ht="12" customHeight="1" thickBot="1" x14ac:dyDescent="0.25">
      <c r="A34" s="18" t="s">
        <v>12</v>
      </c>
      <c r="B34" s="19" t="s">
        <v>359</v>
      </c>
      <c r="C34" s="347">
        <f>SUM(C35:C45)</f>
        <v>11112000</v>
      </c>
      <c r="D34" s="348">
        <f>SUM(D35:D45)</f>
        <v>11214350</v>
      </c>
    </row>
    <row r="35" spans="1:4" s="188" customFormat="1" ht="12" customHeight="1" x14ac:dyDescent="0.2">
      <c r="A35" s="13" t="s">
        <v>61</v>
      </c>
      <c r="B35" s="189" t="s">
        <v>205</v>
      </c>
      <c r="C35" s="349"/>
      <c r="D35" s="350"/>
    </row>
    <row r="36" spans="1:4" s="188" customFormat="1" ht="12" customHeight="1" x14ac:dyDescent="0.2">
      <c r="A36" s="12" t="s">
        <v>62</v>
      </c>
      <c r="B36" s="190" t="s">
        <v>206</v>
      </c>
      <c r="C36" s="351">
        <v>2000000</v>
      </c>
      <c r="D36" s="352">
        <v>2000000</v>
      </c>
    </row>
    <row r="37" spans="1:4" s="188" customFormat="1" ht="12" customHeight="1" x14ac:dyDescent="0.2">
      <c r="A37" s="12" t="s">
        <v>63</v>
      </c>
      <c r="B37" s="190" t="s">
        <v>207</v>
      </c>
      <c r="C37" s="351">
        <v>1500000</v>
      </c>
      <c r="D37" s="352">
        <v>1500000</v>
      </c>
    </row>
    <row r="38" spans="1:4" s="188" customFormat="1" ht="12" customHeight="1" x14ac:dyDescent="0.2">
      <c r="A38" s="12" t="s">
        <v>117</v>
      </c>
      <c r="B38" s="190" t="s">
        <v>208</v>
      </c>
      <c r="C38" s="351">
        <v>1000000</v>
      </c>
      <c r="D38" s="352">
        <v>1000000</v>
      </c>
    </row>
    <row r="39" spans="1:4" s="188" customFormat="1" ht="12" customHeight="1" x14ac:dyDescent="0.2">
      <c r="A39" s="12" t="s">
        <v>118</v>
      </c>
      <c r="B39" s="190" t="s">
        <v>209</v>
      </c>
      <c r="C39" s="351">
        <v>4250000</v>
      </c>
      <c r="D39" s="352">
        <v>4352350</v>
      </c>
    </row>
    <row r="40" spans="1:4" s="188" customFormat="1" ht="12" customHeight="1" x14ac:dyDescent="0.2">
      <c r="A40" s="12" t="s">
        <v>119</v>
      </c>
      <c r="B40" s="190" t="s">
        <v>210</v>
      </c>
      <c r="C40" s="351">
        <v>2362000</v>
      </c>
      <c r="D40" s="352">
        <v>2362000</v>
      </c>
    </row>
    <row r="41" spans="1:4" s="188" customFormat="1" ht="12" customHeight="1" x14ac:dyDescent="0.2">
      <c r="A41" s="12" t="s">
        <v>120</v>
      </c>
      <c r="B41" s="190" t="s">
        <v>211</v>
      </c>
      <c r="C41" s="351"/>
      <c r="D41" s="352"/>
    </row>
    <row r="42" spans="1:4" s="188" customFormat="1" ht="12" customHeight="1" x14ac:dyDescent="0.2">
      <c r="A42" s="12" t="s">
        <v>121</v>
      </c>
      <c r="B42" s="190" t="s">
        <v>212</v>
      </c>
      <c r="C42" s="351"/>
      <c r="D42" s="352"/>
    </row>
    <row r="43" spans="1:4" s="188" customFormat="1" ht="12" customHeight="1" x14ac:dyDescent="0.2">
      <c r="A43" s="12" t="s">
        <v>203</v>
      </c>
      <c r="B43" s="190" t="s">
        <v>213</v>
      </c>
      <c r="C43" s="351"/>
      <c r="D43" s="352"/>
    </row>
    <row r="44" spans="1:4" s="188" customFormat="1" ht="12" customHeight="1" x14ac:dyDescent="0.2">
      <c r="A44" s="14" t="s">
        <v>204</v>
      </c>
      <c r="B44" s="191" t="s">
        <v>361</v>
      </c>
      <c r="C44" s="351"/>
      <c r="D44" s="352"/>
    </row>
    <row r="45" spans="1:4" s="188" customFormat="1" ht="12" customHeight="1" thickBot="1" x14ac:dyDescent="0.25">
      <c r="A45" s="14" t="s">
        <v>360</v>
      </c>
      <c r="B45" s="137" t="s">
        <v>214</v>
      </c>
      <c r="C45" s="353"/>
      <c r="D45" s="354"/>
    </row>
    <row r="46" spans="1:4" s="188" customFormat="1" ht="12" customHeight="1" thickBot="1" x14ac:dyDescent="0.25">
      <c r="A46" s="18" t="s">
        <v>13</v>
      </c>
      <c r="B46" s="19" t="s">
        <v>215</v>
      </c>
      <c r="C46" s="347">
        <f>SUM(C47:C51)</f>
        <v>0</v>
      </c>
      <c r="D46" s="348">
        <f>SUM(D47:D51)</f>
        <v>0</v>
      </c>
    </row>
    <row r="47" spans="1:4" s="188" customFormat="1" ht="12" customHeight="1" x14ac:dyDescent="0.2">
      <c r="A47" s="13" t="s">
        <v>64</v>
      </c>
      <c r="B47" s="189" t="s">
        <v>219</v>
      </c>
      <c r="C47" s="349"/>
      <c r="D47" s="350"/>
    </row>
    <row r="48" spans="1:4" s="188" customFormat="1" ht="12" customHeight="1" x14ac:dyDescent="0.2">
      <c r="A48" s="12" t="s">
        <v>65</v>
      </c>
      <c r="B48" s="190" t="s">
        <v>220</v>
      </c>
      <c r="C48" s="351"/>
      <c r="D48" s="352"/>
    </row>
    <row r="49" spans="1:4" s="188" customFormat="1" ht="12" customHeight="1" x14ac:dyDescent="0.2">
      <c r="A49" s="12" t="s">
        <v>216</v>
      </c>
      <c r="B49" s="190" t="s">
        <v>221</v>
      </c>
      <c r="C49" s="351"/>
      <c r="D49" s="352"/>
    </row>
    <row r="50" spans="1:4" s="188" customFormat="1" ht="12" customHeight="1" x14ac:dyDescent="0.2">
      <c r="A50" s="12" t="s">
        <v>217</v>
      </c>
      <c r="B50" s="190" t="s">
        <v>222</v>
      </c>
      <c r="C50" s="351"/>
      <c r="D50" s="352"/>
    </row>
    <row r="51" spans="1:4" s="188" customFormat="1" ht="12" customHeight="1" thickBot="1" x14ac:dyDescent="0.25">
      <c r="A51" s="14" t="s">
        <v>218</v>
      </c>
      <c r="B51" s="137" t="s">
        <v>223</v>
      </c>
      <c r="C51" s="353"/>
      <c r="D51" s="354"/>
    </row>
    <row r="52" spans="1:4" s="188" customFormat="1" ht="12" customHeight="1" thickBot="1" x14ac:dyDescent="0.25">
      <c r="A52" s="18" t="s">
        <v>122</v>
      </c>
      <c r="B52" s="19" t="s">
        <v>224</v>
      </c>
      <c r="C52" s="347">
        <f>SUM(C53:C55)</f>
        <v>16331214</v>
      </c>
      <c r="D52" s="348">
        <f>SUM(D53:D55)</f>
        <v>0</v>
      </c>
    </row>
    <row r="53" spans="1:4" s="188" customFormat="1" ht="12" customHeight="1" x14ac:dyDescent="0.2">
      <c r="A53" s="13" t="s">
        <v>66</v>
      </c>
      <c r="B53" s="189" t="s">
        <v>225</v>
      </c>
      <c r="C53" s="349"/>
      <c r="D53" s="350"/>
    </row>
    <row r="54" spans="1:4" s="188" customFormat="1" ht="12" customHeight="1" x14ac:dyDescent="0.2">
      <c r="A54" s="12" t="s">
        <v>67</v>
      </c>
      <c r="B54" s="190" t="s">
        <v>353</v>
      </c>
      <c r="C54" s="351"/>
      <c r="D54" s="352"/>
    </row>
    <row r="55" spans="1:4" s="188" customFormat="1" ht="12" customHeight="1" x14ac:dyDescent="0.2">
      <c r="A55" s="12" t="s">
        <v>228</v>
      </c>
      <c r="B55" s="190" t="s">
        <v>226</v>
      </c>
      <c r="C55" s="351">
        <v>16331214</v>
      </c>
      <c r="D55" s="352">
        <v>0</v>
      </c>
    </row>
    <row r="56" spans="1:4" s="188" customFormat="1" ht="12" customHeight="1" thickBot="1" x14ac:dyDescent="0.25">
      <c r="A56" s="14" t="s">
        <v>229</v>
      </c>
      <c r="B56" s="137" t="s">
        <v>227</v>
      </c>
      <c r="C56" s="353"/>
      <c r="D56" s="354"/>
    </row>
    <row r="57" spans="1:4" s="188" customFormat="1" ht="12" customHeight="1" thickBot="1" x14ac:dyDescent="0.25">
      <c r="A57" s="18" t="s">
        <v>15</v>
      </c>
      <c r="B57" s="135" t="s">
        <v>230</v>
      </c>
      <c r="C57" s="347">
        <f>SUM(C58:C61)</f>
        <v>0</v>
      </c>
      <c r="D57" s="348">
        <f>SUM(D58:D61)</f>
        <v>0</v>
      </c>
    </row>
    <row r="58" spans="1:4" s="188" customFormat="1" ht="12" customHeight="1" x14ac:dyDescent="0.2">
      <c r="A58" s="13" t="s">
        <v>123</v>
      </c>
      <c r="B58" s="189" t="s">
        <v>232</v>
      </c>
      <c r="C58" s="349"/>
      <c r="D58" s="350"/>
    </row>
    <row r="59" spans="1:4" s="188" customFormat="1" ht="12" customHeight="1" x14ac:dyDescent="0.2">
      <c r="A59" s="12" t="s">
        <v>124</v>
      </c>
      <c r="B59" s="190" t="s">
        <v>354</v>
      </c>
      <c r="C59" s="351"/>
      <c r="D59" s="352"/>
    </row>
    <row r="60" spans="1:4" s="188" customFormat="1" ht="12" customHeight="1" x14ac:dyDescent="0.2">
      <c r="A60" s="12" t="s">
        <v>152</v>
      </c>
      <c r="B60" s="190" t="s">
        <v>233</v>
      </c>
      <c r="C60" s="351"/>
      <c r="D60" s="352"/>
    </row>
    <row r="61" spans="1:4" s="188" customFormat="1" ht="12" customHeight="1" thickBot="1" x14ac:dyDescent="0.25">
      <c r="A61" s="14" t="s">
        <v>231</v>
      </c>
      <c r="B61" s="137" t="s">
        <v>234</v>
      </c>
      <c r="C61" s="353"/>
      <c r="D61" s="354"/>
    </row>
    <row r="62" spans="1:4" s="188" customFormat="1" ht="12" customHeight="1" thickBot="1" x14ac:dyDescent="0.25">
      <c r="A62" s="240" t="s">
        <v>403</v>
      </c>
      <c r="B62" s="19" t="s">
        <v>235</v>
      </c>
      <c r="C62" s="347">
        <f>SUM(C5+C12+C19+C26+C34+C46+C52+C57)</f>
        <v>255211858</v>
      </c>
      <c r="D62" s="348">
        <f>SUM(D5+D12+D19+D26+D34+D46+D52+D57)</f>
        <v>310714765</v>
      </c>
    </row>
    <row r="63" spans="1:4" s="188" customFormat="1" ht="12" customHeight="1" thickBot="1" x14ac:dyDescent="0.25">
      <c r="A63" s="224" t="s">
        <v>236</v>
      </c>
      <c r="B63" s="135" t="s">
        <v>237</v>
      </c>
      <c r="C63" s="347">
        <f>SUM(C64:C66)</f>
        <v>0</v>
      </c>
      <c r="D63" s="348">
        <f>SUM(D64:D66)</f>
        <v>0</v>
      </c>
    </row>
    <row r="64" spans="1:4" s="188" customFormat="1" ht="12" customHeight="1" x14ac:dyDescent="0.2">
      <c r="A64" s="13" t="s">
        <v>268</v>
      </c>
      <c r="B64" s="189" t="s">
        <v>238</v>
      </c>
      <c r="C64" s="349"/>
      <c r="D64" s="350"/>
    </row>
    <row r="65" spans="1:4" s="188" customFormat="1" ht="12" customHeight="1" x14ac:dyDescent="0.2">
      <c r="A65" s="12" t="s">
        <v>277</v>
      </c>
      <c r="B65" s="190" t="s">
        <v>239</v>
      </c>
      <c r="C65" s="351"/>
      <c r="D65" s="352"/>
    </row>
    <row r="66" spans="1:4" s="188" customFormat="1" ht="12" customHeight="1" thickBot="1" x14ac:dyDescent="0.25">
      <c r="A66" s="14" t="s">
        <v>278</v>
      </c>
      <c r="B66" s="236" t="s">
        <v>389</v>
      </c>
      <c r="C66" s="353"/>
      <c r="D66" s="354"/>
    </row>
    <row r="67" spans="1:4" s="188" customFormat="1" ht="12" customHeight="1" thickBot="1" x14ac:dyDescent="0.25">
      <c r="A67" s="224" t="s">
        <v>241</v>
      </c>
      <c r="B67" s="135" t="s">
        <v>242</v>
      </c>
      <c r="C67" s="347"/>
      <c r="D67" s="348"/>
    </row>
    <row r="68" spans="1:4" s="188" customFormat="1" ht="12" customHeight="1" x14ac:dyDescent="0.2">
      <c r="A68" s="13" t="s">
        <v>103</v>
      </c>
      <c r="B68" s="189" t="s">
        <v>243</v>
      </c>
      <c r="C68" s="349"/>
      <c r="D68" s="350"/>
    </row>
    <row r="69" spans="1:4" s="188" customFormat="1" ht="12" customHeight="1" x14ac:dyDescent="0.2">
      <c r="A69" s="12" t="s">
        <v>104</v>
      </c>
      <c r="B69" s="190" t="s">
        <v>244</v>
      </c>
      <c r="C69" s="351"/>
      <c r="D69" s="352"/>
    </row>
    <row r="70" spans="1:4" s="188" customFormat="1" ht="12" customHeight="1" x14ac:dyDescent="0.2">
      <c r="A70" s="12" t="s">
        <v>269</v>
      </c>
      <c r="B70" s="190" t="s">
        <v>245</v>
      </c>
      <c r="C70" s="351"/>
      <c r="D70" s="352"/>
    </row>
    <row r="71" spans="1:4" s="188" customFormat="1" ht="12" customHeight="1" thickBot="1" x14ac:dyDescent="0.25">
      <c r="A71" s="14" t="s">
        <v>270</v>
      </c>
      <c r="B71" s="137" t="s">
        <v>246</v>
      </c>
      <c r="C71" s="353"/>
      <c r="D71" s="354"/>
    </row>
    <row r="72" spans="1:4" s="188" customFormat="1" ht="12" customHeight="1" thickBot="1" x14ac:dyDescent="0.25">
      <c r="A72" s="224" t="s">
        <v>247</v>
      </c>
      <c r="B72" s="135" t="s">
        <v>248</v>
      </c>
      <c r="C72" s="347">
        <f>SUM(C73:C74)</f>
        <v>140292228</v>
      </c>
      <c r="D72" s="348">
        <f>SUM(D73:D74)</f>
        <v>140292228</v>
      </c>
    </row>
    <row r="73" spans="1:4" s="188" customFormat="1" ht="12" customHeight="1" x14ac:dyDescent="0.2">
      <c r="A73" s="13" t="s">
        <v>271</v>
      </c>
      <c r="B73" s="189" t="s">
        <v>249</v>
      </c>
      <c r="C73" s="349">
        <v>140292228</v>
      </c>
      <c r="D73" s="350">
        <v>140292228</v>
      </c>
    </row>
    <row r="74" spans="1:4" s="188" customFormat="1" ht="12" customHeight="1" thickBot="1" x14ac:dyDescent="0.25">
      <c r="A74" s="14" t="s">
        <v>272</v>
      </c>
      <c r="B74" s="137" t="s">
        <v>250</v>
      </c>
      <c r="C74" s="353"/>
      <c r="D74" s="354"/>
    </row>
    <row r="75" spans="1:4" s="188" customFormat="1" ht="12" customHeight="1" thickBot="1" x14ac:dyDescent="0.25">
      <c r="A75" s="224" t="s">
        <v>251</v>
      </c>
      <c r="B75" s="135" t="s">
        <v>252</v>
      </c>
      <c r="C75" s="347">
        <f>SUM(C76:C78)</f>
        <v>0</v>
      </c>
      <c r="D75" s="348">
        <f>SUM(D76:D78)</f>
        <v>0</v>
      </c>
    </row>
    <row r="76" spans="1:4" s="188" customFormat="1" ht="12" customHeight="1" x14ac:dyDescent="0.2">
      <c r="A76" s="13" t="s">
        <v>273</v>
      </c>
      <c r="B76" s="189" t="s">
        <v>253</v>
      </c>
      <c r="C76" s="349"/>
      <c r="D76" s="350"/>
    </row>
    <row r="77" spans="1:4" s="188" customFormat="1" ht="12" customHeight="1" x14ac:dyDescent="0.2">
      <c r="A77" s="12" t="s">
        <v>274</v>
      </c>
      <c r="B77" s="190" t="s">
        <v>254</v>
      </c>
      <c r="C77" s="351"/>
      <c r="D77" s="352"/>
    </row>
    <row r="78" spans="1:4" s="188" customFormat="1" ht="12" customHeight="1" thickBot="1" x14ac:dyDescent="0.25">
      <c r="A78" s="14" t="s">
        <v>275</v>
      </c>
      <c r="B78" s="137" t="s">
        <v>255</v>
      </c>
      <c r="C78" s="353"/>
      <c r="D78" s="354"/>
    </row>
    <row r="79" spans="1:4" s="188" customFormat="1" ht="12" customHeight="1" thickBot="1" x14ac:dyDescent="0.25">
      <c r="A79" s="224" t="s">
        <v>256</v>
      </c>
      <c r="B79" s="135" t="s">
        <v>276</v>
      </c>
      <c r="C79" s="347"/>
      <c r="D79" s="348"/>
    </row>
    <row r="80" spans="1:4" s="188" customFormat="1" ht="12" customHeight="1" x14ac:dyDescent="0.2">
      <c r="A80" s="192" t="s">
        <v>257</v>
      </c>
      <c r="B80" s="189" t="s">
        <v>258</v>
      </c>
      <c r="C80" s="349"/>
      <c r="D80" s="350"/>
    </row>
    <row r="81" spans="1:4" s="188" customFormat="1" ht="12" customHeight="1" x14ac:dyDescent="0.2">
      <c r="A81" s="193" t="s">
        <v>259</v>
      </c>
      <c r="B81" s="190" t="s">
        <v>260</v>
      </c>
      <c r="C81" s="351"/>
      <c r="D81" s="352"/>
    </row>
    <row r="82" spans="1:4" s="188" customFormat="1" ht="12" customHeight="1" x14ac:dyDescent="0.2">
      <c r="A82" s="193" t="s">
        <v>261</v>
      </c>
      <c r="B82" s="190" t="s">
        <v>262</v>
      </c>
      <c r="C82" s="351"/>
      <c r="D82" s="352"/>
    </row>
    <row r="83" spans="1:4" s="188" customFormat="1" ht="12" customHeight="1" thickBot="1" x14ac:dyDescent="0.25">
      <c r="A83" s="194" t="s">
        <v>263</v>
      </c>
      <c r="B83" s="137" t="s">
        <v>264</v>
      </c>
      <c r="C83" s="353"/>
      <c r="D83" s="354"/>
    </row>
    <row r="84" spans="1:4" s="188" customFormat="1" ht="12" customHeight="1" thickBot="1" x14ac:dyDescent="0.25">
      <c r="A84" s="224" t="s">
        <v>265</v>
      </c>
      <c r="B84" s="135" t="s">
        <v>402</v>
      </c>
      <c r="C84" s="357"/>
      <c r="D84" s="358"/>
    </row>
    <row r="85" spans="1:4" s="188" customFormat="1" ht="13.5" customHeight="1" thickBot="1" x14ac:dyDescent="0.25">
      <c r="A85" s="224" t="s">
        <v>267</v>
      </c>
      <c r="B85" s="135" t="s">
        <v>266</v>
      </c>
      <c r="C85" s="357"/>
      <c r="D85" s="359"/>
    </row>
    <row r="86" spans="1:4" s="188" customFormat="1" ht="15.75" customHeight="1" thickBot="1" x14ac:dyDescent="0.25">
      <c r="A86" s="224" t="s">
        <v>279</v>
      </c>
      <c r="B86" s="422" t="s">
        <v>405</v>
      </c>
      <c r="C86" s="347">
        <f>+C63+C67+C72+C75+C79+C85+C84</f>
        <v>140292228</v>
      </c>
      <c r="D86" s="348">
        <f>+D63+D67+D72+D75+D79+D85+D84</f>
        <v>140292228</v>
      </c>
    </row>
    <row r="87" spans="1:4" s="188" customFormat="1" ht="16.5" customHeight="1" thickBot="1" x14ac:dyDescent="0.25">
      <c r="A87" s="225" t="s">
        <v>404</v>
      </c>
      <c r="B87" s="423" t="s">
        <v>406</v>
      </c>
      <c r="C87" s="347">
        <f>+C62+C86</f>
        <v>395504086</v>
      </c>
      <c r="D87" s="348">
        <f>+D62+D86</f>
        <v>451006993</v>
      </c>
    </row>
    <row r="88" spans="1:4" s="188" customFormat="1" ht="83.25" customHeight="1" x14ac:dyDescent="0.2">
      <c r="A88" s="3"/>
      <c r="B88" s="4"/>
      <c r="C88" s="139"/>
    </row>
    <row r="89" spans="1:4" ht="16.5" customHeight="1" x14ac:dyDescent="0.25">
      <c r="A89" s="473" t="s">
        <v>36</v>
      </c>
      <c r="B89" s="473"/>
      <c r="C89" s="473"/>
      <c r="D89" s="474"/>
    </row>
    <row r="90" spans="1:4" s="195" customFormat="1" ht="16.5" customHeight="1" thickBot="1" x14ac:dyDescent="0.3">
      <c r="A90" s="477" t="s">
        <v>106</v>
      </c>
      <c r="B90" s="477"/>
      <c r="C90" s="482" t="s">
        <v>465</v>
      </c>
      <c r="D90" s="482"/>
    </row>
    <row r="91" spans="1:4" ht="38.1" customHeight="1" thickBot="1" x14ac:dyDescent="0.3">
      <c r="A91" s="21" t="s">
        <v>56</v>
      </c>
      <c r="B91" s="22" t="s">
        <v>37</v>
      </c>
      <c r="C91" s="22" t="s">
        <v>460</v>
      </c>
      <c r="D91" s="346" t="s">
        <v>461</v>
      </c>
    </row>
    <row r="92" spans="1:4" s="187" customFormat="1" ht="12" customHeight="1" thickBot="1" x14ac:dyDescent="0.25">
      <c r="A92" s="24" t="s">
        <v>413</v>
      </c>
      <c r="B92" s="25" t="s">
        <v>414</v>
      </c>
      <c r="C92" s="480" t="s">
        <v>415</v>
      </c>
      <c r="D92" s="481"/>
    </row>
    <row r="93" spans="1:4" ht="12" customHeight="1" thickBot="1" x14ac:dyDescent="0.3">
      <c r="A93" s="20" t="s">
        <v>8</v>
      </c>
      <c r="B93" s="23" t="s">
        <v>365</v>
      </c>
      <c r="C93" s="347">
        <f>C94+C95+C96+C97+C98+C111</f>
        <v>329694235</v>
      </c>
      <c r="D93" s="348">
        <f>D94+D95+D96+D97+D98+D111</f>
        <v>377382104</v>
      </c>
    </row>
    <row r="94" spans="1:4" ht="12" customHeight="1" x14ac:dyDescent="0.25">
      <c r="A94" s="15" t="s">
        <v>68</v>
      </c>
      <c r="B94" s="8" t="s">
        <v>38</v>
      </c>
      <c r="C94" s="349">
        <v>163738355</v>
      </c>
      <c r="D94" s="360">
        <v>194574520</v>
      </c>
    </row>
    <row r="95" spans="1:4" ht="12" customHeight="1" x14ac:dyDescent="0.25">
      <c r="A95" s="12" t="s">
        <v>69</v>
      </c>
      <c r="B95" s="6" t="s">
        <v>125</v>
      </c>
      <c r="C95" s="351">
        <v>30602576</v>
      </c>
      <c r="D95" s="361">
        <v>33606912</v>
      </c>
    </row>
    <row r="96" spans="1:4" ht="12" customHeight="1" x14ac:dyDescent="0.25">
      <c r="A96" s="12" t="s">
        <v>70</v>
      </c>
      <c r="B96" s="6" t="s">
        <v>95</v>
      </c>
      <c r="C96" s="351">
        <v>91901601</v>
      </c>
      <c r="D96" s="361">
        <v>115618182</v>
      </c>
    </row>
    <row r="97" spans="1:9" ht="12" customHeight="1" x14ac:dyDescent="0.25">
      <c r="A97" s="12" t="s">
        <v>71</v>
      </c>
      <c r="B97" s="9" t="s">
        <v>126</v>
      </c>
      <c r="C97" s="351">
        <v>21226090</v>
      </c>
      <c r="D97" s="361">
        <v>21226090</v>
      </c>
    </row>
    <row r="98" spans="1:9" ht="12" customHeight="1" x14ac:dyDescent="0.25">
      <c r="A98" s="12" t="s">
        <v>79</v>
      </c>
      <c r="B98" s="17" t="s">
        <v>127</v>
      </c>
      <c r="C98" s="351">
        <f>C99+C105+C110</f>
        <v>22225613</v>
      </c>
      <c r="D98" s="362">
        <f>D99+D105+D107+D110</f>
        <v>12356400</v>
      </c>
    </row>
    <row r="99" spans="1:9" ht="12" customHeight="1" x14ac:dyDescent="0.25">
      <c r="A99" s="12" t="s">
        <v>72</v>
      </c>
      <c r="B99" s="6" t="s">
        <v>370</v>
      </c>
      <c r="C99" s="351">
        <v>0</v>
      </c>
      <c r="D99" s="362">
        <v>36000</v>
      </c>
    </row>
    <row r="100" spans="1:9" ht="12" customHeight="1" x14ac:dyDescent="0.25">
      <c r="A100" s="12" t="s">
        <v>73</v>
      </c>
      <c r="B100" s="69" t="s">
        <v>369</v>
      </c>
      <c r="C100" s="351"/>
      <c r="D100" s="361"/>
    </row>
    <row r="101" spans="1:9" ht="12" customHeight="1" x14ac:dyDescent="0.25">
      <c r="A101" s="12" t="s">
        <v>80</v>
      </c>
      <c r="B101" s="69" t="s">
        <v>368</v>
      </c>
      <c r="C101" s="351">
        <v>0</v>
      </c>
      <c r="D101" s="361">
        <v>36000</v>
      </c>
    </row>
    <row r="102" spans="1:9" ht="12" customHeight="1" x14ac:dyDescent="0.25">
      <c r="A102" s="12" t="s">
        <v>81</v>
      </c>
      <c r="B102" s="67" t="s">
        <v>282</v>
      </c>
      <c r="C102" s="351"/>
      <c r="D102" s="361"/>
    </row>
    <row r="103" spans="1:9" ht="12" customHeight="1" x14ac:dyDescent="0.25">
      <c r="A103" s="12" t="s">
        <v>82</v>
      </c>
      <c r="B103" s="68" t="s">
        <v>283</v>
      </c>
      <c r="C103" s="351"/>
      <c r="D103" s="361"/>
    </row>
    <row r="104" spans="1:9" ht="12" customHeight="1" x14ac:dyDescent="0.25">
      <c r="A104" s="12" t="s">
        <v>83</v>
      </c>
      <c r="B104" s="68" t="s">
        <v>284</v>
      </c>
      <c r="C104" s="351"/>
      <c r="D104" s="361"/>
    </row>
    <row r="105" spans="1:9" ht="12" customHeight="1" x14ac:dyDescent="0.25">
      <c r="A105" s="12" t="s">
        <v>85</v>
      </c>
      <c r="B105" s="67" t="s">
        <v>285</v>
      </c>
      <c r="C105" s="351">
        <v>17015613</v>
      </c>
      <c r="D105" s="361">
        <v>7110400</v>
      </c>
      <c r="I105" s="345"/>
    </row>
    <row r="106" spans="1:9" ht="12" customHeight="1" x14ac:dyDescent="0.25">
      <c r="A106" s="12" t="s">
        <v>128</v>
      </c>
      <c r="B106" s="67" t="s">
        <v>286</v>
      </c>
      <c r="C106" s="351"/>
      <c r="D106" s="361"/>
    </row>
    <row r="107" spans="1:9" ht="12" customHeight="1" x14ac:dyDescent="0.25">
      <c r="A107" s="12" t="s">
        <v>280</v>
      </c>
      <c r="B107" s="68" t="s">
        <v>287</v>
      </c>
      <c r="C107" s="351"/>
      <c r="D107" s="361"/>
    </row>
    <row r="108" spans="1:9" ht="12" customHeight="1" x14ac:dyDescent="0.25">
      <c r="A108" s="11" t="s">
        <v>281</v>
      </c>
      <c r="B108" s="69" t="s">
        <v>288</v>
      </c>
      <c r="C108" s="351"/>
      <c r="D108" s="361"/>
    </row>
    <row r="109" spans="1:9" ht="12" customHeight="1" x14ac:dyDescent="0.25">
      <c r="A109" s="12" t="s">
        <v>366</v>
      </c>
      <c r="B109" s="69" t="s">
        <v>289</v>
      </c>
      <c r="C109" s="351"/>
      <c r="D109" s="361"/>
    </row>
    <row r="110" spans="1:9" ht="12" customHeight="1" x14ac:dyDescent="0.25">
      <c r="A110" s="14" t="s">
        <v>367</v>
      </c>
      <c r="B110" s="69" t="s">
        <v>290</v>
      </c>
      <c r="C110" s="351">
        <v>5210000</v>
      </c>
      <c r="D110" s="361">
        <v>5210000</v>
      </c>
    </row>
    <row r="111" spans="1:9" ht="12" customHeight="1" x14ac:dyDescent="0.25">
      <c r="A111" s="12" t="s">
        <v>371</v>
      </c>
      <c r="B111" s="9" t="s">
        <v>39</v>
      </c>
      <c r="C111" s="351"/>
      <c r="D111" s="361"/>
    </row>
    <row r="112" spans="1:9" ht="12" customHeight="1" x14ac:dyDescent="0.25">
      <c r="A112" s="12" t="s">
        <v>372</v>
      </c>
      <c r="B112" s="6" t="s">
        <v>374</v>
      </c>
      <c r="C112" s="351"/>
      <c r="D112" s="361"/>
    </row>
    <row r="113" spans="1:4" ht="12" customHeight="1" thickBot="1" x14ac:dyDescent="0.3">
      <c r="A113" s="16" t="s">
        <v>373</v>
      </c>
      <c r="B113" s="239" t="s">
        <v>375</v>
      </c>
      <c r="C113" s="353"/>
      <c r="D113" s="363"/>
    </row>
    <row r="114" spans="1:4" ht="12" customHeight="1" thickBot="1" x14ac:dyDescent="0.3">
      <c r="A114" s="237" t="s">
        <v>9</v>
      </c>
      <c r="B114" s="238" t="s">
        <v>291</v>
      </c>
      <c r="C114" s="347">
        <f>C115+C117+C119</f>
        <v>56351471</v>
      </c>
      <c r="D114" s="348">
        <f>D115+D117+D119</f>
        <v>56351471</v>
      </c>
    </row>
    <row r="115" spans="1:4" ht="12" customHeight="1" x14ac:dyDescent="0.25">
      <c r="A115" s="13" t="s">
        <v>74</v>
      </c>
      <c r="B115" s="6" t="s">
        <v>151</v>
      </c>
      <c r="C115" s="349">
        <v>56351471</v>
      </c>
      <c r="D115" s="349">
        <v>56351471</v>
      </c>
    </row>
    <row r="116" spans="1:4" ht="12" customHeight="1" x14ac:dyDescent="0.25">
      <c r="A116" s="13" t="s">
        <v>75</v>
      </c>
      <c r="B116" s="10" t="s">
        <v>295</v>
      </c>
      <c r="C116" s="351">
        <v>39950000</v>
      </c>
      <c r="D116" s="351">
        <v>39950000</v>
      </c>
    </row>
    <row r="117" spans="1:4" ht="12" customHeight="1" x14ac:dyDescent="0.25">
      <c r="A117" s="13" t="s">
        <v>76</v>
      </c>
      <c r="B117" s="10" t="s">
        <v>129</v>
      </c>
      <c r="C117" s="351"/>
      <c r="D117" s="361"/>
    </row>
    <row r="118" spans="1:4" ht="12" customHeight="1" x14ac:dyDescent="0.25">
      <c r="A118" s="13" t="s">
        <v>77</v>
      </c>
      <c r="B118" s="10" t="s">
        <v>296</v>
      </c>
      <c r="C118" s="351"/>
      <c r="D118" s="361"/>
    </row>
    <row r="119" spans="1:4" ht="12" customHeight="1" x14ac:dyDescent="0.25">
      <c r="A119" s="13" t="s">
        <v>78</v>
      </c>
      <c r="B119" s="137" t="s">
        <v>153</v>
      </c>
      <c r="C119" s="351"/>
      <c r="D119" s="361"/>
    </row>
    <row r="120" spans="1:4" ht="12" customHeight="1" x14ac:dyDescent="0.25">
      <c r="A120" s="13" t="s">
        <v>84</v>
      </c>
      <c r="B120" s="136" t="s">
        <v>355</v>
      </c>
      <c r="C120" s="351"/>
      <c r="D120" s="361"/>
    </row>
    <row r="121" spans="1:4" ht="12" customHeight="1" x14ac:dyDescent="0.25">
      <c r="A121" s="13" t="s">
        <v>86</v>
      </c>
      <c r="B121" s="185" t="s">
        <v>301</v>
      </c>
      <c r="C121" s="351"/>
      <c r="D121" s="361"/>
    </row>
    <row r="122" spans="1:4" x14ac:dyDescent="0.25">
      <c r="A122" s="13" t="s">
        <v>130</v>
      </c>
      <c r="B122" s="68" t="s">
        <v>284</v>
      </c>
      <c r="C122" s="351"/>
      <c r="D122" s="361"/>
    </row>
    <row r="123" spans="1:4" ht="12" customHeight="1" x14ac:dyDescent="0.25">
      <c r="A123" s="13" t="s">
        <v>131</v>
      </c>
      <c r="B123" s="68" t="s">
        <v>300</v>
      </c>
      <c r="C123" s="351"/>
      <c r="D123" s="361"/>
    </row>
    <row r="124" spans="1:4" ht="12" customHeight="1" x14ac:dyDescent="0.25">
      <c r="A124" s="13" t="s">
        <v>132</v>
      </c>
      <c r="B124" s="68" t="s">
        <v>299</v>
      </c>
      <c r="C124" s="351"/>
      <c r="D124" s="361"/>
    </row>
    <row r="125" spans="1:4" ht="12" customHeight="1" x14ac:dyDescent="0.25">
      <c r="A125" s="13" t="s">
        <v>292</v>
      </c>
      <c r="B125" s="68" t="s">
        <v>287</v>
      </c>
      <c r="C125" s="351"/>
      <c r="D125" s="361"/>
    </row>
    <row r="126" spans="1:4" ht="12" customHeight="1" x14ac:dyDescent="0.25">
      <c r="A126" s="13" t="s">
        <v>293</v>
      </c>
      <c r="B126" s="68" t="s">
        <v>298</v>
      </c>
      <c r="C126" s="351"/>
      <c r="D126" s="361"/>
    </row>
    <row r="127" spans="1:4" ht="16.5" thickBot="1" x14ac:dyDescent="0.3">
      <c r="A127" s="11" t="s">
        <v>294</v>
      </c>
      <c r="B127" s="68" t="s">
        <v>297</v>
      </c>
      <c r="C127" s="353"/>
      <c r="D127" s="363"/>
    </row>
    <row r="128" spans="1:4" ht="12" customHeight="1" thickBot="1" x14ac:dyDescent="0.3">
      <c r="A128" s="18" t="s">
        <v>10</v>
      </c>
      <c r="B128" s="64" t="s">
        <v>376</v>
      </c>
      <c r="C128" s="347">
        <f>+C93+C114</f>
        <v>386045706</v>
      </c>
      <c r="D128" s="348">
        <f>+D93+D114</f>
        <v>433733575</v>
      </c>
    </row>
    <row r="129" spans="1:4" ht="12" customHeight="1" thickBot="1" x14ac:dyDescent="0.3">
      <c r="A129" s="18" t="s">
        <v>11</v>
      </c>
      <c r="B129" s="64" t="s">
        <v>377</v>
      </c>
      <c r="C129" s="347">
        <f>+C130+C131+C132</f>
        <v>9458380</v>
      </c>
      <c r="D129" s="348">
        <f>+D130+D131+D132</f>
        <v>9458380</v>
      </c>
    </row>
    <row r="130" spans="1:4" ht="12" customHeight="1" x14ac:dyDescent="0.25">
      <c r="A130" s="13" t="s">
        <v>192</v>
      </c>
      <c r="B130" s="10" t="s">
        <v>384</v>
      </c>
      <c r="C130" s="349"/>
      <c r="D130" s="360"/>
    </row>
    <row r="131" spans="1:4" ht="12" customHeight="1" x14ac:dyDescent="0.25">
      <c r="A131" s="13" t="s">
        <v>195</v>
      </c>
      <c r="B131" s="10" t="s">
        <v>385</v>
      </c>
      <c r="C131" s="351"/>
      <c r="D131" s="361"/>
    </row>
    <row r="132" spans="1:4" ht="12" customHeight="1" thickBot="1" x14ac:dyDescent="0.3">
      <c r="A132" s="11" t="s">
        <v>196</v>
      </c>
      <c r="B132" s="10" t="s">
        <v>386</v>
      </c>
      <c r="C132" s="353">
        <v>9458380</v>
      </c>
      <c r="D132" s="363">
        <v>9458380</v>
      </c>
    </row>
    <row r="133" spans="1:4" ht="12" customHeight="1" thickBot="1" x14ac:dyDescent="0.3">
      <c r="A133" s="18" t="s">
        <v>12</v>
      </c>
      <c r="B133" s="64" t="s">
        <v>378</v>
      </c>
      <c r="C133" s="347"/>
      <c r="D133" s="348"/>
    </row>
    <row r="134" spans="1:4" ht="12" customHeight="1" x14ac:dyDescent="0.25">
      <c r="A134" s="13" t="s">
        <v>61</v>
      </c>
      <c r="B134" s="7" t="s">
        <v>387</v>
      </c>
      <c r="C134" s="349"/>
      <c r="D134" s="360"/>
    </row>
    <row r="135" spans="1:4" ht="12" customHeight="1" x14ac:dyDescent="0.25">
      <c r="A135" s="13" t="s">
        <v>62</v>
      </c>
      <c r="B135" s="7" t="s">
        <v>379</v>
      </c>
      <c r="C135" s="351"/>
      <c r="D135" s="361"/>
    </row>
    <row r="136" spans="1:4" ht="12" customHeight="1" x14ac:dyDescent="0.25">
      <c r="A136" s="13" t="s">
        <v>63</v>
      </c>
      <c r="B136" s="7" t="s">
        <v>380</v>
      </c>
      <c r="C136" s="351"/>
      <c r="D136" s="361"/>
    </row>
    <row r="137" spans="1:4" ht="12" customHeight="1" x14ac:dyDescent="0.25">
      <c r="A137" s="13" t="s">
        <v>117</v>
      </c>
      <c r="B137" s="7" t="s">
        <v>381</v>
      </c>
      <c r="C137" s="351"/>
      <c r="D137" s="361"/>
    </row>
    <row r="138" spans="1:4" ht="12" customHeight="1" x14ac:dyDescent="0.25">
      <c r="A138" s="13" t="s">
        <v>118</v>
      </c>
      <c r="B138" s="7" t="s">
        <v>382</v>
      </c>
      <c r="C138" s="351"/>
      <c r="D138" s="361"/>
    </row>
    <row r="139" spans="1:4" ht="12" customHeight="1" thickBot="1" x14ac:dyDescent="0.3">
      <c r="A139" s="11" t="s">
        <v>119</v>
      </c>
      <c r="B139" s="7" t="s">
        <v>383</v>
      </c>
      <c r="C139" s="353"/>
      <c r="D139" s="363"/>
    </row>
    <row r="140" spans="1:4" ht="12" customHeight="1" thickBot="1" x14ac:dyDescent="0.3">
      <c r="A140" s="18" t="s">
        <v>13</v>
      </c>
      <c r="B140" s="64" t="s">
        <v>391</v>
      </c>
      <c r="C140" s="364">
        <f>+C141+C142+C143+C144</f>
        <v>0</v>
      </c>
      <c r="D140" s="365">
        <f>+D141+D142+D143+D144</f>
        <v>7815038</v>
      </c>
    </row>
    <row r="141" spans="1:4" ht="12" customHeight="1" x14ac:dyDescent="0.25">
      <c r="A141" s="13" t="s">
        <v>64</v>
      </c>
      <c r="B141" s="7" t="s">
        <v>302</v>
      </c>
      <c r="C141" s="349"/>
      <c r="D141" s="360"/>
    </row>
    <row r="142" spans="1:4" ht="12" customHeight="1" x14ac:dyDescent="0.25">
      <c r="A142" s="13" t="s">
        <v>65</v>
      </c>
      <c r="B142" s="7" t="s">
        <v>303</v>
      </c>
      <c r="C142" s="351">
        <v>0</v>
      </c>
      <c r="D142" s="361">
        <v>7815038</v>
      </c>
    </row>
    <row r="143" spans="1:4" ht="12" customHeight="1" x14ac:dyDescent="0.25">
      <c r="A143" s="13" t="s">
        <v>216</v>
      </c>
      <c r="B143" s="7" t="s">
        <v>448</v>
      </c>
      <c r="C143" s="351"/>
      <c r="D143" s="361"/>
    </row>
    <row r="144" spans="1:4" ht="12" customHeight="1" thickBot="1" x14ac:dyDescent="0.3">
      <c r="A144" s="11" t="s">
        <v>217</v>
      </c>
      <c r="B144" s="5" t="s">
        <v>449</v>
      </c>
      <c r="C144" s="353"/>
      <c r="D144" s="363"/>
    </row>
    <row r="145" spans="1:9" ht="12" customHeight="1" thickBot="1" x14ac:dyDescent="0.3">
      <c r="A145" s="18" t="s">
        <v>14</v>
      </c>
      <c r="B145" s="64" t="s">
        <v>393</v>
      </c>
      <c r="C145" s="366"/>
      <c r="D145" s="367"/>
    </row>
    <row r="146" spans="1:9" ht="12" customHeight="1" x14ac:dyDescent="0.25">
      <c r="A146" s="13" t="s">
        <v>66</v>
      </c>
      <c r="B146" s="7" t="s">
        <v>388</v>
      </c>
      <c r="C146" s="349"/>
      <c r="D146" s="360"/>
    </row>
    <row r="147" spans="1:9" ht="12" customHeight="1" x14ac:dyDescent="0.25">
      <c r="A147" s="13" t="s">
        <v>67</v>
      </c>
      <c r="B147" s="7" t="s">
        <v>395</v>
      </c>
      <c r="C147" s="351"/>
      <c r="D147" s="361"/>
    </row>
    <row r="148" spans="1:9" ht="12" customHeight="1" x14ac:dyDescent="0.25">
      <c r="A148" s="13" t="s">
        <v>228</v>
      </c>
      <c r="B148" s="7" t="s">
        <v>390</v>
      </c>
      <c r="C148" s="351"/>
      <c r="D148" s="361"/>
    </row>
    <row r="149" spans="1:9" ht="12" customHeight="1" x14ac:dyDescent="0.25">
      <c r="A149" s="13" t="s">
        <v>229</v>
      </c>
      <c r="B149" s="7" t="s">
        <v>396</v>
      </c>
      <c r="C149" s="351"/>
      <c r="D149" s="361"/>
    </row>
    <row r="150" spans="1:9" ht="12" customHeight="1" thickBot="1" x14ac:dyDescent="0.3">
      <c r="A150" s="13" t="s">
        <v>394</v>
      </c>
      <c r="B150" s="7" t="s">
        <v>397</v>
      </c>
      <c r="C150" s="353"/>
      <c r="D150" s="363"/>
    </row>
    <row r="151" spans="1:9" ht="12" customHeight="1" thickBot="1" x14ac:dyDescent="0.3">
      <c r="A151" s="18" t="s">
        <v>15</v>
      </c>
      <c r="B151" s="64" t="s">
        <v>398</v>
      </c>
      <c r="C151" s="368"/>
      <c r="D151" s="369"/>
    </row>
    <row r="152" spans="1:9" ht="12" customHeight="1" thickBot="1" x14ac:dyDescent="0.3">
      <c r="A152" s="18" t="s">
        <v>16</v>
      </c>
      <c r="B152" s="64" t="s">
        <v>399</v>
      </c>
      <c r="C152" s="368"/>
      <c r="D152" s="369"/>
    </row>
    <row r="153" spans="1:9" ht="15" customHeight="1" thickBot="1" x14ac:dyDescent="0.3">
      <c r="A153" s="18" t="s">
        <v>17</v>
      </c>
      <c r="B153" s="64" t="s">
        <v>401</v>
      </c>
      <c r="C153" s="370">
        <f>+C129+C133+C140+C145+C151+C152</f>
        <v>9458380</v>
      </c>
      <c r="D153" s="371">
        <f>+D129+D133+D140+D145+D151+D152</f>
        <v>17273418</v>
      </c>
      <c r="F153" s="196"/>
      <c r="G153" s="197"/>
      <c r="H153" s="197"/>
      <c r="I153" s="197"/>
    </row>
    <row r="154" spans="1:9" s="188" customFormat="1" ht="12.95" customHeight="1" thickBot="1" x14ac:dyDescent="0.25">
      <c r="A154" s="138" t="s">
        <v>18</v>
      </c>
      <c r="B154" s="170" t="s">
        <v>400</v>
      </c>
      <c r="C154" s="370">
        <f>+C128+C153</f>
        <v>395504086</v>
      </c>
      <c r="D154" s="371">
        <f>+D128+D153</f>
        <v>451006993</v>
      </c>
    </row>
    <row r="155" spans="1:9" ht="7.5" customHeight="1" x14ac:dyDescent="0.25"/>
    <row r="156" spans="1:9" x14ac:dyDescent="0.25">
      <c r="A156" s="478"/>
      <c r="B156" s="478"/>
      <c r="C156" s="478"/>
    </row>
    <row r="157" spans="1:9" ht="15" customHeight="1" x14ac:dyDescent="0.25">
      <c r="A157" s="475"/>
      <c r="B157" s="475"/>
      <c r="C157" s="242"/>
    </row>
    <row r="158" spans="1:9" ht="13.5" customHeight="1" x14ac:dyDescent="0.25">
      <c r="A158" s="243"/>
      <c r="B158" s="244"/>
      <c r="C158" s="245"/>
      <c r="D158" s="198"/>
    </row>
    <row r="159" spans="1:9" ht="27.75" customHeight="1" x14ac:dyDescent="0.25">
      <c r="A159" s="243"/>
      <c r="B159" s="244"/>
      <c r="C159" s="245"/>
    </row>
  </sheetData>
  <mergeCells count="10">
    <mergeCell ref="C92:D92"/>
    <mergeCell ref="A156:C156"/>
    <mergeCell ref="A157:B157"/>
    <mergeCell ref="A1:D1"/>
    <mergeCell ref="A2:B2"/>
    <mergeCell ref="C2:D2"/>
    <mergeCell ref="C4:D4"/>
    <mergeCell ref="A89:D89"/>
    <mergeCell ref="A90:B90"/>
    <mergeCell ref="C90:D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3" fitToHeight="2" orientation="portrait" r:id="rId1"/>
  <headerFooter alignWithMargins="0">
    <oddHeader>&amp;C&amp;"Times New Roman CE,Félkövér"&amp;12
Tiszatarján Község Önkormányzata
2020. ÉVI KÖTELEZŐ FELADATAINAK MÉRLEGE&amp;10
&amp;R&amp;"Times New Roman CE,Félkövér dőlt"&amp;9 1.2. melléklet a ......./2020. (..........) önkormányzati rendelethez</oddHeader>
  </headerFooter>
  <rowBreaks count="1" manualBreakCount="1">
    <brk id="88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topLeftCell="B1" zoomScaleNormal="100" zoomScaleSheetLayoutView="100" workbookViewId="0">
      <selection activeCell="C11" sqref="C11"/>
    </sheetView>
  </sheetViews>
  <sheetFormatPr defaultRowHeight="15.75" x14ac:dyDescent="0.25"/>
  <cols>
    <col min="1" max="1" width="9.5" style="171" customWidth="1"/>
    <col min="2" max="2" width="91.6640625" style="171" customWidth="1"/>
    <col min="3" max="3" width="13" style="172" customWidth="1"/>
    <col min="4" max="4" width="13" style="186" customWidth="1"/>
    <col min="5" max="16384" width="9.33203125" style="186"/>
  </cols>
  <sheetData>
    <row r="1" spans="1:4" ht="15.95" customHeight="1" x14ac:dyDescent="0.25">
      <c r="A1" s="473" t="s">
        <v>5</v>
      </c>
      <c r="B1" s="473"/>
      <c r="C1" s="473"/>
      <c r="D1" s="474"/>
    </row>
    <row r="2" spans="1:4" ht="15.95" customHeight="1" thickBot="1" x14ac:dyDescent="0.3">
      <c r="A2" s="476" t="s">
        <v>105</v>
      </c>
      <c r="B2" s="476"/>
      <c r="C2" s="479" t="s">
        <v>465</v>
      </c>
      <c r="D2" s="479"/>
    </row>
    <row r="3" spans="1:4" ht="38.1" customHeight="1" thickBot="1" x14ac:dyDescent="0.3">
      <c r="A3" s="21" t="s">
        <v>56</v>
      </c>
      <c r="B3" s="22" t="s">
        <v>7</v>
      </c>
      <c r="C3" s="22" t="s">
        <v>460</v>
      </c>
      <c r="D3" s="346" t="s">
        <v>461</v>
      </c>
    </row>
    <row r="4" spans="1:4" s="187" customFormat="1" ht="12" customHeight="1" thickBot="1" x14ac:dyDescent="0.25">
      <c r="A4" s="183" t="s">
        <v>413</v>
      </c>
      <c r="B4" s="184" t="s">
        <v>414</v>
      </c>
      <c r="C4" s="480" t="s">
        <v>415</v>
      </c>
      <c r="D4" s="481"/>
    </row>
    <row r="5" spans="1:4" s="188" customFormat="1" ht="12" customHeight="1" thickBot="1" x14ac:dyDescent="0.25">
      <c r="A5" s="18" t="s">
        <v>8</v>
      </c>
      <c r="B5" s="19" t="s">
        <v>176</v>
      </c>
      <c r="C5" s="347"/>
      <c r="D5" s="348"/>
    </row>
    <row r="6" spans="1:4" s="188" customFormat="1" ht="12" customHeight="1" x14ac:dyDescent="0.2">
      <c r="A6" s="13" t="s">
        <v>68</v>
      </c>
      <c r="B6" s="189" t="s">
        <v>177</v>
      </c>
      <c r="C6" s="349"/>
      <c r="D6" s="350"/>
    </row>
    <row r="7" spans="1:4" s="188" customFormat="1" ht="12" customHeight="1" x14ac:dyDescent="0.2">
      <c r="A7" s="12" t="s">
        <v>69</v>
      </c>
      <c r="B7" s="190" t="s">
        <v>178</v>
      </c>
      <c r="C7" s="483" t="s">
        <v>446</v>
      </c>
      <c r="D7" s="484"/>
    </row>
    <row r="8" spans="1:4" s="188" customFormat="1" ht="12" customHeight="1" x14ac:dyDescent="0.2">
      <c r="A8" s="12" t="s">
        <v>70</v>
      </c>
      <c r="B8" s="190" t="s">
        <v>179</v>
      </c>
      <c r="C8" s="485"/>
      <c r="D8" s="486"/>
    </row>
    <row r="9" spans="1:4" s="188" customFormat="1" ht="12" customHeight="1" x14ac:dyDescent="0.2">
      <c r="A9" s="12" t="s">
        <v>71</v>
      </c>
      <c r="B9" s="190" t="s">
        <v>180</v>
      </c>
      <c r="C9" s="487"/>
      <c r="D9" s="488"/>
    </row>
    <row r="10" spans="1:4" s="188" customFormat="1" ht="12" customHeight="1" x14ac:dyDescent="0.2">
      <c r="A10" s="12" t="s">
        <v>102</v>
      </c>
      <c r="B10" s="136" t="s">
        <v>357</v>
      </c>
      <c r="C10" s="351"/>
      <c r="D10" s="352"/>
    </row>
    <row r="11" spans="1:4" s="188" customFormat="1" ht="12" customHeight="1" thickBot="1" x14ac:dyDescent="0.25">
      <c r="A11" s="14" t="s">
        <v>72</v>
      </c>
      <c r="B11" s="137" t="s">
        <v>358</v>
      </c>
      <c r="C11" s="353"/>
      <c r="D11" s="354"/>
    </row>
    <row r="12" spans="1:4" s="188" customFormat="1" ht="12" customHeight="1" thickBot="1" x14ac:dyDescent="0.25">
      <c r="A12" s="18" t="s">
        <v>9</v>
      </c>
      <c r="B12" s="135" t="s">
        <v>181</v>
      </c>
      <c r="C12" s="347"/>
      <c r="D12" s="348"/>
    </row>
    <row r="13" spans="1:4" s="188" customFormat="1" ht="12" customHeight="1" x14ac:dyDescent="0.2">
      <c r="A13" s="13" t="s">
        <v>74</v>
      </c>
      <c r="B13" s="189" t="s">
        <v>182</v>
      </c>
      <c r="C13" s="349"/>
      <c r="D13" s="350"/>
    </row>
    <row r="14" spans="1:4" s="188" customFormat="1" ht="12" customHeight="1" x14ac:dyDescent="0.2">
      <c r="A14" s="12" t="s">
        <v>75</v>
      </c>
      <c r="B14" s="190" t="s">
        <v>183</v>
      </c>
      <c r="C14" s="351"/>
      <c r="D14" s="352"/>
    </row>
    <row r="15" spans="1:4" s="188" customFormat="1" ht="12" customHeight="1" x14ac:dyDescent="0.2">
      <c r="A15" s="12" t="s">
        <v>76</v>
      </c>
      <c r="B15" s="190" t="s">
        <v>349</v>
      </c>
      <c r="C15" s="351"/>
      <c r="D15" s="352"/>
    </row>
    <row r="16" spans="1:4" s="188" customFormat="1" ht="12" customHeight="1" x14ac:dyDescent="0.2">
      <c r="A16" s="12" t="s">
        <v>77</v>
      </c>
      <c r="B16" s="190" t="s">
        <v>350</v>
      </c>
      <c r="C16" s="351"/>
      <c r="D16" s="352"/>
    </row>
    <row r="17" spans="1:4" s="188" customFormat="1" ht="12" customHeight="1" x14ac:dyDescent="0.2">
      <c r="A17" s="12" t="s">
        <v>78</v>
      </c>
      <c r="B17" s="190" t="s">
        <v>184</v>
      </c>
      <c r="C17" s="351"/>
      <c r="D17" s="352"/>
    </row>
    <row r="18" spans="1:4" s="188" customFormat="1" ht="12" customHeight="1" thickBot="1" x14ac:dyDescent="0.25">
      <c r="A18" s="14" t="s">
        <v>84</v>
      </c>
      <c r="B18" s="137" t="s">
        <v>185</v>
      </c>
      <c r="C18" s="353"/>
      <c r="D18" s="354"/>
    </row>
    <row r="19" spans="1:4" s="188" customFormat="1" ht="12" customHeight="1" thickBot="1" x14ac:dyDescent="0.25">
      <c r="A19" s="18" t="s">
        <v>10</v>
      </c>
      <c r="B19" s="19" t="s">
        <v>186</v>
      </c>
      <c r="C19" s="347"/>
      <c r="D19" s="348"/>
    </row>
    <row r="20" spans="1:4" s="188" customFormat="1" ht="12" customHeight="1" x14ac:dyDescent="0.2">
      <c r="A20" s="13" t="s">
        <v>57</v>
      </c>
      <c r="B20" s="189" t="s">
        <v>187</v>
      </c>
      <c r="C20" s="349"/>
      <c r="D20" s="350"/>
    </row>
    <row r="21" spans="1:4" s="188" customFormat="1" ht="12" customHeight="1" x14ac:dyDescent="0.2">
      <c r="A21" s="12" t="s">
        <v>58</v>
      </c>
      <c r="B21" s="190" t="s">
        <v>188</v>
      </c>
      <c r="C21" s="351"/>
      <c r="D21" s="352"/>
    </row>
    <row r="22" spans="1:4" s="188" customFormat="1" ht="12" customHeight="1" x14ac:dyDescent="0.2">
      <c r="A22" s="12" t="s">
        <v>59</v>
      </c>
      <c r="B22" s="190" t="s">
        <v>351</v>
      </c>
      <c r="C22" s="351"/>
      <c r="D22" s="352"/>
    </row>
    <row r="23" spans="1:4" s="188" customFormat="1" ht="12" customHeight="1" x14ac:dyDescent="0.2">
      <c r="A23" s="12" t="s">
        <v>60</v>
      </c>
      <c r="B23" s="190" t="s">
        <v>352</v>
      </c>
      <c r="C23" s="351"/>
      <c r="D23" s="352"/>
    </row>
    <row r="24" spans="1:4" s="188" customFormat="1" ht="12" customHeight="1" x14ac:dyDescent="0.2">
      <c r="A24" s="12" t="s">
        <v>113</v>
      </c>
      <c r="B24" s="190" t="s">
        <v>189</v>
      </c>
      <c r="C24" s="351"/>
      <c r="D24" s="352"/>
    </row>
    <row r="25" spans="1:4" s="188" customFormat="1" ht="12" customHeight="1" thickBot="1" x14ac:dyDescent="0.25">
      <c r="A25" s="14" t="s">
        <v>114</v>
      </c>
      <c r="B25" s="191" t="s">
        <v>190</v>
      </c>
      <c r="C25" s="353"/>
      <c r="D25" s="354"/>
    </row>
    <row r="26" spans="1:4" s="188" customFormat="1" ht="12" customHeight="1" thickBot="1" x14ac:dyDescent="0.25">
      <c r="A26" s="18" t="s">
        <v>115</v>
      </c>
      <c r="B26" s="19" t="s">
        <v>191</v>
      </c>
      <c r="C26" s="347"/>
      <c r="D26" s="348"/>
    </row>
    <row r="27" spans="1:4" s="188" customFormat="1" ht="12" customHeight="1" x14ac:dyDescent="0.2">
      <c r="A27" s="13" t="s">
        <v>192</v>
      </c>
      <c r="B27" s="189" t="s">
        <v>364</v>
      </c>
      <c r="C27" s="355"/>
      <c r="D27" s="356"/>
    </row>
    <row r="28" spans="1:4" s="188" customFormat="1" ht="12" customHeight="1" x14ac:dyDescent="0.2">
      <c r="A28" s="12" t="s">
        <v>193</v>
      </c>
      <c r="B28" s="190" t="s">
        <v>198</v>
      </c>
      <c r="C28" s="351"/>
      <c r="D28" s="352"/>
    </row>
    <row r="29" spans="1:4" s="188" customFormat="1" ht="12" customHeight="1" x14ac:dyDescent="0.2">
      <c r="A29" s="12" t="s">
        <v>194</v>
      </c>
      <c r="B29" s="190" t="s">
        <v>199</v>
      </c>
      <c r="C29" s="351"/>
      <c r="D29" s="352"/>
    </row>
    <row r="30" spans="1:4" s="188" customFormat="1" ht="12" customHeight="1" x14ac:dyDescent="0.2">
      <c r="A30" s="12" t="s">
        <v>362</v>
      </c>
      <c r="B30" s="235" t="s">
        <v>363</v>
      </c>
      <c r="C30" s="351"/>
      <c r="D30" s="352"/>
    </row>
    <row r="31" spans="1:4" s="188" customFormat="1" ht="12" customHeight="1" x14ac:dyDescent="0.2">
      <c r="A31" s="12" t="s">
        <v>195</v>
      </c>
      <c r="B31" s="190" t="s">
        <v>200</v>
      </c>
      <c r="C31" s="351"/>
      <c r="D31" s="352"/>
    </row>
    <row r="32" spans="1:4" s="188" customFormat="1" ht="12" customHeight="1" x14ac:dyDescent="0.2">
      <c r="A32" s="12" t="s">
        <v>196</v>
      </c>
      <c r="B32" s="190" t="s">
        <v>201</v>
      </c>
      <c r="C32" s="351"/>
      <c r="D32" s="352"/>
    </row>
    <row r="33" spans="1:4" s="188" customFormat="1" ht="12" customHeight="1" thickBot="1" x14ac:dyDescent="0.25">
      <c r="A33" s="14" t="s">
        <v>197</v>
      </c>
      <c r="B33" s="191" t="s">
        <v>202</v>
      </c>
      <c r="C33" s="353"/>
      <c r="D33" s="354"/>
    </row>
    <row r="34" spans="1:4" s="188" customFormat="1" ht="12" customHeight="1" thickBot="1" x14ac:dyDescent="0.25">
      <c r="A34" s="18" t="s">
        <v>12</v>
      </c>
      <c r="B34" s="19" t="s">
        <v>359</v>
      </c>
      <c r="C34" s="347"/>
      <c r="D34" s="348"/>
    </row>
    <row r="35" spans="1:4" s="188" customFormat="1" ht="12" customHeight="1" x14ac:dyDescent="0.2">
      <c r="A35" s="13" t="s">
        <v>61</v>
      </c>
      <c r="B35" s="189" t="s">
        <v>205</v>
      </c>
      <c r="C35" s="349"/>
      <c r="D35" s="350"/>
    </row>
    <row r="36" spans="1:4" s="188" customFormat="1" ht="12" customHeight="1" x14ac:dyDescent="0.2">
      <c r="A36" s="12" t="s">
        <v>62</v>
      </c>
      <c r="B36" s="190" t="s">
        <v>206</v>
      </c>
      <c r="C36" s="351"/>
      <c r="D36" s="352"/>
    </row>
    <row r="37" spans="1:4" s="188" customFormat="1" ht="12" customHeight="1" x14ac:dyDescent="0.2">
      <c r="A37" s="12" t="s">
        <v>63</v>
      </c>
      <c r="B37" s="190" t="s">
        <v>207</v>
      </c>
      <c r="C37" s="351"/>
      <c r="D37" s="352"/>
    </row>
    <row r="38" spans="1:4" s="188" customFormat="1" ht="12" customHeight="1" x14ac:dyDescent="0.2">
      <c r="A38" s="12" t="s">
        <v>117</v>
      </c>
      <c r="B38" s="190" t="s">
        <v>208</v>
      </c>
      <c r="C38" s="351"/>
      <c r="D38" s="352"/>
    </row>
    <row r="39" spans="1:4" s="188" customFormat="1" ht="12" customHeight="1" x14ac:dyDescent="0.2">
      <c r="A39" s="12" t="s">
        <v>118</v>
      </c>
      <c r="B39" s="190" t="s">
        <v>209</v>
      </c>
      <c r="C39" s="351"/>
      <c r="D39" s="352"/>
    </row>
    <row r="40" spans="1:4" s="188" customFormat="1" ht="12" customHeight="1" x14ac:dyDescent="0.2">
      <c r="A40" s="12" t="s">
        <v>119</v>
      </c>
      <c r="B40" s="190" t="s">
        <v>210</v>
      </c>
      <c r="C40" s="351"/>
      <c r="D40" s="352"/>
    </row>
    <row r="41" spans="1:4" s="188" customFormat="1" ht="12" customHeight="1" x14ac:dyDescent="0.2">
      <c r="A41" s="12" t="s">
        <v>120</v>
      </c>
      <c r="B41" s="190" t="s">
        <v>211</v>
      </c>
      <c r="C41" s="351"/>
      <c r="D41" s="352"/>
    </row>
    <row r="42" spans="1:4" s="188" customFormat="1" ht="12" customHeight="1" x14ac:dyDescent="0.2">
      <c r="A42" s="12" t="s">
        <v>121</v>
      </c>
      <c r="B42" s="190" t="s">
        <v>212</v>
      </c>
      <c r="C42" s="351"/>
      <c r="D42" s="352"/>
    </row>
    <row r="43" spans="1:4" s="188" customFormat="1" ht="12" customHeight="1" x14ac:dyDescent="0.2">
      <c r="A43" s="12" t="s">
        <v>203</v>
      </c>
      <c r="B43" s="190" t="s">
        <v>213</v>
      </c>
      <c r="C43" s="351"/>
      <c r="D43" s="352"/>
    </row>
    <row r="44" spans="1:4" s="188" customFormat="1" ht="12" customHeight="1" x14ac:dyDescent="0.2">
      <c r="A44" s="14" t="s">
        <v>204</v>
      </c>
      <c r="B44" s="191" t="s">
        <v>361</v>
      </c>
      <c r="C44" s="351"/>
      <c r="D44" s="352"/>
    </row>
    <row r="45" spans="1:4" s="188" customFormat="1" ht="12" customHeight="1" thickBot="1" x14ac:dyDescent="0.25">
      <c r="A45" s="14" t="s">
        <v>360</v>
      </c>
      <c r="B45" s="137" t="s">
        <v>214</v>
      </c>
      <c r="C45" s="353"/>
      <c r="D45" s="354"/>
    </row>
    <row r="46" spans="1:4" s="188" customFormat="1" ht="12" customHeight="1" thickBot="1" x14ac:dyDescent="0.25">
      <c r="A46" s="18" t="s">
        <v>13</v>
      </c>
      <c r="B46" s="19" t="s">
        <v>215</v>
      </c>
      <c r="C46" s="347"/>
      <c r="D46" s="348"/>
    </row>
    <row r="47" spans="1:4" s="188" customFormat="1" ht="12" customHeight="1" x14ac:dyDescent="0.2">
      <c r="A47" s="13" t="s">
        <v>64</v>
      </c>
      <c r="B47" s="189" t="s">
        <v>219</v>
      </c>
      <c r="C47" s="349"/>
      <c r="D47" s="350"/>
    </row>
    <row r="48" spans="1:4" s="188" customFormat="1" ht="12" customHeight="1" x14ac:dyDescent="0.2">
      <c r="A48" s="12" t="s">
        <v>65</v>
      </c>
      <c r="B48" s="190" t="s">
        <v>220</v>
      </c>
      <c r="C48" s="351"/>
      <c r="D48" s="352"/>
    </row>
    <row r="49" spans="1:4" s="188" customFormat="1" ht="12" customHeight="1" x14ac:dyDescent="0.2">
      <c r="A49" s="12" t="s">
        <v>216</v>
      </c>
      <c r="B49" s="190" t="s">
        <v>221</v>
      </c>
      <c r="C49" s="351"/>
      <c r="D49" s="352"/>
    </row>
    <row r="50" spans="1:4" s="188" customFormat="1" ht="12" customHeight="1" x14ac:dyDescent="0.2">
      <c r="A50" s="12" t="s">
        <v>217</v>
      </c>
      <c r="B50" s="190" t="s">
        <v>222</v>
      </c>
      <c r="C50" s="351"/>
      <c r="D50" s="352"/>
    </row>
    <row r="51" spans="1:4" s="188" customFormat="1" ht="12" customHeight="1" thickBot="1" x14ac:dyDescent="0.25">
      <c r="A51" s="14" t="s">
        <v>218</v>
      </c>
      <c r="B51" s="137" t="s">
        <v>223</v>
      </c>
      <c r="C51" s="353"/>
      <c r="D51" s="354"/>
    </row>
    <row r="52" spans="1:4" s="188" customFormat="1" ht="12" customHeight="1" thickBot="1" x14ac:dyDescent="0.25">
      <c r="A52" s="18" t="s">
        <v>122</v>
      </c>
      <c r="B52" s="19" t="s">
        <v>224</v>
      </c>
      <c r="C52" s="347"/>
      <c r="D52" s="348"/>
    </row>
    <row r="53" spans="1:4" s="188" customFormat="1" ht="12" customHeight="1" x14ac:dyDescent="0.2">
      <c r="A53" s="13" t="s">
        <v>66</v>
      </c>
      <c r="B53" s="189" t="s">
        <v>225</v>
      </c>
      <c r="C53" s="349"/>
      <c r="D53" s="350"/>
    </row>
    <row r="54" spans="1:4" s="188" customFormat="1" ht="12" customHeight="1" x14ac:dyDescent="0.2">
      <c r="A54" s="12" t="s">
        <v>67</v>
      </c>
      <c r="B54" s="190" t="s">
        <v>353</v>
      </c>
      <c r="C54" s="351"/>
      <c r="D54" s="352"/>
    </row>
    <row r="55" spans="1:4" s="188" customFormat="1" ht="12" customHeight="1" x14ac:dyDescent="0.2">
      <c r="A55" s="12" t="s">
        <v>228</v>
      </c>
      <c r="B55" s="190" t="s">
        <v>226</v>
      </c>
      <c r="C55" s="351"/>
      <c r="D55" s="352"/>
    </row>
    <row r="56" spans="1:4" s="188" customFormat="1" ht="12" customHeight="1" thickBot="1" x14ac:dyDescent="0.25">
      <c r="A56" s="14" t="s">
        <v>229</v>
      </c>
      <c r="B56" s="137" t="s">
        <v>227</v>
      </c>
      <c r="C56" s="353"/>
      <c r="D56" s="354"/>
    </row>
    <row r="57" spans="1:4" s="188" customFormat="1" ht="12" customHeight="1" thickBot="1" x14ac:dyDescent="0.25">
      <c r="A57" s="18" t="s">
        <v>15</v>
      </c>
      <c r="B57" s="135" t="s">
        <v>230</v>
      </c>
      <c r="C57" s="347"/>
      <c r="D57" s="348"/>
    </row>
    <row r="58" spans="1:4" s="188" customFormat="1" ht="12" customHeight="1" x14ac:dyDescent="0.2">
      <c r="A58" s="13" t="s">
        <v>123</v>
      </c>
      <c r="B58" s="189" t="s">
        <v>232</v>
      </c>
      <c r="C58" s="349"/>
      <c r="D58" s="350"/>
    </row>
    <row r="59" spans="1:4" s="188" customFormat="1" ht="12" customHeight="1" x14ac:dyDescent="0.2">
      <c r="A59" s="12" t="s">
        <v>124</v>
      </c>
      <c r="B59" s="190" t="s">
        <v>354</v>
      </c>
      <c r="C59" s="351"/>
      <c r="D59" s="352"/>
    </row>
    <row r="60" spans="1:4" s="188" customFormat="1" ht="12" customHeight="1" x14ac:dyDescent="0.2">
      <c r="A60" s="12" t="s">
        <v>152</v>
      </c>
      <c r="B60" s="190" t="s">
        <v>233</v>
      </c>
      <c r="C60" s="351"/>
      <c r="D60" s="352"/>
    </row>
    <row r="61" spans="1:4" s="188" customFormat="1" ht="12" customHeight="1" thickBot="1" x14ac:dyDescent="0.25">
      <c r="A61" s="14" t="s">
        <v>231</v>
      </c>
      <c r="B61" s="137" t="s">
        <v>234</v>
      </c>
      <c r="C61" s="353"/>
      <c r="D61" s="354"/>
    </row>
    <row r="62" spans="1:4" s="188" customFormat="1" ht="12" customHeight="1" thickBot="1" x14ac:dyDescent="0.25">
      <c r="A62" s="240" t="s">
        <v>403</v>
      </c>
      <c r="B62" s="19" t="s">
        <v>235</v>
      </c>
      <c r="C62" s="347"/>
      <c r="D62" s="348"/>
    </row>
    <row r="63" spans="1:4" s="188" customFormat="1" ht="12" customHeight="1" thickBot="1" x14ac:dyDescent="0.25">
      <c r="A63" s="224" t="s">
        <v>236</v>
      </c>
      <c r="B63" s="135" t="s">
        <v>237</v>
      </c>
      <c r="C63" s="347"/>
      <c r="D63" s="348"/>
    </row>
    <row r="64" spans="1:4" s="188" customFormat="1" ht="12" customHeight="1" x14ac:dyDescent="0.2">
      <c r="A64" s="13" t="s">
        <v>268</v>
      </c>
      <c r="B64" s="189" t="s">
        <v>238</v>
      </c>
      <c r="C64" s="349"/>
      <c r="D64" s="350"/>
    </row>
    <row r="65" spans="1:4" s="188" customFormat="1" ht="12" customHeight="1" x14ac:dyDescent="0.2">
      <c r="A65" s="12" t="s">
        <v>277</v>
      </c>
      <c r="B65" s="190" t="s">
        <v>239</v>
      </c>
      <c r="C65" s="351"/>
      <c r="D65" s="352"/>
    </row>
    <row r="66" spans="1:4" s="188" customFormat="1" ht="12" customHeight="1" thickBot="1" x14ac:dyDescent="0.25">
      <c r="A66" s="14" t="s">
        <v>278</v>
      </c>
      <c r="B66" s="236" t="s">
        <v>389</v>
      </c>
      <c r="C66" s="353"/>
      <c r="D66" s="354"/>
    </row>
    <row r="67" spans="1:4" s="188" customFormat="1" ht="12" customHeight="1" thickBot="1" x14ac:dyDescent="0.25">
      <c r="A67" s="224" t="s">
        <v>241</v>
      </c>
      <c r="B67" s="135" t="s">
        <v>242</v>
      </c>
      <c r="C67" s="347"/>
      <c r="D67" s="348"/>
    </row>
    <row r="68" spans="1:4" s="188" customFormat="1" ht="12" customHeight="1" x14ac:dyDescent="0.2">
      <c r="A68" s="13" t="s">
        <v>103</v>
      </c>
      <c r="B68" s="189" t="s">
        <v>243</v>
      </c>
      <c r="C68" s="349"/>
      <c r="D68" s="350"/>
    </row>
    <row r="69" spans="1:4" s="188" customFormat="1" ht="12" customHeight="1" x14ac:dyDescent="0.2">
      <c r="A69" s="12" t="s">
        <v>104</v>
      </c>
      <c r="B69" s="190" t="s">
        <v>244</v>
      </c>
      <c r="C69" s="351"/>
      <c r="D69" s="352"/>
    </row>
    <row r="70" spans="1:4" s="188" customFormat="1" ht="12" customHeight="1" x14ac:dyDescent="0.2">
      <c r="A70" s="12" t="s">
        <v>269</v>
      </c>
      <c r="B70" s="190" t="s">
        <v>245</v>
      </c>
      <c r="C70" s="351"/>
      <c r="D70" s="352"/>
    </row>
    <row r="71" spans="1:4" s="188" customFormat="1" ht="12" customHeight="1" thickBot="1" x14ac:dyDescent="0.25">
      <c r="A71" s="14" t="s">
        <v>270</v>
      </c>
      <c r="B71" s="137" t="s">
        <v>246</v>
      </c>
      <c r="C71" s="353"/>
      <c r="D71" s="354"/>
    </row>
    <row r="72" spans="1:4" s="188" customFormat="1" ht="12" customHeight="1" thickBot="1" x14ac:dyDescent="0.25">
      <c r="A72" s="224" t="s">
        <v>247</v>
      </c>
      <c r="B72" s="135" t="s">
        <v>248</v>
      </c>
      <c r="C72" s="347"/>
      <c r="D72" s="348"/>
    </row>
    <row r="73" spans="1:4" s="188" customFormat="1" ht="12" customHeight="1" x14ac:dyDescent="0.2">
      <c r="A73" s="13" t="s">
        <v>271</v>
      </c>
      <c r="B73" s="189" t="s">
        <v>249</v>
      </c>
      <c r="C73" s="349"/>
      <c r="D73" s="350"/>
    </row>
    <row r="74" spans="1:4" s="188" customFormat="1" ht="12" customHeight="1" thickBot="1" x14ac:dyDescent="0.25">
      <c r="A74" s="14" t="s">
        <v>272</v>
      </c>
      <c r="B74" s="137" t="s">
        <v>250</v>
      </c>
      <c r="C74" s="353"/>
      <c r="D74" s="354"/>
    </row>
    <row r="75" spans="1:4" s="188" customFormat="1" ht="12" customHeight="1" thickBot="1" x14ac:dyDescent="0.25">
      <c r="A75" s="224" t="s">
        <v>251</v>
      </c>
      <c r="B75" s="135" t="s">
        <v>252</v>
      </c>
      <c r="C75" s="347"/>
      <c r="D75" s="348"/>
    </row>
    <row r="76" spans="1:4" s="188" customFormat="1" ht="12" customHeight="1" x14ac:dyDescent="0.2">
      <c r="A76" s="13" t="s">
        <v>273</v>
      </c>
      <c r="B76" s="189" t="s">
        <v>253</v>
      </c>
      <c r="C76" s="349"/>
      <c r="D76" s="350"/>
    </row>
    <row r="77" spans="1:4" s="188" customFormat="1" ht="12" customHeight="1" x14ac:dyDescent="0.2">
      <c r="A77" s="12" t="s">
        <v>274</v>
      </c>
      <c r="B77" s="190" t="s">
        <v>254</v>
      </c>
      <c r="C77" s="351"/>
      <c r="D77" s="352"/>
    </row>
    <row r="78" spans="1:4" s="188" customFormat="1" ht="12" customHeight="1" thickBot="1" x14ac:dyDescent="0.25">
      <c r="A78" s="14" t="s">
        <v>275</v>
      </c>
      <c r="B78" s="137" t="s">
        <v>255</v>
      </c>
      <c r="C78" s="353"/>
      <c r="D78" s="354"/>
    </row>
    <row r="79" spans="1:4" s="188" customFormat="1" ht="12" customHeight="1" thickBot="1" x14ac:dyDescent="0.25">
      <c r="A79" s="224" t="s">
        <v>256</v>
      </c>
      <c r="B79" s="135" t="s">
        <v>276</v>
      </c>
      <c r="C79" s="347"/>
      <c r="D79" s="348"/>
    </row>
    <row r="80" spans="1:4" s="188" customFormat="1" ht="12" customHeight="1" x14ac:dyDescent="0.2">
      <c r="A80" s="192" t="s">
        <v>257</v>
      </c>
      <c r="B80" s="189" t="s">
        <v>258</v>
      </c>
      <c r="C80" s="349"/>
      <c r="D80" s="350"/>
    </row>
    <row r="81" spans="1:4" s="188" customFormat="1" ht="12" customHeight="1" x14ac:dyDescent="0.2">
      <c r="A81" s="193" t="s">
        <v>259</v>
      </c>
      <c r="B81" s="190" t="s">
        <v>260</v>
      </c>
      <c r="C81" s="351"/>
      <c r="D81" s="352"/>
    </row>
    <row r="82" spans="1:4" s="188" customFormat="1" ht="12" customHeight="1" x14ac:dyDescent="0.2">
      <c r="A82" s="193" t="s">
        <v>261</v>
      </c>
      <c r="B82" s="190" t="s">
        <v>262</v>
      </c>
      <c r="C82" s="351"/>
      <c r="D82" s="352"/>
    </row>
    <row r="83" spans="1:4" s="188" customFormat="1" ht="12" customHeight="1" thickBot="1" x14ac:dyDescent="0.25">
      <c r="A83" s="194" t="s">
        <v>263</v>
      </c>
      <c r="B83" s="137" t="s">
        <v>264</v>
      </c>
      <c r="C83" s="353"/>
      <c r="D83" s="354"/>
    </row>
    <row r="84" spans="1:4" s="188" customFormat="1" ht="12" customHeight="1" thickBot="1" x14ac:dyDescent="0.25">
      <c r="A84" s="224" t="s">
        <v>265</v>
      </c>
      <c r="B84" s="135" t="s">
        <v>402</v>
      </c>
      <c r="C84" s="357"/>
      <c r="D84" s="358"/>
    </row>
    <row r="85" spans="1:4" s="188" customFormat="1" ht="13.5" customHeight="1" thickBot="1" x14ac:dyDescent="0.25">
      <c r="A85" s="224" t="s">
        <v>267</v>
      </c>
      <c r="B85" s="135" t="s">
        <v>266</v>
      </c>
      <c r="C85" s="357"/>
      <c r="D85" s="359"/>
    </row>
    <row r="86" spans="1:4" s="188" customFormat="1" ht="15.75" customHeight="1" thickBot="1" x14ac:dyDescent="0.25">
      <c r="A86" s="224" t="s">
        <v>279</v>
      </c>
      <c r="B86" s="422" t="s">
        <v>405</v>
      </c>
      <c r="C86" s="347"/>
      <c r="D86" s="348"/>
    </row>
    <row r="87" spans="1:4" s="188" customFormat="1" ht="16.5" customHeight="1" thickBot="1" x14ac:dyDescent="0.25">
      <c r="A87" s="225" t="s">
        <v>404</v>
      </c>
      <c r="B87" s="423" t="s">
        <v>406</v>
      </c>
      <c r="C87" s="347"/>
      <c r="D87" s="348"/>
    </row>
    <row r="88" spans="1:4" s="188" customFormat="1" ht="83.25" customHeight="1" x14ac:dyDescent="0.2">
      <c r="A88" s="3"/>
      <c r="B88" s="4"/>
      <c r="C88" s="139"/>
    </row>
    <row r="89" spans="1:4" ht="16.5" customHeight="1" x14ac:dyDescent="0.25">
      <c r="A89" s="473" t="s">
        <v>36</v>
      </c>
      <c r="B89" s="473"/>
      <c r="C89" s="473"/>
      <c r="D89" s="474"/>
    </row>
    <row r="90" spans="1:4" s="195" customFormat="1" ht="16.5" customHeight="1" thickBot="1" x14ac:dyDescent="0.3">
      <c r="A90" s="477" t="s">
        <v>106</v>
      </c>
      <c r="B90" s="477"/>
      <c r="C90" s="482" t="s">
        <v>465</v>
      </c>
      <c r="D90" s="482"/>
    </row>
    <row r="91" spans="1:4" ht="38.1" customHeight="1" thickBot="1" x14ac:dyDescent="0.3">
      <c r="A91" s="21" t="s">
        <v>56</v>
      </c>
      <c r="B91" s="22" t="s">
        <v>37</v>
      </c>
      <c r="C91" s="22" t="s">
        <v>460</v>
      </c>
      <c r="D91" s="346" t="s">
        <v>461</v>
      </c>
    </row>
    <row r="92" spans="1:4" s="187" customFormat="1" ht="12" customHeight="1" thickBot="1" x14ac:dyDescent="0.25">
      <c r="A92" s="24" t="s">
        <v>413</v>
      </c>
      <c r="B92" s="25" t="s">
        <v>414</v>
      </c>
      <c r="C92" s="480" t="s">
        <v>415</v>
      </c>
      <c r="D92" s="481"/>
    </row>
    <row r="93" spans="1:4" ht="12" customHeight="1" thickBot="1" x14ac:dyDescent="0.3">
      <c r="A93" s="20" t="s">
        <v>8</v>
      </c>
      <c r="B93" s="23" t="s">
        <v>365</v>
      </c>
      <c r="C93" s="347"/>
      <c r="D93" s="348"/>
    </row>
    <row r="94" spans="1:4" ht="12" customHeight="1" x14ac:dyDescent="0.25">
      <c r="A94" s="15" t="s">
        <v>68</v>
      </c>
      <c r="B94" s="8" t="s">
        <v>38</v>
      </c>
      <c r="C94" s="349"/>
      <c r="D94" s="360"/>
    </row>
    <row r="95" spans="1:4" ht="12" customHeight="1" x14ac:dyDescent="0.25">
      <c r="A95" s="12" t="s">
        <v>69</v>
      </c>
      <c r="B95" s="6" t="s">
        <v>125</v>
      </c>
      <c r="C95" s="351"/>
      <c r="D95" s="361"/>
    </row>
    <row r="96" spans="1:4" ht="12" customHeight="1" x14ac:dyDescent="0.25">
      <c r="A96" s="12" t="s">
        <v>70</v>
      </c>
      <c r="B96" s="6" t="s">
        <v>95</v>
      </c>
      <c r="C96" s="351"/>
      <c r="D96" s="361"/>
    </row>
    <row r="97" spans="1:9" ht="12" customHeight="1" x14ac:dyDescent="0.25">
      <c r="A97" s="12" t="s">
        <v>71</v>
      </c>
      <c r="B97" s="9" t="s">
        <v>126</v>
      </c>
      <c r="C97" s="351"/>
      <c r="D97" s="361"/>
    </row>
    <row r="98" spans="1:9" ht="12" customHeight="1" x14ac:dyDescent="0.25">
      <c r="A98" s="12" t="s">
        <v>79</v>
      </c>
      <c r="B98" s="17" t="s">
        <v>127</v>
      </c>
      <c r="C98" s="351"/>
      <c r="D98" s="362"/>
    </row>
    <row r="99" spans="1:9" ht="12" customHeight="1" x14ac:dyDescent="0.25">
      <c r="A99" s="12" t="s">
        <v>72</v>
      </c>
      <c r="B99" s="6" t="s">
        <v>370</v>
      </c>
      <c r="C99" s="351"/>
      <c r="D99" s="362"/>
    </row>
    <row r="100" spans="1:9" ht="12" customHeight="1" x14ac:dyDescent="0.25">
      <c r="A100" s="12" t="s">
        <v>73</v>
      </c>
      <c r="B100" s="69" t="s">
        <v>369</v>
      </c>
      <c r="C100" s="351"/>
      <c r="D100" s="361"/>
    </row>
    <row r="101" spans="1:9" ht="12" customHeight="1" x14ac:dyDescent="0.25">
      <c r="A101" s="12" t="s">
        <v>80</v>
      </c>
      <c r="B101" s="69" t="s">
        <v>368</v>
      </c>
      <c r="C101" s="351"/>
      <c r="D101" s="361"/>
    </row>
    <row r="102" spans="1:9" ht="12" customHeight="1" x14ac:dyDescent="0.25">
      <c r="A102" s="12" t="s">
        <v>81</v>
      </c>
      <c r="B102" s="67" t="s">
        <v>282</v>
      </c>
      <c r="C102" s="351"/>
      <c r="D102" s="361"/>
    </row>
    <row r="103" spans="1:9" ht="12" customHeight="1" x14ac:dyDescent="0.25">
      <c r="A103" s="12" t="s">
        <v>82</v>
      </c>
      <c r="B103" s="68" t="s">
        <v>283</v>
      </c>
      <c r="C103" s="351"/>
      <c r="D103" s="361"/>
    </row>
    <row r="104" spans="1:9" ht="12" customHeight="1" x14ac:dyDescent="0.25">
      <c r="A104" s="12" t="s">
        <v>83</v>
      </c>
      <c r="B104" s="68" t="s">
        <v>284</v>
      </c>
      <c r="C104" s="351"/>
      <c r="D104" s="361"/>
    </row>
    <row r="105" spans="1:9" ht="12" customHeight="1" x14ac:dyDescent="0.25">
      <c r="A105" s="12" t="s">
        <v>85</v>
      </c>
      <c r="B105" s="67" t="s">
        <v>285</v>
      </c>
      <c r="C105" s="351"/>
      <c r="D105" s="361"/>
      <c r="I105" s="345"/>
    </row>
    <row r="106" spans="1:9" ht="12" customHeight="1" x14ac:dyDescent="0.25">
      <c r="A106" s="12" t="s">
        <v>128</v>
      </c>
      <c r="B106" s="67" t="s">
        <v>286</v>
      </c>
      <c r="C106" s="351"/>
      <c r="D106" s="361"/>
    </row>
    <row r="107" spans="1:9" ht="12" customHeight="1" x14ac:dyDescent="0.25">
      <c r="A107" s="12" t="s">
        <v>280</v>
      </c>
      <c r="B107" s="68" t="s">
        <v>287</v>
      </c>
      <c r="C107" s="351"/>
      <c r="D107" s="361"/>
    </row>
    <row r="108" spans="1:9" ht="12" customHeight="1" x14ac:dyDescent="0.25">
      <c r="A108" s="11" t="s">
        <v>281</v>
      </c>
      <c r="B108" s="69" t="s">
        <v>288</v>
      </c>
      <c r="C108" s="351"/>
      <c r="D108" s="361"/>
    </row>
    <row r="109" spans="1:9" ht="12" customHeight="1" x14ac:dyDescent="0.25">
      <c r="A109" s="12" t="s">
        <v>366</v>
      </c>
      <c r="B109" s="69" t="s">
        <v>289</v>
      </c>
      <c r="C109" s="351"/>
      <c r="D109" s="361"/>
    </row>
    <row r="110" spans="1:9" ht="12" customHeight="1" x14ac:dyDescent="0.25">
      <c r="A110" s="14" t="s">
        <v>367</v>
      </c>
      <c r="B110" s="69" t="s">
        <v>290</v>
      </c>
      <c r="C110" s="351"/>
      <c r="D110" s="361"/>
    </row>
    <row r="111" spans="1:9" ht="12" customHeight="1" x14ac:dyDescent="0.25">
      <c r="A111" s="12" t="s">
        <v>371</v>
      </c>
      <c r="B111" s="9" t="s">
        <v>39</v>
      </c>
      <c r="C111" s="351"/>
      <c r="D111" s="361"/>
    </row>
    <row r="112" spans="1:9" ht="12" customHeight="1" x14ac:dyDescent="0.25">
      <c r="A112" s="12" t="s">
        <v>372</v>
      </c>
      <c r="B112" s="6" t="s">
        <v>374</v>
      </c>
      <c r="C112" s="351"/>
      <c r="D112" s="361"/>
    </row>
    <row r="113" spans="1:4" ht="12" customHeight="1" thickBot="1" x14ac:dyDescent="0.3">
      <c r="A113" s="16" t="s">
        <v>373</v>
      </c>
      <c r="B113" s="239" t="s">
        <v>375</v>
      </c>
      <c r="C113" s="353"/>
      <c r="D113" s="363"/>
    </row>
    <row r="114" spans="1:4" ht="12" customHeight="1" thickBot="1" x14ac:dyDescent="0.3">
      <c r="A114" s="237" t="s">
        <v>9</v>
      </c>
      <c r="B114" s="238" t="s">
        <v>291</v>
      </c>
      <c r="C114" s="347"/>
      <c r="D114" s="348"/>
    </row>
    <row r="115" spans="1:4" ht="12" customHeight="1" x14ac:dyDescent="0.25">
      <c r="A115" s="13" t="s">
        <v>74</v>
      </c>
      <c r="B115" s="6" t="s">
        <v>151</v>
      </c>
      <c r="C115" s="349"/>
      <c r="D115" s="360"/>
    </row>
    <row r="116" spans="1:4" ht="12" customHeight="1" x14ac:dyDescent="0.25">
      <c r="A116" s="13" t="s">
        <v>75</v>
      </c>
      <c r="B116" s="10" t="s">
        <v>295</v>
      </c>
      <c r="C116" s="351"/>
      <c r="D116" s="361"/>
    </row>
    <row r="117" spans="1:4" ht="12" customHeight="1" x14ac:dyDescent="0.25">
      <c r="A117" s="13" t="s">
        <v>76</v>
      </c>
      <c r="B117" s="10" t="s">
        <v>129</v>
      </c>
      <c r="C117" s="351"/>
      <c r="D117" s="361"/>
    </row>
    <row r="118" spans="1:4" ht="12" customHeight="1" x14ac:dyDescent="0.25">
      <c r="A118" s="13" t="s">
        <v>77</v>
      </c>
      <c r="B118" s="10" t="s">
        <v>296</v>
      </c>
      <c r="C118" s="351"/>
      <c r="D118" s="361"/>
    </row>
    <row r="119" spans="1:4" ht="12" customHeight="1" x14ac:dyDescent="0.25">
      <c r="A119" s="13" t="s">
        <v>78</v>
      </c>
      <c r="B119" s="137" t="s">
        <v>153</v>
      </c>
      <c r="C119" s="351"/>
      <c r="D119" s="361"/>
    </row>
    <row r="120" spans="1:4" ht="12" customHeight="1" x14ac:dyDescent="0.25">
      <c r="A120" s="13" t="s">
        <v>84</v>
      </c>
      <c r="B120" s="136" t="s">
        <v>355</v>
      </c>
      <c r="C120" s="351"/>
      <c r="D120" s="361"/>
    </row>
    <row r="121" spans="1:4" ht="12" customHeight="1" x14ac:dyDescent="0.25">
      <c r="A121" s="13" t="s">
        <v>86</v>
      </c>
      <c r="B121" s="185" t="s">
        <v>301</v>
      </c>
      <c r="C121" s="351"/>
      <c r="D121" s="361"/>
    </row>
    <row r="122" spans="1:4" x14ac:dyDescent="0.25">
      <c r="A122" s="13" t="s">
        <v>130</v>
      </c>
      <c r="B122" s="68" t="s">
        <v>284</v>
      </c>
      <c r="C122" s="351"/>
      <c r="D122" s="361"/>
    </row>
    <row r="123" spans="1:4" ht="12" customHeight="1" x14ac:dyDescent="0.25">
      <c r="A123" s="13" t="s">
        <v>131</v>
      </c>
      <c r="B123" s="68" t="s">
        <v>300</v>
      </c>
      <c r="C123" s="351"/>
      <c r="D123" s="361"/>
    </row>
    <row r="124" spans="1:4" ht="12" customHeight="1" x14ac:dyDescent="0.25">
      <c r="A124" s="13" t="s">
        <v>132</v>
      </c>
      <c r="B124" s="68" t="s">
        <v>299</v>
      </c>
      <c r="C124" s="351"/>
      <c r="D124" s="361"/>
    </row>
    <row r="125" spans="1:4" ht="12" customHeight="1" x14ac:dyDescent="0.25">
      <c r="A125" s="13" t="s">
        <v>292</v>
      </c>
      <c r="B125" s="68" t="s">
        <v>287</v>
      </c>
      <c r="C125" s="351"/>
      <c r="D125" s="361"/>
    </row>
    <row r="126" spans="1:4" ht="12" customHeight="1" x14ac:dyDescent="0.25">
      <c r="A126" s="13" t="s">
        <v>293</v>
      </c>
      <c r="B126" s="68" t="s">
        <v>298</v>
      </c>
      <c r="C126" s="351"/>
      <c r="D126" s="361"/>
    </row>
    <row r="127" spans="1:4" ht="16.5" thickBot="1" x14ac:dyDescent="0.3">
      <c r="A127" s="11" t="s">
        <v>294</v>
      </c>
      <c r="B127" s="68" t="s">
        <v>297</v>
      </c>
      <c r="C127" s="353"/>
      <c r="D127" s="363"/>
    </row>
    <row r="128" spans="1:4" ht="12" customHeight="1" thickBot="1" x14ac:dyDescent="0.3">
      <c r="A128" s="18" t="s">
        <v>10</v>
      </c>
      <c r="B128" s="64" t="s">
        <v>376</v>
      </c>
      <c r="C128" s="347"/>
      <c r="D128" s="348"/>
    </row>
    <row r="129" spans="1:4" ht="12" customHeight="1" thickBot="1" x14ac:dyDescent="0.3">
      <c r="A129" s="18" t="s">
        <v>11</v>
      </c>
      <c r="B129" s="64" t="s">
        <v>377</v>
      </c>
      <c r="C129" s="347"/>
      <c r="D129" s="348"/>
    </row>
    <row r="130" spans="1:4" ht="12" customHeight="1" x14ac:dyDescent="0.25">
      <c r="A130" s="13" t="s">
        <v>192</v>
      </c>
      <c r="B130" s="10" t="s">
        <v>384</v>
      </c>
      <c r="C130" s="349"/>
      <c r="D130" s="360"/>
    </row>
    <row r="131" spans="1:4" ht="12" customHeight="1" x14ac:dyDescent="0.25">
      <c r="A131" s="13" t="s">
        <v>195</v>
      </c>
      <c r="B131" s="10" t="s">
        <v>385</v>
      </c>
      <c r="C131" s="351"/>
      <c r="D131" s="361"/>
    </row>
    <row r="132" spans="1:4" ht="12" customHeight="1" thickBot="1" x14ac:dyDescent="0.3">
      <c r="A132" s="11" t="s">
        <v>196</v>
      </c>
      <c r="B132" s="10" t="s">
        <v>386</v>
      </c>
      <c r="C132" s="353"/>
      <c r="D132" s="363"/>
    </row>
    <row r="133" spans="1:4" ht="12" customHeight="1" thickBot="1" x14ac:dyDescent="0.3">
      <c r="A133" s="18" t="s">
        <v>12</v>
      </c>
      <c r="B133" s="64" t="s">
        <v>378</v>
      </c>
      <c r="C133" s="347"/>
      <c r="D133" s="348"/>
    </row>
    <row r="134" spans="1:4" ht="12" customHeight="1" x14ac:dyDescent="0.25">
      <c r="A134" s="13" t="s">
        <v>61</v>
      </c>
      <c r="B134" s="7" t="s">
        <v>387</v>
      </c>
      <c r="C134" s="349"/>
      <c r="D134" s="360"/>
    </row>
    <row r="135" spans="1:4" ht="12" customHeight="1" x14ac:dyDescent="0.25">
      <c r="A135" s="13" t="s">
        <v>62</v>
      </c>
      <c r="B135" s="7" t="s">
        <v>379</v>
      </c>
      <c r="C135" s="351"/>
      <c r="D135" s="361"/>
    </row>
    <row r="136" spans="1:4" ht="12" customHeight="1" x14ac:dyDescent="0.25">
      <c r="A136" s="13" t="s">
        <v>63</v>
      </c>
      <c r="B136" s="7" t="s">
        <v>380</v>
      </c>
      <c r="C136" s="351"/>
      <c r="D136" s="361"/>
    </row>
    <row r="137" spans="1:4" ht="12" customHeight="1" x14ac:dyDescent="0.25">
      <c r="A137" s="13" t="s">
        <v>117</v>
      </c>
      <c r="B137" s="7" t="s">
        <v>381</v>
      </c>
      <c r="C137" s="351"/>
      <c r="D137" s="361"/>
    </row>
    <row r="138" spans="1:4" ht="12" customHeight="1" x14ac:dyDescent="0.25">
      <c r="A138" s="13" t="s">
        <v>118</v>
      </c>
      <c r="B138" s="7" t="s">
        <v>382</v>
      </c>
      <c r="C138" s="351"/>
      <c r="D138" s="361"/>
    </row>
    <row r="139" spans="1:4" ht="12" customHeight="1" thickBot="1" x14ac:dyDescent="0.3">
      <c r="A139" s="11" t="s">
        <v>119</v>
      </c>
      <c r="B139" s="7" t="s">
        <v>383</v>
      </c>
      <c r="C139" s="353"/>
      <c r="D139" s="363"/>
    </row>
    <row r="140" spans="1:4" ht="12" customHeight="1" thickBot="1" x14ac:dyDescent="0.3">
      <c r="A140" s="18" t="s">
        <v>13</v>
      </c>
      <c r="B140" s="64" t="s">
        <v>391</v>
      </c>
      <c r="C140" s="364"/>
      <c r="D140" s="365"/>
    </row>
    <row r="141" spans="1:4" ht="12" customHeight="1" x14ac:dyDescent="0.25">
      <c r="A141" s="13" t="s">
        <v>64</v>
      </c>
      <c r="B141" s="7" t="s">
        <v>302</v>
      </c>
      <c r="C141" s="349"/>
      <c r="D141" s="360"/>
    </row>
    <row r="142" spans="1:4" ht="12" customHeight="1" x14ac:dyDescent="0.25">
      <c r="A142" s="13" t="s">
        <v>65</v>
      </c>
      <c r="B142" s="7" t="s">
        <v>303</v>
      </c>
      <c r="C142" s="351"/>
      <c r="D142" s="361"/>
    </row>
    <row r="143" spans="1:4" ht="12" customHeight="1" x14ac:dyDescent="0.25">
      <c r="A143" s="13" t="s">
        <v>216</v>
      </c>
      <c r="B143" s="7" t="s">
        <v>448</v>
      </c>
      <c r="C143" s="351"/>
      <c r="D143" s="361"/>
    </row>
    <row r="144" spans="1:4" ht="12" customHeight="1" thickBot="1" x14ac:dyDescent="0.3">
      <c r="A144" s="11" t="s">
        <v>217</v>
      </c>
      <c r="B144" s="5" t="s">
        <v>449</v>
      </c>
      <c r="C144" s="353"/>
      <c r="D144" s="363"/>
    </row>
    <row r="145" spans="1:9" ht="12" customHeight="1" thickBot="1" x14ac:dyDescent="0.3">
      <c r="A145" s="18" t="s">
        <v>14</v>
      </c>
      <c r="B145" s="64" t="s">
        <v>393</v>
      </c>
      <c r="C145" s="366"/>
      <c r="D145" s="367"/>
    </row>
    <row r="146" spans="1:9" ht="12" customHeight="1" x14ac:dyDescent="0.25">
      <c r="A146" s="13" t="s">
        <v>66</v>
      </c>
      <c r="B146" s="7" t="s">
        <v>388</v>
      </c>
      <c r="C146" s="349"/>
      <c r="D146" s="360"/>
    </row>
    <row r="147" spans="1:9" ht="12" customHeight="1" x14ac:dyDescent="0.25">
      <c r="A147" s="13" t="s">
        <v>67</v>
      </c>
      <c r="B147" s="7" t="s">
        <v>395</v>
      </c>
      <c r="C147" s="351"/>
      <c r="D147" s="361"/>
    </row>
    <row r="148" spans="1:9" ht="12" customHeight="1" x14ac:dyDescent="0.25">
      <c r="A148" s="13" t="s">
        <v>228</v>
      </c>
      <c r="B148" s="7" t="s">
        <v>390</v>
      </c>
      <c r="C148" s="351"/>
      <c r="D148" s="361"/>
    </row>
    <row r="149" spans="1:9" ht="12" customHeight="1" x14ac:dyDescent="0.25">
      <c r="A149" s="13" t="s">
        <v>229</v>
      </c>
      <c r="B149" s="7" t="s">
        <v>396</v>
      </c>
      <c r="C149" s="351"/>
      <c r="D149" s="361"/>
    </row>
    <row r="150" spans="1:9" ht="12" customHeight="1" thickBot="1" x14ac:dyDescent="0.3">
      <c r="A150" s="13" t="s">
        <v>394</v>
      </c>
      <c r="B150" s="7" t="s">
        <v>397</v>
      </c>
      <c r="C150" s="353"/>
      <c r="D150" s="363"/>
    </row>
    <row r="151" spans="1:9" ht="12" customHeight="1" thickBot="1" x14ac:dyDescent="0.3">
      <c r="A151" s="18" t="s">
        <v>15</v>
      </c>
      <c r="B151" s="64" t="s">
        <v>398</v>
      </c>
      <c r="C151" s="368"/>
      <c r="D151" s="369"/>
    </row>
    <row r="152" spans="1:9" ht="12" customHeight="1" thickBot="1" x14ac:dyDescent="0.3">
      <c r="A152" s="18" t="s">
        <v>16</v>
      </c>
      <c r="B152" s="64" t="s">
        <v>399</v>
      </c>
      <c r="C152" s="368"/>
      <c r="D152" s="369"/>
    </row>
    <row r="153" spans="1:9" ht="15" customHeight="1" thickBot="1" x14ac:dyDescent="0.3">
      <c r="A153" s="18" t="s">
        <v>17</v>
      </c>
      <c r="B153" s="64" t="s">
        <v>401</v>
      </c>
      <c r="C153" s="370"/>
      <c r="D153" s="371"/>
      <c r="F153" s="196"/>
      <c r="G153" s="197"/>
      <c r="H153" s="197"/>
      <c r="I153" s="197"/>
    </row>
    <row r="154" spans="1:9" s="188" customFormat="1" ht="12.95" customHeight="1" thickBot="1" x14ac:dyDescent="0.25">
      <c r="A154" s="138" t="s">
        <v>18</v>
      </c>
      <c r="B154" s="170" t="s">
        <v>400</v>
      </c>
      <c r="C154" s="370"/>
      <c r="D154" s="371"/>
    </row>
    <row r="155" spans="1:9" ht="7.5" customHeight="1" x14ac:dyDescent="0.25"/>
    <row r="156" spans="1:9" x14ac:dyDescent="0.25">
      <c r="A156" s="478"/>
      <c r="B156" s="478"/>
      <c r="C156" s="478"/>
    </row>
    <row r="157" spans="1:9" ht="15" customHeight="1" x14ac:dyDescent="0.25">
      <c r="A157" s="475"/>
      <c r="B157" s="475"/>
      <c r="C157" s="242"/>
    </row>
    <row r="158" spans="1:9" ht="13.5" customHeight="1" x14ac:dyDescent="0.25">
      <c r="A158" s="243"/>
      <c r="B158" s="244"/>
      <c r="C158" s="245"/>
      <c r="D158" s="198"/>
    </row>
    <row r="159" spans="1:9" ht="27.75" customHeight="1" x14ac:dyDescent="0.25">
      <c r="A159" s="243"/>
      <c r="B159" s="244"/>
      <c r="C159" s="245"/>
    </row>
  </sheetData>
  <mergeCells count="11">
    <mergeCell ref="A1:D1"/>
    <mergeCell ref="A2:B2"/>
    <mergeCell ref="C2:D2"/>
    <mergeCell ref="C4:D4"/>
    <mergeCell ref="A89:D89"/>
    <mergeCell ref="C90:D90"/>
    <mergeCell ref="C7:D9"/>
    <mergeCell ref="C92:D92"/>
    <mergeCell ref="A156:C156"/>
    <mergeCell ref="A157:B157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4" fitToHeight="2" orientation="portrait" r:id="rId1"/>
  <headerFooter alignWithMargins="0">
    <oddHeader>&amp;C&amp;"Times New Roman CE,Félkövér"&amp;12
Tiszatarján Község Önkormányzata
2020. ÉVI ÖNKÉNT VÁLLALT MÉRLEGE&amp;10
&amp;R&amp;"Times New Roman CE,Félkövér dőlt"&amp;9 1.3. melléklet a ......./2020. (..........) önkormányzati rendelethez</oddHeader>
  </headerFooter>
  <rowBreaks count="1" manualBreakCount="1">
    <brk id="88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9"/>
  <sheetViews>
    <sheetView zoomScaleNormal="100" zoomScaleSheetLayoutView="100" workbookViewId="0">
      <selection activeCell="C12" sqref="C12"/>
    </sheetView>
  </sheetViews>
  <sheetFormatPr defaultRowHeight="15.75" x14ac:dyDescent="0.25"/>
  <cols>
    <col min="1" max="1" width="9.5" style="171" customWidth="1"/>
    <col min="2" max="2" width="91.6640625" style="171" customWidth="1"/>
    <col min="3" max="3" width="13" style="172" customWidth="1"/>
    <col min="4" max="4" width="13" style="186" customWidth="1"/>
    <col min="5" max="16384" width="9.33203125" style="186"/>
  </cols>
  <sheetData>
    <row r="1" spans="1:4" ht="15.95" customHeight="1" x14ac:dyDescent="0.25">
      <c r="A1" s="473" t="s">
        <v>5</v>
      </c>
      <c r="B1" s="473"/>
      <c r="C1" s="473"/>
      <c r="D1" s="474"/>
    </row>
    <row r="2" spans="1:4" ht="15.95" customHeight="1" thickBot="1" x14ac:dyDescent="0.3">
      <c r="A2" s="476" t="s">
        <v>105</v>
      </c>
      <c r="B2" s="476"/>
      <c r="C2" s="479" t="s">
        <v>465</v>
      </c>
      <c r="D2" s="479"/>
    </row>
    <row r="3" spans="1:4" ht="38.1" customHeight="1" thickBot="1" x14ac:dyDescent="0.3">
      <c r="A3" s="21" t="s">
        <v>56</v>
      </c>
      <c r="B3" s="22" t="s">
        <v>7</v>
      </c>
      <c r="C3" s="22" t="s">
        <v>460</v>
      </c>
      <c r="D3" s="346" t="s">
        <v>461</v>
      </c>
    </row>
    <row r="4" spans="1:4" s="187" customFormat="1" ht="12" customHeight="1" thickBot="1" x14ac:dyDescent="0.25">
      <c r="A4" s="183" t="s">
        <v>413</v>
      </c>
      <c r="B4" s="184" t="s">
        <v>414</v>
      </c>
      <c r="C4" s="480" t="s">
        <v>415</v>
      </c>
      <c r="D4" s="481"/>
    </row>
    <row r="5" spans="1:4" s="188" customFormat="1" ht="12" customHeight="1" thickBot="1" x14ac:dyDescent="0.25">
      <c r="A5" s="18" t="s">
        <v>8</v>
      </c>
      <c r="B5" s="19" t="s">
        <v>176</v>
      </c>
      <c r="C5" s="347"/>
      <c r="D5" s="348"/>
    </row>
    <row r="6" spans="1:4" s="188" customFormat="1" ht="12" customHeight="1" x14ac:dyDescent="0.2">
      <c r="A6" s="13" t="s">
        <v>68</v>
      </c>
      <c r="B6" s="189" t="s">
        <v>177</v>
      </c>
      <c r="C6" s="349"/>
      <c r="D6" s="350"/>
    </row>
    <row r="7" spans="1:4" s="188" customFormat="1" ht="12" customHeight="1" x14ac:dyDescent="0.2">
      <c r="A7" s="12" t="s">
        <v>69</v>
      </c>
      <c r="B7" s="190" t="s">
        <v>178</v>
      </c>
      <c r="C7" s="483" t="s">
        <v>446</v>
      </c>
      <c r="D7" s="484"/>
    </row>
    <row r="8" spans="1:4" s="188" customFormat="1" ht="12" customHeight="1" x14ac:dyDescent="0.2">
      <c r="A8" s="12" t="s">
        <v>70</v>
      </c>
      <c r="B8" s="190" t="s">
        <v>179</v>
      </c>
      <c r="C8" s="485"/>
      <c r="D8" s="486"/>
    </row>
    <row r="9" spans="1:4" s="188" customFormat="1" ht="12" customHeight="1" x14ac:dyDescent="0.2">
      <c r="A9" s="12" t="s">
        <v>71</v>
      </c>
      <c r="B9" s="190" t="s">
        <v>180</v>
      </c>
      <c r="C9" s="487"/>
      <c r="D9" s="488"/>
    </row>
    <row r="10" spans="1:4" s="188" customFormat="1" ht="12" customHeight="1" x14ac:dyDescent="0.2">
      <c r="A10" s="12" t="s">
        <v>102</v>
      </c>
      <c r="B10" s="136" t="s">
        <v>357</v>
      </c>
      <c r="C10" s="351"/>
      <c r="D10" s="352"/>
    </row>
    <row r="11" spans="1:4" s="188" customFormat="1" ht="12" customHeight="1" thickBot="1" x14ac:dyDescent="0.25">
      <c r="A11" s="14" t="s">
        <v>72</v>
      </c>
      <c r="B11" s="137" t="s">
        <v>358</v>
      </c>
      <c r="C11" s="353"/>
      <c r="D11" s="354"/>
    </row>
    <row r="12" spans="1:4" s="188" customFormat="1" ht="12" customHeight="1" thickBot="1" x14ac:dyDescent="0.25">
      <c r="A12" s="18" t="s">
        <v>9</v>
      </c>
      <c r="B12" s="135" t="s">
        <v>181</v>
      </c>
      <c r="C12" s="347"/>
      <c r="D12" s="348"/>
    </row>
    <row r="13" spans="1:4" s="188" customFormat="1" ht="12" customHeight="1" x14ac:dyDescent="0.2">
      <c r="A13" s="13" t="s">
        <v>74</v>
      </c>
      <c r="B13" s="189" t="s">
        <v>182</v>
      </c>
      <c r="C13" s="349"/>
      <c r="D13" s="350"/>
    </row>
    <row r="14" spans="1:4" s="188" customFormat="1" ht="12" customHeight="1" x14ac:dyDescent="0.2">
      <c r="A14" s="12" t="s">
        <v>75</v>
      </c>
      <c r="B14" s="190" t="s">
        <v>183</v>
      </c>
      <c r="C14" s="351"/>
      <c r="D14" s="352"/>
    </row>
    <row r="15" spans="1:4" s="188" customFormat="1" ht="12" customHeight="1" x14ac:dyDescent="0.2">
      <c r="A15" s="12" t="s">
        <v>76</v>
      </c>
      <c r="B15" s="190" t="s">
        <v>349</v>
      </c>
      <c r="C15" s="351"/>
      <c r="D15" s="352"/>
    </row>
    <row r="16" spans="1:4" s="188" customFormat="1" ht="12" customHeight="1" x14ac:dyDescent="0.2">
      <c r="A16" s="12" t="s">
        <v>77</v>
      </c>
      <c r="B16" s="190" t="s">
        <v>350</v>
      </c>
      <c r="C16" s="351"/>
      <c r="D16" s="352"/>
    </row>
    <row r="17" spans="1:4" s="188" customFormat="1" ht="12" customHeight="1" x14ac:dyDescent="0.2">
      <c r="A17" s="12" t="s">
        <v>78</v>
      </c>
      <c r="B17" s="190" t="s">
        <v>184</v>
      </c>
      <c r="C17" s="351"/>
      <c r="D17" s="352"/>
    </row>
    <row r="18" spans="1:4" s="188" customFormat="1" ht="12" customHeight="1" thickBot="1" x14ac:dyDescent="0.25">
      <c r="A18" s="14" t="s">
        <v>84</v>
      </c>
      <c r="B18" s="137" t="s">
        <v>185</v>
      </c>
      <c r="C18" s="353"/>
      <c r="D18" s="354"/>
    </row>
    <row r="19" spans="1:4" s="188" customFormat="1" ht="12" customHeight="1" thickBot="1" x14ac:dyDescent="0.25">
      <c r="A19" s="18" t="s">
        <v>10</v>
      </c>
      <c r="B19" s="19" t="s">
        <v>186</v>
      </c>
      <c r="C19" s="347"/>
      <c r="D19" s="348"/>
    </row>
    <row r="20" spans="1:4" s="188" customFormat="1" ht="12" customHeight="1" x14ac:dyDescent="0.2">
      <c r="A20" s="13" t="s">
        <v>57</v>
      </c>
      <c r="B20" s="189" t="s">
        <v>187</v>
      </c>
      <c r="C20" s="349"/>
      <c r="D20" s="350"/>
    </row>
    <row r="21" spans="1:4" s="188" customFormat="1" ht="12" customHeight="1" x14ac:dyDescent="0.2">
      <c r="A21" s="12" t="s">
        <v>58</v>
      </c>
      <c r="B21" s="190" t="s">
        <v>188</v>
      </c>
      <c r="C21" s="351"/>
      <c r="D21" s="352"/>
    </row>
    <row r="22" spans="1:4" s="188" customFormat="1" ht="12" customHeight="1" x14ac:dyDescent="0.2">
      <c r="A22" s="12" t="s">
        <v>59</v>
      </c>
      <c r="B22" s="190" t="s">
        <v>351</v>
      </c>
      <c r="C22" s="351"/>
      <c r="D22" s="352"/>
    </row>
    <row r="23" spans="1:4" s="188" customFormat="1" ht="12" customHeight="1" x14ac:dyDescent="0.2">
      <c r="A23" s="12" t="s">
        <v>60</v>
      </c>
      <c r="B23" s="190" t="s">
        <v>352</v>
      </c>
      <c r="C23" s="351"/>
      <c r="D23" s="352"/>
    </row>
    <row r="24" spans="1:4" s="188" customFormat="1" ht="12" customHeight="1" x14ac:dyDescent="0.2">
      <c r="A24" s="12" t="s">
        <v>113</v>
      </c>
      <c r="B24" s="190" t="s">
        <v>189</v>
      </c>
      <c r="C24" s="351"/>
      <c r="D24" s="352"/>
    </row>
    <row r="25" spans="1:4" s="188" customFormat="1" ht="12" customHeight="1" thickBot="1" x14ac:dyDescent="0.25">
      <c r="A25" s="14" t="s">
        <v>114</v>
      </c>
      <c r="B25" s="191" t="s">
        <v>190</v>
      </c>
      <c r="C25" s="353"/>
      <c r="D25" s="354"/>
    </row>
    <row r="26" spans="1:4" s="188" customFormat="1" ht="12" customHeight="1" thickBot="1" x14ac:dyDescent="0.25">
      <c r="A26" s="18" t="s">
        <v>115</v>
      </c>
      <c r="B26" s="19" t="s">
        <v>191</v>
      </c>
      <c r="C26" s="347"/>
      <c r="D26" s="348"/>
    </row>
    <row r="27" spans="1:4" s="188" customFormat="1" ht="12" customHeight="1" x14ac:dyDescent="0.2">
      <c r="A27" s="13" t="s">
        <v>192</v>
      </c>
      <c r="B27" s="189" t="s">
        <v>364</v>
      </c>
      <c r="C27" s="355"/>
      <c r="D27" s="356"/>
    </row>
    <row r="28" spans="1:4" s="188" customFormat="1" ht="12" customHeight="1" x14ac:dyDescent="0.2">
      <c r="A28" s="12" t="s">
        <v>193</v>
      </c>
      <c r="B28" s="190" t="s">
        <v>198</v>
      </c>
      <c r="C28" s="351"/>
      <c r="D28" s="352"/>
    </row>
    <row r="29" spans="1:4" s="188" customFormat="1" ht="12" customHeight="1" x14ac:dyDescent="0.2">
      <c r="A29" s="12" t="s">
        <v>194</v>
      </c>
      <c r="B29" s="190" t="s">
        <v>199</v>
      </c>
      <c r="C29" s="351"/>
      <c r="D29" s="352"/>
    </row>
    <row r="30" spans="1:4" s="188" customFormat="1" ht="12" customHeight="1" x14ac:dyDescent="0.2">
      <c r="A30" s="12" t="s">
        <v>362</v>
      </c>
      <c r="B30" s="235" t="s">
        <v>363</v>
      </c>
      <c r="C30" s="351"/>
      <c r="D30" s="352"/>
    </row>
    <row r="31" spans="1:4" s="188" customFormat="1" ht="12" customHeight="1" x14ac:dyDescent="0.2">
      <c r="A31" s="12" t="s">
        <v>195</v>
      </c>
      <c r="B31" s="190" t="s">
        <v>200</v>
      </c>
      <c r="C31" s="351"/>
      <c r="D31" s="352"/>
    </row>
    <row r="32" spans="1:4" s="188" customFormat="1" ht="12" customHeight="1" x14ac:dyDescent="0.2">
      <c r="A32" s="12" t="s">
        <v>196</v>
      </c>
      <c r="B32" s="190" t="s">
        <v>201</v>
      </c>
      <c r="C32" s="351"/>
      <c r="D32" s="352"/>
    </row>
    <row r="33" spans="1:4" s="188" customFormat="1" ht="12" customHeight="1" thickBot="1" x14ac:dyDescent="0.25">
      <c r="A33" s="14" t="s">
        <v>197</v>
      </c>
      <c r="B33" s="191" t="s">
        <v>202</v>
      </c>
      <c r="C33" s="353"/>
      <c r="D33" s="354"/>
    </row>
    <row r="34" spans="1:4" s="188" customFormat="1" ht="12" customHeight="1" thickBot="1" x14ac:dyDescent="0.25">
      <c r="A34" s="18" t="s">
        <v>12</v>
      </c>
      <c r="B34" s="19" t="s">
        <v>359</v>
      </c>
      <c r="C34" s="347"/>
      <c r="D34" s="348"/>
    </row>
    <row r="35" spans="1:4" s="188" customFormat="1" ht="12" customHeight="1" x14ac:dyDescent="0.2">
      <c r="A35" s="13" t="s">
        <v>61</v>
      </c>
      <c r="B35" s="189" t="s">
        <v>205</v>
      </c>
      <c r="C35" s="349"/>
      <c r="D35" s="350"/>
    </row>
    <row r="36" spans="1:4" s="188" customFormat="1" ht="12" customHeight="1" x14ac:dyDescent="0.2">
      <c r="A36" s="12" t="s">
        <v>62</v>
      </c>
      <c r="B36" s="190" t="s">
        <v>206</v>
      </c>
      <c r="C36" s="351"/>
      <c r="D36" s="352"/>
    </row>
    <row r="37" spans="1:4" s="188" customFormat="1" ht="12" customHeight="1" x14ac:dyDescent="0.2">
      <c r="A37" s="12" t="s">
        <v>63</v>
      </c>
      <c r="B37" s="190" t="s">
        <v>207</v>
      </c>
      <c r="C37" s="351"/>
      <c r="D37" s="352"/>
    </row>
    <row r="38" spans="1:4" s="188" customFormat="1" ht="12" customHeight="1" x14ac:dyDescent="0.2">
      <c r="A38" s="12" t="s">
        <v>117</v>
      </c>
      <c r="B38" s="190" t="s">
        <v>208</v>
      </c>
      <c r="C38" s="351"/>
      <c r="D38" s="352"/>
    </row>
    <row r="39" spans="1:4" s="188" customFormat="1" ht="12" customHeight="1" x14ac:dyDescent="0.2">
      <c r="A39" s="12" t="s">
        <v>118</v>
      </c>
      <c r="B39" s="190" t="s">
        <v>209</v>
      </c>
      <c r="C39" s="351"/>
      <c r="D39" s="352"/>
    </row>
    <row r="40" spans="1:4" s="188" customFormat="1" ht="12" customHeight="1" x14ac:dyDescent="0.2">
      <c r="A40" s="12" t="s">
        <v>119</v>
      </c>
      <c r="B40" s="190" t="s">
        <v>210</v>
      </c>
      <c r="C40" s="351"/>
      <c r="D40" s="352"/>
    </row>
    <row r="41" spans="1:4" s="188" customFormat="1" ht="12" customHeight="1" x14ac:dyDescent="0.2">
      <c r="A41" s="12" t="s">
        <v>120</v>
      </c>
      <c r="B41" s="190" t="s">
        <v>211</v>
      </c>
      <c r="C41" s="351"/>
      <c r="D41" s="352"/>
    </row>
    <row r="42" spans="1:4" s="188" customFormat="1" ht="12" customHeight="1" x14ac:dyDescent="0.2">
      <c r="A42" s="12" t="s">
        <v>121</v>
      </c>
      <c r="B42" s="190" t="s">
        <v>212</v>
      </c>
      <c r="C42" s="351"/>
      <c r="D42" s="352"/>
    </row>
    <row r="43" spans="1:4" s="188" customFormat="1" ht="12" customHeight="1" x14ac:dyDescent="0.2">
      <c r="A43" s="12" t="s">
        <v>203</v>
      </c>
      <c r="B43" s="190" t="s">
        <v>213</v>
      </c>
      <c r="C43" s="351"/>
      <c r="D43" s="352"/>
    </row>
    <row r="44" spans="1:4" s="188" customFormat="1" ht="12" customHeight="1" x14ac:dyDescent="0.2">
      <c r="A44" s="14" t="s">
        <v>204</v>
      </c>
      <c r="B44" s="191" t="s">
        <v>361</v>
      </c>
      <c r="C44" s="351"/>
      <c r="D44" s="352"/>
    </row>
    <row r="45" spans="1:4" s="188" customFormat="1" ht="12" customHeight="1" thickBot="1" x14ac:dyDescent="0.25">
      <c r="A45" s="14" t="s">
        <v>360</v>
      </c>
      <c r="B45" s="137" t="s">
        <v>214</v>
      </c>
      <c r="C45" s="353"/>
      <c r="D45" s="354"/>
    </row>
    <row r="46" spans="1:4" s="188" customFormat="1" ht="12" customHeight="1" thickBot="1" x14ac:dyDescent="0.25">
      <c r="A46" s="18" t="s">
        <v>13</v>
      </c>
      <c r="B46" s="19" t="s">
        <v>215</v>
      </c>
      <c r="C46" s="347"/>
      <c r="D46" s="348"/>
    </row>
    <row r="47" spans="1:4" s="188" customFormat="1" ht="12" customHeight="1" x14ac:dyDescent="0.2">
      <c r="A47" s="13" t="s">
        <v>64</v>
      </c>
      <c r="B47" s="189" t="s">
        <v>219</v>
      </c>
      <c r="C47" s="349"/>
      <c r="D47" s="350"/>
    </row>
    <row r="48" spans="1:4" s="188" customFormat="1" ht="12" customHeight="1" x14ac:dyDescent="0.2">
      <c r="A48" s="12" t="s">
        <v>65</v>
      </c>
      <c r="B48" s="190" t="s">
        <v>220</v>
      </c>
      <c r="C48" s="351"/>
      <c r="D48" s="352"/>
    </row>
    <row r="49" spans="1:4" s="188" customFormat="1" ht="12" customHeight="1" x14ac:dyDescent="0.2">
      <c r="A49" s="12" t="s">
        <v>216</v>
      </c>
      <c r="B49" s="190" t="s">
        <v>221</v>
      </c>
      <c r="C49" s="351"/>
      <c r="D49" s="352"/>
    </row>
    <row r="50" spans="1:4" s="188" customFormat="1" ht="12" customHeight="1" x14ac:dyDescent="0.2">
      <c r="A50" s="12" t="s">
        <v>217</v>
      </c>
      <c r="B50" s="190" t="s">
        <v>222</v>
      </c>
      <c r="C50" s="351"/>
      <c r="D50" s="352"/>
    </row>
    <row r="51" spans="1:4" s="188" customFormat="1" ht="12" customHeight="1" thickBot="1" x14ac:dyDescent="0.25">
      <c r="A51" s="14" t="s">
        <v>218</v>
      </c>
      <c r="B51" s="137" t="s">
        <v>223</v>
      </c>
      <c r="C51" s="353"/>
      <c r="D51" s="354"/>
    </row>
    <row r="52" spans="1:4" s="188" customFormat="1" ht="12" customHeight="1" thickBot="1" x14ac:dyDescent="0.25">
      <c r="A52" s="18" t="s">
        <v>122</v>
      </c>
      <c r="B52" s="19" t="s">
        <v>224</v>
      </c>
      <c r="C52" s="347"/>
      <c r="D52" s="348"/>
    </row>
    <row r="53" spans="1:4" s="188" customFormat="1" ht="12" customHeight="1" x14ac:dyDescent="0.2">
      <c r="A53" s="13" t="s">
        <v>66</v>
      </c>
      <c r="B53" s="189" t="s">
        <v>225</v>
      </c>
      <c r="C53" s="349"/>
      <c r="D53" s="350"/>
    </row>
    <row r="54" spans="1:4" s="188" customFormat="1" ht="12" customHeight="1" x14ac:dyDescent="0.2">
      <c r="A54" s="12" t="s">
        <v>67</v>
      </c>
      <c r="B54" s="190" t="s">
        <v>353</v>
      </c>
      <c r="C54" s="351"/>
      <c r="D54" s="352"/>
    </row>
    <row r="55" spans="1:4" s="188" customFormat="1" ht="12" customHeight="1" x14ac:dyDescent="0.2">
      <c r="A55" s="12" t="s">
        <v>228</v>
      </c>
      <c r="B55" s="190" t="s">
        <v>226</v>
      </c>
      <c r="C55" s="351"/>
      <c r="D55" s="352"/>
    </row>
    <row r="56" spans="1:4" s="188" customFormat="1" ht="12" customHeight="1" thickBot="1" x14ac:dyDescent="0.25">
      <c r="A56" s="14" t="s">
        <v>229</v>
      </c>
      <c r="B56" s="137" t="s">
        <v>227</v>
      </c>
      <c r="C56" s="353"/>
      <c r="D56" s="354"/>
    </row>
    <row r="57" spans="1:4" s="188" customFormat="1" ht="12" customHeight="1" thickBot="1" x14ac:dyDescent="0.25">
      <c r="A57" s="18" t="s">
        <v>15</v>
      </c>
      <c r="B57" s="135" t="s">
        <v>230</v>
      </c>
      <c r="C57" s="347"/>
      <c r="D57" s="348"/>
    </row>
    <row r="58" spans="1:4" s="188" customFormat="1" ht="12" customHeight="1" x14ac:dyDescent="0.2">
      <c r="A58" s="13" t="s">
        <v>123</v>
      </c>
      <c r="B58" s="189" t="s">
        <v>232</v>
      </c>
      <c r="C58" s="349"/>
      <c r="D58" s="350"/>
    </row>
    <row r="59" spans="1:4" s="188" customFormat="1" ht="12" customHeight="1" x14ac:dyDescent="0.2">
      <c r="A59" s="12" t="s">
        <v>124</v>
      </c>
      <c r="B59" s="190" t="s">
        <v>354</v>
      </c>
      <c r="C59" s="351"/>
      <c r="D59" s="352"/>
    </row>
    <row r="60" spans="1:4" s="188" customFormat="1" ht="12" customHeight="1" x14ac:dyDescent="0.2">
      <c r="A60" s="12" t="s">
        <v>152</v>
      </c>
      <c r="B60" s="190" t="s">
        <v>233</v>
      </c>
      <c r="C60" s="351"/>
      <c r="D60" s="352"/>
    </row>
    <row r="61" spans="1:4" s="188" customFormat="1" ht="12" customHeight="1" thickBot="1" x14ac:dyDescent="0.25">
      <c r="A61" s="14" t="s">
        <v>231</v>
      </c>
      <c r="B61" s="137" t="s">
        <v>234</v>
      </c>
      <c r="C61" s="353"/>
      <c r="D61" s="354"/>
    </row>
    <row r="62" spans="1:4" s="188" customFormat="1" ht="12" customHeight="1" thickBot="1" x14ac:dyDescent="0.25">
      <c r="A62" s="240" t="s">
        <v>403</v>
      </c>
      <c r="B62" s="19" t="s">
        <v>235</v>
      </c>
      <c r="C62" s="347"/>
      <c r="D62" s="348"/>
    </row>
    <row r="63" spans="1:4" s="188" customFormat="1" ht="12" customHeight="1" thickBot="1" x14ac:dyDescent="0.25">
      <c r="A63" s="224" t="s">
        <v>236</v>
      </c>
      <c r="B63" s="135" t="s">
        <v>237</v>
      </c>
      <c r="C63" s="347"/>
      <c r="D63" s="348"/>
    </row>
    <row r="64" spans="1:4" s="188" customFormat="1" ht="12" customHeight="1" x14ac:dyDescent="0.2">
      <c r="A64" s="13" t="s">
        <v>268</v>
      </c>
      <c r="B64" s="189" t="s">
        <v>238</v>
      </c>
      <c r="C64" s="349"/>
      <c r="D64" s="350"/>
    </row>
    <row r="65" spans="1:4" s="188" customFormat="1" ht="12" customHeight="1" x14ac:dyDescent="0.2">
      <c r="A65" s="12" t="s">
        <v>277</v>
      </c>
      <c r="B65" s="190" t="s">
        <v>239</v>
      </c>
      <c r="C65" s="351"/>
      <c r="D65" s="352"/>
    </row>
    <row r="66" spans="1:4" s="188" customFormat="1" ht="12" customHeight="1" thickBot="1" x14ac:dyDescent="0.25">
      <c r="A66" s="14" t="s">
        <v>278</v>
      </c>
      <c r="B66" s="236" t="s">
        <v>389</v>
      </c>
      <c r="C66" s="353"/>
      <c r="D66" s="354"/>
    </row>
    <row r="67" spans="1:4" s="188" customFormat="1" ht="12" customHeight="1" thickBot="1" x14ac:dyDescent="0.25">
      <c r="A67" s="224" t="s">
        <v>241</v>
      </c>
      <c r="B67" s="135" t="s">
        <v>242</v>
      </c>
      <c r="C67" s="347"/>
      <c r="D67" s="348"/>
    </row>
    <row r="68" spans="1:4" s="188" customFormat="1" ht="12" customHeight="1" x14ac:dyDescent="0.2">
      <c r="A68" s="13" t="s">
        <v>103</v>
      </c>
      <c r="B68" s="189" t="s">
        <v>243</v>
      </c>
      <c r="C68" s="349"/>
      <c r="D68" s="350"/>
    </row>
    <row r="69" spans="1:4" s="188" customFormat="1" ht="12" customHeight="1" x14ac:dyDescent="0.2">
      <c r="A69" s="12" t="s">
        <v>104</v>
      </c>
      <c r="B69" s="190" t="s">
        <v>244</v>
      </c>
      <c r="C69" s="351"/>
      <c r="D69" s="352"/>
    </row>
    <row r="70" spans="1:4" s="188" customFormat="1" ht="12" customHeight="1" x14ac:dyDescent="0.2">
      <c r="A70" s="12" t="s">
        <v>269</v>
      </c>
      <c r="B70" s="190" t="s">
        <v>245</v>
      </c>
      <c r="C70" s="351"/>
      <c r="D70" s="352"/>
    </row>
    <row r="71" spans="1:4" s="188" customFormat="1" ht="12" customHeight="1" thickBot="1" x14ac:dyDescent="0.25">
      <c r="A71" s="14" t="s">
        <v>270</v>
      </c>
      <c r="B71" s="137" t="s">
        <v>246</v>
      </c>
      <c r="C71" s="353"/>
      <c r="D71" s="354"/>
    </row>
    <row r="72" spans="1:4" s="188" customFormat="1" ht="12" customHeight="1" thickBot="1" x14ac:dyDescent="0.25">
      <c r="A72" s="224" t="s">
        <v>247</v>
      </c>
      <c r="B72" s="135" t="s">
        <v>248</v>
      </c>
      <c r="C72" s="347"/>
      <c r="D72" s="348"/>
    </row>
    <row r="73" spans="1:4" s="188" customFormat="1" ht="12" customHeight="1" x14ac:dyDescent="0.2">
      <c r="A73" s="13" t="s">
        <v>271</v>
      </c>
      <c r="B73" s="189" t="s">
        <v>249</v>
      </c>
      <c r="C73" s="349"/>
      <c r="D73" s="350"/>
    </row>
    <row r="74" spans="1:4" s="188" customFormat="1" ht="12" customHeight="1" thickBot="1" x14ac:dyDescent="0.25">
      <c r="A74" s="14" t="s">
        <v>272</v>
      </c>
      <c r="B74" s="137" t="s">
        <v>250</v>
      </c>
      <c r="C74" s="353"/>
      <c r="D74" s="354"/>
    </row>
    <row r="75" spans="1:4" s="188" customFormat="1" ht="12" customHeight="1" thickBot="1" x14ac:dyDescent="0.25">
      <c r="A75" s="224" t="s">
        <v>251</v>
      </c>
      <c r="B75" s="135" t="s">
        <v>252</v>
      </c>
      <c r="C75" s="347"/>
      <c r="D75" s="348"/>
    </row>
    <row r="76" spans="1:4" s="188" customFormat="1" ht="12" customHeight="1" x14ac:dyDescent="0.2">
      <c r="A76" s="13" t="s">
        <v>273</v>
      </c>
      <c r="B76" s="189" t="s">
        <v>253</v>
      </c>
      <c r="C76" s="349"/>
      <c r="D76" s="350"/>
    </row>
    <row r="77" spans="1:4" s="188" customFormat="1" ht="12" customHeight="1" x14ac:dyDescent="0.2">
      <c r="A77" s="12" t="s">
        <v>274</v>
      </c>
      <c r="B77" s="190" t="s">
        <v>254</v>
      </c>
      <c r="C77" s="351"/>
      <c r="D77" s="352"/>
    </row>
    <row r="78" spans="1:4" s="188" customFormat="1" ht="12" customHeight="1" thickBot="1" x14ac:dyDescent="0.25">
      <c r="A78" s="14" t="s">
        <v>275</v>
      </c>
      <c r="B78" s="137" t="s">
        <v>255</v>
      </c>
      <c r="C78" s="353"/>
      <c r="D78" s="354"/>
    </row>
    <row r="79" spans="1:4" s="188" customFormat="1" ht="12" customHeight="1" thickBot="1" x14ac:dyDescent="0.25">
      <c r="A79" s="224" t="s">
        <v>256</v>
      </c>
      <c r="B79" s="135" t="s">
        <v>276</v>
      </c>
      <c r="C79" s="347"/>
      <c r="D79" s="348"/>
    </row>
    <row r="80" spans="1:4" s="188" customFormat="1" ht="12" customHeight="1" x14ac:dyDescent="0.2">
      <c r="A80" s="192" t="s">
        <v>257</v>
      </c>
      <c r="B80" s="189" t="s">
        <v>258</v>
      </c>
      <c r="C80" s="349"/>
      <c r="D80" s="350"/>
    </row>
    <row r="81" spans="1:4" s="188" customFormat="1" ht="12" customHeight="1" x14ac:dyDescent="0.2">
      <c r="A81" s="193" t="s">
        <v>259</v>
      </c>
      <c r="B81" s="190" t="s">
        <v>260</v>
      </c>
      <c r="C81" s="351"/>
      <c r="D81" s="352"/>
    </row>
    <row r="82" spans="1:4" s="188" customFormat="1" ht="12" customHeight="1" x14ac:dyDescent="0.2">
      <c r="A82" s="193" t="s">
        <v>261</v>
      </c>
      <c r="B82" s="190" t="s">
        <v>262</v>
      </c>
      <c r="C82" s="351"/>
      <c r="D82" s="352"/>
    </row>
    <row r="83" spans="1:4" s="188" customFormat="1" ht="12" customHeight="1" thickBot="1" x14ac:dyDescent="0.25">
      <c r="A83" s="194" t="s">
        <v>263</v>
      </c>
      <c r="B83" s="137" t="s">
        <v>264</v>
      </c>
      <c r="C83" s="353"/>
      <c r="D83" s="354"/>
    </row>
    <row r="84" spans="1:4" s="188" customFormat="1" ht="12" customHeight="1" thickBot="1" x14ac:dyDescent="0.25">
      <c r="A84" s="224" t="s">
        <v>265</v>
      </c>
      <c r="B84" s="135" t="s">
        <v>402</v>
      </c>
      <c r="C84" s="357"/>
      <c r="D84" s="358"/>
    </row>
    <row r="85" spans="1:4" s="188" customFormat="1" ht="13.5" customHeight="1" thickBot="1" x14ac:dyDescent="0.25">
      <c r="A85" s="224" t="s">
        <v>267</v>
      </c>
      <c r="B85" s="135" t="s">
        <v>266</v>
      </c>
      <c r="C85" s="357"/>
      <c r="D85" s="359"/>
    </row>
    <row r="86" spans="1:4" s="188" customFormat="1" ht="15.75" customHeight="1" thickBot="1" x14ac:dyDescent="0.25">
      <c r="A86" s="224" t="s">
        <v>279</v>
      </c>
      <c r="B86" s="422" t="s">
        <v>405</v>
      </c>
      <c r="C86" s="347"/>
      <c r="D86" s="348"/>
    </row>
    <row r="87" spans="1:4" s="188" customFormat="1" ht="16.5" customHeight="1" thickBot="1" x14ac:dyDescent="0.25">
      <c r="A87" s="225" t="s">
        <v>404</v>
      </c>
      <c r="B87" s="423" t="s">
        <v>406</v>
      </c>
      <c r="C87" s="347"/>
      <c r="D87" s="348"/>
    </row>
    <row r="88" spans="1:4" s="188" customFormat="1" ht="83.25" customHeight="1" x14ac:dyDescent="0.2">
      <c r="A88" s="3"/>
      <c r="B88" s="4"/>
      <c r="C88" s="139"/>
    </row>
    <row r="89" spans="1:4" ht="16.5" customHeight="1" x14ac:dyDescent="0.25">
      <c r="A89" s="473" t="s">
        <v>36</v>
      </c>
      <c r="B89" s="473"/>
      <c r="C89" s="473"/>
      <c r="D89" s="474"/>
    </row>
    <row r="90" spans="1:4" s="195" customFormat="1" ht="16.5" customHeight="1" thickBot="1" x14ac:dyDescent="0.3">
      <c r="A90" s="477" t="s">
        <v>106</v>
      </c>
      <c r="B90" s="477"/>
      <c r="C90" s="482" t="s">
        <v>465</v>
      </c>
      <c r="D90" s="482"/>
    </row>
    <row r="91" spans="1:4" ht="38.1" customHeight="1" thickBot="1" x14ac:dyDescent="0.3">
      <c r="A91" s="21" t="s">
        <v>56</v>
      </c>
      <c r="B91" s="22" t="s">
        <v>37</v>
      </c>
      <c r="C91" s="22" t="s">
        <v>460</v>
      </c>
      <c r="D91" s="346" t="s">
        <v>461</v>
      </c>
    </row>
    <row r="92" spans="1:4" s="187" customFormat="1" ht="12" customHeight="1" thickBot="1" x14ac:dyDescent="0.25">
      <c r="A92" s="24" t="s">
        <v>413</v>
      </c>
      <c r="B92" s="25" t="s">
        <v>414</v>
      </c>
      <c r="C92" s="480" t="s">
        <v>415</v>
      </c>
      <c r="D92" s="481"/>
    </row>
    <row r="93" spans="1:4" ht="12" customHeight="1" thickBot="1" x14ac:dyDescent="0.3">
      <c r="A93" s="20" t="s">
        <v>8</v>
      </c>
      <c r="B93" s="23" t="s">
        <v>365</v>
      </c>
      <c r="C93" s="347"/>
      <c r="D93" s="348"/>
    </row>
    <row r="94" spans="1:4" ht="12" customHeight="1" x14ac:dyDescent="0.25">
      <c r="A94" s="15" t="s">
        <v>68</v>
      </c>
      <c r="B94" s="8" t="s">
        <v>38</v>
      </c>
      <c r="C94" s="349"/>
      <c r="D94" s="360"/>
    </row>
    <row r="95" spans="1:4" ht="12" customHeight="1" x14ac:dyDescent="0.25">
      <c r="A95" s="12" t="s">
        <v>69</v>
      </c>
      <c r="B95" s="6" t="s">
        <v>125</v>
      </c>
      <c r="C95" s="351"/>
      <c r="D95" s="361"/>
    </row>
    <row r="96" spans="1:4" ht="12" customHeight="1" x14ac:dyDescent="0.25">
      <c r="A96" s="12" t="s">
        <v>70</v>
      </c>
      <c r="B96" s="6" t="s">
        <v>95</v>
      </c>
      <c r="C96" s="351"/>
      <c r="D96" s="361"/>
    </row>
    <row r="97" spans="1:9" ht="12" customHeight="1" x14ac:dyDescent="0.25">
      <c r="A97" s="12" t="s">
        <v>71</v>
      </c>
      <c r="B97" s="9" t="s">
        <v>126</v>
      </c>
      <c r="C97" s="351"/>
      <c r="D97" s="361"/>
    </row>
    <row r="98" spans="1:9" ht="12" customHeight="1" x14ac:dyDescent="0.25">
      <c r="A98" s="12" t="s">
        <v>79</v>
      </c>
      <c r="B98" s="17" t="s">
        <v>127</v>
      </c>
      <c r="C98" s="351"/>
      <c r="D98" s="362"/>
    </row>
    <row r="99" spans="1:9" ht="12" customHeight="1" x14ac:dyDescent="0.25">
      <c r="A99" s="12" t="s">
        <v>72</v>
      </c>
      <c r="B99" s="6" t="s">
        <v>370</v>
      </c>
      <c r="C99" s="351"/>
      <c r="D99" s="362"/>
    </row>
    <row r="100" spans="1:9" ht="12" customHeight="1" x14ac:dyDescent="0.25">
      <c r="A100" s="12" t="s">
        <v>73</v>
      </c>
      <c r="B100" s="69" t="s">
        <v>369</v>
      </c>
      <c r="C100" s="351"/>
      <c r="D100" s="361"/>
    </row>
    <row r="101" spans="1:9" ht="12" customHeight="1" x14ac:dyDescent="0.25">
      <c r="A101" s="12" t="s">
        <v>80</v>
      </c>
      <c r="B101" s="69" t="s">
        <v>368</v>
      </c>
      <c r="C101" s="351"/>
      <c r="D101" s="361"/>
    </row>
    <row r="102" spans="1:9" ht="12" customHeight="1" x14ac:dyDescent="0.25">
      <c r="A102" s="12" t="s">
        <v>81</v>
      </c>
      <c r="B102" s="67" t="s">
        <v>282</v>
      </c>
      <c r="C102" s="351"/>
      <c r="D102" s="361"/>
    </row>
    <row r="103" spans="1:9" ht="12" customHeight="1" x14ac:dyDescent="0.25">
      <c r="A103" s="12" t="s">
        <v>82</v>
      </c>
      <c r="B103" s="68" t="s">
        <v>283</v>
      </c>
      <c r="C103" s="351"/>
      <c r="D103" s="361"/>
    </row>
    <row r="104" spans="1:9" ht="12" customHeight="1" x14ac:dyDescent="0.25">
      <c r="A104" s="12" t="s">
        <v>83</v>
      </c>
      <c r="B104" s="68" t="s">
        <v>284</v>
      </c>
      <c r="C104" s="351"/>
      <c r="D104" s="361"/>
    </row>
    <row r="105" spans="1:9" ht="12" customHeight="1" x14ac:dyDescent="0.25">
      <c r="A105" s="12" t="s">
        <v>85</v>
      </c>
      <c r="B105" s="67" t="s">
        <v>285</v>
      </c>
      <c r="C105" s="351"/>
      <c r="D105" s="361"/>
      <c r="I105" s="345"/>
    </row>
    <row r="106" spans="1:9" ht="12" customHeight="1" x14ac:dyDescent="0.25">
      <c r="A106" s="12" t="s">
        <v>128</v>
      </c>
      <c r="B106" s="67" t="s">
        <v>286</v>
      </c>
      <c r="C106" s="351"/>
      <c r="D106" s="361"/>
    </row>
    <row r="107" spans="1:9" ht="12" customHeight="1" x14ac:dyDescent="0.25">
      <c r="A107" s="12" t="s">
        <v>280</v>
      </c>
      <c r="B107" s="68" t="s">
        <v>287</v>
      </c>
      <c r="C107" s="351"/>
      <c r="D107" s="361"/>
    </row>
    <row r="108" spans="1:9" ht="12" customHeight="1" x14ac:dyDescent="0.25">
      <c r="A108" s="11" t="s">
        <v>281</v>
      </c>
      <c r="B108" s="69" t="s">
        <v>288</v>
      </c>
      <c r="C108" s="351"/>
      <c r="D108" s="361"/>
    </row>
    <row r="109" spans="1:9" ht="12" customHeight="1" x14ac:dyDescent="0.25">
      <c r="A109" s="12" t="s">
        <v>366</v>
      </c>
      <c r="B109" s="69" t="s">
        <v>289</v>
      </c>
      <c r="C109" s="351"/>
      <c r="D109" s="361"/>
    </row>
    <row r="110" spans="1:9" ht="12" customHeight="1" x14ac:dyDescent="0.25">
      <c r="A110" s="14" t="s">
        <v>367</v>
      </c>
      <c r="B110" s="69" t="s">
        <v>290</v>
      </c>
      <c r="C110" s="351"/>
      <c r="D110" s="361"/>
    </row>
    <row r="111" spans="1:9" ht="12" customHeight="1" x14ac:dyDescent="0.25">
      <c r="A111" s="12" t="s">
        <v>371</v>
      </c>
      <c r="B111" s="9" t="s">
        <v>39</v>
      </c>
      <c r="C111" s="351"/>
      <c r="D111" s="361"/>
    </row>
    <row r="112" spans="1:9" ht="12" customHeight="1" x14ac:dyDescent="0.25">
      <c r="A112" s="12" t="s">
        <v>372</v>
      </c>
      <c r="B112" s="6" t="s">
        <v>374</v>
      </c>
      <c r="C112" s="351"/>
      <c r="D112" s="361"/>
    </row>
    <row r="113" spans="1:4" ht="12" customHeight="1" thickBot="1" x14ac:dyDescent="0.3">
      <c r="A113" s="16" t="s">
        <v>373</v>
      </c>
      <c r="B113" s="239" t="s">
        <v>375</v>
      </c>
      <c r="C113" s="353"/>
      <c r="D113" s="363"/>
    </row>
    <row r="114" spans="1:4" ht="12" customHeight="1" thickBot="1" x14ac:dyDescent="0.3">
      <c r="A114" s="237" t="s">
        <v>9</v>
      </c>
      <c r="B114" s="238" t="s">
        <v>291</v>
      </c>
      <c r="C114" s="347"/>
      <c r="D114" s="348"/>
    </row>
    <row r="115" spans="1:4" ht="12" customHeight="1" x14ac:dyDescent="0.25">
      <c r="A115" s="13" t="s">
        <v>74</v>
      </c>
      <c r="B115" s="6" t="s">
        <v>151</v>
      </c>
      <c r="C115" s="349"/>
      <c r="D115" s="360"/>
    </row>
    <row r="116" spans="1:4" ht="12" customHeight="1" x14ac:dyDescent="0.25">
      <c r="A116" s="13" t="s">
        <v>75</v>
      </c>
      <c r="B116" s="10" t="s">
        <v>295</v>
      </c>
      <c r="C116" s="351"/>
      <c r="D116" s="361"/>
    </row>
    <row r="117" spans="1:4" ht="12" customHeight="1" x14ac:dyDescent="0.25">
      <c r="A117" s="13" t="s">
        <v>76</v>
      </c>
      <c r="B117" s="10" t="s">
        <v>129</v>
      </c>
      <c r="C117" s="351"/>
      <c r="D117" s="361"/>
    </row>
    <row r="118" spans="1:4" ht="12" customHeight="1" x14ac:dyDescent="0.25">
      <c r="A118" s="13" t="s">
        <v>77</v>
      </c>
      <c r="B118" s="10" t="s">
        <v>296</v>
      </c>
      <c r="C118" s="351"/>
      <c r="D118" s="361"/>
    </row>
    <row r="119" spans="1:4" ht="12" customHeight="1" x14ac:dyDescent="0.25">
      <c r="A119" s="13" t="s">
        <v>78</v>
      </c>
      <c r="B119" s="137" t="s">
        <v>153</v>
      </c>
      <c r="C119" s="351"/>
      <c r="D119" s="361"/>
    </row>
    <row r="120" spans="1:4" ht="12" customHeight="1" x14ac:dyDescent="0.25">
      <c r="A120" s="13" t="s">
        <v>84</v>
      </c>
      <c r="B120" s="136" t="s">
        <v>355</v>
      </c>
      <c r="C120" s="351"/>
      <c r="D120" s="361"/>
    </row>
    <row r="121" spans="1:4" ht="12" customHeight="1" x14ac:dyDescent="0.25">
      <c r="A121" s="13" t="s">
        <v>86</v>
      </c>
      <c r="B121" s="185" t="s">
        <v>301</v>
      </c>
      <c r="C121" s="351"/>
      <c r="D121" s="361"/>
    </row>
    <row r="122" spans="1:4" x14ac:dyDescent="0.25">
      <c r="A122" s="13" t="s">
        <v>130</v>
      </c>
      <c r="B122" s="68" t="s">
        <v>284</v>
      </c>
      <c r="C122" s="351"/>
      <c r="D122" s="361"/>
    </row>
    <row r="123" spans="1:4" ht="12" customHeight="1" x14ac:dyDescent="0.25">
      <c r="A123" s="13" t="s">
        <v>131</v>
      </c>
      <c r="B123" s="68" t="s">
        <v>300</v>
      </c>
      <c r="C123" s="351"/>
      <c r="D123" s="361"/>
    </row>
    <row r="124" spans="1:4" ht="12" customHeight="1" x14ac:dyDescent="0.25">
      <c r="A124" s="13" t="s">
        <v>132</v>
      </c>
      <c r="B124" s="68" t="s">
        <v>299</v>
      </c>
      <c r="C124" s="351"/>
      <c r="D124" s="361"/>
    </row>
    <row r="125" spans="1:4" ht="12" customHeight="1" x14ac:dyDescent="0.25">
      <c r="A125" s="13" t="s">
        <v>292</v>
      </c>
      <c r="B125" s="68" t="s">
        <v>287</v>
      </c>
      <c r="C125" s="351"/>
      <c r="D125" s="361"/>
    </row>
    <row r="126" spans="1:4" ht="12" customHeight="1" x14ac:dyDescent="0.25">
      <c r="A126" s="13" t="s">
        <v>293</v>
      </c>
      <c r="B126" s="68" t="s">
        <v>298</v>
      </c>
      <c r="C126" s="351"/>
      <c r="D126" s="361"/>
    </row>
    <row r="127" spans="1:4" ht="16.5" thickBot="1" x14ac:dyDescent="0.3">
      <c r="A127" s="11" t="s">
        <v>294</v>
      </c>
      <c r="B127" s="68" t="s">
        <v>297</v>
      </c>
      <c r="C127" s="353"/>
      <c r="D127" s="363"/>
    </row>
    <row r="128" spans="1:4" ht="12" customHeight="1" thickBot="1" x14ac:dyDescent="0.3">
      <c r="A128" s="18" t="s">
        <v>10</v>
      </c>
      <c r="B128" s="64" t="s">
        <v>376</v>
      </c>
      <c r="C128" s="347"/>
      <c r="D128" s="348"/>
    </row>
    <row r="129" spans="1:4" ht="12" customHeight="1" thickBot="1" x14ac:dyDescent="0.3">
      <c r="A129" s="18" t="s">
        <v>11</v>
      </c>
      <c r="B129" s="64" t="s">
        <v>377</v>
      </c>
      <c r="C129" s="347"/>
      <c r="D129" s="348"/>
    </row>
    <row r="130" spans="1:4" ht="12" customHeight="1" x14ac:dyDescent="0.25">
      <c r="A130" s="13" t="s">
        <v>192</v>
      </c>
      <c r="B130" s="10" t="s">
        <v>384</v>
      </c>
      <c r="C130" s="349"/>
      <c r="D130" s="360"/>
    </row>
    <row r="131" spans="1:4" ht="12" customHeight="1" x14ac:dyDescent="0.25">
      <c r="A131" s="13" t="s">
        <v>195</v>
      </c>
      <c r="B131" s="10" t="s">
        <v>385</v>
      </c>
      <c r="C131" s="351"/>
      <c r="D131" s="361"/>
    </row>
    <row r="132" spans="1:4" ht="12" customHeight="1" thickBot="1" x14ac:dyDescent="0.3">
      <c r="A132" s="11" t="s">
        <v>196</v>
      </c>
      <c r="B132" s="10" t="s">
        <v>386</v>
      </c>
      <c r="C132" s="353"/>
      <c r="D132" s="363"/>
    </row>
    <row r="133" spans="1:4" ht="12" customHeight="1" thickBot="1" x14ac:dyDescent="0.3">
      <c r="A133" s="18" t="s">
        <v>12</v>
      </c>
      <c r="B133" s="64" t="s">
        <v>378</v>
      </c>
      <c r="C133" s="347"/>
      <c r="D133" s="348"/>
    </row>
    <row r="134" spans="1:4" ht="12" customHeight="1" x14ac:dyDescent="0.25">
      <c r="A134" s="13" t="s">
        <v>61</v>
      </c>
      <c r="B134" s="7" t="s">
        <v>387</v>
      </c>
      <c r="C134" s="349"/>
      <c r="D134" s="360"/>
    </row>
    <row r="135" spans="1:4" ht="12" customHeight="1" x14ac:dyDescent="0.25">
      <c r="A135" s="13" t="s">
        <v>62</v>
      </c>
      <c r="B135" s="7" t="s">
        <v>379</v>
      </c>
      <c r="C135" s="351"/>
      <c r="D135" s="361"/>
    </row>
    <row r="136" spans="1:4" ht="12" customHeight="1" x14ac:dyDescent="0.25">
      <c r="A136" s="13" t="s">
        <v>63</v>
      </c>
      <c r="B136" s="7" t="s">
        <v>380</v>
      </c>
      <c r="C136" s="351"/>
      <c r="D136" s="361"/>
    </row>
    <row r="137" spans="1:4" ht="12" customHeight="1" x14ac:dyDescent="0.25">
      <c r="A137" s="13" t="s">
        <v>117</v>
      </c>
      <c r="B137" s="7" t="s">
        <v>381</v>
      </c>
      <c r="C137" s="351"/>
      <c r="D137" s="361"/>
    </row>
    <row r="138" spans="1:4" ht="12" customHeight="1" x14ac:dyDescent="0.25">
      <c r="A138" s="13" t="s">
        <v>118</v>
      </c>
      <c r="B138" s="7" t="s">
        <v>382</v>
      </c>
      <c r="C138" s="351"/>
      <c r="D138" s="361"/>
    </row>
    <row r="139" spans="1:4" ht="12" customHeight="1" thickBot="1" x14ac:dyDescent="0.3">
      <c r="A139" s="11" t="s">
        <v>119</v>
      </c>
      <c r="B139" s="7" t="s">
        <v>383</v>
      </c>
      <c r="C139" s="353"/>
      <c r="D139" s="363"/>
    </row>
    <row r="140" spans="1:4" ht="12" customHeight="1" thickBot="1" x14ac:dyDescent="0.3">
      <c r="A140" s="18" t="s">
        <v>13</v>
      </c>
      <c r="B140" s="64" t="s">
        <v>391</v>
      </c>
      <c r="C140" s="364"/>
      <c r="D140" s="365"/>
    </row>
    <row r="141" spans="1:4" ht="12" customHeight="1" x14ac:dyDescent="0.25">
      <c r="A141" s="13" t="s">
        <v>64</v>
      </c>
      <c r="B141" s="7" t="s">
        <v>302</v>
      </c>
      <c r="C141" s="349"/>
      <c r="D141" s="360"/>
    </row>
    <row r="142" spans="1:4" ht="12" customHeight="1" x14ac:dyDescent="0.25">
      <c r="A142" s="13" t="s">
        <v>65</v>
      </c>
      <c r="B142" s="7" t="s">
        <v>303</v>
      </c>
      <c r="C142" s="351"/>
      <c r="D142" s="361"/>
    </row>
    <row r="143" spans="1:4" ht="12" customHeight="1" x14ac:dyDescent="0.25">
      <c r="A143" s="13" t="s">
        <v>216</v>
      </c>
      <c r="B143" s="7" t="s">
        <v>448</v>
      </c>
      <c r="C143" s="351"/>
      <c r="D143" s="361"/>
    </row>
    <row r="144" spans="1:4" ht="12" customHeight="1" thickBot="1" x14ac:dyDescent="0.3">
      <c r="A144" s="11" t="s">
        <v>217</v>
      </c>
      <c r="B144" s="5" t="s">
        <v>449</v>
      </c>
      <c r="C144" s="353"/>
      <c r="D144" s="363"/>
    </row>
    <row r="145" spans="1:9" ht="12" customHeight="1" thickBot="1" x14ac:dyDescent="0.3">
      <c r="A145" s="18" t="s">
        <v>14</v>
      </c>
      <c r="B145" s="64" t="s">
        <v>393</v>
      </c>
      <c r="C145" s="366"/>
      <c r="D145" s="367"/>
    </row>
    <row r="146" spans="1:9" ht="12" customHeight="1" x14ac:dyDescent="0.25">
      <c r="A146" s="13" t="s">
        <v>66</v>
      </c>
      <c r="B146" s="7" t="s">
        <v>388</v>
      </c>
      <c r="C146" s="349"/>
      <c r="D146" s="360"/>
    </row>
    <row r="147" spans="1:9" ht="12" customHeight="1" x14ac:dyDescent="0.25">
      <c r="A147" s="13" t="s">
        <v>67</v>
      </c>
      <c r="B147" s="7" t="s">
        <v>395</v>
      </c>
      <c r="C147" s="351"/>
      <c r="D147" s="361"/>
    </row>
    <row r="148" spans="1:9" ht="12" customHeight="1" x14ac:dyDescent="0.25">
      <c r="A148" s="13" t="s">
        <v>228</v>
      </c>
      <c r="B148" s="7" t="s">
        <v>390</v>
      </c>
      <c r="C148" s="351"/>
      <c r="D148" s="361"/>
    </row>
    <row r="149" spans="1:9" ht="12" customHeight="1" x14ac:dyDescent="0.25">
      <c r="A149" s="13" t="s">
        <v>229</v>
      </c>
      <c r="B149" s="7" t="s">
        <v>396</v>
      </c>
      <c r="C149" s="351"/>
      <c r="D149" s="361"/>
    </row>
    <row r="150" spans="1:9" ht="12" customHeight="1" thickBot="1" x14ac:dyDescent="0.3">
      <c r="A150" s="13" t="s">
        <v>394</v>
      </c>
      <c r="B150" s="7" t="s">
        <v>397</v>
      </c>
      <c r="C150" s="353"/>
      <c r="D150" s="363"/>
    </row>
    <row r="151" spans="1:9" ht="12" customHeight="1" thickBot="1" x14ac:dyDescent="0.3">
      <c r="A151" s="18" t="s">
        <v>15</v>
      </c>
      <c r="B151" s="64" t="s">
        <v>398</v>
      </c>
      <c r="C151" s="368"/>
      <c r="D151" s="369"/>
    </row>
    <row r="152" spans="1:9" ht="12" customHeight="1" thickBot="1" x14ac:dyDescent="0.3">
      <c r="A152" s="18" t="s">
        <v>16</v>
      </c>
      <c r="B152" s="64" t="s">
        <v>399</v>
      </c>
      <c r="C152" s="368"/>
      <c r="D152" s="369"/>
    </row>
    <row r="153" spans="1:9" ht="15" customHeight="1" thickBot="1" x14ac:dyDescent="0.3">
      <c r="A153" s="18" t="s">
        <v>17</v>
      </c>
      <c r="B153" s="64" t="s">
        <v>401</v>
      </c>
      <c r="C153" s="370"/>
      <c r="D153" s="371"/>
      <c r="F153" s="196"/>
      <c r="G153" s="197"/>
      <c r="H153" s="197"/>
      <c r="I153" s="197"/>
    </row>
    <row r="154" spans="1:9" s="188" customFormat="1" ht="12.95" customHeight="1" thickBot="1" x14ac:dyDescent="0.25">
      <c r="A154" s="138" t="s">
        <v>18</v>
      </c>
      <c r="B154" s="170" t="s">
        <v>400</v>
      </c>
      <c r="C154" s="370"/>
      <c r="D154" s="371"/>
    </row>
    <row r="155" spans="1:9" ht="7.5" customHeight="1" x14ac:dyDescent="0.25"/>
    <row r="156" spans="1:9" x14ac:dyDescent="0.25">
      <c r="A156" s="478"/>
      <c r="B156" s="478"/>
      <c r="C156" s="478"/>
    </row>
    <row r="157" spans="1:9" ht="15" customHeight="1" x14ac:dyDescent="0.25">
      <c r="A157" s="475"/>
      <c r="B157" s="475"/>
      <c r="C157" s="242"/>
    </row>
    <row r="158" spans="1:9" ht="13.5" customHeight="1" x14ac:dyDescent="0.25">
      <c r="A158" s="243"/>
      <c r="B158" s="244"/>
      <c r="C158" s="245"/>
      <c r="D158" s="198"/>
    </row>
    <row r="159" spans="1:9" ht="27.75" customHeight="1" x14ac:dyDescent="0.25">
      <c r="A159" s="243"/>
      <c r="B159" s="244"/>
      <c r="C159" s="245"/>
    </row>
  </sheetData>
  <mergeCells count="11">
    <mergeCell ref="A1:D1"/>
    <mergeCell ref="A2:B2"/>
    <mergeCell ref="C2:D2"/>
    <mergeCell ref="C4:D4"/>
    <mergeCell ref="A89:D89"/>
    <mergeCell ref="C90:D90"/>
    <mergeCell ref="C7:D9"/>
    <mergeCell ref="C92:D92"/>
    <mergeCell ref="A156:C156"/>
    <mergeCell ref="A157:B157"/>
    <mergeCell ref="A90:B90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4" fitToHeight="2" orientation="portrait" r:id="rId1"/>
  <headerFooter alignWithMargins="0">
    <oddHeader>&amp;C&amp;"Times New Roman CE,Félkövér"&amp;12
Tiszatarján Község Önkormányzata
2020. ÉVI ÁLLAMIGAZGATÁSI FELADATAINAK MÉRLEGE&amp;10
&amp;R&amp;"Times New Roman CE,Félkövér dőlt"&amp;9 1.4. melléklet a ......./2020. (..........) önkormányzati rendelethez</oddHeader>
  </headerFooter>
  <rowBreaks count="1" manualBreakCount="1">
    <brk id="8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H33"/>
  <sheetViews>
    <sheetView zoomScaleNormal="100" zoomScaleSheetLayoutView="100" workbookViewId="0">
      <selection activeCell="E29" sqref="E29"/>
    </sheetView>
  </sheetViews>
  <sheetFormatPr defaultRowHeight="12.75" x14ac:dyDescent="0.2"/>
  <cols>
    <col min="1" max="1" width="6.83203125" style="38" customWidth="1"/>
    <col min="2" max="2" width="47.83203125" style="103" customWidth="1"/>
    <col min="3" max="4" width="14.33203125" style="38" bestFit="1" customWidth="1"/>
    <col min="5" max="5" width="44.83203125" style="38" customWidth="1"/>
    <col min="6" max="7" width="14.33203125" style="38" bestFit="1" customWidth="1"/>
    <col min="8" max="8" width="4.83203125" style="38" customWidth="1"/>
    <col min="9" max="16384" width="9.33203125" style="38"/>
  </cols>
  <sheetData>
    <row r="1" spans="1:8" ht="39.75" customHeight="1" x14ac:dyDescent="0.2">
      <c r="A1" s="502" t="s">
        <v>109</v>
      </c>
      <c r="B1" s="474"/>
      <c r="C1" s="474"/>
      <c r="D1" s="474"/>
      <c r="E1" s="474"/>
      <c r="F1" s="474"/>
      <c r="G1" s="474"/>
      <c r="H1" s="491" t="s">
        <v>477</v>
      </c>
    </row>
    <row r="2" spans="1:8" ht="18.75" customHeight="1" thickBot="1" x14ac:dyDescent="0.25">
      <c r="A2" s="497" t="s">
        <v>466</v>
      </c>
      <c r="B2" s="498"/>
      <c r="C2" s="498"/>
      <c r="D2" s="498"/>
      <c r="E2" s="498"/>
      <c r="F2" s="498"/>
      <c r="G2" s="498"/>
      <c r="H2" s="491"/>
    </row>
    <row r="3" spans="1:8" ht="18" customHeight="1" thickBot="1" x14ac:dyDescent="0.25">
      <c r="A3" s="489" t="s">
        <v>56</v>
      </c>
      <c r="B3" s="140" t="s">
        <v>44</v>
      </c>
      <c r="C3" s="141"/>
      <c r="D3" s="246"/>
      <c r="E3" s="499" t="s">
        <v>45</v>
      </c>
      <c r="F3" s="500"/>
      <c r="G3" s="501"/>
      <c r="H3" s="491"/>
    </row>
    <row r="4" spans="1:8" s="142" customFormat="1" ht="35.25" customHeight="1" thickBot="1" x14ac:dyDescent="0.25">
      <c r="A4" s="490"/>
      <c r="B4" s="104" t="s">
        <v>49</v>
      </c>
      <c r="C4" s="105" t="str">
        <f>+'1.1.összevont mérleg'!C3</f>
        <v>Eredeti
előirányzat</v>
      </c>
      <c r="D4" s="247" t="s">
        <v>461</v>
      </c>
      <c r="E4" s="396" t="s">
        <v>49</v>
      </c>
      <c r="F4" s="397" t="s">
        <v>460</v>
      </c>
      <c r="G4" s="398" t="s">
        <v>461</v>
      </c>
      <c r="H4" s="491"/>
    </row>
    <row r="5" spans="1:8" s="145" customFormat="1" ht="12" customHeight="1" thickBot="1" x14ac:dyDescent="0.25">
      <c r="A5" s="143" t="s">
        <v>413</v>
      </c>
      <c r="B5" s="144" t="s">
        <v>414</v>
      </c>
      <c r="C5" s="493" t="s">
        <v>415</v>
      </c>
      <c r="D5" s="494"/>
      <c r="E5" s="144" t="s">
        <v>417</v>
      </c>
      <c r="F5" s="495" t="s">
        <v>416</v>
      </c>
      <c r="G5" s="496"/>
      <c r="H5" s="491"/>
    </row>
    <row r="6" spans="1:8" ht="12.95" customHeight="1" x14ac:dyDescent="0.2">
      <c r="A6" s="146" t="s">
        <v>8</v>
      </c>
      <c r="B6" s="147" t="s">
        <v>304</v>
      </c>
      <c r="C6" s="468">
        <v>195375959</v>
      </c>
      <c r="D6" s="469">
        <v>193696527</v>
      </c>
      <c r="E6" s="147" t="s">
        <v>50</v>
      </c>
      <c r="F6" s="349">
        <v>163738355</v>
      </c>
      <c r="G6" s="360">
        <v>194574520</v>
      </c>
      <c r="H6" s="491"/>
    </row>
    <row r="7" spans="1:8" ht="22.5" x14ac:dyDescent="0.2">
      <c r="A7" s="148" t="s">
        <v>9</v>
      </c>
      <c r="B7" s="149" t="s">
        <v>305</v>
      </c>
      <c r="C7" s="470"/>
      <c r="D7" s="471">
        <v>74885090</v>
      </c>
      <c r="E7" s="149" t="s">
        <v>125</v>
      </c>
      <c r="F7" s="351">
        <v>30602576</v>
      </c>
      <c r="G7" s="361">
        <v>33606912</v>
      </c>
      <c r="H7" s="491"/>
    </row>
    <row r="8" spans="1:8" ht="12.95" customHeight="1" x14ac:dyDescent="0.2">
      <c r="A8" s="148" t="s">
        <v>10</v>
      </c>
      <c r="B8" s="149" t="s">
        <v>326</v>
      </c>
      <c r="C8" s="400"/>
      <c r="D8" s="410"/>
      <c r="E8" s="149" t="s">
        <v>156</v>
      </c>
      <c r="F8" s="351">
        <v>91901601</v>
      </c>
      <c r="G8" s="361">
        <v>115618182</v>
      </c>
      <c r="H8" s="491"/>
    </row>
    <row r="9" spans="1:8" ht="12.95" customHeight="1" x14ac:dyDescent="0.2">
      <c r="A9" s="148" t="s">
        <v>11</v>
      </c>
      <c r="B9" s="149" t="s">
        <v>116</v>
      </c>
      <c r="C9" s="470">
        <v>20434305</v>
      </c>
      <c r="D9" s="471">
        <v>18960418</v>
      </c>
      <c r="E9" s="149" t="s">
        <v>126</v>
      </c>
      <c r="F9" s="351">
        <v>21226090</v>
      </c>
      <c r="G9" s="361">
        <v>21226090</v>
      </c>
      <c r="H9" s="491"/>
    </row>
    <row r="10" spans="1:8" ht="12.95" customHeight="1" x14ac:dyDescent="0.2">
      <c r="A10" s="148" t="s">
        <v>12</v>
      </c>
      <c r="B10" s="150" t="s">
        <v>348</v>
      </c>
      <c r="C10" s="470">
        <v>11112000</v>
      </c>
      <c r="D10" s="471">
        <v>11214350</v>
      </c>
      <c r="E10" s="149" t="s">
        <v>127</v>
      </c>
      <c r="F10" s="400">
        <v>22225613</v>
      </c>
      <c r="G10" s="410">
        <v>12356400</v>
      </c>
      <c r="H10" s="491"/>
    </row>
    <row r="11" spans="1:8" ht="12.95" customHeight="1" x14ac:dyDescent="0.2">
      <c r="A11" s="148" t="s">
        <v>13</v>
      </c>
      <c r="B11" s="149" t="s">
        <v>306</v>
      </c>
      <c r="C11" s="414">
        <v>16331214</v>
      </c>
      <c r="D11" s="410">
        <v>0</v>
      </c>
      <c r="E11" s="149" t="s">
        <v>39</v>
      </c>
      <c r="F11" s="414"/>
      <c r="G11" s="410"/>
      <c r="H11" s="491"/>
    </row>
    <row r="12" spans="1:8" ht="12.95" customHeight="1" x14ac:dyDescent="0.2">
      <c r="A12" s="148" t="s">
        <v>14</v>
      </c>
      <c r="B12" s="149" t="s">
        <v>407</v>
      </c>
      <c r="C12" s="400"/>
      <c r="D12" s="410"/>
      <c r="E12" s="29"/>
      <c r="F12" s="400"/>
      <c r="G12" s="410"/>
      <c r="H12" s="491"/>
    </row>
    <row r="13" spans="1:8" ht="12.95" customHeight="1" x14ac:dyDescent="0.2">
      <c r="A13" s="148" t="s">
        <v>15</v>
      </c>
      <c r="B13" s="29"/>
      <c r="C13" s="400"/>
      <c r="D13" s="410"/>
      <c r="E13" s="29"/>
      <c r="F13" s="400"/>
      <c r="G13" s="410"/>
      <c r="H13" s="491"/>
    </row>
    <row r="14" spans="1:8" ht="12.95" customHeight="1" x14ac:dyDescent="0.2">
      <c r="A14" s="148" t="s">
        <v>16</v>
      </c>
      <c r="B14" s="199"/>
      <c r="C14" s="400"/>
      <c r="D14" s="402"/>
      <c r="E14" s="29"/>
      <c r="F14" s="400"/>
      <c r="G14" s="410"/>
      <c r="H14" s="491"/>
    </row>
    <row r="15" spans="1:8" ht="12.95" customHeight="1" x14ac:dyDescent="0.2">
      <c r="A15" s="148" t="s">
        <v>17</v>
      </c>
      <c r="B15" s="29"/>
      <c r="C15" s="400"/>
      <c r="D15" s="401"/>
      <c r="E15" s="29"/>
      <c r="F15" s="400"/>
      <c r="G15" s="410"/>
      <c r="H15" s="491"/>
    </row>
    <row r="16" spans="1:8" ht="12.95" customHeight="1" x14ac:dyDescent="0.2">
      <c r="A16" s="148" t="s">
        <v>18</v>
      </c>
      <c r="B16" s="29"/>
      <c r="C16" s="400"/>
      <c r="D16" s="401"/>
      <c r="E16" s="29"/>
      <c r="F16" s="400"/>
      <c r="G16" s="410"/>
      <c r="H16" s="491"/>
    </row>
    <row r="17" spans="1:8" ht="12.95" customHeight="1" thickBot="1" x14ac:dyDescent="0.25">
      <c r="A17" s="148" t="s">
        <v>19</v>
      </c>
      <c r="B17" s="39"/>
      <c r="C17" s="403"/>
      <c r="D17" s="404"/>
      <c r="E17" s="29"/>
      <c r="F17" s="411"/>
      <c r="G17" s="412"/>
      <c r="H17" s="491"/>
    </row>
    <row r="18" spans="1:8" ht="21.75" thickBot="1" x14ac:dyDescent="0.25">
      <c r="A18" s="151" t="s">
        <v>20</v>
      </c>
      <c r="B18" s="65" t="s">
        <v>408</v>
      </c>
      <c r="C18" s="405">
        <f>SUM(C6:C17)</f>
        <v>243253478</v>
      </c>
      <c r="D18" s="405">
        <f>SUM(D6:D17)</f>
        <v>298756385</v>
      </c>
      <c r="E18" s="65" t="s">
        <v>312</v>
      </c>
      <c r="F18" s="405">
        <f>SUM(F6:F17)</f>
        <v>329694235</v>
      </c>
      <c r="G18" s="413">
        <f>SUM(G6:G17)</f>
        <v>377382104</v>
      </c>
      <c r="H18" s="491"/>
    </row>
    <row r="19" spans="1:8" ht="12.95" customHeight="1" x14ac:dyDescent="0.2">
      <c r="A19" s="152" t="s">
        <v>21</v>
      </c>
      <c r="B19" s="153" t="s">
        <v>309</v>
      </c>
      <c r="C19" s="415">
        <f>+C20+C21+C22+C23</f>
        <v>140292228</v>
      </c>
      <c r="D19" s="415">
        <f>+D20+D21+D22+D23</f>
        <v>140292228</v>
      </c>
      <c r="E19" s="154" t="s">
        <v>133</v>
      </c>
      <c r="F19" s="408"/>
      <c r="G19" s="409"/>
      <c r="H19" s="491"/>
    </row>
    <row r="20" spans="1:8" ht="12.95" customHeight="1" x14ac:dyDescent="0.2">
      <c r="A20" s="155" t="s">
        <v>22</v>
      </c>
      <c r="B20" s="154" t="s">
        <v>149</v>
      </c>
      <c r="C20" s="349">
        <v>140292228</v>
      </c>
      <c r="D20" s="350">
        <v>140292228</v>
      </c>
      <c r="E20" s="154" t="s">
        <v>311</v>
      </c>
      <c r="F20" s="414"/>
      <c r="G20" s="410"/>
      <c r="H20" s="491"/>
    </row>
    <row r="21" spans="1:8" ht="12.95" customHeight="1" x14ac:dyDescent="0.2">
      <c r="A21" s="155" t="s">
        <v>23</v>
      </c>
      <c r="B21" s="154" t="s">
        <v>150</v>
      </c>
      <c r="C21" s="416"/>
      <c r="D21" s="417"/>
      <c r="E21" s="154" t="s">
        <v>107</v>
      </c>
      <c r="F21" s="400"/>
      <c r="G21" s="410"/>
      <c r="H21" s="491"/>
    </row>
    <row r="22" spans="1:8" ht="12.95" customHeight="1" x14ac:dyDescent="0.2">
      <c r="A22" s="155" t="s">
        <v>24</v>
      </c>
      <c r="B22" s="154" t="s">
        <v>154</v>
      </c>
      <c r="C22" s="416"/>
      <c r="D22" s="417"/>
      <c r="E22" s="154" t="s">
        <v>108</v>
      </c>
      <c r="F22" s="400"/>
      <c r="G22" s="410"/>
      <c r="H22" s="491"/>
    </row>
    <row r="23" spans="1:8" ht="12.95" customHeight="1" x14ac:dyDescent="0.2">
      <c r="A23" s="155" t="s">
        <v>25</v>
      </c>
      <c r="B23" s="154" t="s">
        <v>155</v>
      </c>
      <c r="C23" s="416"/>
      <c r="D23" s="418"/>
      <c r="E23" s="153" t="s">
        <v>157</v>
      </c>
      <c r="F23" s="400"/>
      <c r="G23" s="410"/>
      <c r="H23" s="491"/>
    </row>
    <row r="24" spans="1:8" ht="12.95" customHeight="1" x14ac:dyDescent="0.2">
      <c r="A24" s="155" t="s">
        <v>26</v>
      </c>
      <c r="B24" s="154" t="s">
        <v>310</v>
      </c>
      <c r="C24" s="419">
        <f>+C25+C26</f>
        <v>0</v>
      </c>
      <c r="D24" s="420"/>
      <c r="E24" s="154" t="s">
        <v>134</v>
      </c>
      <c r="F24" s="400"/>
      <c r="G24" s="410"/>
      <c r="H24" s="491"/>
    </row>
    <row r="25" spans="1:8" ht="12.95" customHeight="1" x14ac:dyDescent="0.2">
      <c r="A25" s="152" t="s">
        <v>27</v>
      </c>
      <c r="B25" s="153" t="s">
        <v>307</v>
      </c>
      <c r="C25" s="424"/>
      <c r="D25" s="418"/>
      <c r="E25" s="147" t="s">
        <v>392</v>
      </c>
      <c r="F25" s="400"/>
      <c r="G25" s="410"/>
      <c r="H25" s="491"/>
    </row>
    <row r="26" spans="1:8" ht="12.95" customHeight="1" x14ac:dyDescent="0.2">
      <c r="A26" s="155" t="s">
        <v>28</v>
      </c>
      <c r="B26" s="154" t="s">
        <v>308</v>
      </c>
      <c r="C26" s="416"/>
      <c r="D26" s="417"/>
      <c r="E26" s="149" t="s">
        <v>398</v>
      </c>
      <c r="F26" s="400"/>
      <c r="G26" s="410"/>
      <c r="H26" s="491"/>
    </row>
    <row r="27" spans="1:8" ht="12.95" customHeight="1" x14ac:dyDescent="0.2">
      <c r="A27" s="148" t="s">
        <v>29</v>
      </c>
      <c r="B27" s="154" t="s">
        <v>402</v>
      </c>
      <c r="C27" s="416"/>
      <c r="D27" s="417"/>
      <c r="E27" s="149" t="s">
        <v>451</v>
      </c>
      <c r="F27" s="351">
        <v>0</v>
      </c>
      <c r="G27" s="361">
        <v>7815038</v>
      </c>
      <c r="H27" s="491"/>
    </row>
    <row r="28" spans="1:8" ht="12.95" customHeight="1" thickBot="1" x14ac:dyDescent="0.25">
      <c r="A28" s="179" t="s">
        <v>30</v>
      </c>
      <c r="B28" s="153" t="s">
        <v>266</v>
      </c>
      <c r="C28" s="421"/>
      <c r="D28" s="418"/>
      <c r="E28" s="201" t="s">
        <v>450</v>
      </c>
      <c r="F28" s="411"/>
      <c r="G28" s="412"/>
      <c r="H28" s="491"/>
    </row>
    <row r="29" spans="1:8" ht="24" customHeight="1" thickBot="1" x14ac:dyDescent="0.25">
      <c r="A29" s="151" t="s">
        <v>31</v>
      </c>
      <c r="B29" s="65" t="s">
        <v>409</v>
      </c>
      <c r="C29" s="405">
        <f>+C19+C24+C27+C28</f>
        <v>140292228</v>
      </c>
      <c r="D29" s="405">
        <f>SUM(D20+D25)</f>
        <v>140292228</v>
      </c>
      <c r="E29" s="65" t="s">
        <v>411</v>
      </c>
      <c r="F29" s="425">
        <f>SUM(F19:F28)</f>
        <v>0</v>
      </c>
      <c r="G29" s="413">
        <f>SUM(G19:G28)</f>
        <v>7815038</v>
      </c>
      <c r="H29" s="491"/>
    </row>
    <row r="30" spans="1:8" ht="13.5" thickBot="1" x14ac:dyDescent="0.25">
      <c r="A30" s="151" t="s">
        <v>32</v>
      </c>
      <c r="B30" s="156" t="s">
        <v>410</v>
      </c>
      <c r="C30" s="406">
        <f>+C18+C29</f>
        <v>383545706</v>
      </c>
      <c r="D30" s="406">
        <f>+D18+D29</f>
        <v>439048613</v>
      </c>
      <c r="E30" s="156" t="s">
        <v>412</v>
      </c>
      <c r="F30" s="405">
        <f>+F18+F29</f>
        <v>329694235</v>
      </c>
      <c r="G30" s="413">
        <f>+G18+G29</f>
        <v>385197142</v>
      </c>
      <c r="H30" s="491"/>
    </row>
    <row r="31" spans="1:8" ht="13.5" thickBot="1" x14ac:dyDescent="0.25">
      <c r="A31" s="151" t="s">
        <v>33</v>
      </c>
      <c r="B31" s="156" t="s">
        <v>111</v>
      </c>
      <c r="C31" s="406"/>
      <c r="D31" s="406"/>
      <c r="E31" s="156" t="s">
        <v>112</v>
      </c>
      <c r="F31" s="405"/>
      <c r="G31" s="413"/>
      <c r="H31" s="491"/>
    </row>
    <row r="32" spans="1:8" ht="13.5" thickBot="1" x14ac:dyDescent="0.25">
      <c r="A32" s="151" t="s">
        <v>34</v>
      </c>
      <c r="B32" s="156" t="s">
        <v>158</v>
      </c>
      <c r="C32" s="406"/>
      <c r="D32" s="407"/>
      <c r="E32" s="156" t="s">
        <v>159</v>
      </c>
      <c r="F32" s="405"/>
      <c r="G32" s="413"/>
      <c r="H32" s="491"/>
    </row>
    <row r="33" spans="2:5" ht="18.75" x14ac:dyDescent="0.2">
      <c r="B33" s="492"/>
      <c r="C33" s="492"/>
      <c r="D33" s="492"/>
      <c r="E33" s="492"/>
    </row>
  </sheetData>
  <mergeCells count="8">
    <mergeCell ref="A3:A4"/>
    <mergeCell ref="H1:H32"/>
    <mergeCell ref="B33:E33"/>
    <mergeCell ref="C5:D5"/>
    <mergeCell ref="F5:G5"/>
    <mergeCell ref="A2:G2"/>
    <mergeCell ref="E3:G3"/>
    <mergeCell ref="A1:G1"/>
  </mergeCells>
  <phoneticPr fontId="0" type="noConversion"/>
  <printOptions horizontalCentered="1"/>
  <pageMargins left="0.31496062992125984" right="0.27559055118110237" top="0.9055118110236221" bottom="0.51181102362204722" header="0.6692913385826772" footer="0.27559055118110237"/>
  <pageSetup paperSize="9" scale="97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H33"/>
  <sheetViews>
    <sheetView zoomScaleNormal="100" zoomScaleSheetLayoutView="115" workbookViewId="0">
      <selection activeCell="H34" sqref="H34"/>
    </sheetView>
  </sheetViews>
  <sheetFormatPr defaultRowHeight="12.75" x14ac:dyDescent="0.2"/>
  <cols>
    <col min="1" max="1" width="6.83203125" style="38" customWidth="1"/>
    <col min="2" max="2" width="51.33203125" style="103" customWidth="1"/>
    <col min="3" max="4" width="14.33203125" style="38" bestFit="1" customWidth="1"/>
    <col min="5" max="5" width="52.6640625" style="38" customWidth="1"/>
    <col min="6" max="7" width="14.33203125" style="38" bestFit="1" customWidth="1"/>
    <col min="8" max="8" width="4.83203125" style="38" customWidth="1"/>
    <col min="9" max="16384" width="9.33203125" style="38"/>
  </cols>
  <sheetData>
    <row r="1" spans="1:8" ht="49.5" customHeight="1" x14ac:dyDescent="0.2">
      <c r="A1" s="502" t="s">
        <v>110</v>
      </c>
      <c r="B1" s="505"/>
      <c r="C1" s="505"/>
      <c r="D1" s="505"/>
      <c r="E1" s="505"/>
      <c r="F1" s="505"/>
      <c r="G1" s="505"/>
      <c r="H1" s="491" t="s">
        <v>478</v>
      </c>
    </row>
    <row r="2" spans="1:8" ht="21.75" customHeight="1" thickBot="1" x14ac:dyDescent="0.25">
      <c r="A2" s="506" t="s">
        <v>466</v>
      </c>
      <c r="B2" s="474"/>
      <c r="C2" s="474"/>
      <c r="D2" s="474"/>
      <c r="E2" s="474"/>
      <c r="F2" s="474"/>
      <c r="G2" s="474"/>
      <c r="H2" s="491"/>
    </row>
    <row r="3" spans="1:8" ht="13.5" thickBot="1" x14ac:dyDescent="0.25">
      <c r="A3" s="503" t="s">
        <v>56</v>
      </c>
      <c r="B3" s="140" t="s">
        <v>44</v>
      </c>
      <c r="C3" s="141"/>
      <c r="D3" s="246"/>
      <c r="E3" s="499" t="s">
        <v>45</v>
      </c>
      <c r="F3" s="507"/>
      <c r="G3" s="508"/>
      <c r="H3" s="491"/>
    </row>
    <row r="4" spans="1:8" s="142" customFormat="1" ht="24.75" thickBot="1" x14ac:dyDescent="0.25">
      <c r="A4" s="504"/>
      <c r="B4" s="104" t="s">
        <v>49</v>
      </c>
      <c r="C4" s="105" t="str">
        <f>+'2.1.működési mérleg  '!C4</f>
        <v>Eredeti
előirányzat</v>
      </c>
      <c r="D4" s="247" t="s">
        <v>461</v>
      </c>
      <c r="E4" s="396" t="s">
        <v>49</v>
      </c>
      <c r="F4" s="397" t="str">
        <f>+'2.1.működési mérleg  '!C4</f>
        <v>Eredeti
előirányzat</v>
      </c>
      <c r="G4" s="398" t="s">
        <v>461</v>
      </c>
      <c r="H4" s="491"/>
    </row>
    <row r="5" spans="1:8" s="142" customFormat="1" ht="13.5" thickBot="1" x14ac:dyDescent="0.25">
      <c r="A5" s="143" t="s">
        <v>413</v>
      </c>
      <c r="B5" s="144" t="s">
        <v>414</v>
      </c>
      <c r="C5" s="493" t="s">
        <v>415</v>
      </c>
      <c r="D5" s="494"/>
      <c r="E5" s="144" t="s">
        <v>417</v>
      </c>
      <c r="F5" s="495" t="s">
        <v>416</v>
      </c>
      <c r="G5" s="496"/>
      <c r="H5" s="491"/>
    </row>
    <row r="6" spans="1:8" ht="12.95" customHeight="1" x14ac:dyDescent="0.2">
      <c r="A6" s="146" t="s">
        <v>8</v>
      </c>
      <c r="B6" s="147" t="s">
        <v>313</v>
      </c>
      <c r="C6" s="316">
        <v>11958380</v>
      </c>
      <c r="D6" s="399">
        <v>11958380</v>
      </c>
      <c r="E6" s="147" t="s">
        <v>151</v>
      </c>
      <c r="F6" s="314">
        <v>56351471</v>
      </c>
      <c r="G6" s="314">
        <v>56351471</v>
      </c>
      <c r="H6" s="491"/>
    </row>
    <row r="7" spans="1:8" x14ac:dyDescent="0.2">
      <c r="A7" s="148" t="s">
        <v>9</v>
      </c>
      <c r="B7" s="149" t="s">
        <v>314</v>
      </c>
      <c r="C7" s="414"/>
      <c r="D7" s="401"/>
      <c r="E7" s="149" t="s">
        <v>319</v>
      </c>
      <c r="F7" s="414">
        <v>39950000</v>
      </c>
      <c r="G7" s="414">
        <v>39950000</v>
      </c>
      <c r="H7" s="491"/>
    </row>
    <row r="8" spans="1:8" ht="12.95" customHeight="1" x14ac:dyDescent="0.2">
      <c r="A8" s="148" t="s">
        <v>10</v>
      </c>
      <c r="B8" s="149" t="s">
        <v>3</v>
      </c>
      <c r="C8" s="414"/>
      <c r="D8" s="401"/>
      <c r="E8" s="149" t="s">
        <v>129</v>
      </c>
      <c r="F8" s="316"/>
      <c r="G8" s="328"/>
      <c r="H8" s="491"/>
    </row>
    <row r="9" spans="1:8" ht="12.95" customHeight="1" x14ac:dyDescent="0.2">
      <c r="A9" s="148" t="s">
        <v>11</v>
      </c>
      <c r="B9" s="149" t="s">
        <v>315</v>
      </c>
      <c r="C9" s="400"/>
      <c r="D9" s="401"/>
      <c r="E9" s="149" t="s">
        <v>320</v>
      </c>
      <c r="F9" s="414"/>
      <c r="G9" s="410"/>
      <c r="H9" s="491"/>
    </row>
    <row r="10" spans="1:8" ht="12.75" customHeight="1" x14ac:dyDescent="0.2">
      <c r="A10" s="148" t="s">
        <v>12</v>
      </c>
      <c r="B10" s="149" t="s">
        <v>316</v>
      </c>
      <c r="C10" s="400"/>
      <c r="D10" s="401"/>
      <c r="E10" s="149" t="s">
        <v>153</v>
      </c>
      <c r="F10" s="316"/>
      <c r="G10" s="328"/>
      <c r="H10" s="491"/>
    </row>
    <row r="11" spans="1:8" ht="12.95" customHeight="1" x14ac:dyDescent="0.2">
      <c r="A11" s="148" t="s">
        <v>13</v>
      </c>
      <c r="B11" s="149" t="s">
        <v>317</v>
      </c>
      <c r="C11" s="400"/>
      <c r="D11" s="402"/>
      <c r="E11" s="202"/>
      <c r="F11" s="414"/>
      <c r="G11" s="410"/>
      <c r="H11" s="491"/>
    </row>
    <row r="12" spans="1:8" ht="12.95" customHeight="1" x14ac:dyDescent="0.2">
      <c r="A12" s="148" t="s">
        <v>14</v>
      </c>
      <c r="B12" s="29"/>
      <c r="C12" s="427"/>
      <c r="D12" s="428"/>
      <c r="E12" s="426"/>
      <c r="F12" s="414"/>
      <c r="G12" s="410"/>
      <c r="H12" s="491"/>
    </row>
    <row r="13" spans="1:8" ht="12.95" customHeight="1" x14ac:dyDescent="0.2">
      <c r="A13" s="148" t="s">
        <v>15</v>
      </c>
      <c r="B13" s="29"/>
      <c r="C13" s="427"/>
      <c r="D13" s="428"/>
      <c r="E13" s="426"/>
      <c r="F13" s="414"/>
      <c r="G13" s="410"/>
      <c r="H13" s="491"/>
    </row>
    <row r="14" spans="1:8" ht="12.95" customHeight="1" x14ac:dyDescent="0.2">
      <c r="A14" s="148" t="s">
        <v>16</v>
      </c>
      <c r="B14" s="200"/>
      <c r="C14" s="427"/>
      <c r="D14" s="428"/>
      <c r="E14" s="426"/>
      <c r="F14" s="414"/>
      <c r="G14" s="410"/>
      <c r="H14" s="491"/>
    </row>
    <row r="15" spans="1:8" x14ac:dyDescent="0.2">
      <c r="A15" s="148" t="s">
        <v>17</v>
      </c>
      <c r="B15" s="29"/>
      <c r="C15" s="400"/>
      <c r="D15" s="402"/>
      <c r="E15" s="202"/>
      <c r="F15" s="414"/>
      <c r="G15" s="410"/>
      <c r="H15" s="491"/>
    </row>
    <row r="16" spans="1:8" ht="12.95" customHeight="1" thickBot="1" x14ac:dyDescent="0.25">
      <c r="A16" s="179" t="s">
        <v>18</v>
      </c>
      <c r="B16" s="201"/>
      <c r="C16" s="429"/>
      <c r="D16" s="430"/>
      <c r="E16" s="180"/>
      <c r="F16" s="435"/>
      <c r="G16" s="412"/>
      <c r="H16" s="491"/>
    </row>
    <row r="17" spans="1:8" ht="24.75" customHeight="1" thickBot="1" x14ac:dyDescent="0.25">
      <c r="A17" s="151" t="s">
        <v>19</v>
      </c>
      <c r="B17" s="65" t="s">
        <v>327</v>
      </c>
      <c r="C17" s="425">
        <f>+C6+C8+C9+C11+C12+C13+C14+C15+C16</f>
        <v>11958380</v>
      </c>
      <c r="D17" s="405">
        <f>+D6+D8+D9+D11+D12+D13+D14+D15+D16</f>
        <v>11958380</v>
      </c>
      <c r="E17" s="65" t="s">
        <v>328</v>
      </c>
      <c r="F17" s="425">
        <f>+F6+F8+F10+F11+F12+F13+F14+F15+F16</f>
        <v>56351471</v>
      </c>
      <c r="G17" s="413">
        <f>+G6+G7+G8+G10+G11+G12+G13+G14+G15+G16</f>
        <v>96301471</v>
      </c>
      <c r="H17" s="491"/>
    </row>
    <row r="18" spans="1:8" ht="12.95" customHeight="1" x14ac:dyDescent="0.2">
      <c r="A18" s="146" t="s">
        <v>20</v>
      </c>
      <c r="B18" s="158" t="s">
        <v>171</v>
      </c>
      <c r="C18" s="431">
        <f>+C19+C20+C21+C22+C23</f>
        <v>56351471</v>
      </c>
      <c r="D18" s="432"/>
      <c r="E18" s="154" t="s">
        <v>133</v>
      </c>
      <c r="F18" s="408"/>
      <c r="G18" s="409"/>
      <c r="H18" s="491"/>
    </row>
    <row r="19" spans="1:8" ht="12.95" customHeight="1" x14ac:dyDescent="0.2">
      <c r="A19" s="148" t="s">
        <v>21</v>
      </c>
      <c r="B19" s="159" t="s">
        <v>160</v>
      </c>
      <c r="C19" s="400">
        <v>56351471</v>
      </c>
      <c r="D19" s="401">
        <v>56351471</v>
      </c>
      <c r="E19" s="154" t="s">
        <v>311</v>
      </c>
      <c r="F19" s="400">
        <v>0</v>
      </c>
      <c r="G19" s="410"/>
      <c r="H19" s="491"/>
    </row>
    <row r="20" spans="1:8" ht="12.95" customHeight="1" x14ac:dyDescent="0.2">
      <c r="A20" s="146" t="s">
        <v>22</v>
      </c>
      <c r="B20" s="159" t="s">
        <v>161</v>
      </c>
      <c r="C20" s="400"/>
      <c r="D20" s="401"/>
      <c r="E20" s="154" t="s">
        <v>107</v>
      </c>
      <c r="F20" s="400"/>
      <c r="G20" s="410"/>
      <c r="H20" s="491"/>
    </row>
    <row r="21" spans="1:8" ht="12.95" customHeight="1" x14ac:dyDescent="0.2">
      <c r="A21" s="148" t="s">
        <v>23</v>
      </c>
      <c r="B21" s="159" t="s">
        <v>162</v>
      </c>
      <c r="C21" s="400"/>
      <c r="D21" s="401"/>
      <c r="E21" s="154" t="s">
        <v>108</v>
      </c>
      <c r="F21" s="400"/>
      <c r="G21" s="410"/>
      <c r="H21" s="491"/>
    </row>
    <row r="22" spans="1:8" ht="12.95" customHeight="1" x14ac:dyDescent="0.2">
      <c r="A22" s="146" t="s">
        <v>24</v>
      </c>
      <c r="B22" s="159" t="s">
        <v>163</v>
      </c>
      <c r="C22" s="400"/>
      <c r="D22" s="433"/>
      <c r="E22" s="153" t="s">
        <v>157</v>
      </c>
      <c r="F22" s="400"/>
      <c r="G22" s="410"/>
      <c r="H22" s="491"/>
    </row>
    <row r="23" spans="1:8" ht="12.95" customHeight="1" x14ac:dyDescent="0.2">
      <c r="A23" s="148" t="s">
        <v>25</v>
      </c>
      <c r="B23" s="160" t="s">
        <v>164</v>
      </c>
      <c r="C23" s="400"/>
      <c r="D23" s="401"/>
      <c r="E23" s="154" t="s">
        <v>136</v>
      </c>
      <c r="F23" s="400"/>
      <c r="G23" s="410"/>
      <c r="H23" s="491"/>
    </row>
    <row r="24" spans="1:8" ht="12.95" customHeight="1" x14ac:dyDescent="0.2">
      <c r="A24" s="146" t="s">
        <v>26</v>
      </c>
      <c r="B24" s="161" t="s">
        <v>165</v>
      </c>
      <c r="C24" s="434">
        <f>+C25+C26+C27+C28+C29</f>
        <v>0</v>
      </c>
      <c r="D24" s="432"/>
      <c r="E24" s="162" t="s">
        <v>135</v>
      </c>
      <c r="F24" s="400"/>
      <c r="G24" s="410"/>
      <c r="H24" s="491"/>
    </row>
    <row r="25" spans="1:8" ht="12.95" customHeight="1" x14ac:dyDescent="0.2">
      <c r="A25" s="148" t="s">
        <v>27</v>
      </c>
      <c r="B25" s="160" t="s">
        <v>166</v>
      </c>
      <c r="C25" s="400"/>
      <c r="D25" s="399"/>
      <c r="E25" s="162" t="s">
        <v>321</v>
      </c>
      <c r="F25" s="400"/>
      <c r="G25" s="410"/>
      <c r="H25" s="491"/>
    </row>
    <row r="26" spans="1:8" ht="12.95" customHeight="1" x14ac:dyDescent="0.2">
      <c r="A26" s="146" t="s">
        <v>28</v>
      </c>
      <c r="B26" s="160" t="s">
        <v>167</v>
      </c>
      <c r="C26" s="400"/>
      <c r="D26" s="399"/>
      <c r="E26" s="157"/>
      <c r="F26" s="400"/>
      <c r="G26" s="410"/>
      <c r="H26" s="491"/>
    </row>
    <row r="27" spans="1:8" ht="12.95" customHeight="1" x14ac:dyDescent="0.2">
      <c r="A27" s="148" t="s">
        <v>29</v>
      </c>
      <c r="B27" s="159" t="s">
        <v>168</v>
      </c>
      <c r="C27" s="400"/>
      <c r="D27" s="399"/>
      <c r="E27" s="63"/>
      <c r="F27" s="400"/>
      <c r="G27" s="410"/>
      <c r="H27" s="491"/>
    </row>
    <row r="28" spans="1:8" ht="12.95" customHeight="1" x14ac:dyDescent="0.2">
      <c r="A28" s="146" t="s">
        <v>30</v>
      </c>
      <c r="B28" s="163" t="s">
        <v>169</v>
      </c>
      <c r="C28" s="400"/>
      <c r="D28" s="401"/>
      <c r="E28" s="29"/>
      <c r="F28" s="400"/>
      <c r="G28" s="410"/>
      <c r="H28" s="491"/>
    </row>
    <row r="29" spans="1:8" ht="12.95" customHeight="1" thickBot="1" x14ac:dyDescent="0.25">
      <c r="A29" s="148" t="s">
        <v>31</v>
      </c>
      <c r="B29" s="164" t="s">
        <v>170</v>
      </c>
      <c r="C29" s="400"/>
      <c r="D29" s="399"/>
      <c r="E29" s="63"/>
      <c r="F29" s="411"/>
      <c r="G29" s="412"/>
      <c r="H29" s="491"/>
    </row>
    <row r="30" spans="1:8" ht="21.75" customHeight="1" thickBot="1" x14ac:dyDescent="0.25">
      <c r="A30" s="151" t="s">
        <v>32</v>
      </c>
      <c r="B30" s="65" t="s">
        <v>318</v>
      </c>
      <c r="C30" s="425">
        <f>+C18+C24</f>
        <v>56351471</v>
      </c>
      <c r="D30" s="425">
        <f>+D18+D24</f>
        <v>0</v>
      </c>
      <c r="E30" s="65" t="s">
        <v>322</v>
      </c>
      <c r="F30" s="425">
        <f>SUM(F18:F29)</f>
        <v>0</v>
      </c>
      <c r="G30" s="436">
        <f>SUM(G18:G29)</f>
        <v>0</v>
      </c>
      <c r="H30" s="491"/>
    </row>
    <row r="31" spans="1:8" ht="13.5" thickBot="1" x14ac:dyDescent="0.25">
      <c r="A31" s="151" t="s">
        <v>33</v>
      </c>
      <c r="B31" s="156" t="s">
        <v>323</v>
      </c>
      <c r="C31" s="405">
        <f>+C17+C30</f>
        <v>68309851</v>
      </c>
      <c r="D31" s="405">
        <f>+D17+D30</f>
        <v>11958380</v>
      </c>
      <c r="E31" s="156" t="s">
        <v>324</v>
      </c>
      <c r="F31" s="405">
        <f>+F17+F30</f>
        <v>56351471</v>
      </c>
      <c r="G31" s="413">
        <f>+G17+G30</f>
        <v>96301471</v>
      </c>
      <c r="H31" s="491"/>
    </row>
    <row r="32" spans="1:8" ht="13.5" thickBot="1" x14ac:dyDescent="0.25">
      <c r="A32" s="151" t="s">
        <v>34</v>
      </c>
      <c r="B32" s="156" t="s">
        <v>111</v>
      </c>
      <c r="C32" s="405"/>
      <c r="D32" s="407"/>
      <c r="E32" s="156" t="s">
        <v>112</v>
      </c>
      <c r="F32" s="405"/>
      <c r="G32" s="413"/>
      <c r="H32" s="491"/>
    </row>
    <row r="33" spans="1:8" ht="13.5" thickBot="1" x14ac:dyDescent="0.25">
      <c r="A33" s="151" t="s">
        <v>35</v>
      </c>
      <c r="B33" s="156" t="s">
        <v>158</v>
      </c>
      <c r="C33" s="405"/>
      <c r="D33" s="407"/>
      <c r="E33" s="156" t="s">
        <v>159</v>
      </c>
      <c r="F33" s="405"/>
      <c r="G33" s="413"/>
      <c r="H33" s="491"/>
    </row>
  </sheetData>
  <mergeCells count="7">
    <mergeCell ref="A3:A4"/>
    <mergeCell ref="H1:H33"/>
    <mergeCell ref="C5:D5"/>
    <mergeCell ref="F5:G5"/>
    <mergeCell ref="A1:G1"/>
    <mergeCell ref="A2:G2"/>
    <mergeCell ref="E3:G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8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G11"/>
  <sheetViews>
    <sheetView zoomScaleNormal="100" workbookViewId="0">
      <selection activeCell="E7" sqref="E7"/>
    </sheetView>
  </sheetViews>
  <sheetFormatPr defaultRowHeight="15" x14ac:dyDescent="0.25"/>
  <cols>
    <col min="1" max="1" width="5.6640625" style="70" customWidth="1"/>
    <col min="2" max="2" width="35.6640625" style="70" customWidth="1"/>
    <col min="3" max="6" width="14" style="70" customWidth="1"/>
    <col min="7" max="16384" width="9.33203125" style="70"/>
  </cols>
  <sheetData>
    <row r="1" spans="1:7" ht="33" customHeight="1" x14ac:dyDescent="0.25">
      <c r="A1" s="509" t="s">
        <v>462</v>
      </c>
      <c r="B1" s="509"/>
      <c r="C1" s="509"/>
      <c r="D1" s="509"/>
      <c r="E1" s="509"/>
      <c r="F1" s="509"/>
    </row>
    <row r="2" spans="1:7" ht="20.25" customHeight="1" thickBot="1" x14ac:dyDescent="0.3">
      <c r="A2" s="516" t="s">
        <v>467</v>
      </c>
      <c r="B2" s="517"/>
      <c r="C2" s="517"/>
      <c r="D2" s="517"/>
      <c r="E2" s="517"/>
      <c r="F2" s="517"/>
      <c r="G2" s="77"/>
    </row>
    <row r="3" spans="1:7" ht="63" customHeight="1" x14ac:dyDescent="0.25">
      <c r="A3" s="512" t="s">
        <v>6</v>
      </c>
      <c r="B3" s="514" t="s">
        <v>138</v>
      </c>
      <c r="C3" s="514" t="s">
        <v>175</v>
      </c>
      <c r="D3" s="514"/>
      <c r="E3" s="514"/>
      <c r="F3" s="510" t="s">
        <v>419</v>
      </c>
    </row>
    <row r="4" spans="1:7" ht="15.75" thickBot="1" x14ac:dyDescent="0.3">
      <c r="A4" s="513"/>
      <c r="B4" s="515"/>
      <c r="C4" s="234" t="s">
        <v>464</v>
      </c>
      <c r="D4" s="234" t="s">
        <v>479</v>
      </c>
      <c r="E4" s="234" t="s">
        <v>480</v>
      </c>
      <c r="F4" s="511"/>
    </row>
    <row r="5" spans="1:7" ht="15.75" thickBot="1" x14ac:dyDescent="0.3">
      <c r="A5" s="74" t="s">
        <v>413</v>
      </c>
      <c r="B5" s="75" t="s">
        <v>414</v>
      </c>
      <c r="C5" s="75" t="s">
        <v>415</v>
      </c>
      <c r="D5" s="75" t="s">
        <v>417</v>
      </c>
      <c r="E5" s="75" t="s">
        <v>416</v>
      </c>
      <c r="F5" s="76" t="s">
        <v>418</v>
      </c>
    </row>
    <row r="6" spans="1:7" x14ac:dyDescent="0.25">
      <c r="A6" s="73" t="s">
        <v>8</v>
      </c>
      <c r="B6" s="83" t="s">
        <v>481</v>
      </c>
      <c r="C6" s="84"/>
      <c r="D6" s="84"/>
      <c r="E6" s="84">
        <v>9458380</v>
      </c>
      <c r="F6" s="80">
        <f>SUM(C6:E6)</f>
        <v>9458380</v>
      </c>
    </row>
    <row r="7" spans="1:7" x14ac:dyDescent="0.25">
      <c r="A7" s="72" t="s">
        <v>9</v>
      </c>
      <c r="B7" s="85"/>
      <c r="C7" s="554"/>
      <c r="D7" s="555"/>
      <c r="E7" s="555"/>
      <c r="F7" s="81">
        <f>SUM(C7:E7)</f>
        <v>0</v>
      </c>
    </row>
    <row r="8" spans="1:7" x14ac:dyDescent="0.25">
      <c r="A8" s="72" t="s">
        <v>10</v>
      </c>
      <c r="B8" s="85"/>
      <c r="C8" s="555"/>
      <c r="D8" s="555"/>
      <c r="E8" s="555"/>
      <c r="F8" s="81">
        <f>SUM(C8:E8)</f>
        <v>0</v>
      </c>
    </row>
    <row r="9" spans="1:7" x14ac:dyDescent="0.25">
      <c r="A9" s="72" t="s">
        <v>11</v>
      </c>
      <c r="B9" s="85"/>
      <c r="C9" s="555"/>
      <c r="D9" s="555"/>
      <c r="E9" s="555"/>
      <c r="F9" s="81">
        <f>SUM(C9:E9)</f>
        <v>0</v>
      </c>
    </row>
    <row r="10" spans="1:7" ht="15.75" thickBot="1" x14ac:dyDescent="0.3">
      <c r="A10" s="78" t="s">
        <v>12</v>
      </c>
      <c r="B10" s="86"/>
      <c r="C10" s="87"/>
      <c r="D10" s="87"/>
      <c r="E10" s="87"/>
      <c r="F10" s="81">
        <f>SUM(C10:E10)</f>
        <v>0</v>
      </c>
    </row>
    <row r="11" spans="1:7" s="229" customFormat="1" thickBot="1" x14ac:dyDescent="0.25">
      <c r="A11" s="226" t="s">
        <v>13</v>
      </c>
      <c r="B11" s="79" t="s">
        <v>139</v>
      </c>
      <c r="C11" s="227">
        <f>SUM(C6:C10)</f>
        <v>0</v>
      </c>
      <c r="D11" s="227">
        <f>SUM(D6:D10)</f>
        <v>0</v>
      </c>
      <c r="E11" s="227">
        <f>SUM(E6:E10)</f>
        <v>9458380</v>
      </c>
      <c r="F11" s="228">
        <f>SUM(F6:F10)</f>
        <v>9458380</v>
      </c>
    </row>
  </sheetData>
  <mergeCells count="6">
    <mergeCell ref="A1:F1"/>
    <mergeCell ref="F3:F4"/>
    <mergeCell ref="A3:A4"/>
    <mergeCell ref="B3:B4"/>
    <mergeCell ref="C3:E3"/>
    <mergeCell ref="A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....../2020. (.........)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D12"/>
  <sheetViews>
    <sheetView zoomScale="120" zoomScaleNormal="120" workbookViewId="0">
      <selection activeCell="F10" sqref="F10"/>
    </sheetView>
  </sheetViews>
  <sheetFormatPr defaultRowHeight="15" x14ac:dyDescent="0.25"/>
  <cols>
    <col min="1" max="1" width="5.6640625" style="70" customWidth="1"/>
    <col min="2" max="2" width="68.6640625" style="70" customWidth="1"/>
    <col min="3" max="4" width="15.83203125" style="70" customWidth="1"/>
    <col min="5" max="16384" width="9.33203125" style="70"/>
  </cols>
  <sheetData>
    <row r="1" spans="1:4" ht="33" customHeight="1" x14ac:dyDescent="0.25">
      <c r="A1" s="509" t="s">
        <v>463</v>
      </c>
      <c r="B1" s="509"/>
      <c r="C1" s="509"/>
      <c r="D1" s="474"/>
    </row>
    <row r="2" spans="1:4" ht="15.95" customHeight="1" thickBot="1" x14ac:dyDescent="0.3">
      <c r="A2" s="516" t="s">
        <v>465</v>
      </c>
      <c r="B2" s="522"/>
      <c r="C2" s="522"/>
      <c r="D2" s="517"/>
    </row>
    <row r="3" spans="1:4" ht="26.25" customHeight="1" thickBot="1" x14ac:dyDescent="0.3">
      <c r="A3" s="438" t="s">
        <v>6</v>
      </c>
      <c r="B3" s="439" t="s">
        <v>137</v>
      </c>
      <c r="C3" s="440" t="s">
        <v>460</v>
      </c>
      <c r="D3" s="441" t="s">
        <v>461</v>
      </c>
    </row>
    <row r="4" spans="1:4" ht="15.75" thickBot="1" x14ac:dyDescent="0.3">
      <c r="A4" s="230" t="s">
        <v>413</v>
      </c>
      <c r="B4" s="437" t="s">
        <v>414</v>
      </c>
      <c r="C4" s="520" t="s">
        <v>415</v>
      </c>
      <c r="D4" s="521"/>
    </row>
    <row r="5" spans="1:4" x14ac:dyDescent="0.25">
      <c r="A5" s="94" t="s">
        <v>8</v>
      </c>
      <c r="B5" s="442" t="s">
        <v>420</v>
      </c>
      <c r="C5" s="443">
        <v>20284305</v>
      </c>
      <c r="D5" s="356">
        <v>18810418</v>
      </c>
    </row>
    <row r="6" spans="1:4" ht="24.75" x14ac:dyDescent="0.25">
      <c r="A6" s="95" t="s">
        <v>9</v>
      </c>
      <c r="B6" s="173" t="s">
        <v>172</v>
      </c>
      <c r="C6" s="444"/>
      <c r="D6" s="445"/>
    </row>
    <row r="7" spans="1:4" x14ac:dyDescent="0.25">
      <c r="A7" s="95" t="s">
        <v>10</v>
      </c>
      <c r="B7" s="174" t="s">
        <v>421</v>
      </c>
      <c r="C7" s="444"/>
      <c r="D7" s="445"/>
    </row>
    <row r="8" spans="1:4" ht="24.75" x14ac:dyDescent="0.25">
      <c r="A8" s="95" t="s">
        <v>11</v>
      </c>
      <c r="B8" s="174" t="s">
        <v>174</v>
      </c>
      <c r="C8" s="444"/>
      <c r="D8" s="445"/>
    </row>
    <row r="9" spans="1:4" x14ac:dyDescent="0.25">
      <c r="A9" s="96" t="s">
        <v>12</v>
      </c>
      <c r="B9" s="174" t="s">
        <v>173</v>
      </c>
      <c r="C9" s="353">
        <v>150000</v>
      </c>
      <c r="D9" s="377">
        <v>150000</v>
      </c>
    </row>
    <row r="10" spans="1:4" ht="15.75" thickBot="1" x14ac:dyDescent="0.3">
      <c r="A10" s="95" t="s">
        <v>13</v>
      </c>
      <c r="B10" s="175" t="s">
        <v>422</v>
      </c>
      <c r="C10" s="444"/>
      <c r="D10" s="446"/>
    </row>
    <row r="11" spans="1:4" ht="15.75" thickBot="1" x14ac:dyDescent="0.3">
      <c r="A11" s="518" t="s">
        <v>140</v>
      </c>
      <c r="B11" s="519"/>
      <c r="C11" s="447">
        <f>SUM(C5:C10)</f>
        <v>20434305</v>
      </c>
      <c r="D11" s="448">
        <f>SUM(D5:D10)</f>
        <v>18960418</v>
      </c>
    </row>
    <row r="12" spans="1:4" ht="23.25" customHeight="1" x14ac:dyDescent="0.25">
      <c r="A12" s="523" t="s">
        <v>148</v>
      </c>
      <c r="B12" s="523"/>
      <c r="C12" s="523"/>
      <c r="D12" s="524"/>
    </row>
  </sheetData>
  <mergeCells count="5">
    <mergeCell ref="A11:B11"/>
    <mergeCell ref="C4:D4"/>
    <mergeCell ref="A1:D1"/>
    <mergeCell ref="A2:D2"/>
    <mergeCell ref="A12:D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9" orientation="portrait" r:id="rId1"/>
  <headerFooter alignWithMargins="0">
    <oddHeader>&amp;R&amp;"Times New Roman CE,Félkövér dőlt"&amp;11 4. melléklet a ........./2020. (...........)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D8"/>
  <sheetViews>
    <sheetView zoomScaleNormal="100" workbookViewId="0">
      <selection activeCell="E2" sqref="E2"/>
    </sheetView>
  </sheetViews>
  <sheetFormatPr defaultRowHeight="15" x14ac:dyDescent="0.25"/>
  <cols>
    <col min="1" max="1" width="5.6640625" style="70" customWidth="1"/>
    <col min="2" max="2" width="66.83203125" style="70" customWidth="1"/>
    <col min="3" max="3" width="27" style="70" customWidth="1"/>
    <col min="4" max="16384" width="9.33203125" style="70"/>
  </cols>
  <sheetData>
    <row r="1" spans="1:4" ht="33" customHeight="1" x14ac:dyDescent="0.25">
      <c r="A1" s="509" t="s">
        <v>447</v>
      </c>
      <c r="B1" s="509"/>
      <c r="C1" s="509"/>
    </row>
    <row r="2" spans="1:4" ht="15.95" customHeight="1" thickBot="1" x14ac:dyDescent="0.3">
      <c r="A2" s="71"/>
      <c r="B2" s="71"/>
      <c r="C2" s="82" t="s">
        <v>465</v>
      </c>
      <c r="D2" s="77"/>
    </row>
    <row r="3" spans="1:4" ht="26.25" customHeight="1" thickBot="1" x14ac:dyDescent="0.3">
      <c r="A3" s="88" t="s">
        <v>6</v>
      </c>
      <c r="B3" s="89" t="s">
        <v>141</v>
      </c>
      <c r="C3" s="90" t="s">
        <v>147</v>
      </c>
    </row>
    <row r="4" spans="1:4" ht="15.75" thickBot="1" x14ac:dyDescent="0.3">
      <c r="A4" s="91" t="s">
        <v>413</v>
      </c>
      <c r="B4" s="92" t="s">
        <v>414</v>
      </c>
      <c r="C4" s="93" t="s">
        <v>415</v>
      </c>
    </row>
    <row r="5" spans="1:4" x14ac:dyDescent="0.25">
      <c r="A5" s="94" t="s">
        <v>8</v>
      </c>
      <c r="B5" s="101"/>
      <c r="C5" s="98"/>
    </row>
    <row r="6" spans="1:4" x14ac:dyDescent="0.25">
      <c r="A6" s="95" t="s">
        <v>9</v>
      </c>
      <c r="B6" s="449"/>
      <c r="C6" s="99"/>
    </row>
    <row r="7" spans="1:4" ht="15.75" thickBot="1" x14ac:dyDescent="0.3">
      <c r="A7" s="96" t="s">
        <v>10</v>
      </c>
      <c r="B7" s="102"/>
      <c r="C7" s="100"/>
    </row>
    <row r="8" spans="1:4" s="229" customFormat="1" ht="17.25" customHeight="1" thickBot="1" x14ac:dyDescent="0.25">
      <c r="A8" s="230" t="s">
        <v>11</v>
      </c>
      <c r="B8" s="66" t="s">
        <v>142</v>
      </c>
      <c r="C8" s="97">
        <f>SUM(C5:C7)</f>
        <v>0</v>
      </c>
    </row>
  </sheetData>
  <mergeCells count="1">
    <mergeCell ref="A1:C1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........./2020. (........)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11</vt:i4>
      </vt:variant>
    </vt:vector>
  </HeadingPairs>
  <TitlesOfParts>
    <vt:vector size="30" baseType="lpstr">
      <vt:lpstr>1.1.összevont mérleg</vt:lpstr>
      <vt:lpstr>1.2.kötelező</vt:lpstr>
      <vt:lpstr>1.3.önként</vt:lpstr>
      <vt:lpstr>1.4.állami</vt:lpstr>
      <vt:lpstr>2.1.működési mérleg  </vt:lpstr>
      <vt:lpstr>2.2.felhalmozási mérleg  </vt:lpstr>
      <vt:lpstr>3.akü  </vt:lpstr>
      <vt:lpstr>4.saját bevételek</vt:lpstr>
      <vt:lpstr>5.fejlesztési célok</vt:lpstr>
      <vt:lpstr>6.beruházás</vt:lpstr>
      <vt:lpstr>7.felújítás</vt:lpstr>
      <vt:lpstr>8. EU-s projekt</vt:lpstr>
      <vt:lpstr>9.1. önkormányzat</vt:lpstr>
      <vt:lpstr>9.1.1. önk. kötelező</vt:lpstr>
      <vt:lpstr>9.1.2. önk. önként</vt:lpstr>
      <vt:lpstr>9.1.3. önk. állami</vt:lpstr>
      <vt:lpstr>9.2. közös hivatal</vt:lpstr>
      <vt:lpstr>9.3. óvoda</vt:lpstr>
      <vt:lpstr>9.4. konyha</vt:lpstr>
      <vt:lpstr>'9.1. önkormányzat'!Nyomtatási_cím</vt:lpstr>
      <vt:lpstr>'9.1.1. önk. kötelező'!Nyomtatási_cím</vt:lpstr>
      <vt:lpstr>'9.1.2. önk. önként'!Nyomtatási_cím</vt:lpstr>
      <vt:lpstr>'9.1.3. önk. állami'!Nyomtatási_cím</vt:lpstr>
      <vt:lpstr>'9.2. közös hivatal'!Nyomtatási_cím</vt:lpstr>
      <vt:lpstr>'9.3. óvoda'!Nyomtatási_cím</vt:lpstr>
      <vt:lpstr>'9.4. konyha'!Nyomtatási_cím</vt:lpstr>
      <vt:lpstr>'1.1.összevont mérleg'!Nyomtatási_terület</vt:lpstr>
      <vt:lpstr>'1.2.kötelező'!Nyomtatási_terület</vt:lpstr>
      <vt:lpstr>'1.3.önként'!Nyomtatási_terület</vt:lpstr>
      <vt:lpstr>'1.4.állami'!Nyomtatási_terület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2020-05-22T11:44:06Z</cp:lastPrinted>
  <dcterms:created xsi:type="dcterms:W3CDTF">1999-10-30T10:30:45Z</dcterms:created>
  <dcterms:modified xsi:type="dcterms:W3CDTF">2020-05-22T12:10:46Z</dcterms:modified>
</cp:coreProperties>
</file>