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48" windowWidth="11352" windowHeight="8700" tabRatio="766" firstSheet="3" activeTab="7"/>
  </bookViews>
  <sheets>
    <sheet name="Címlista" sheetId="1" r:id="rId1"/>
    <sheet name="Emérleg konszolidált" sheetId="2" r:id="rId2"/>
    <sheet name="EMérleg ÖNKORM." sheetId="3" r:id="rId3"/>
    <sheet name="EMérleg Eszközök" sheetId="4" r:id="rId4"/>
    <sheet name="EMérleg Források" sheetId="5" r:id="rId5"/>
    <sheet name="Eredménykimutatás" sheetId="6" r:id="rId6"/>
    <sheet name="Pénzforgalmi kimutatás konszoli" sheetId="7" r:id="rId7"/>
    <sheet name="Pénzfokimutatás-Intéz. K" sheetId="8" r:id="rId8"/>
    <sheet name="Normatív támogatás" sheetId="9" r:id="rId9"/>
    <sheet name="Közhatalmi bevételek" sheetId="10" r:id="rId10"/>
    <sheet name="Bevétel COFOG-onként" sheetId="11" r:id="rId11"/>
    <sheet name="Kiadás Cofog-onként" sheetId="12" r:id="rId12"/>
    <sheet name="Maradvány kimutatás" sheetId="13" r:id="rId13"/>
    <sheet name="Felhalmozási kiadások" sheetId="14" r:id="rId14"/>
    <sheet name="Ellátottak juttatásai" sheetId="15" r:id="rId15"/>
    <sheet name="Létszám" sheetId="16" r:id="rId16"/>
  </sheets>
  <definedNames>
    <definedName name="_xlnm.Print_Area" localSheetId="14">'Ellátottak juttatásai'!$A$1:$F$36</definedName>
    <definedName name="_xlnm.Print_Area" localSheetId="15">'Létszám'!$A$1:$G$11</definedName>
    <definedName name="_xlnm.Print_Area" localSheetId="8">'Normatív támogatás'!$A$1:$C$49</definedName>
  </definedNames>
  <calcPr fullCalcOnLoad="1"/>
</workbook>
</file>

<file path=xl/sharedStrings.xml><?xml version="1.0" encoding="utf-8"?>
<sst xmlns="http://schemas.openxmlformats.org/spreadsheetml/2006/main" count="768" uniqueCount="502">
  <si>
    <t>Megnevezés</t>
  </si>
  <si>
    <t>Személyi juttatás</t>
  </si>
  <si>
    <t xml:space="preserve">   Cím, alcím neve</t>
  </si>
  <si>
    <t xml:space="preserve">ÖSSZESEN </t>
  </si>
  <si>
    <t>CÍM, ALCIM</t>
  </si>
  <si>
    <t>Közvilágítás</t>
  </si>
  <si>
    <t>Összesen</t>
  </si>
  <si>
    <t>Adatok ezer forintban!</t>
  </si>
  <si>
    <t>Finanszírozási műveletek</t>
  </si>
  <si>
    <t>Óvodai int. étkeztetés</t>
  </si>
  <si>
    <t>Iskolai int. étkeztetés</t>
  </si>
  <si>
    <t>Hitelek</t>
  </si>
  <si>
    <t>Rendszeres szociális segély</t>
  </si>
  <si>
    <t>Háziorvosi ügyeleti ellátás</t>
  </si>
  <si>
    <t>Átmeneti segély</t>
  </si>
  <si>
    <t>Temetési segély</t>
  </si>
  <si>
    <t>Közgyógyellátás</t>
  </si>
  <si>
    <t>Munkaadót terh. jár.</t>
  </si>
  <si>
    <t>Megnevezése</t>
  </si>
  <si>
    <t>a) Engedélyezett létszámkeret
    (álláshely)</t>
  </si>
  <si>
    <t>b) Átlagos statisztikai 
    állományi létszám</t>
  </si>
  <si>
    <t>d) Közhasznú, közcélú foglalkoztatottak
     átlagos statisztikai létszáma</t>
  </si>
  <si>
    <t xml:space="preserve">         -ebből pedagógus álláshelyek száma</t>
  </si>
  <si>
    <t>Ellátottak pénzbeli juttatásai</t>
  </si>
  <si>
    <t>III.</t>
  </si>
  <si>
    <t>Működési bevételek</t>
  </si>
  <si>
    <t>Felhalmozási bevételek</t>
  </si>
  <si>
    <t>IKSZT működtetés</t>
  </si>
  <si>
    <t>Önkormányzat</t>
  </si>
  <si>
    <t>A</t>
  </si>
  <si>
    <t>B</t>
  </si>
  <si>
    <t>Család és nővédelmi eü gond</t>
  </si>
  <si>
    <t>Aktív korúak ellátása</t>
  </si>
  <si>
    <t>MEGNEVEZÉS</t>
  </si>
  <si>
    <t>Eredeti</t>
  </si>
  <si>
    <t>Módosított</t>
  </si>
  <si>
    <t>Teljesítés</t>
  </si>
  <si>
    <t>Magánszemélyek kommunális adója</t>
  </si>
  <si>
    <t>Sor-szám</t>
  </si>
  <si>
    <t>Teljesítés %-a</t>
  </si>
  <si>
    <t>előirányzat</t>
  </si>
  <si>
    <t>Foglalkoztatást helyettesítő támogatás</t>
  </si>
  <si>
    <t>Lakásfenntartási támogatás</t>
  </si>
  <si>
    <t>II.  Tárgyi eszközök</t>
  </si>
  <si>
    <t>Személyi juttatások</t>
  </si>
  <si>
    <t>c) December 31.napján munkajogi záró létszám</t>
  </si>
  <si>
    <t>Index %</t>
  </si>
  <si>
    <t>ÖSSZESEN</t>
  </si>
  <si>
    <t>C</t>
  </si>
  <si>
    <t>Közutak fenntartása</t>
  </si>
  <si>
    <t>Önkormányzati jogalkotás</t>
  </si>
  <si>
    <t>Zöldterület kezelés</t>
  </si>
  <si>
    <t xml:space="preserve">Rendkívüli gyermekvédelmi támogatás </t>
  </si>
  <si>
    <t>Családi támogatások összesen</t>
  </si>
  <si>
    <t>Betegséggel kapcsolatos ellátások</t>
  </si>
  <si>
    <t>Foglalkoztatással, munkanélküliséggel kapcsolatos ellátások</t>
  </si>
  <si>
    <t>Lakhatással kapcsolatos ellátások</t>
  </si>
  <si>
    <t>Egyéb nem intézményi ellátások</t>
  </si>
  <si>
    <t xml:space="preserve">EGYSZERŰSÍTETT (ÖSSZEVONT) MÉRLEG </t>
  </si>
  <si>
    <t>Megnevezés: Eszközök</t>
  </si>
  <si>
    <t>Tárgyévi nyitó</t>
  </si>
  <si>
    <t>Ellenőrzés, önellenőrzés</t>
  </si>
  <si>
    <t>Tárgyévi záró</t>
  </si>
  <si>
    <t>Nemzeti vagyonba tartozó befekt.eszk.</t>
  </si>
  <si>
    <t>I</t>
  </si>
  <si>
    <t>Immateriális javak</t>
  </si>
  <si>
    <t>II</t>
  </si>
  <si>
    <t>Tárgyi eszközök</t>
  </si>
  <si>
    <t>III</t>
  </si>
  <si>
    <t>Befektetett pü-i eszközök</t>
  </si>
  <si>
    <t>IV</t>
  </si>
  <si>
    <t>Koncesszióba, vagyonkezelésbe adott eszköz</t>
  </si>
  <si>
    <t>Nemzeti vagyonba tartozó forgóeszk.</t>
  </si>
  <si>
    <t>Készletek</t>
  </si>
  <si>
    <t>Értékpapírok</t>
  </si>
  <si>
    <t>Pénzeszközök</t>
  </si>
  <si>
    <t>I-IV</t>
  </si>
  <si>
    <t>Saját</t>
  </si>
  <si>
    <t>V</t>
  </si>
  <si>
    <t>Idegen</t>
  </si>
  <si>
    <t>D</t>
  </si>
  <si>
    <t>Követelések</t>
  </si>
  <si>
    <t>Ktv.évben esedékes</t>
  </si>
  <si>
    <t>Ktv.évet követő évben esedékes</t>
  </si>
  <si>
    <t>Követelés jellegű sajátos elszámolás</t>
  </si>
  <si>
    <t>E</t>
  </si>
  <si>
    <t>Egyéb sajátos eszközold.elszámolás</t>
  </si>
  <si>
    <t>F</t>
  </si>
  <si>
    <t>Aktív időbeli elhatárolás</t>
  </si>
  <si>
    <t>Eszközök összesen</t>
  </si>
  <si>
    <t>Megnevezés: Források</t>
  </si>
  <si>
    <t>G</t>
  </si>
  <si>
    <t>Saját tőke</t>
  </si>
  <si>
    <t>Nemzeti vagyon induláskori értéke</t>
  </si>
  <si>
    <t>Nemzeti vagyon változásai</t>
  </si>
  <si>
    <t>Egyéb vagyon induláskori értéke és változásai</t>
  </si>
  <si>
    <t>Felhalmozási eredmény</t>
  </si>
  <si>
    <t>Eszközök értékhelyesbítésének forrása</t>
  </si>
  <si>
    <t>VI</t>
  </si>
  <si>
    <t>Mérleg szerinti eredmény</t>
  </si>
  <si>
    <t>H</t>
  </si>
  <si>
    <t>Kötelezettségek</t>
  </si>
  <si>
    <t>Kötelez.jellegű sajátos elszámolások</t>
  </si>
  <si>
    <t>Egyéb sajátos forrásold.elszámolás</t>
  </si>
  <si>
    <t>J</t>
  </si>
  <si>
    <t>Kincstári szla-vezetéssel kapcs.elszámolás</t>
  </si>
  <si>
    <t>K</t>
  </si>
  <si>
    <t>Passzív időbeli elhatárolás</t>
  </si>
  <si>
    <t>Források összesen</t>
  </si>
  <si>
    <t>MÉRLEG: ESZKÖZÖK</t>
  </si>
  <si>
    <t>A. NEMZETI VAGYONBA TARTOZÓ BEF. ESZKÖZ</t>
  </si>
  <si>
    <t>I.   Immateriális javak</t>
  </si>
  <si>
    <t xml:space="preserve">     Vagyoni értékű jogok</t>
  </si>
  <si>
    <t xml:space="preserve">     Szellemi termékek</t>
  </si>
  <si>
    <t xml:space="preserve">     Immateriális javak értékhelyesbítése</t>
  </si>
  <si>
    <t xml:space="preserve">     Ingatlanok és kapcsolódó vagyoni ért. jogok</t>
  </si>
  <si>
    <t xml:space="preserve">     Gép, berendezés, felszerelés, jármű</t>
  </si>
  <si>
    <t xml:space="preserve">     Tenyészállatok</t>
  </si>
  <si>
    <t xml:space="preserve">     Beruházások, felújítások</t>
  </si>
  <si>
    <t xml:space="preserve">     Tárgyi eszközök értékhelyesbítése</t>
  </si>
  <si>
    <t>III.  Befektetett pénzügyi  eszközök</t>
  </si>
  <si>
    <t xml:space="preserve">     Tartós részesedés</t>
  </si>
  <si>
    <t xml:space="preserve">     Tartós hitelviszonyt megtestesítő értékpapír</t>
  </si>
  <si>
    <t xml:space="preserve">     Befektetett pénzügyi eszközök értékhelyesbítése</t>
  </si>
  <si>
    <t>IV.  Koncesszióba, vagyonkez-be adott eszközök</t>
  </si>
  <si>
    <t xml:space="preserve">    Koncesszióba, vagyonkez-be adott eszköz</t>
  </si>
  <si>
    <t xml:space="preserve">    Koncesszióba, vagyonkez-be adott e.ért.hely.</t>
  </si>
  <si>
    <t>B. NEMZETI VAGYONBA TART. FORGÓESZKÖZ</t>
  </si>
  <si>
    <r>
      <t>I.   Készletek</t>
    </r>
    <r>
      <rPr>
        <sz val="11"/>
        <rFont val="CG Omega"/>
        <family val="2"/>
      </rPr>
      <t xml:space="preserve"> </t>
    </r>
  </si>
  <si>
    <t xml:space="preserve">     Vásárolt készletek</t>
  </si>
  <si>
    <t xml:space="preserve">     Átsorolt, követelés fejében átvett készlet</t>
  </si>
  <si>
    <t xml:space="preserve">     Egyéb készlet</t>
  </si>
  <si>
    <t xml:space="preserve">     Befejezetlen termelés, fékész termék, késztermék</t>
  </si>
  <si>
    <t xml:space="preserve">     Növendék-, hízó- és egyéb állat</t>
  </si>
  <si>
    <t>II.  Értékpapírok</t>
  </si>
  <si>
    <t xml:space="preserve">     Nem tartós részesedések</t>
  </si>
  <si>
    <t xml:space="preserve">     Forgatási célkú hitelvisz-t megtestesítő értékpapírok</t>
  </si>
  <si>
    <t>C.  PÉNZESZKÖZÖK</t>
  </si>
  <si>
    <r>
      <t>I.   Hosszú lejáratú bankbetétek</t>
    </r>
    <r>
      <rPr>
        <sz val="11"/>
        <rFont val="CG Omega"/>
        <family val="2"/>
      </rPr>
      <t xml:space="preserve"> </t>
    </r>
  </si>
  <si>
    <t>II.  Pénztárak, csekkek, betétkönyvek</t>
  </si>
  <si>
    <t>III. Forintszámlák</t>
  </si>
  <si>
    <t>IV. Devizaszámlák</t>
  </si>
  <si>
    <t>V.  Idegen pénzeszközök</t>
  </si>
  <si>
    <t>D.  KÖVETELÉSEK</t>
  </si>
  <si>
    <t>I.   Ktv.-i évben esedékes követelés</t>
  </si>
  <si>
    <t xml:space="preserve">    Működési támog.bevételére Áh-on belülről</t>
  </si>
  <si>
    <t xml:space="preserve">    Felhalmozási támog.bevételére Áh-on belülről</t>
  </si>
  <si>
    <t xml:space="preserve">    Közhatalmi bevételre</t>
  </si>
  <si>
    <t xml:space="preserve">    Működési bevételre</t>
  </si>
  <si>
    <t xml:space="preserve">    Felhalmozási bevételre</t>
  </si>
  <si>
    <t xml:space="preserve">    Működési célú átevtt bevételre</t>
  </si>
  <si>
    <t xml:space="preserve">    Felhalmozási célú átevtt bevételre</t>
  </si>
  <si>
    <t xml:space="preserve">    Finanszírozási bevételre</t>
  </si>
  <si>
    <t>II.   Ktv.-i évet követően esedékes követelés</t>
  </si>
  <si>
    <t>III.   Követelés jellegű sajátos elszámolások</t>
  </si>
  <si>
    <t xml:space="preserve">    Adott előlegek</t>
  </si>
  <si>
    <t xml:space="preserve">    Továbbadási célból folyós.támogatás, ellátás elszám.</t>
  </si>
  <si>
    <t xml:space="preserve">    Más által beszedett bevételek elszámolása</t>
  </si>
  <si>
    <t xml:space="preserve">    Forgótőke elszámolása</t>
  </si>
  <si>
    <t xml:space="preserve">    Vagyonk-be adott eszk-zel kapcs.visszapótl.követ.elsz.</t>
  </si>
  <si>
    <t xml:space="preserve">    Nem Tb-alapjait terh. Kifizetett ellátás megtér.elsz.</t>
  </si>
  <si>
    <t xml:space="preserve">    Folyós.,megelőleg.Tb-és családtámogatási ellátás elsz.</t>
  </si>
  <si>
    <t>E.  EGYÉB SAJÁTOS ESZKÖZOLD.ELSZÁMOLÁS</t>
  </si>
  <si>
    <t>F.  AKTÍV IDŐBELI ELHATÁROLÁS</t>
  </si>
  <si>
    <t xml:space="preserve">    Eredményszemléletű bevételek aktív időbeli elhatárolása</t>
  </si>
  <si>
    <t xml:space="preserve">    Költségek, ráfordítások aktív időbeli elhatárolása</t>
  </si>
  <si>
    <t xml:space="preserve">    Halasztott ráfordítások</t>
  </si>
  <si>
    <t>ESZKÖZÖK ÖSSZESEN</t>
  </si>
  <si>
    <t>MÉRLEG: FORRÁSOK</t>
  </si>
  <si>
    <t>G. SAJÁT TŐKE</t>
  </si>
  <si>
    <t>I.    Nemzeti vagyon induláskori értéke</t>
  </si>
  <si>
    <t>II.   Nemzeti vagyon változásai</t>
  </si>
  <si>
    <t>III.  Egyéb eszközök induláskori értéke és változásai</t>
  </si>
  <si>
    <t>IV.  Felhalmozott eredmény</t>
  </si>
  <si>
    <t>V.   Eszközök értékhelyesbítésének forrása</t>
  </si>
  <si>
    <t>VI.   Mérleg szerinti eredmény</t>
  </si>
  <si>
    <t>H.    KÖTELEZETTSÉGEK</t>
  </si>
  <si>
    <t>I.   Ktv.-i évben esedékes kötelezettségek</t>
  </si>
  <si>
    <t xml:space="preserve">    Személyi juttatásokra</t>
  </si>
  <si>
    <t xml:space="preserve">    Munkaadót terhelő járulék és szociális hozzájárulási adó</t>
  </si>
  <si>
    <t xml:space="preserve">    Dologi kiadásokra</t>
  </si>
  <si>
    <t xml:space="preserve">    Ellátottak pénzbei juttatásaira</t>
  </si>
  <si>
    <t xml:space="preserve">    Egyéb működési célú kiadásokra</t>
  </si>
  <si>
    <t xml:space="preserve">    Beruházásokra</t>
  </si>
  <si>
    <t xml:space="preserve">    Felújításokra</t>
  </si>
  <si>
    <t xml:space="preserve">    Egyéb felhalmozási célú kiadásokra</t>
  </si>
  <si>
    <t xml:space="preserve">    Finanszírozási célú kiadásokra</t>
  </si>
  <si>
    <t>II.   Ktv.-i évet követően esedékes kötelezettség</t>
  </si>
  <si>
    <t>III.   Kötelezettségjellegű sajátos elszámolások</t>
  </si>
  <si>
    <t xml:space="preserve">    Kapott előlegek</t>
  </si>
  <si>
    <t xml:space="preserve">    Továbbadási célból folyós.támogatás, ellátás elszámolása</t>
  </si>
  <si>
    <t xml:space="preserve">    Más szervezetet megillető bevételek elszámolása</t>
  </si>
  <si>
    <t xml:space="preserve">    Vagyonk-be vett eszk-zel kapcs.visszapótl.kötelezettség elsz.</t>
  </si>
  <si>
    <t xml:space="preserve">    Nem Tb-alapjait terh.kifizetett ellátás megtérítésének elsz.</t>
  </si>
  <si>
    <t xml:space="preserve">    Munkáltató által korengedm.nyugdíjhoz fizetett hj.elsz.</t>
  </si>
  <si>
    <t>I.  EGYÉB SAJÁTOS FORRÁSOLD.ELSZÁMOLÁS</t>
  </si>
  <si>
    <t>J.  KINCSTÁRI SZLA-VEZETÉSSEL KAPCS. ELSZÁM.</t>
  </si>
  <si>
    <t>K.  PASSZÍV IDŐBELI ELHATÁROLÁS</t>
  </si>
  <si>
    <t xml:space="preserve">    Eredményszemléletű bevételek passzív időbeli elhatár.</t>
  </si>
  <si>
    <t xml:space="preserve">    Költségek, ráfordítások passzív időbeli elhatárolása</t>
  </si>
  <si>
    <t xml:space="preserve">    Halasztott eredményszemléletű bevételek</t>
  </si>
  <si>
    <t>FORRÁSOK ÖSSZESEN</t>
  </si>
  <si>
    <t>Tárgyév eredeti előirányzat</t>
  </si>
  <si>
    <t>Munkaadókat terhelő járulékok és szocilis hj-adó</t>
  </si>
  <si>
    <t>Dologi kiadások</t>
  </si>
  <si>
    <t>Ellátottak pénzbeli juttatásiai</t>
  </si>
  <si>
    <t>Egyéb működési célú kiadások</t>
  </si>
  <si>
    <t>Beruházások</t>
  </si>
  <si>
    <t>- ebből: részesedés-szerzés és -növelés</t>
  </si>
  <si>
    <t>Felújítások</t>
  </si>
  <si>
    <t>Felhalmozási kiadások-áfa</t>
  </si>
  <si>
    <t>Egyéb felhalmozási célú kiadások</t>
  </si>
  <si>
    <t>Költségvetési kiadások összesen(01+..+12):</t>
  </si>
  <si>
    <t>Hitel, kölcsöntörlesztés</t>
  </si>
  <si>
    <t>Értékpapírok kiadásai</t>
  </si>
  <si>
    <t>ÁH-on belüli megelőlegezések</t>
  </si>
  <si>
    <t>ÁH-on belüli megelőlegezések visszafizetése</t>
  </si>
  <si>
    <t>Központi, irányítószervi támogatás folyósítása</t>
  </si>
  <si>
    <t>Finanszírozási kiadások összesen(14+..+18)</t>
  </si>
  <si>
    <t>Egyéb kiadás</t>
  </si>
  <si>
    <t>Kiadások összesen (19+20+21)</t>
  </si>
  <si>
    <t>Működési célú támogatások államháztart-on belülről</t>
  </si>
  <si>
    <t>- ebből: Önkormányzatok működési célú támogatása</t>
  </si>
  <si>
    <t>Felhalmozási célú támogatások államháztart-on belülről</t>
  </si>
  <si>
    <t>- ebből: Önkormányzatok felhalm.célú támogatása</t>
  </si>
  <si>
    <t>Közhatalmi bevételek</t>
  </si>
  <si>
    <t>- ebből: helyi adók</t>
  </si>
  <si>
    <t>- ebből: gépjárműadó</t>
  </si>
  <si>
    <t>- ebből: ingatlanértékesítés bevétele</t>
  </si>
  <si>
    <t>Működési célú átvett pénzeszköz</t>
  </si>
  <si>
    <t>-ebből: államháztartáson kívüli szervezettől ellenérték nélkül kapott működési bevételek</t>
  </si>
  <si>
    <t>Felhalmozási célú átvett pénzeszköz</t>
  </si>
  <si>
    <t>-ebből: államháztartáson kívüli szervezettől ellenérték nélkül kapott felhalmozási bevételek</t>
  </si>
  <si>
    <t>Költségvetési bevételek összesen(24+..+37-25-27-29-30-33-35-37)</t>
  </si>
  <si>
    <t>Hitel, kölcsönfelvétel</t>
  </si>
  <si>
    <t>Értékpapírok bevételei</t>
  </si>
  <si>
    <t>Maradvány igénybevétele</t>
  </si>
  <si>
    <t>ÁH-on belüli megelőlegezések törlesztése</t>
  </si>
  <si>
    <t>Központi, irányítószervi támogatás</t>
  </si>
  <si>
    <t>Betétek megszüntetése</t>
  </si>
  <si>
    <t>Központi költségvetés sajátos finanszírozási bevételei</t>
  </si>
  <si>
    <t>Finanszírozási bevételek összesen (36+…+43)</t>
  </si>
  <si>
    <t>Egyéb bevétel</t>
  </si>
  <si>
    <t>Bevételek összesen (44+..+46)</t>
  </si>
  <si>
    <t>Költségvetési bevételek és kiadások különbsége (38-13) [ktgv hiány (-), ktgv többlet (+)]</t>
  </si>
  <si>
    <t>Finanszírozási műveletek eredménye(44-19)</t>
  </si>
  <si>
    <t>Bevételek és kiadások különbsége (47-22)</t>
  </si>
  <si>
    <t>Tárgyév módosított  előirányzat</t>
  </si>
  <si>
    <t xml:space="preserve">Tárgyév   teljesítés </t>
  </si>
  <si>
    <t>Előző év   tény</t>
  </si>
  <si>
    <t>ÖSSZEVONT PÉNZFORGALMI JELENTÉS</t>
  </si>
  <si>
    <t>Tárgyév előirányzat/tárgyév tény(%)</t>
  </si>
  <si>
    <t>Tárgyév tény/Előző év tény (%)</t>
  </si>
  <si>
    <t>ÖNKORMÁNYZAT</t>
  </si>
  <si>
    <t>Támogatás megnevezése</t>
  </si>
  <si>
    <t>Lakott külterülettel kapcsolatos feladatok</t>
  </si>
  <si>
    <t>Üdülőhelyi feladatok</t>
  </si>
  <si>
    <t>Polgármesteri Hivatal működése</t>
  </si>
  <si>
    <t>Hozzájárulás a pénzbeli szociális ellátásokhoz</t>
  </si>
  <si>
    <t>Zöldterület gazdálkodás</t>
  </si>
  <si>
    <t>Köztemető fenntartás</t>
  </si>
  <si>
    <t>Általános támogatásokat csökkentő tétel</t>
  </si>
  <si>
    <t xml:space="preserve">Óvodai nevelés </t>
  </si>
  <si>
    <t>Óvoda dologi kiadásainak fedezete</t>
  </si>
  <si>
    <t>Óvodapedagógusok bére</t>
  </si>
  <si>
    <t>Óvodai kisegítő dolgozók bére</t>
  </si>
  <si>
    <t>Óvodai, iskolai kedvezményes étkezés személyi juttatás</t>
  </si>
  <si>
    <t>Szociális étkeztetés</t>
  </si>
  <si>
    <t>Nyilvános könyvtár és közművelődés támogatása</t>
  </si>
  <si>
    <t xml:space="preserve">2014. év eredeti </t>
  </si>
  <si>
    <t>2014. év tényleges</t>
  </si>
  <si>
    <t>Tüzifa támogatás</t>
  </si>
  <si>
    <t>Bérkompenzáció</t>
  </si>
  <si>
    <t>ÖNKORMÁNYZAT ÖSSZESEN</t>
  </si>
  <si>
    <t>Módosított előirányzat</t>
  </si>
  <si>
    <t>Iparűzési adó</t>
  </si>
  <si>
    <t>Idegenforgalmi adó</t>
  </si>
  <si>
    <t>Bírság, pótlék</t>
  </si>
  <si>
    <t>Talajterhelési díj</t>
  </si>
  <si>
    <t>Egyéb</t>
  </si>
  <si>
    <t>Gépjárműadó (40% )</t>
  </si>
  <si>
    <t>KÖZHATALMI BEVÉTELEK ÖSSZESEN</t>
  </si>
  <si>
    <t xml:space="preserve">Megnevezés </t>
  </si>
  <si>
    <t>KORMÁNYZATI FUNKCIÓNKÉNT</t>
  </si>
  <si>
    <t>Vagyonnal való gazdálkodás</t>
  </si>
  <si>
    <t>Kiemelt rendezvények</t>
  </si>
  <si>
    <t>Elszámolás az állami költségvet.</t>
  </si>
  <si>
    <t>Támogatási célú finansz műv</t>
  </si>
  <si>
    <t>Start munkaprogram-közmunka</t>
  </si>
  <si>
    <t>Hosszabb időtartamú közm</t>
  </si>
  <si>
    <t>Víztermelés, vízellátás</t>
  </si>
  <si>
    <t>Községgazdálkodás</t>
  </si>
  <si>
    <t>Civil szervezetek támogatása</t>
  </si>
  <si>
    <t>Betegségekkel kapcsolatos el</t>
  </si>
  <si>
    <t>Lakásfenntartási tám</t>
  </si>
  <si>
    <t>Házi segítségnyújtás</t>
  </si>
  <si>
    <t>Egyéb szociális ellátás</t>
  </si>
  <si>
    <t>Önkormányzat összesen:</t>
  </si>
  <si>
    <t>Egyéb étkeztetés</t>
  </si>
  <si>
    <t>KORMÁYZATI FUNKCIÓNKÉNT</t>
  </si>
  <si>
    <t>Ellátottak pénzbeli juttattásai</t>
  </si>
  <si>
    <t xml:space="preserve">Felújítások </t>
  </si>
  <si>
    <t>Irányító szervi támogatás</t>
  </si>
  <si>
    <t>Átvett pénzeszközök</t>
  </si>
  <si>
    <t>Normatív támogatások</t>
  </si>
  <si>
    <t>Egyéb működési célú támogatás</t>
  </si>
  <si>
    <t>Irányító szeri támogatás</t>
  </si>
  <si>
    <t>Maradvány igénybevétele, előleg</t>
  </si>
  <si>
    <t>Funkcióra nem sorolható bev</t>
  </si>
  <si>
    <t>2014. ÉVI</t>
  </si>
  <si>
    <t>Szociáli célú tüzifa</t>
  </si>
  <si>
    <t>Születési támogatás</t>
  </si>
  <si>
    <t>Bursa Hungarica támogatás</t>
  </si>
  <si>
    <t>Idősek napja támogatás</t>
  </si>
  <si>
    <t>MARADVÁNY-KIMUTATÁS</t>
  </si>
  <si>
    <t xml:space="preserve">            Megnevezés</t>
  </si>
  <si>
    <t>Előző évi beszámoló</t>
  </si>
  <si>
    <t>01. Alaptevékenység költségvetési bevételei</t>
  </si>
  <si>
    <t>02. Alaptevékenység költségvetési kiadásai</t>
  </si>
  <si>
    <t>I. Alaptevékenység költségvetési egyenlege (01-02)</t>
  </si>
  <si>
    <t>03. Alaptevékenység finanszírozási bevételei</t>
  </si>
  <si>
    <t>04. Alaptevékenység finanszírozási kiadásai</t>
  </si>
  <si>
    <t>II. Alaptevékenység finanszírozási egyenlege (03-04)</t>
  </si>
  <si>
    <r>
      <t>A)</t>
    </r>
    <r>
      <rPr>
        <b/>
        <sz val="12"/>
        <color indexed="63"/>
        <rFont val="Arial"/>
        <family val="2"/>
      </rPr>
      <t> Alaptevékenység maradványa (±I±II)</t>
    </r>
  </si>
  <si>
    <t>05. Vállalkozási tevékenység költségvetési bevételei</t>
  </si>
  <si>
    <t>06. Vállalkozási tevékenység költségvetési kiadásai</t>
  </si>
  <si>
    <t>III. Vállalkozási tevékenység költségvetési egyenlege (05-06)</t>
  </si>
  <si>
    <t>07. Vállalkozási tevékenység finanszírozási bevételei</t>
  </si>
  <si>
    <t>08. Vállalkozási tevékenység finanszírozási kiadásai</t>
  </si>
  <si>
    <t>IV. Vállalkozási tevékenység finanszírozási egyenlege (07-08)</t>
  </si>
  <si>
    <r>
      <t>B)</t>
    </r>
    <r>
      <rPr>
        <b/>
        <sz val="12"/>
        <color indexed="63"/>
        <rFont val="Arial"/>
        <family val="2"/>
      </rPr>
      <t> Vállalkozási tevékenység maradványa (±III±IV)</t>
    </r>
  </si>
  <si>
    <r>
      <t>C)</t>
    </r>
    <r>
      <rPr>
        <b/>
        <sz val="12"/>
        <color indexed="63"/>
        <rFont val="Arial"/>
        <family val="2"/>
      </rPr>
      <t> Összes maradvány (A+B)</t>
    </r>
  </si>
  <si>
    <r>
      <t>D)</t>
    </r>
    <r>
      <rPr>
        <b/>
        <sz val="12"/>
        <color indexed="63"/>
        <rFont val="Arial"/>
        <family val="2"/>
      </rPr>
      <t> Alaptevékenység kötelezettségvállalással terhelt maradványa</t>
    </r>
  </si>
  <si>
    <r>
      <t>E)</t>
    </r>
    <r>
      <rPr>
        <b/>
        <sz val="12"/>
        <color indexed="63"/>
        <rFont val="Arial"/>
        <family val="2"/>
      </rPr>
      <t> Alaptevékenység szabad maradványa (A-D)</t>
    </r>
  </si>
  <si>
    <r>
      <t>F)</t>
    </r>
    <r>
      <rPr>
        <b/>
        <sz val="12"/>
        <color indexed="63"/>
        <rFont val="Arial"/>
        <family val="2"/>
      </rPr>
      <t> Vállalkozási tevékenységet terhelő befizetési kötelezettség (B*0,1)</t>
    </r>
  </si>
  <si>
    <r>
      <t>G)</t>
    </r>
    <r>
      <rPr>
        <b/>
        <sz val="12"/>
        <color indexed="63"/>
        <rFont val="Arial"/>
        <family val="2"/>
      </rPr>
      <t> Vállalkozási tevékenység felhasználható maradványa (B-F)</t>
    </r>
  </si>
  <si>
    <t>Előző év vége</t>
  </si>
  <si>
    <t>Tárgyév vége</t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</si>
  <si>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</si>
  <si>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</si>
  <si>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</si>
  <si>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 (01+02+03)</t>
  </si>
  <si>
    <t>04. Saját termelésű készletek állományváltozása</t>
  </si>
  <si>
    <t>05. Saját előállítású eszközök aktivált értéke</t>
  </si>
  <si>
    <t>II. Aktivált saját teljesítmények értéke (±04+05)</t>
  </si>
  <si>
    <t>06. Központi működési célú támogatások eredményszemléletű bevételei</t>
  </si>
  <si>
    <t>07. Egyéb működési célú támogatások eredményszemléletű bevételei</t>
  </si>
  <si>
    <t>08. Különféle egyéb eredményszemléletű bevételek</t>
  </si>
  <si>
    <t>III. Egyéb eredményszemléletű bevételek (06+07+08)</t>
  </si>
  <si>
    <t>09. Anyagköltség</t>
  </si>
  <si>
    <t>10. Igénybe vett szolgáltatások értéke</t>
  </si>
  <si>
    <t>11. Eladott áruk beszerzési értéke</t>
  </si>
  <si>
    <t>12. Eladott (közvetített) szolgáltatások értéke</t>
  </si>
  <si>
    <t>IV. Anyagjellegű ráfordítások (09+10+11+12)</t>
  </si>
  <si>
    <t>13. Bérköltség</t>
  </si>
  <si>
    <t>14. Személyi jellegű egyéb kifizetések</t>
  </si>
  <si>
    <t>15. Bérjárulékok</t>
  </si>
  <si>
    <t>V. Személyi jellegű ráfordítások (13+14+15)</t>
  </si>
  <si>
    <t>VI. Értékcsökkenési leírás</t>
  </si>
  <si>
    <t>VII. Egyéb ráfordítások</t>
  </si>
  <si>
    <t>A) Tevékenység eredménye (I±II+III-IV-V-VI-VII.)</t>
  </si>
  <si>
    <t>16. Kapott (járó) osztalék és részesedés</t>
  </si>
  <si>
    <t>17. Kapott (járó) kamatok és kamatjellegű eredményszemléletű bevételek</t>
  </si>
  <si>
    <t>18. Pénzügyi műveletek egyéb eredményszemléletű bevételei</t>
  </si>
  <si>
    <t>- ebből: árfolyamnyereség</t>
  </si>
  <si>
    <t>VIII. Pénzügyi műveletek eredményszemléletű bevételei (16+17+18)</t>
  </si>
  <si>
    <t>19. Fizetendő kamatok és kamatjellegű ráfordítások</t>
  </si>
  <si>
    <t>20. Részesedések, értékpapírok, pénzeszközök értékvesztése</t>
  </si>
  <si>
    <t>21. Pénzügyi műveletek egyéb ráfordításai</t>
  </si>
  <si>
    <t>- ebből: árfolyamveszteség</t>
  </si>
  <si>
    <t>IX. Pénzügyi műveletek ráfordításai (19+20+21)</t>
  </si>
  <si>
    <t>B) Pénzügyi műveletek eredménye (VIII-IX.)</t>
  </si>
  <si>
    <t>C) Szokásos eredmény (±A±B)</t>
  </si>
  <si>
    <t>22. Felhalmozási célú támogatások eredményszemléletű bevételei</t>
  </si>
  <si>
    <t>23. Különféle rendkívüli eredményszemléletű bevételek</t>
  </si>
  <si>
    <t>X. Rendkívüli eredményszemléletű bevételek (22+23)</t>
  </si>
  <si>
    <t>XI. Rendkívüli ráfordítások</t>
  </si>
  <si>
    <t>D) Rendkívüli eredmény (X-XI)</t>
  </si>
  <si>
    <t>E) Mérleg szerinti eredmény (±C±D)</t>
  </si>
  <si>
    <t>Önkormányzat összesen</t>
  </si>
  <si>
    <t xml:space="preserve">Önkormányzat </t>
  </si>
  <si>
    <t>2014. év Terv</t>
  </si>
  <si>
    <t>2014. évi tény</t>
  </si>
  <si>
    <t>Fordulónap: 2014.12.31</t>
  </si>
  <si>
    <t>Vagyonkimutatás</t>
  </si>
  <si>
    <t>Eredménykimutatás</t>
  </si>
  <si>
    <t>adatok eFt-ban</t>
  </si>
  <si>
    <t>Fordulónap: 2014.12.31.</t>
  </si>
  <si>
    <t>ELLÁTOTTAK PÉNZBELI JUTTATÁSAI RÉSZLETEZÉSE</t>
  </si>
  <si>
    <t>Felújítás összesen</t>
  </si>
  <si>
    <t>GYÖNGYÖSOROSZI KÖZSÉGI ÖNKORMÁNYZATA</t>
  </si>
  <si>
    <t>GYÖNGYÖSOROSZI KÖZSÉGI ÖNKORMÁNYZAT</t>
  </si>
  <si>
    <t>ÁMK</t>
  </si>
  <si>
    <t>Gyöngyösoroszi Községi Önkormányzata 2014. évi közhatalmi bevételek alakulása</t>
  </si>
  <si>
    <t>GYÖNGYÖSOROSZI KÖZSÉGI ÖNKORMÁNYZATA  2014. ÉVI  BEVÉTELEI</t>
  </si>
  <si>
    <t>Háziorvosi alapellátás</t>
  </si>
  <si>
    <t xml:space="preserve">GYÖNGYÖSOROSZI KÖZSÉGI ÖNKORMÁNYZAT 2014. ÉVI PÉNZFORGALMI KIADÁSAI </t>
  </si>
  <si>
    <t>Egyéb felhalmozási kiadások</t>
  </si>
  <si>
    <t xml:space="preserve">Ifjúság eü. </t>
  </si>
  <si>
    <t>Óvodai intézményi étkeztetés</t>
  </si>
  <si>
    <t>Foglalkozás eü. szakellátás</t>
  </si>
  <si>
    <t>1.Önkormányzat</t>
  </si>
  <si>
    <t>ÁMK összesen</t>
  </si>
  <si>
    <t>ÖNKORMÁNYZAT ÖSSZESEN:</t>
  </si>
  <si>
    <t>Út felújítás</t>
  </si>
  <si>
    <t>Baba vizsgáló</t>
  </si>
  <si>
    <t>Faház</t>
  </si>
  <si>
    <t>Forgószékek</t>
  </si>
  <si>
    <t>Óvodáztatái támogatás</t>
  </si>
  <si>
    <t xml:space="preserve">                                                                                                                                                               </t>
  </si>
  <si>
    <t>Eredeti előirányzat</t>
  </si>
  <si>
    <t>Támogatási célú finanszírozási műveletekl</t>
  </si>
  <si>
    <t>Önkormányzat funkcióra nem sorolható bev.</t>
  </si>
  <si>
    <t>Szakmai kapacitás terhére végzett nem haszonszerz. tev.</t>
  </si>
  <si>
    <t>2.ÁMK</t>
  </si>
  <si>
    <t>segítők is</t>
  </si>
  <si>
    <t>Szociális és gyermekjóléti feladatok támogatása</t>
  </si>
  <si>
    <t>GYERMEKÉTKEZTETÉS TÁMOGATÁSA</t>
  </si>
  <si>
    <t>Kistelepülések szociális feladatainak támogatása</t>
  </si>
  <si>
    <t>22300 Ft/hektár</t>
  </si>
  <si>
    <t>69 Ft/m2</t>
  </si>
  <si>
    <t>283200Ft/km</t>
  </si>
  <si>
    <t>227000Ft/km</t>
  </si>
  <si>
    <t>Rendszeres szoc.segély 90%</t>
  </si>
  <si>
    <t>Lakásfenntartási támogatás 90 %</t>
  </si>
  <si>
    <t>Foglalkoztatási támogatás 80 %</t>
  </si>
  <si>
    <t>Óvodáztatási támogatás 100 %</t>
  </si>
  <si>
    <t>Egyes jövedelempótló támogatások kiegészítése</t>
  </si>
  <si>
    <t>?</t>
  </si>
  <si>
    <t>Egyéb kötelező önkormányzati feladat</t>
  </si>
  <si>
    <t>2700Ft/fő</t>
  </si>
  <si>
    <t>20132 I. félévi helyi ipa alapján</t>
  </si>
  <si>
    <t>Könyvtári állomány gyarapítása</t>
  </si>
  <si>
    <t>Óvodai nevelés szakmai feladatai</t>
  </si>
  <si>
    <t>SNI-s gyermekek szakmai ell.</t>
  </si>
  <si>
    <t>Óvodai nevelés ellátás</t>
  </si>
  <si>
    <t>Romák társadalmi integrációját elősegítő programok</t>
  </si>
  <si>
    <t>Önkormányzatok és hivatalok jogalkotó és ált. ig. tev.</t>
  </si>
  <si>
    <t>Egyes jövedelempótló támogatás</t>
  </si>
  <si>
    <t>EGYES SZOCIÁLIS, GYERMEKJÓLÉTI ÉS GYERMEKÉTKEZTETÉSI FELADATAINAK TÁMOGATÁSA</t>
  </si>
  <si>
    <t xml:space="preserve"> KÖZNEVELÉSI FELADATOK TÁMOGATÁSA</t>
  </si>
  <si>
    <t xml:space="preserve">MŰKÖDÉS ÁLTALÁNOS TÁMOGATÁSOK </t>
  </si>
  <si>
    <t>KULTURÁLIS FELADATOK TÁMOGATÁSA</t>
  </si>
  <si>
    <t>MŰKÖDÉSI CÉLÚ KÖZPONTOSÍTOTT TÁMOGATÁSA</t>
  </si>
  <si>
    <t>Lakossági víz- és csatornaszolgáltatás támogatása</t>
  </si>
  <si>
    <t>Nyári gyermekétkeztetés</t>
  </si>
  <si>
    <t>Könyvtári és közművelődési érdekeltségnövelő támogatás</t>
  </si>
  <si>
    <t>2013 évről áthúzódó bérkompenzáció</t>
  </si>
  <si>
    <t>KIEGÉSZÍTŐ TÁMOGATÁS</t>
  </si>
  <si>
    <t>Ágazati pótlék</t>
  </si>
  <si>
    <t>2013 évi kiegészítés</t>
  </si>
  <si>
    <t>ÖNKORMÁNYZAT MŰKÖDÉSI TÁMOGATÁSA</t>
  </si>
  <si>
    <t>11/c ÉV VÉGI ELTÉRÉS</t>
  </si>
  <si>
    <t>állami</t>
  </si>
  <si>
    <t>Óvodai, iskolai kedvezményes étkezés dologira</t>
  </si>
  <si>
    <t>ÖNKORMÁNYZAT FELHALMOZÁSI CÉLÚ TÁMOGATÁSA</t>
  </si>
  <si>
    <t>Kávégép</t>
  </si>
  <si>
    <t>Hűtőszekrény</t>
  </si>
  <si>
    <t>Nyomtató</t>
  </si>
  <si>
    <t>Fényképezőgép</t>
  </si>
  <si>
    <t>Beruházások összesen</t>
  </si>
  <si>
    <t xml:space="preserve">ÖNKORMÁNYZAT EGYSZERŰSÍTETT MÉRLEG </t>
  </si>
  <si>
    <t>Önkormányzat egyszerűsített mérlege</t>
  </si>
  <si>
    <t>ÖNKORMÁNYZAT MÉRLEG Eszköz oldal</t>
  </si>
  <si>
    <t>ÖNKORMÁNYZAT MÉRLEG Forrás oldal</t>
  </si>
  <si>
    <t>INTÉZMÉNYI ÉS ÖSSZEVONT PÉNZFORGALMI KIMUTATÁS</t>
  </si>
  <si>
    <t xml:space="preserve">GYÖNGYÖSOROSZI KÖZSÉGI ÖNKORMÁNYZATÁT MEGILLETŐ  ÁLLAMI TÁMOGATÁSOK JOGCÍMENKÉNT 2014-ben </t>
  </si>
  <si>
    <t xml:space="preserve">GYÖNGYÖSOROSZI KÖZSÉGI ÖNKORMÁNYZAT </t>
  </si>
  <si>
    <t xml:space="preserve"> FELHALMOZÁSI KIADÁSAI</t>
  </si>
  <si>
    <t xml:space="preserve">2014. ÉVI </t>
  </si>
  <si>
    <t>GYÖNGYÖSOROSZI  KÖZSÉGI  ÖNKORMÁNYZATÁNAK  LÉTSZÁMALAKULÁS 2014. ÉVBEN</t>
  </si>
  <si>
    <t>2/A</t>
  </si>
  <si>
    <t>2/B</t>
  </si>
  <si>
    <t>Önkormányzat mérleg Eszköz oldal</t>
  </si>
  <si>
    <t>Önkormányzat mérleg Forrás oldal</t>
  </si>
  <si>
    <t>Intézményi és összevont Eredménykimutatás</t>
  </si>
  <si>
    <t>Intézményi és összevont Pénzforgalmi kimutatás</t>
  </si>
  <si>
    <t>Állami támogatások</t>
  </si>
  <si>
    <t>Intézményi és összevont kiadások Pénzforgalmi kimutatás Cofogonként</t>
  </si>
  <si>
    <t>Intézményi és összevont bevételek Pénzforgalmi kimutatás Cofogonként</t>
  </si>
  <si>
    <t>Maradvány kimutatás</t>
  </si>
  <si>
    <t>Felhalmozási kiadások</t>
  </si>
  <si>
    <t>Létszám alakulása</t>
  </si>
  <si>
    <t>CÍMLISTA</t>
  </si>
  <si>
    <t>Melléklet sorszáma</t>
  </si>
  <si>
    <t>Konszolidált egyszerűsített mérlege</t>
  </si>
  <si>
    <t>Szoftver, informatikai eszközök</t>
  </si>
  <si>
    <t>1. melléklet a 6/2015. (VI.2.) önkormányzati rendelethez</t>
  </si>
  <si>
    <t>2. melléklet a 6/2015. (VI. 2.) önkormányzati rendelethez</t>
  </si>
  <si>
    <t>2/A melléklet a 6/2015. (VI.2.) önkormányzati rendelethez</t>
  </si>
  <si>
    <t>2/B. melléklet a 6/2015. (VI.2.) önkormányzati rendelethez</t>
  </si>
  <si>
    <t>3. sz. melléklet a   6/2015. (VI.2.) rendelethez</t>
  </si>
  <si>
    <t>4. melléklet a 6/2015. (VI.2.) önkormányzati rendelethez</t>
  </si>
  <si>
    <t>5. sz. melléklet a   6/2015. (VI. 2) önkormányzati rendelethez</t>
  </si>
  <si>
    <t>4. melléklet a 6/2015. (VI.2) önkormányzati rendelethez</t>
  </si>
  <si>
    <t>6.sz. melléklet a   6 /2015.(VI.2.) rendelethez</t>
  </si>
  <si>
    <t>7. melléklet a 6/2015. (VI.2) önkormányzati rendelethez</t>
  </si>
  <si>
    <t>8. melléklet a 6/2015. (VI.2) önkormányzati rendelethez</t>
  </si>
  <si>
    <t>9. melléklet a 6/2015.(VI.2) önkormányzati rendelethez</t>
  </si>
  <si>
    <t>10. melléklet a 6/2015. (VI.2) önkormányzati rendelethez</t>
  </si>
  <si>
    <t>11. melléklet a 6/2015. (VI.2.) önkormányzati rendelethez</t>
  </si>
  <si>
    <t>12. melléklet a 6/2015. (VI.2.) önkormányzati rendelethez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</si>
</sst>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  <numFmt numFmtId="168" formatCode="#,##0\ _F_t"/>
    <numFmt numFmtId="169" formatCode="#,##0\ _F_t;[Red]#,##0\ _F_t"/>
    <numFmt numFmtId="170" formatCode="[$-40E]yyyy\.\ mmmm\ d\."/>
    <numFmt numFmtId="171" formatCode="0.0_ ;[Red]\-0.0\ "/>
    <numFmt numFmtId="172" formatCode="0_ ;[Red]\-0\ "/>
    <numFmt numFmtId="173" formatCode="&quot;H-&quot;0000"/>
    <numFmt numFmtId="174" formatCode="0;[Red]0"/>
    <numFmt numFmtId="175" formatCode="0.00;[Red]0.00"/>
    <numFmt numFmtId="176" formatCode="_-* #,##0.000\ _F_t_-;\-* #,##0.000\ _F_t_-;_-* &quot;-&quot;??\ _F_t_-;_-@_-"/>
    <numFmt numFmtId="177" formatCode="#,##0_ ;\-#,##0\ "/>
    <numFmt numFmtId="178" formatCode="0.0"/>
    <numFmt numFmtId="179" formatCode="0.000"/>
    <numFmt numFmtId="180" formatCode="#,##0.00\ _F_t"/>
    <numFmt numFmtId="181" formatCode="0.000000000"/>
    <numFmt numFmtId="182" formatCode="0.0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_ ;[Red]\-0.00\ "/>
    <numFmt numFmtId="189" formatCode="_-* #,##0.0\ _F_t_-;\-* #,##0.0\ _F_t_-;_-* &quot;-&quot;??\ _F_t_-;_-@_-"/>
    <numFmt numFmtId="190" formatCode="_-* #,##0\ _F_t_-;\-* #,##0\ _F_t_-;_-* &quot;-&quot;??\ _F_t_-;_-@_-"/>
    <numFmt numFmtId="191" formatCode="0.E+00"/>
    <numFmt numFmtId="192" formatCode="0.0%"/>
  </numFmts>
  <fonts count="7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b/>
      <sz val="9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1"/>
      <name val="CG Omega"/>
      <family val="2"/>
    </font>
    <font>
      <b/>
      <sz val="11"/>
      <name val="CG Omega"/>
      <family val="2"/>
    </font>
    <font>
      <sz val="11"/>
      <name val="Arial CE"/>
      <family val="0"/>
    </font>
    <font>
      <sz val="12"/>
      <name val="Arial CE"/>
      <family val="0"/>
    </font>
    <font>
      <sz val="11"/>
      <name val="Times New Roman CE"/>
      <family val="1"/>
    </font>
    <font>
      <sz val="10"/>
      <name val="CG Omega"/>
      <family val="2"/>
    </font>
    <font>
      <b/>
      <sz val="14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sz val="12"/>
      <name val="Garamond"/>
      <family val="1"/>
    </font>
    <font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63"/>
      <name val="Arial"/>
      <family val="2"/>
    </font>
    <font>
      <b/>
      <i/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Garamond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7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17" borderId="7" applyNumberFormat="0" applyFont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21" borderId="0" applyNumberFormat="0" applyBorder="0" applyAlignment="0" applyProtection="0"/>
    <xf numFmtId="0" fontId="62" fillId="4" borderId="0" applyNumberFormat="0" applyBorder="0" applyAlignment="0" applyProtection="0"/>
    <xf numFmtId="0" fontId="63" fillId="22" borderId="8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" borderId="0" applyNumberFormat="0" applyBorder="0" applyAlignment="0" applyProtection="0"/>
    <xf numFmtId="0" fontId="67" fillId="23" borderId="0" applyNumberFormat="0" applyBorder="0" applyAlignment="0" applyProtection="0"/>
    <xf numFmtId="0" fontId="68" fillId="22" borderId="1" applyNumberFormat="0" applyAlignment="0" applyProtection="0"/>
    <xf numFmtId="9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5" fillId="0" borderId="0" xfId="59">
      <alignment/>
      <protection/>
    </xf>
    <xf numFmtId="0" fontId="0" fillId="0" borderId="0" xfId="59" applyFont="1">
      <alignment/>
      <protection/>
    </xf>
    <xf numFmtId="168" fontId="1" fillId="0" borderId="10" xfId="59" applyNumberFormat="1" applyFont="1" applyBorder="1" applyAlignment="1">
      <alignment vertical="top" wrapText="1"/>
      <protection/>
    </xf>
    <xf numFmtId="168" fontId="6" fillId="0" borderId="11" xfId="59" applyNumberFormat="1" applyFont="1" applyBorder="1" applyAlignment="1">
      <alignment vertical="top" wrapText="1"/>
      <protection/>
    </xf>
    <xf numFmtId="0" fontId="8" fillId="0" borderId="0" xfId="59" applyFont="1" applyAlignment="1">
      <alignment wrapText="1"/>
      <protection/>
    </xf>
    <xf numFmtId="0" fontId="11" fillId="0" borderId="0" xfId="0" applyFont="1" applyAlignment="1">
      <alignment wrapText="1"/>
    </xf>
    <xf numFmtId="0" fontId="3" fillId="0" borderId="0" xfId="59" applyFont="1">
      <alignment/>
      <protection/>
    </xf>
    <xf numFmtId="0" fontId="1" fillId="0" borderId="12" xfId="59" applyFont="1" applyBorder="1" applyAlignment="1">
      <alignment vertical="top" wrapText="1"/>
      <protection/>
    </xf>
    <xf numFmtId="0" fontId="2" fillId="0" borderId="0" xfId="59" applyFont="1">
      <alignment/>
      <protection/>
    </xf>
    <xf numFmtId="0" fontId="7" fillId="0" borderId="0" xfId="0" applyFont="1" applyAlignment="1">
      <alignment horizontal="center"/>
    </xf>
    <xf numFmtId="168" fontId="1" fillId="0" borderId="0" xfId="59" applyNumberFormat="1" applyFont="1" applyFill="1" applyBorder="1" applyAlignment="1">
      <alignment vertical="top" wrapText="1"/>
      <protection/>
    </xf>
    <xf numFmtId="0" fontId="6" fillId="0" borderId="12" xfId="59" applyFont="1" applyBorder="1" applyAlignment="1">
      <alignment vertical="top" wrapText="1"/>
      <protection/>
    </xf>
    <xf numFmtId="3" fontId="1" fillId="0" borderId="12" xfId="59" applyNumberFormat="1" applyFont="1" applyBorder="1" applyAlignment="1">
      <alignment vertical="top" wrapText="1"/>
      <protection/>
    </xf>
    <xf numFmtId="3" fontId="6" fillId="0" borderId="12" xfId="59" applyNumberFormat="1" applyFont="1" applyBorder="1" applyAlignment="1">
      <alignment vertical="top" wrapText="1"/>
      <protection/>
    </xf>
    <xf numFmtId="0" fontId="2" fillId="0" borderId="12" xfId="0" applyFont="1" applyBorder="1" applyAlignment="1">
      <alignment horizontal="center"/>
    </xf>
    <xf numFmtId="0" fontId="1" fillId="0" borderId="12" xfId="59" applyFont="1" applyBorder="1">
      <alignment/>
      <protection/>
    </xf>
    <xf numFmtId="3" fontId="1" fillId="0" borderId="12" xfId="59" applyNumberFormat="1" applyFont="1" applyBorder="1">
      <alignment/>
      <protection/>
    </xf>
    <xf numFmtId="3" fontId="0" fillId="0" borderId="0" xfId="59" applyNumberFormat="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59" applyFont="1" applyAlignment="1">
      <alignment wrapText="1"/>
      <protection/>
    </xf>
    <xf numFmtId="3" fontId="0" fillId="0" borderId="0" xfId="0" applyNumberFormat="1" applyAlignment="1">
      <alignment/>
    </xf>
    <xf numFmtId="168" fontId="6" fillId="0" borderId="10" xfId="59" applyNumberFormat="1" applyFont="1" applyBorder="1" applyAlignment="1">
      <alignment vertical="top" wrapText="1"/>
      <protection/>
    </xf>
    <xf numFmtId="168" fontId="1" fillId="0" borderId="13" xfId="59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wrapText="1"/>
    </xf>
    <xf numFmtId="0" fontId="10" fillId="0" borderId="12" xfId="59" applyFont="1" applyBorder="1" applyAlignment="1">
      <alignment vertical="top" wrapText="1"/>
      <protection/>
    </xf>
    <xf numFmtId="0" fontId="9" fillId="0" borderId="12" xfId="59" applyFont="1" applyBorder="1" applyAlignment="1">
      <alignment vertical="top" wrapText="1"/>
      <protection/>
    </xf>
    <xf numFmtId="0" fontId="9" fillId="0" borderId="12" xfId="59" applyFont="1" applyBorder="1" applyAlignment="1">
      <alignment vertical="top" wrapText="1"/>
      <protection/>
    </xf>
    <xf numFmtId="168" fontId="1" fillId="24" borderId="10" xfId="59" applyNumberFormat="1" applyFont="1" applyFill="1" applyBorder="1" applyAlignment="1">
      <alignment vertical="top" wrapText="1"/>
      <protection/>
    </xf>
    <xf numFmtId="168" fontId="6" fillId="24" borderId="10" xfId="59" applyNumberFormat="1" applyFont="1" applyFill="1" applyBorder="1" applyAlignment="1">
      <alignment vertical="top" wrapText="1"/>
      <protection/>
    </xf>
    <xf numFmtId="0" fontId="6" fillId="24" borderId="12" xfId="59" applyFont="1" applyFill="1" applyBorder="1" applyAlignment="1">
      <alignment vertical="top" wrapText="1"/>
      <protection/>
    </xf>
    <xf numFmtId="3" fontId="6" fillId="24" borderId="12" xfId="59" applyNumberFormat="1" applyFont="1" applyFill="1" applyBorder="1" applyAlignment="1">
      <alignment vertical="top" wrapText="1"/>
      <protection/>
    </xf>
    <xf numFmtId="3" fontId="1" fillId="24" borderId="12" xfId="59" applyNumberFormat="1" applyFont="1" applyFill="1" applyBorder="1" applyAlignment="1">
      <alignment vertical="top" wrapText="1"/>
      <protection/>
    </xf>
    <xf numFmtId="0" fontId="1" fillId="24" borderId="12" xfId="59" applyFont="1" applyFill="1" applyBorder="1">
      <alignment/>
      <protection/>
    </xf>
    <xf numFmtId="3" fontId="1" fillId="24" borderId="12" xfId="59" applyNumberFormat="1" applyFont="1" applyFill="1" applyBorder="1">
      <alignment/>
      <protection/>
    </xf>
    <xf numFmtId="0" fontId="1" fillId="24" borderId="12" xfId="59" applyFont="1" applyFill="1" applyBorder="1" applyAlignment="1">
      <alignment vertical="top" wrapText="1"/>
      <protection/>
    </xf>
    <xf numFmtId="0" fontId="10" fillId="24" borderId="12" xfId="59" applyFont="1" applyFill="1" applyBorder="1" applyAlignment="1">
      <alignment vertical="top" wrapText="1"/>
      <protection/>
    </xf>
    <xf numFmtId="168" fontId="6" fillId="24" borderId="11" xfId="59" applyNumberFormat="1" applyFont="1" applyFill="1" applyBorder="1" applyAlignment="1">
      <alignment vertical="top" wrapText="1"/>
      <protection/>
    </xf>
    <xf numFmtId="168" fontId="1" fillId="24" borderId="11" xfId="59" applyNumberFormat="1" applyFont="1" applyFill="1" applyBorder="1" applyAlignment="1">
      <alignment vertical="top" wrapText="1"/>
      <protection/>
    </xf>
    <xf numFmtId="0" fontId="1" fillId="24" borderId="14" xfId="59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17" fillId="0" borderId="12" xfId="0" applyFont="1" applyBorder="1" applyAlignment="1">
      <alignment/>
    </xf>
    <xf numFmtId="3" fontId="17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57" applyFont="1" applyAlignment="1">
      <alignment horizontal="center"/>
      <protection/>
    </xf>
    <xf numFmtId="0" fontId="1" fillId="0" borderId="0" xfId="57" applyFont="1">
      <alignment/>
      <protection/>
    </xf>
    <xf numFmtId="0" fontId="1" fillId="0" borderId="15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left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left" vertical="center" wrapText="1"/>
      <protection/>
    </xf>
    <xf numFmtId="2" fontId="6" fillId="0" borderId="12" xfId="66" applyNumberFormat="1" applyFont="1" applyBorder="1" applyAlignment="1">
      <alignment horizontal="center" vertical="center"/>
    </xf>
    <xf numFmtId="0" fontId="1" fillId="0" borderId="12" xfId="57" applyFont="1" applyBorder="1" applyAlignment="1">
      <alignment horizontal="left" vertical="center" wrapText="1"/>
      <protection/>
    </xf>
    <xf numFmtId="2" fontId="1" fillId="0" borderId="12" xfId="66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3" xfId="0" applyFont="1" applyBorder="1" applyAlignment="1">
      <alignment horizontal="center"/>
    </xf>
    <xf numFmtId="0" fontId="13" fillId="0" borderId="0" xfId="59" applyFont="1" applyAlignment="1">
      <alignment/>
      <protection/>
    </xf>
    <xf numFmtId="0" fontId="6" fillId="0" borderId="14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0" fillId="0" borderId="0" xfId="0" applyAlignment="1">
      <alignment horizontal="right"/>
    </xf>
    <xf numFmtId="0" fontId="6" fillId="0" borderId="19" xfId="57" applyFont="1" applyBorder="1" applyAlignment="1">
      <alignment horizontal="center" vertical="center"/>
      <protection/>
    </xf>
    <xf numFmtId="0" fontId="6" fillId="0" borderId="20" xfId="57" applyFont="1" applyBorder="1" applyAlignment="1">
      <alignment horizontal="center" vertical="center" wrapText="1"/>
      <protection/>
    </xf>
    <xf numFmtId="0" fontId="1" fillId="0" borderId="20" xfId="57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/>
      <protection/>
    </xf>
    <xf numFmtId="0" fontId="1" fillId="0" borderId="21" xfId="57" applyFont="1" applyBorder="1" applyAlignment="1">
      <alignment horizontal="center" vertical="center"/>
      <protection/>
    </xf>
    <xf numFmtId="0" fontId="1" fillId="0" borderId="19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left" vertical="center"/>
      <protection/>
    </xf>
    <xf numFmtId="0" fontId="6" fillId="0" borderId="15" xfId="57" applyFont="1" applyBorder="1" applyAlignment="1">
      <alignment horizontal="center" vertical="center"/>
      <protection/>
    </xf>
    <xf numFmtId="3" fontId="19" fillId="0" borderId="0" xfId="56" applyNumberFormat="1" applyFont="1">
      <alignment/>
      <protection/>
    </xf>
    <xf numFmtId="0" fontId="22" fillId="0" borderId="0" xfId="56" applyFont="1">
      <alignment/>
      <protection/>
    </xf>
    <xf numFmtId="3" fontId="22" fillId="0" borderId="0" xfId="56" applyNumberFormat="1" applyFont="1">
      <alignment/>
      <protection/>
    </xf>
    <xf numFmtId="3" fontId="23" fillId="17" borderId="22" xfId="56" applyNumberFormat="1" applyFont="1" applyFill="1" applyBorder="1" applyAlignment="1">
      <alignment horizontal="center" vertical="center" wrapText="1"/>
      <protection/>
    </xf>
    <xf numFmtId="0" fontId="23" fillId="24" borderId="21" xfId="56" applyFont="1" applyFill="1" applyBorder="1" applyAlignment="1">
      <alignment horizontal="center" vertical="center"/>
      <protection/>
    </xf>
    <xf numFmtId="0" fontId="23" fillId="24" borderId="21" xfId="56" applyFont="1" applyFill="1" applyBorder="1">
      <alignment/>
      <protection/>
    </xf>
    <xf numFmtId="3" fontId="19" fillId="24" borderId="21" xfId="56" applyNumberFormat="1" applyFont="1" applyFill="1" applyBorder="1">
      <alignment/>
      <protection/>
    </xf>
    <xf numFmtId="0" fontId="22" fillId="24" borderId="12" xfId="56" applyFont="1" applyFill="1" applyBorder="1" applyAlignment="1">
      <alignment horizontal="center" vertical="center"/>
      <protection/>
    </xf>
    <xf numFmtId="0" fontId="22" fillId="24" borderId="12" xfId="56" applyFont="1" applyFill="1" applyBorder="1">
      <alignment/>
      <protection/>
    </xf>
    <xf numFmtId="3" fontId="20" fillId="24" borderId="12" xfId="56" applyNumberFormat="1" applyFont="1" applyFill="1" applyBorder="1">
      <alignment/>
      <protection/>
    </xf>
    <xf numFmtId="0" fontId="22" fillId="24" borderId="12" xfId="56" applyFont="1" applyFill="1" applyBorder="1" applyAlignment="1">
      <alignment horizontal="left" vertical="center" wrapText="1"/>
      <protection/>
    </xf>
    <xf numFmtId="0" fontId="23" fillId="24" borderId="12" xfId="56" applyFont="1" applyFill="1" applyBorder="1" applyAlignment="1">
      <alignment horizontal="center" vertical="center"/>
      <protection/>
    </xf>
    <xf numFmtId="0" fontId="23" fillId="24" borderId="12" xfId="56" applyFont="1" applyFill="1" applyBorder="1">
      <alignment/>
      <protection/>
    </xf>
    <xf numFmtId="3" fontId="19" fillId="24" borderId="12" xfId="56" applyNumberFormat="1" applyFont="1" applyFill="1" applyBorder="1">
      <alignment/>
      <protection/>
    </xf>
    <xf numFmtId="0" fontId="23" fillId="17" borderId="12" xfId="56" applyFont="1" applyFill="1" applyBorder="1" applyAlignment="1">
      <alignment horizontal="center" vertical="center"/>
      <protection/>
    </xf>
    <xf numFmtId="0" fontId="23" fillId="17" borderId="12" xfId="56" applyFont="1" applyFill="1" applyBorder="1">
      <alignment/>
      <protection/>
    </xf>
    <xf numFmtId="3" fontId="19" fillId="17" borderId="12" xfId="56" applyNumberFormat="1" applyFont="1" applyFill="1" applyBorder="1">
      <alignment/>
      <protection/>
    </xf>
    <xf numFmtId="0" fontId="22" fillId="24" borderId="0" xfId="56" applyFont="1" applyFill="1" applyBorder="1">
      <alignment/>
      <protection/>
    </xf>
    <xf numFmtId="3" fontId="22" fillId="24" borderId="0" xfId="56" applyNumberFormat="1" applyFont="1" applyFill="1" applyBorder="1">
      <alignment/>
      <protection/>
    </xf>
    <xf numFmtId="0" fontId="23" fillId="24" borderId="21" xfId="56" applyFont="1" applyFill="1" applyBorder="1" applyAlignment="1">
      <alignment horizontal="center"/>
      <protection/>
    </xf>
    <xf numFmtId="0" fontId="22" fillId="24" borderId="12" xfId="56" applyFont="1" applyFill="1" applyBorder="1" applyAlignment="1">
      <alignment horizontal="center"/>
      <protection/>
    </xf>
    <xf numFmtId="0" fontId="23" fillId="24" borderId="12" xfId="56" applyFont="1" applyFill="1" applyBorder="1" applyAlignment="1">
      <alignment horizontal="center"/>
      <protection/>
    </xf>
    <xf numFmtId="0" fontId="22" fillId="17" borderId="12" xfId="56" applyFont="1" applyFill="1" applyBorder="1" applyAlignment="1">
      <alignment horizontal="center"/>
      <protection/>
    </xf>
    <xf numFmtId="0" fontId="5" fillId="0" borderId="0" xfId="56">
      <alignment/>
      <protection/>
    </xf>
    <xf numFmtId="3" fontId="24" fillId="0" borderId="0" xfId="58" applyNumberFormat="1" applyFont="1">
      <alignment/>
      <protection/>
    </xf>
    <xf numFmtId="0" fontId="5" fillId="0" borderId="0" xfId="58">
      <alignment/>
      <protection/>
    </xf>
    <xf numFmtId="49" fontId="25" fillId="0" borderId="0" xfId="58" applyNumberFormat="1" applyFont="1">
      <alignment/>
      <protection/>
    </xf>
    <xf numFmtId="0" fontId="26" fillId="0" borderId="0" xfId="58" applyFont="1">
      <alignment/>
      <protection/>
    </xf>
    <xf numFmtId="0" fontId="28" fillId="17" borderId="12" xfId="58" applyFont="1" applyFill="1" applyBorder="1" applyAlignment="1">
      <alignment horizontal="center" vertical="center"/>
      <protection/>
    </xf>
    <xf numFmtId="3" fontId="26" fillId="17" borderId="12" xfId="58" applyNumberFormat="1" applyFont="1" applyFill="1" applyBorder="1">
      <alignment/>
      <protection/>
    </xf>
    <xf numFmtId="0" fontId="28" fillId="0" borderId="23" xfId="58" applyFont="1" applyFill="1" applyBorder="1" applyAlignment="1">
      <alignment horizontal="center" vertical="center"/>
      <protection/>
    </xf>
    <xf numFmtId="3" fontId="26" fillId="24" borderId="24" xfId="58" applyNumberFormat="1" applyFont="1" applyFill="1" applyBorder="1">
      <alignment/>
      <protection/>
    </xf>
    <xf numFmtId="0" fontId="28" fillId="0" borderId="23" xfId="58" applyFont="1" applyFill="1" applyBorder="1">
      <alignment/>
      <protection/>
    </xf>
    <xf numFmtId="0" fontId="30" fillId="0" borderId="0" xfId="58" applyFont="1" applyFill="1" applyBorder="1">
      <alignment/>
      <protection/>
    </xf>
    <xf numFmtId="0" fontId="30" fillId="0" borderId="25" xfId="58" applyFont="1" applyFill="1" applyBorder="1">
      <alignment/>
      <protection/>
    </xf>
    <xf numFmtId="3" fontId="31" fillId="24" borderId="24" xfId="58" applyNumberFormat="1" applyFont="1" applyFill="1" applyBorder="1">
      <alignment/>
      <protection/>
    </xf>
    <xf numFmtId="0" fontId="28" fillId="0" borderId="23" xfId="58" applyFont="1" applyBorder="1">
      <alignment/>
      <protection/>
    </xf>
    <xf numFmtId="0" fontId="28" fillId="17" borderId="19" xfId="58" applyFont="1" applyFill="1" applyBorder="1" applyAlignment="1">
      <alignment horizontal="center" vertical="center"/>
      <protection/>
    </xf>
    <xf numFmtId="0" fontId="28" fillId="24" borderId="23" xfId="58" applyFont="1" applyFill="1" applyBorder="1" applyAlignment="1">
      <alignment horizontal="center" vertical="center"/>
      <protection/>
    </xf>
    <xf numFmtId="3" fontId="26" fillId="24" borderId="26" xfId="58" applyNumberFormat="1" applyFont="1" applyFill="1" applyBorder="1">
      <alignment/>
      <protection/>
    </xf>
    <xf numFmtId="0" fontId="28" fillId="0" borderId="25" xfId="58" applyFont="1" applyFill="1" applyBorder="1">
      <alignment/>
      <protection/>
    </xf>
    <xf numFmtId="0" fontId="28" fillId="0" borderId="0" xfId="58" applyFont="1" applyFill="1" applyBorder="1">
      <alignment/>
      <protection/>
    </xf>
    <xf numFmtId="0" fontId="28" fillId="0" borderId="23" xfId="58" applyFont="1" applyFill="1" applyBorder="1" applyAlignment="1">
      <alignment horizontal="center" vertical="center"/>
      <protection/>
    </xf>
    <xf numFmtId="0" fontId="33" fillId="0" borderId="23" xfId="58" applyFont="1" applyFill="1" applyBorder="1">
      <alignment/>
      <protection/>
    </xf>
    <xf numFmtId="0" fontId="26" fillId="17" borderId="21" xfId="58" applyFont="1" applyFill="1" applyBorder="1">
      <alignment/>
      <protection/>
    </xf>
    <xf numFmtId="0" fontId="30" fillId="0" borderId="0" xfId="58" applyFont="1" applyBorder="1">
      <alignment/>
      <protection/>
    </xf>
    <xf numFmtId="0" fontId="30" fillId="0" borderId="25" xfId="58" applyFont="1" applyBorder="1">
      <alignment/>
      <protection/>
    </xf>
    <xf numFmtId="0" fontId="21" fillId="0" borderId="0" xfId="56" applyFont="1" applyAlignment="1">
      <alignment/>
      <protection/>
    </xf>
    <xf numFmtId="0" fontId="26" fillId="17" borderId="12" xfId="58" applyFont="1" applyFill="1" applyBorder="1">
      <alignment/>
      <protection/>
    </xf>
    <xf numFmtId="3" fontId="34" fillId="0" borderId="0" xfId="56" applyNumberFormat="1" applyFont="1">
      <alignment/>
      <protection/>
    </xf>
    <xf numFmtId="0" fontId="35" fillId="0" borderId="0" xfId="56" applyFont="1">
      <alignment/>
      <protection/>
    </xf>
    <xf numFmtId="3" fontId="35" fillId="0" borderId="0" xfId="56" applyNumberFormat="1" applyFont="1">
      <alignment/>
      <protection/>
    </xf>
    <xf numFmtId="3" fontId="35" fillId="0" borderId="0" xfId="56" applyNumberFormat="1" applyFont="1" applyAlignment="1">
      <alignment horizontal="right"/>
      <protection/>
    </xf>
    <xf numFmtId="0" fontId="38" fillId="0" borderId="12" xfId="56" applyFont="1" applyBorder="1" applyAlignment="1">
      <alignment horizontal="center"/>
      <protection/>
    </xf>
    <xf numFmtId="0" fontId="38" fillId="0" borderId="12" xfId="56" applyFont="1" applyBorder="1" applyAlignment="1">
      <alignment vertical="center"/>
      <protection/>
    </xf>
    <xf numFmtId="3" fontId="39" fillId="0" borderId="12" xfId="56" applyNumberFormat="1" applyFont="1" applyFill="1" applyBorder="1" applyAlignment="1">
      <alignment vertical="center"/>
      <protection/>
    </xf>
    <xf numFmtId="3" fontId="39" fillId="0" borderId="12" xfId="56" applyNumberFormat="1" applyFont="1" applyBorder="1" applyAlignment="1">
      <alignment vertical="center"/>
      <protection/>
    </xf>
    <xf numFmtId="192" fontId="38" fillId="0" borderId="12" xfId="56" applyNumberFormat="1" applyFont="1" applyBorder="1" applyAlignment="1">
      <alignment vertical="center"/>
      <protection/>
    </xf>
    <xf numFmtId="49" fontId="38" fillId="0" borderId="12" xfId="56" applyNumberFormat="1" applyFont="1" applyBorder="1" applyAlignment="1">
      <alignment vertical="center"/>
      <protection/>
    </xf>
    <xf numFmtId="0" fontId="36" fillId="17" borderId="12" xfId="56" applyFont="1" applyFill="1" applyBorder="1" applyAlignment="1">
      <alignment horizontal="center"/>
      <protection/>
    </xf>
    <xf numFmtId="0" fontId="36" fillId="17" borderId="12" xfId="56" applyFont="1" applyFill="1" applyBorder="1" applyAlignment="1">
      <alignment vertical="center"/>
      <protection/>
    </xf>
    <xf numFmtId="3" fontId="37" fillId="17" borderId="12" xfId="56" applyNumberFormat="1" applyFont="1" applyFill="1" applyBorder="1" applyAlignment="1">
      <alignment vertical="center"/>
      <protection/>
    </xf>
    <xf numFmtId="0" fontId="36" fillId="0" borderId="12" xfId="56" applyFont="1" applyBorder="1" applyAlignment="1">
      <alignment horizontal="center"/>
      <protection/>
    </xf>
    <xf numFmtId="0" fontId="36" fillId="0" borderId="12" xfId="56" applyFont="1" applyBorder="1" applyAlignment="1">
      <alignment vertical="center"/>
      <protection/>
    </xf>
    <xf numFmtId="3" fontId="37" fillId="0" borderId="12" xfId="56" applyNumberFormat="1" applyFont="1" applyBorder="1" applyAlignment="1">
      <alignment vertical="center"/>
      <protection/>
    </xf>
    <xf numFmtId="49" fontId="38" fillId="0" borderId="12" xfId="56" applyNumberFormat="1" applyFont="1" applyBorder="1" applyAlignment="1">
      <alignment horizontal="left" vertical="center" wrapText="1"/>
      <protection/>
    </xf>
    <xf numFmtId="0" fontId="36" fillId="17" borderId="12" xfId="56" applyFont="1" applyFill="1" applyBorder="1" applyAlignment="1">
      <alignment vertical="center" wrapText="1"/>
      <protection/>
    </xf>
    <xf numFmtId="3" fontId="37" fillId="0" borderId="12" xfId="56" applyNumberFormat="1" applyFont="1" applyFill="1" applyBorder="1" applyAlignment="1">
      <alignment vertical="center"/>
      <protection/>
    </xf>
    <xf numFmtId="0" fontId="36" fillId="17" borderId="12" xfId="56" applyFont="1" applyFill="1" applyBorder="1" applyAlignment="1">
      <alignment horizontal="left" vertical="center" wrapText="1"/>
      <protection/>
    </xf>
    <xf numFmtId="0" fontId="21" fillId="0" borderId="0" xfId="56" applyFont="1" applyAlignment="1">
      <alignment horizontal="center"/>
      <protection/>
    </xf>
    <xf numFmtId="3" fontId="37" fillId="23" borderId="12" xfId="56" applyNumberFormat="1" applyFont="1" applyFill="1" applyBorder="1" applyAlignment="1">
      <alignment vertical="center"/>
      <protection/>
    </xf>
    <xf numFmtId="192" fontId="38" fillId="23" borderId="12" xfId="56" applyNumberFormat="1" applyFont="1" applyFill="1" applyBorder="1" applyAlignment="1">
      <alignment vertical="center"/>
      <protection/>
    </xf>
    <xf numFmtId="0" fontId="38" fillId="0" borderId="21" xfId="56" applyFont="1" applyBorder="1" applyAlignment="1">
      <alignment vertical="center"/>
      <protection/>
    </xf>
    <xf numFmtId="0" fontId="38" fillId="0" borderId="21" xfId="56" applyFont="1" applyBorder="1" applyAlignment="1">
      <alignment horizontal="center"/>
      <protection/>
    </xf>
    <xf numFmtId="0" fontId="0" fillId="0" borderId="0" xfId="0" applyAlignment="1">
      <alignment wrapText="1"/>
    </xf>
    <xf numFmtId="0" fontId="0" fillId="0" borderId="12" xfId="0" applyFont="1" applyBorder="1" applyAlignment="1">
      <alignment/>
    </xf>
    <xf numFmtId="4" fontId="0" fillId="0" borderId="12" xfId="0" applyNumberFormat="1" applyBorder="1" applyAlignment="1">
      <alignment/>
    </xf>
    <xf numFmtId="0" fontId="17" fillId="23" borderId="12" xfId="0" applyFont="1" applyFill="1" applyBorder="1" applyAlignment="1">
      <alignment/>
    </xf>
    <xf numFmtId="0" fontId="17" fillId="23" borderId="12" xfId="0" applyFont="1" applyFill="1" applyBorder="1" applyAlignment="1">
      <alignment horizontal="center" wrapText="1"/>
    </xf>
    <xf numFmtId="0" fontId="10" fillId="0" borderId="12" xfId="59" applyFont="1" applyBorder="1" applyAlignment="1">
      <alignment vertical="top" wrapText="1"/>
      <protection/>
    </xf>
    <xf numFmtId="0" fontId="27" fillId="0" borderId="0" xfId="59" applyFont="1">
      <alignment/>
      <protection/>
    </xf>
    <xf numFmtId="0" fontId="6" fillId="24" borderId="11" xfId="59" applyFont="1" applyFill="1" applyBorder="1" applyAlignment="1">
      <alignment vertical="top" wrapText="1"/>
      <protection/>
    </xf>
    <xf numFmtId="168" fontId="6" fillId="0" borderId="13" xfId="59" applyNumberFormat="1" applyFont="1" applyFill="1" applyBorder="1" applyAlignment="1">
      <alignment vertical="top" wrapText="1"/>
      <protection/>
    </xf>
    <xf numFmtId="0" fontId="6" fillId="23" borderId="12" xfId="59" applyFont="1" applyFill="1" applyBorder="1" applyAlignment="1">
      <alignment horizontal="center" vertical="center" wrapText="1"/>
      <protection/>
    </xf>
    <xf numFmtId="0" fontId="12" fillId="23" borderId="27" xfId="59" applyFont="1" applyFill="1" applyBorder="1" applyAlignment="1">
      <alignment horizontal="center" vertical="center" wrapText="1"/>
      <protection/>
    </xf>
    <xf numFmtId="0" fontId="12" fillId="23" borderId="28" xfId="59" applyFont="1" applyFill="1" applyBorder="1" applyAlignment="1">
      <alignment horizontal="center" vertical="center" wrapText="1"/>
      <protection/>
    </xf>
    <xf numFmtId="0" fontId="12" fillId="23" borderId="22" xfId="59" applyFont="1" applyFill="1" applyBorder="1" applyAlignment="1">
      <alignment horizontal="center" vertical="center" wrapText="1"/>
      <protection/>
    </xf>
    <xf numFmtId="0" fontId="12" fillId="23" borderId="29" xfId="59" applyFont="1" applyFill="1" applyBorder="1" applyAlignment="1">
      <alignment horizontal="center" vertical="center" wrapText="1"/>
      <protection/>
    </xf>
    <xf numFmtId="0" fontId="12" fillId="23" borderId="30" xfId="59" applyFont="1" applyFill="1" applyBorder="1" applyAlignment="1">
      <alignment horizontal="center" vertical="center" wrapText="1"/>
      <protection/>
    </xf>
    <xf numFmtId="3" fontId="17" fillId="0" borderId="0" xfId="59" applyNumberFormat="1" applyFont="1">
      <alignment/>
      <protection/>
    </xf>
    <xf numFmtId="0" fontId="17" fillId="0" borderId="0" xfId="59" applyFont="1">
      <alignment/>
      <protection/>
    </xf>
    <xf numFmtId="0" fontId="6" fillId="23" borderId="12" xfId="57" applyFont="1" applyFill="1" applyBorder="1" applyAlignment="1">
      <alignment horizontal="center" vertical="center"/>
      <protection/>
    </xf>
    <xf numFmtId="0" fontId="0" fillId="24" borderId="0" xfId="0" applyFill="1" applyAlignment="1">
      <alignment/>
    </xf>
    <xf numFmtId="3" fontId="4" fillId="0" borderId="0" xfId="56" applyNumberFormat="1" applyFont="1">
      <alignment/>
      <protection/>
    </xf>
    <xf numFmtId="0" fontId="4" fillId="0" borderId="0" xfId="56" applyFont="1">
      <alignment/>
      <protection/>
    </xf>
    <xf numFmtId="3" fontId="41" fillId="0" borderId="0" xfId="56" applyNumberFormat="1" applyFont="1">
      <alignment/>
      <protection/>
    </xf>
    <xf numFmtId="0" fontId="0" fillId="0" borderId="0" xfId="56" applyFont="1">
      <alignment/>
      <protection/>
    </xf>
    <xf numFmtId="3" fontId="0" fillId="0" borderId="0" xfId="56" applyNumberFormat="1" applyFont="1">
      <alignment/>
      <protection/>
    </xf>
    <xf numFmtId="3" fontId="0" fillId="0" borderId="0" xfId="56" applyNumberFormat="1" applyFont="1" applyAlignment="1">
      <alignment horizontal="right"/>
      <protection/>
    </xf>
    <xf numFmtId="0" fontId="40" fillId="24" borderId="12" xfId="56" applyFont="1" applyFill="1" applyBorder="1" applyAlignment="1">
      <alignment horizontal="center" vertical="center"/>
      <protection/>
    </xf>
    <xf numFmtId="0" fontId="44" fillId="24" borderId="12" xfId="0" applyFont="1" applyFill="1" applyBorder="1" applyAlignment="1">
      <alignment horizontal="justify" vertical="center" wrapText="1"/>
    </xf>
    <xf numFmtId="3" fontId="40" fillId="24" borderId="12" xfId="56" applyNumberFormat="1" applyFont="1" applyFill="1" applyBorder="1">
      <alignment/>
      <protection/>
    </xf>
    <xf numFmtId="3" fontId="40" fillId="24" borderId="12" xfId="56" applyNumberFormat="1" applyFont="1" applyFill="1" applyBorder="1" applyAlignment="1">
      <alignment vertical="center"/>
      <protection/>
    </xf>
    <xf numFmtId="3" fontId="4" fillId="24" borderId="12" xfId="56" applyNumberFormat="1" applyFont="1" applyFill="1" applyBorder="1" applyAlignment="1">
      <alignment vertical="center"/>
      <protection/>
    </xf>
    <xf numFmtId="0" fontId="4" fillId="17" borderId="12" xfId="56" applyFont="1" applyFill="1" applyBorder="1" applyAlignment="1">
      <alignment horizontal="center" vertical="center"/>
      <protection/>
    </xf>
    <xf numFmtId="0" fontId="45" fillId="17" borderId="12" xfId="0" applyFont="1" applyFill="1" applyBorder="1" applyAlignment="1">
      <alignment horizontal="justify" vertical="center" wrapText="1"/>
    </xf>
    <xf numFmtId="3" fontId="4" fillId="17" borderId="19" xfId="56" applyNumberFormat="1" applyFont="1" applyFill="1" applyBorder="1" applyAlignment="1">
      <alignment vertical="center"/>
      <protection/>
    </xf>
    <xf numFmtId="3" fontId="4" fillId="17" borderId="12" xfId="56" applyNumberFormat="1" applyFont="1" applyFill="1" applyBorder="1" applyAlignment="1">
      <alignment vertical="center"/>
      <protection/>
    </xf>
    <xf numFmtId="0" fontId="40" fillId="24" borderId="24" xfId="56" applyFont="1" applyFill="1" applyBorder="1" applyAlignment="1">
      <alignment horizontal="center" vertical="center"/>
      <protection/>
    </xf>
    <xf numFmtId="0" fontId="44" fillId="24" borderId="24" xfId="0" applyFont="1" applyFill="1" applyBorder="1" applyAlignment="1">
      <alignment horizontal="justify" vertical="center" wrapText="1"/>
    </xf>
    <xf numFmtId="3" fontId="4" fillId="24" borderId="23" xfId="56" applyNumberFormat="1" applyFont="1" applyFill="1" applyBorder="1" applyAlignment="1">
      <alignment vertical="center"/>
      <protection/>
    </xf>
    <xf numFmtId="3" fontId="4" fillId="24" borderId="24" xfId="56" applyNumberFormat="1" applyFont="1" applyFill="1" applyBorder="1" applyAlignment="1">
      <alignment vertical="center"/>
      <protection/>
    </xf>
    <xf numFmtId="0" fontId="45" fillId="24" borderId="24" xfId="0" applyFont="1" applyFill="1" applyBorder="1" applyAlignment="1">
      <alignment horizontal="justify" vertical="center" wrapText="1"/>
    </xf>
    <xf numFmtId="3" fontId="40" fillId="24" borderId="23" xfId="56" applyNumberFormat="1" applyFont="1" applyFill="1" applyBorder="1">
      <alignment/>
      <protection/>
    </xf>
    <xf numFmtId="3" fontId="40" fillId="24" borderId="24" xfId="56" applyNumberFormat="1" applyFont="1" applyFill="1" applyBorder="1">
      <alignment/>
      <protection/>
    </xf>
    <xf numFmtId="3" fontId="4" fillId="17" borderId="19" xfId="56" applyNumberFormat="1" applyFont="1" applyFill="1" applyBorder="1">
      <alignment/>
      <protection/>
    </xf>
    <xf numFmtId="3" fontId="4" fillId="17" borderId="12" xfId="56" applyNumberFormat="1" applyFont="1" applyFill="1" applyBorder="1">
      <alignment/>
      <protection/>
    </xf>
    <xf numFmtId="0" fontId="4" fillId="24" borderId="24" xfId="56" applyFont="1" applyFill="1" applyBorder="1" applyAlignment="1">
      <alignment horizontal="center" vertical="center"/>
      <protection/>
    </xf>
    <xf numFmtId="3" fontId="4" fillId="24" borderId="23" xfId="56" applyNumberFormat="1" applyFont="1" applyFill="1" applyBorder="1">
      <alignment/>
      <protection/>
    </xf>
    <xf numFmtId="3" fontId="4" fillId="24" borderId="24" xfId="56" applyNumberFormat="1" applyFont="1" applyFill="1" applyBorder="1">
      <alignment/>
      <protection/>
    </xf>
    <xf numFmtId="0" fontId="22" fillId="24" borderId="0" xfId="56" applyFont="1" applyFill="1" applyBorder="1" applyAlignment="1">
      <alignment horizontal="center" vertical="center"/>
      <protection/>
    </xf>
    <xf numFmtId="0" fontId="22" fillId="24" borderId="0" xfId="56" applyFont="1" applyFill="1">
      <alignment/>
      <protection/>
    </xf>
    <xf numFmtId="3" fontId="22" fillId="24" borderId="0" xfId="56" applyNumberFormat="1" applyFont="1" applyFill="1">
      <alignment/>
      <protection/>
    </xf>
    <xf numFmtId="0" fontId="45" fillId="17" borderId="12" xfId="0" applyFont="1" applyFill="1" applyBorder="1" applyAlignment="1">
      <alignment horizontal="center" vertical="center" wrapText="1"/>
    </xf>
    <xf numFmtId="3" fontId="47" fillId="0" borderId="0" xfId="56" applyNumberFormat="1" applyFont="1">
      <alignment/>
      <protection/>
    </xf>
    <xf numFmtId="3" fontId="18" fillId="24" borderId="17" xfId="56" applyNumberFormat="1" applyFont="1" applyFill="1" applyBorder="1" applyAlignment="1">
      <alignment horizontal="center" vertical="center" wrapText="1"/>
      <protection/>
    </xf>
    <xf numFmtId="3" fontId="18" fillId="24" borderId="16" xfId="56" applyNumberFormat="1" applyFont="1" applyFill="1" applyBorder="1" applyAlignment="1">
      <alignment horizontal="center" vertical="center" wrapText="1"/>
      <protection/>
    </xf>
    <xf numFmtId="3" fontId="18" fillId="24" borderId="18" xfId="56" applyNumberFormat="1" applyFont="1" applyFill="1" applyBorder="1" applyAlignment="1">
      <alignment horizontal="center" vertical="center" wrapText="1"/>
      <protection/>
    </xf>
    <xf numFmtId="0" fontId="48" fillId="24" borderId="21" xfId="56" applyFont="1" applyFill="1" applyBorder="1" applyAlignment="1">
      <alignment horizontal="center" vertical="center"/>
      <protection/>
    </xf>
    <xf numFmtId="0" fontId="49" fillId="0" borderId="21" xfId="0" applyFont="1" applyBorder="1" applyAlignment="1">
      <alignment horizontal="justify" vertical="center" wrapText="1"/>
    </xf>
    <xf numFmtId="3" fontId="40" fillId="24" borderId="21" xfId="56" applyNumberFormat="1" applyFont="1" applyFill="1" applyBorder="1">
      <alignment/>
      <protection/>
    </xf>
    <xf numFmtId="3" fontId="40" fillId="24" borderId="15" xfId="56" applyNumberFormat="1" applyFont="1" applyFill="1" applyBorder="1">
      <alignment/>
      <protection/>
    </xf>
    <xf numFmtId="3" fontId="40" fillId="24" borderId="31" xfId="56" applyNumberFormat="1" applyFont="1" applyFill="1" applyBorder="1">
      <alignment/>
      <protection/>
    </xf>
    <xf numFmtId="0" fontId="48" fillId="24" borderId="12" xfId="56" applyFont="1" applyFill="1" applyBorder="1" applyAlignment="1">
      <alignment horizontal="center" vertical="center"/>
      <protection/>
    </xf>
    <xf numFmtId="0" fontId="49" fillId="0" borderId="12" xfId="0" applyFont="1" applyBorder="1" applyAlignment="1">
      <alignment horizontal="justify" vertical="center"/>
    </xf>
    <xf numFmtId="0" fontId="50" fillId="0" borderId="12" xfId="0" applyFont="1" applyBorder="1" applyAlignment="1">
      <alignment horizontal="justify" vertical="center"/>
    </xf>
    <xf numFmtId="3" fontId="4" fillId="24" borderId="12" xfId="56" applyNumberFormat="1" applyFont="1" applyFill="1" applyBorder="1">
      <alignment/>
      <protection/>
    </xf>
    <xf numFmtId="0" fontId="48" fillId="0" borderId="12" xfId="56" applyFont="1" applyBorder="1" applyAlignment="1">
      <alignment horizontal="center"/>
      <protection/>
    </xf>
    <xf numFmtId="3" fontId="40" fillId="0" borderId="12" xfId="56" applyNumberFormat="1" applyFont="1" applyBorder="1">
      <alignment/>
      <protection/>
    </xf>
    <xf numFmtId="0" fontId="48" fillId="17" borderId="12" xfId="56" applyFont="1" applyFill="1" applyBorder="1" applyAlignment="1">
      <alignment horizontal="center"/>
      <protection/>
    </xf>
    <xf numFmtId="0" fontId="50" fillId="17" borderId="12" xfId="0" applyFont="1" applyFill="1" applyBorder="1" applyAlignment="1">
      <alignment horizontal="justify" vertical="center"/>
    </xf>
    <xf numFmtId="3" fontId="4" fillId="0" borderId="12" xfId="56" applyNumberFormat="1" applyFont="1" applyBorder="1">
      <alignment/>
      <protection/>
    </xf>
    <xf numFmtId="4" fontId="17" fillId="0" borderId="12" xfId="0" applyNumberFormat="1" applyFont="1" applyBorder="1" applyAlignment="1">
      <alignment/>
    </xf>
    <xf numFmtId="0" fontId="42" fillId="0" borderId="0" xfId="56" applyFont="1" applyAlignment="1">
      <alignment horizontal="center"/>
      <protection/>
    </xf>
    <xf numFmtId="0" fontId="5" fillId="0" borderId="0" xfId="58" applyFont="1" applyBorder="1" applyAlignment="1">
      <alignment/>
      <protection/>
    </xf>
    <xf numFmtId="3" fontId="4" fillId="0" borderId="0" xfId="56" applyNumberFormat="1" applyFont="1" applyAlignment="1">
      <alignment/>
      <protection/>
    </xf>
    <xf numFmtId="0" fontId="0" fillId="0" borderId="0" xfId="0" applyAlignment="1">
      <alignment horizontal="center"/>
    </xf>
    <xf numFmtId="3" fontId="69" fillId="0" borderId="12" xfId="56" applyNumberFormat="1" applyFont="1" applyBorder="1" applyAlignment="1">
      <alignment vertical="center"/>
      <protection/>
    </xf>
    <xf numFmtId="3" fontId="69" fillId="0" borderId="12" xfId="56" applyNumberFormat="1" applyFont="1" applyFill="1" applyBorder="1" applyAlignment="1">
      <alignment vertical="center"/>
      <protection/>
    </xf>
    <xf numFmtId="0" fontId="70" fillId="24" borderId="12" xfId="59" applyFont="1" applyFill="1" applyBorder="1" applyAlignment="1">
      <alignment vertical="top" wrapText="1"/>
      <protection/>
    </xf>
    <xf numFmtId="0" fontId="71" fillId="24" borderId="12" xfId="59" applyFont="1" applyFill="1" applyBorder="1">
      <alignment/>
      <protection/>
    </xf>
    <xf numFmtId="0" fontId="1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57" applyFont="1" applyAlignment="1">
      <alignment horizontal="center"/>
      <protection/>
    </xf>
    <xf numFmtId="0" fontId="17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3" fontId="39" fillId="11" borderId="12" xfId="56" applyNumberFormat="1" applyFont="1" applyFill="1" applyBorder="1" applyAlignment="1">
      <alignment vertical="center"/>
      <protection/>
    </xf>
    <xf numFmtId="3" fontId="37" fillId="11" borderId="12" xfId="56" applyNumberFormat="1" applyFont="1" applyFill="1" applyBorder="1" applyAlignment="1">
      <alignment vertical="center"/>
      <protection/>
    </xf>
    <xf numFmtId="0" fontId="36" fillId="11" borderId="12" xfId="56" applyFont="1" applyFill="1" applyBorder="1" applyAlignment="1">
      <alignment horizontal="center"/>
      <protection/>
    </xf>
    <xf numFmtId="0" fontId="36" fillId="11" borderId="12" xfId="56" applyFont="1" applyFill="1" applyBorder="1" applyAlignment="1">
      <alignment vertical="center" wrapText="1"/>
      <protection/>
    </xf>
    <xf numFmtId="0" fontId="36" fillId="11" borderId="12" xfId="56" applyFont="1" applyFill="1" applyBorder="1" applyAlignment="1">
      <alignment vertical="center"/>
      <protection/>
    </xf>
    <xf numFmtId="0" fontId="36" fillId="11" borderId="12" xfId="56" applyFont="1" applyFill="1" applyBorder="1" applyAlignment="1">
      <alignment horizontal="left" vertical="center" wrapText="1"/>
      <protection/>
    </xf>
    <xf numFmtId="3" fontId="0" fillId="0" borderId="12" xfId="0" applyNumberFormat="1" applyFont="1" applyBorder="1" applyAlignment="1">
      <alignment/>
    </xf>
    <xf numFmtId="0" fontId="9" fillId="0" borderId="12" xfId="59" applyFont="1" applyBorder="1" applyAlignment="1">
      <alignment horizontal="left" vertical="top" wrapText="1"/>
      <protection/>
    </xf>
    <xf numFmtId="0" fontId="0" fillId="0" borderId="12" xfId="0" applyFont="1" applyBorder="1" applyAlignment="1">
      <alignment horizontal="left" indent="2"/>
    </xf>
    <xf numFmtId="0" fontId="0" fillId="0" borderId="12" xfId="0" applyFont="1" applyBorder="1" applyAlignment="1">
      <alignment horizontal="left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24" borderId="12" xfId="0" applyFont="1" applyFill="1" applyBorder="1" applyAlignment="1">
      <alignment/>
    </xf>
    <xf numFmtId="3" fontId="0" fillId="24" borderId="12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17" fillId="25" borderId="12" xfId="0" applyFont="1" applyFill="1" applyBorder="1" applyAlignment="1">
      <alignment/>
    </xf>
    <xf numFmtId="3" fontId="17" fillId="25" borderId="12" xfId="0" applyNumberFormat="1" applyFont="1" applyFill="1" applyBorder="1" applyAlignment="1">
      <alignment/>
    </xf>
    <xf numFmtId="0" fontId="17" fillId="25" borderId="12" xfId="0" applyFont="1" applyFill="1" applyBorder="1" applyAlignment="1">
      <alignment wrapText="1"/>
    </xf>
    <xf numFmtId="0" fontId="0" fillId="25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25" borderId="1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51" fillId="0" borderId="12" xfId="0" applyFont="1" applyBorder="1" applyAlignment="1">
      <alignment/>
    </xf>
    <xf numFmtId="3" fontId="51" fillId="0" borderId="12" xfId="0" applyNumberFormat="1" applyFont="1" applyBorder="1" applyAlignment="1">
      <alignment/>
    </xf>
    <xf numFmtId="0" fontId="0" fillId="11" borderId="0" xfId="0" applyFill="1" applyAlignment="1">
      <alignment/>
    </xf>
    <xf numFmtId="0" fontId="73" fillId="11" borderId="0" xfId="0" applyFont="1" applyFill="1" applyAlignment="1">
      <alignment/>
    </xf>
    <xf numFmtId="0" fontId="17" fillId="24" borderId="0" xfId="0" applyFont="1" applyFill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 horizontal="left" indent="2"/>
    </xf>
    <xf numFmtId="0" fontId="0" fillId="0" borderId="21" xfId="0" applyFont="1" applyFill="1" applyBorder="1" applyAlignment="1">
      <alignment horizontal="left" indent="2"/>
    </xf>
    <xf numFmtId="0" fontId="0" fillId="26" borderId="12" xfId="0" applyFont="1" applyFill="1" applyBorder="1" applyAlignment="1">
      <alignment/>
    </xf>
    <xf numFmtId="3" fontId="0" fillId="26" borderId="12" xfId="0" applyNumberFormat="1" applyFont="1" applyFill="1" applyBorder="1" applyAlignment="1">
      <alignment/>
    </xf>
    <xf numFmtId="0" fontId="1" fillId="24" borderId="12" xfId="59" applyFont="1" applyFill="1" applyBorder="1" applyAlignment="1">
      <alignment vertical="top" wrapText="1"/>
      <protection/>
    </xf>
    <xf numFmtId="168" fontId="1" fillId="24" borderId="10" xfId="59" applyNumberFormat="1" applyFont="1" applyFill="1" applyBorder="1" applyAlignment="1">
      <alignment vertical="top" wrapText="1"/>
      <protection/>
    </xf>
    <xf numFmtId="168" fontId="6" fillId="24" borderId="13" xfId="59" applyNumberFormat="1" applyFont="1" applyFill="1" applyBorder="1" applyAlignment="1">
      <alignment vertical="top" wrapText="1"/>
      <protection/>
    </xf>
    <xf numFmtId="168" fontId="1" fillId="24" borderId="0" xfId="59" applyNumberFormat="1" applyFont="1" applyFill="1" applyBorder="1" applyAlignment="1">
      <alignment vertical="top" wrapText="1"/>
      <protection/>
    </xf>
    <xf numFmtId="3" fontId="40" fillId="24" borderId="0" xfId="56" applyNumberFormat="1" applyFont="1" applyFill="1" applyBorder="1">
      <alignment/>
      <protection/>
    </xf>
    <xf numFmtId="9" fontId="6" fillId="0" borderId="12" xfId="66" applyFont="1" applyBorder="1" applyAlignment="1">
      <alignment horizontal="center" vertical="center"/>
    </xf>
    <xf numFmtId="9" fontId="17" fillId="0" borderId="12" xfId="66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3" fontId="0" fillId="0" borderId="0" xfId="56" applyNumberFormat="1" applyFont="1" applyAlignment="1">
      <alignment/>
      <protection/>
    </xf>
    <xf numFmtId="3" fontId="40" fillId="0" borderId="0" xfId="56" applyNumberFormat="1" applyFont="1" applyAlignment="1">
      <alignment/>
      <protection/>
    </xf>
    <xf numFmtId="0" fontId="42" fillId="0" borderId="0" xfId="0" applyFont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8" fillId="0" borderId="0" xfId="0" applyFont="1" applyAlignment="1">
      <alignment/>
    </xf>
    <xf numFmtId="0" fontId="28" fillId="0" borderId="23" xfId="58" applyFont="1" applyFill="1" applyBorder="1" applyAlignment="1">
      <alignment vertical="center"/>
      <protection/>
    </xf>
    <xf numFmtId="0" fontId="29" fillId="0" borderId="23" xfId="58" applyFont="1" applyFill="1" applyBorder="1" applyAlignment="1">
      <alignment/>
      <protection/>
    </xf>
    <xf numFmtId="0" fontId="30" fillId="0" borderId="25" xfId="58" applyFont="1" applyFill="1" applyBorder="1" applyAlignment="1">
      <alignment/>
      <protection/>
    </xf>
    <xf numFmtId="0" fontId="30" fillId="17" borderId="11" xfId="58" applyFont="1" applyFill="1" applyBorder="1" applyAlignment="1">
      <alignment wrapText="1"/>
      <protection/>
    </xf>
    <xf numFmtId="0" fontId="29" fillId="17" borderId="19" xfId="58" applyFont="1" applyFill="1" applyBorder="1" applyAlignment="1">
      <alignment wrapText="1"/>
      <protection/>
    </xf>
    <xf numFmtId="0" fontId="23" fillId="17" borderId="22" xfId="56" applyFont="1" applyFill="1" applyBorder="1" applyAlignment="1">
      <alignment horizontal="center" vertical="center"/>
      <protection/>
    </xf>
    <xf numFmtId="0" fontId="22" fillId="17" borderId="22" xfId="5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0" xfId="56" applyFont="1" applyAlignment="1">
      <alignment horizontal="center"/>
      <protection/>
    </xf>
    <xf numFmtId="14" fontId="21" fillId="0" borderId="0" xfId="56" applyNumberFormat="1" applyFont="1" applyAlignment="1">
      <alignment horizontal="center"/>
      <protection/>
    </xf>
    <xf numFmtId="0" fontId="5" fillId="0" borderId="32" xfId="58" applyFont="1" applyBorder="1" applyAlignment="1">
      <alignment horizontal="right"/>
      <protection/>
    </xf>
    <xf numFmtId="0" fontId="23" fillId="17" borderId="29" xfId="56" applyFont="1" applyFill="1" applyBorder="1" applyAlignment="1">
      <alignment horizontal="center" vertical="center"/>
      <protection/>
    </xf>
    <xf numFmtId="0" fontId="23" fillId="17" borderId="28" xfId="56" applyFont="1" applyFill="1" applyBorder="1" applyAlignment="1">
      <alignment horizontal="center" vertical="center"/>
      <protection/>
    </xf>
    <xf numFmtId="0" fontId="25" fillId="17" borderId="19" xfId="58" applyFont="1" applyFill="1" applyBorder="1" applyAlignment="1">
      <alignment horizontal="center" vertical="center" wrapText="1"/>
      <protection/>
    </xf>
    <xf numFmtId="0" fontId="25" fillId="17" borderId="33" xfId="58" applyFont="1" applyFill="1" applyBorder="1" applyAlignment="1">
      <alignment horizontal="center" vertical="center" wrapText="1"/>
      <protection/>
    </xf>
    <xf numFmtId="0" fontId="29" fillId="17" borderId="19" xfId="58" applyFont="1" applyFill="1" applyBorder="1" applyAlignment="1">
      <alignment vertical="center" wrapText="1"/>
      <protection/>
    </xf>
    <xf numFmtId="0" fontId="30" fillId="17" borderId="33" xfId="58" applyFont="1" applyFill="1" applyBorder="1" applyAlignment="1">
      <alignment wrapText="1"/>
      <protection/>
    </xf>
    <xf numFmtId="0" fontId="29" fillId="0" borderId="34" xfId="58" applyFont="1" applyFill="1" applyBorder="1" applyAlignment="1">
      <alignment wrapText="1"/>
      <protection/>
    </xf>
    <xf numFmtId="0" fontId="30" fillId="0" borderId="35" xfId="58" applyFont="1" applyFill="1" applyBorder="1" applyAlignment="1">
      <alignment wrapText="1"/>
      <protection/>
    </xf>
    <xf numFmtId="0" fontId="30" fillId="0" borderId="36" xfId="58" applyFont="1" applyFill="1" applyBorder="1" applyAlignment="1">
      <alignment/>
      <protection/>
    </xf>
    <xf numFmtId="0" fontId="25" fillId="0" borderId="0" xfId="58" applyFont="1" applyAlignment="1">
      <alignment horizontal="center"/>
      <protection/>
    </xf>
    <xf numFmtId="0" fontId="28" fillId="0" borderId="23" xfId="58" applyFont="1" applyFill="1" applyBorder="1" applyAlignment="1">
      <alignment/>
      <protection/>
    </xf>
    <xf numFmtId="0" fontId="30" fillId="0" borderId="0" xfId="58" applyFont="1" applyFill="1" applyBorder="1" applyAlignment="1">
      <alignment/>
      <protection/>
    </xf>
    <xf numFmtId="0" fontId="29" fillId="0" borderId="23" xfId="58" applyFont="1" applyFill="1" applyBorder="1" applyAlignment="1">
      <alignment vertical="center" wrapText="1"/>
      <protection/>
    </xf>
    <xf numFmtId="0" fontId="32" fillId="0" borderId="0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29" fillId="0" borderId="23" xfId="58" applyFont="1" applyFill="1" applyBorder="1" applyAlignment="1">
      <alignment horizontal="left" vertical="center" wrapText="1"/>
      <protection/>
    </xf>
    <xf numFmtId="0" fontId="30" fillId="0" borderId="0" xfId="58" applyFont="1" applyFill="1" applyBorder="1" applyAlignment="1">
      <alignment horizontal="left" vertical="center" wrapText="1"/>
      <protection/>
    </xf>
    <xf numFmtId="0" fontId="30" fillId="0" borderId="25" xfId="58" applyFont="1" applyFill="1" applyBorder="1" applyAlignment="1">
      <alignment horizontal="left" vertical="center" wrapText="1"/>
      <protection/>
    </xf>
    <xf numFmtId="0" fontId="28" fillId="0" borderId="23" xfId="58" applyFont="1" applyFill="1" applyBorder="1" applyAlignment="1">
      <alignment wrapText="1"/>
      <protection/>
    </xf>
    <xf numFmtId="0" fontId="30" fillId="0" borderId="0" xfId="58" applyFont="1" applyFill="1" applyBorder="1" applyAlignment="1">
      <alignment wrapText="1"/>
      <protection/>
    </xf>
    <xf numFmtId="0" fontId="30" fillId="0" borderId="0" xfId="58" applyFont="1" applyFill="1" applyBorder="1" applyAlignment="1">
      <alignment vertical="center"/>
      <protection/>
    </xf>
    <xf numFmtId="0" fontId="32" fillId="0" borderId="25" xfId="0" applyFont="1" applyBorder="1" applyAlignment="1">
      <alignment vertical="center"/>
    </xf>
    <xf numFmtId="0" fontId="25" fillId="0" borderId="0" xfId="58" applyFont="1" applyFill="1" applyBorder="1" applyAlignment="1">
      <alignment/>
      <protection/>
    </xf>
    <xf numFmtId="0" fontId="25" fillId="0" borderId="25" xfId="58" applyFont="1" applyFill="1" applyBorder="1" applyAlignment="1">
      <alignment/>
      <protection/>
    </xf>
    <xf numFmtId="0" fontId="29" fillId="17" borderId="34" xfId="58" applyFont="1" applyFill="1" applyBorder="1" applyAlignment="1">
      <alignment wrapText="1"/>
      <protection/>
    </xf>
    <xf numFmtId="0" fontId="30" fillId="17" borderId="35" xfId="58" applyFont="1" applyFill="1" applyBorder="1" applyAlignment="1">
      <alignment wrapText="1"/>
      <protection/>
    </xf>
    <xf numFmtId="0" fontId="30" fillId="17" borderId="36" xfId="58" applyFont="1" applyFill="1" applyBorder="1" applyAlignment="1">
      <alignment wrapText="1"/>
      <protection/>
    </xf>
    <xf numFmtId="0" fontId="29" fillId="0" borderId="23" xfId="58" applyFont="1" applyFill="1" applyBorder="1" applyAlignment="1">
      <alignment wrapText="1"/>
      <protection/>
    </xf>
    <xf numFmtId="0" fontId="29" fillId="17" borderId="19" xfId="58" applyFont="1" applyFill="1" applyBorder="1" applyAlignment="1">
      <alignment horizontal="left" vertical="center" wrapText="1"/>
      <protection/>
    </xf>
    <xf numFmtId="0" fontId="32" fillId="17" borderId="33" xfId="0" applyFont="1" applyFill="1" applyBorder="1" applyAlignment="1">
      <alignment horizontal="left" vertical="center" wrapText="1"/>
    </xf>
    <xf numFmtId="0" fontId="32" fillId="17" borderId="11" xfId="0" applyFont="1" applyFill="1" applyBorder="1" applyAlignment="1">
      <alignment horizontal="left" vertical="center" wrapText="1"/>
    </xf>
    <xf numFmtId="0" fontId="26" fillId="17" borderId="19" xfId="58" applyFont="1" applyFill="1" applyBorder="1" applyAlignment="1">
      <alignment horizontal="center" vertical="center" wrapText="1"/>
      <protection/>
    </xf>
    <xf numFmtId="0" fontId="26" fillId="17" borderId="33" xfId="58" applyFont="1" applyFill="1" applyBorder="1" applyAlignment="1">
      <alignment horizontal="center" vertical="center" wrapText="1"/>
      <protection/>
    </xf>
    <xf numFmtId="0" fontId="5" fillId="0" borderId="37" xfId="56" applyFont="1" applyBorder="1" applyAlignment="1">
      <alignment horizontal="right"/>
      <protection/>
    </xf>
    <xf numFmtId="0" fontId="5" fillId="0" borderId="37" xfId="56" applyBorder="1" applyAlignment="1">
      <alignment horizontal="right"/>
      <protection/>
    </xf>
    <xf numFmtId="3" fontId="4" fillId="17" borderId="38" xfId="56" applyNumberFormat="1" applyFont="1" applyFill="1" applyBorder="1" applyAlignment="1">
      <alignment horizontal="center" vertical="center" wrapText="1"/>
      <protection/>
    </xf>
    <xf numFmtId="3" fontId="4" fillId="17" borderId="11" xfId="56" applyNumberFormat="1" applyFont="1" applyFill="1" applyBorder="1" applyAlignment="1">
      <alignment horizontal="center" vertical="center" wrapText="1"/>
      <protection/>
    </xf>
    <xf numFmtId="0" fontId="18" fillId="24" borderId="39" xfId="56" applyFont="1" applyFill="1" applyBorder="1" applyAlignment="1">
      <alignment horizontal="center" vertical="center" wrapText="1"/>
      <protection/>
    </xf>
    <xf numFmtId="0" fontId="18" fillId="24" borderId="40" xfId="56" applyFont="1" applyFill="1" applyBorder="1" applyAlignment="1">
      <alignment horizontal="center" vertical="center" wrapText="1"/>
      <protection/>
    </xf>
    <xf numFmtId="0" fontId="18" fillId="24" borderId="41" xfId="56" applyFont="1" applyFill="1" applyBorder="1" applyAlignment="1">
      <alignment horizontal="center" vertical="center"/>
      <protection/>
    </xf>
    <xf numFmtId="0" fontId="18" fillId="24" borderId="42" xfId="56" applyFont="1" applyFill="1" applyBorder="1" applyAlignment="1">
      <alignment horizontal="center" vertical="center"/>
      <protection/>
    </xf>
    <xf numFmtId="3" fontId="4" fillId="17" borderId="19" xfId="56" applyNumberFormat="1" applyFont="1" applyFill="1" applyBorder="1" applyAlignment="1">
      <alignment horizontal="center" vertical="center" wrapText="1"/>
      <protection/>
    </xf>
    <xf numFmtId="3" fontId="37" fillId="17" borderId="26" xfId="56" applyNumberFormat="1" applyFont="1" applyFill="1" applyBorder="1" applyAlignment="1">
      <alignment horizontal="center" vertical="center" wrapText="1"/>
      <protection/>
    </xf>
    <xf numFmtId="3" fontId="37" fillId="17" borderId="24" xfId="56" applyNumberFormat="1" applyFont="1" applyFill="1" applyBorder="1" applyAlignment="1">
      <alignment horizontal="center" vertical="center" wrapText="1"/>
      <protection/>
    </xf>
    <xf numFmtId="3" fontId="37" fillId="17" borderId="21" xfId="56" applyNumberFormat="1" applyFont="1" applyFill="1" applyBorder="1" applyAlignment="1">
      <alignment horizontal="center" vertical="center" wrapText="1"/>
      <protection/>
    </xf>
    <xf numFmtId="0" fontId="36" fillId="17" borderId="12" xfId="56" applyFont="1" applyFill="1" applyBorder="1" applyAlignment="1">
      <alignment horizontal="center" vertical="center" wrapText="1"/>
      <protection/>
    </xf>
    <xf numFmtId="0" fontId="37" fillId="17" borderId="12" xfId="56" applyFont="1" applyFill="1" applyBorder="1" applyAlignment="1">
      <alignment horizontal="center" vertical="center"/>
      <protection/>
    </xf>
    <xf numFmtId="3" fontId="37" fillId="17" borderId="25" xfId="56" applyNumberFormat="1" applyFont="1" applyFill="1" applyBorder="1" applyAlignment="1">
      <alignment horizontal="center" vertical="center" wrapText="1"/>
      <protection/>
    </xf>
    <xf numFmtId="3" fontId="37" fillId="17" borderId="10" xfId="56" applyNumberFormat="1" applyFont="1" applyFill="1" applyBorder="1" applyAlignment="1">
      <alignment horizontal="center" vertical="center" wrapText="1"/>
      <protection/>
    </xf>
    <xf numFmtId="0" fontId="37" fillId="17" borderId="43" xfId="56" applyFont="1" applyFill="1" applyBorder="1" applyAlignment="1">
      <alignment horizontal="center" vertical="center"/>
      <protection/>
    </xf>
    <xf numFmtId="0" fontId="37" fillId="17" borderId="44" xfId="56" applyFont="1" applyFill="1" applyBorder="1" applyAlignment="1">
      <alignment horizontal="center" vertical="center"/>
      <protection/>
    </xf>
    <xf numFmtId="0" fontId="37" fillId="17" borderId="45" xfId="56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right"/>
    </xf>
    <xf numFmtId="0" fontId="36" fillId="17" borderId="46" xfId="56" applyFont="1" applyFill="1" applyBorder="1" applyAlignment="1">
      <alignment horizontal="center" vertical="center" wrapText="1"/>
      <protection/>
    </xf>
    <xf numFmtId="0" fontId="36" fillId="17" borderId="47" xfId="56" applyFont="1" applyFill="1" applyBorder="1" applyAlignment="1">
      <alignment horizontal="center" vertical="center" wrapText="1"/>
      <protection/>
    </xf>
    <xf numFmtId="0" fontId="36" fillId="17" borderId="48" xfId="56" applyFont="1" applyFill="1" applyBorder="1" applyAlignment="1">
      <alignment horizontal="center" vertical="center" wrapText="1"/>
      <protection/>
    </xf>
    <xf numFmtId="0" fontId="37" fillId="17" borderId="46" xfId="56" applyFont="1" applyFill="1" applyBorder="1" applyAlignment="1">
      <alignment horizontal="center" vertical="center"/>
      <protection/>
    </xf>
    <xf numFmtId="0" fontId="37" fillId="17" borderId="47" xfId="56" applyFont="1" applyFill="1" applyBorder="1" applyAlignment="1">
      <alignment horizontal="center" vertical="center"/>
      <protection/>
    </xf>
    <xf numFmtId="0" fontId="37" fillId="17" borderId="48" xfId="56" applyFont="1" applyFill="1" applyBorder="1" applyAlignment="1">
      <alignment horizontal="center" vertical="center"/>
      <protection/>
    </xf>
    <xf numFmtId="0" fontId="21" fillId="0" borderId="33" xfId="56" applyFont="1" applyBorder="1" applyAlignment="1">
      <alignment horizontal="center" wrapText="1"/>
      <protection/>
    </xf>
    <xf numFmtId="0" fontId="0" fillId="0" borderId="37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17" fillId="0" borderId="19" xfId="0" applyFont="1" applyBorder="1" applyAlignment="1">
      <alignment horizontal="right" wrapText="1"/>
    </xf>
    <xf numFmtId="0" fontId="17" fillId="0" borderId="33" xfId="0" applyFont="1" applyBorder="1" applyAlignment="1">
      <alignment horizontal="right" wrapText="1"/>
    </xf>
    <xf numFmtId="0" fontId="17" fillId="0" borderId="11" xfId="0" applyFont="1" applyBorder="1" applyAlignment="1">
      <alignment horizontal="right" wrapText="1"/>
    </xf>
    <xf numFmtId="0" fontId="11" fillId="0" borderId="33" xfId="0" applyFont="1" applyBorder="1" applyAlignment="1">
      <alignment horizontal="right" wrapText="1"/>
    </xf>
    <xf numFmtId="0" fontId="0" fillId="0" borderId="19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0" xfId="59" applyFont="1" applyAlignment="1">
      <alignment horizontal="center"/>
      <protection/>
    </xf>
    <xf numFmtId="0" fontId="2" fillId="0" borderId="0" xfId="59" applyFont="1" applyBorder="1" applyAlignment="1">
      <alignment horizontal="right"/>
      <protection/>
    </xf>
    <xf numFmtId="0" fontId="1" fillId="0" borderId="0" xfId="59" applyFont="1" applyBorder="1" applyAlignment="1">
      <alignment horizontal="right"/>
      <protection/>
    </xf>
    <xf numFmtId="0" fontId="13" fillId="0" borderId="0" xfId="59" applyFont="1" applyAlignment="1">
      <alignment horizontal="right"/>
      <protection/>
    </xf>
    <xf numFmtId="0" fontId="6" fillId="0" borderId="19" xfId="59" applyFont="1" applyBorder="1" applyAlignment="1">
      <alignment horizontal="center" vertical="top" wrapText="1"/>
      <protection/>
    </xf>
    <xf numFmtId="0" fontId="6" fillId="0" borderId="33" xfId="59" applyFont="1" applyBorder="1" applyAlignment="1">
      <alignment horizontal="center" vertical="top" wrapText="1"/>
      <protection/>
    </xf>
    <xf numFmtId="0" fontId="6" fillId="0" borderId="49" xfId="59" applyFont="1" applyBorder="1" applyAlignment="1">
      <alignment horizontal="center" vertical="top" wrapText="1"/>
      <protection/>
    </xf>
    <xf numFmtId="0" fontId="10" fillId="24" borderId="38" xfId="59" applyFont="1" applyFill="1" applyBorder="1" applyAlignment="1">
      <alignment horizontal="center" vertical="top" wrapText="1"/>
      <protection/>
    </xf>
    <xf numFmtId="0" fontId="10" fillId="24" borderId="33" xfId="59" applyFont="1" applyFill="1" applyBorder="1" applyAlignment="1">
      <alignment horizontal="center" vertical="top" wrapText="1"/>
      <protection/>
    </xf>
    <xf numFmtId="0" fontId="10" fillId="24" borderId="49" xfId="59" applyFont="1" applyFill="1" applyBorder="1" applyAlignment="1">
      <alignment horizontal="center" vertical="top" wrapText="1"/>
      <protection/>
    </xf>
    <xf numFmtId="0" fontId="74" fillId="24" borderId="19" xfId="59" applyFont="1" applyFill="1" applyBorder="1" applyAlignment="1">
      <alignment horizontal="center" vertical="top" wrapText="1"/>
      <protection/>
    </xf>
    <xf numFmtId="0" fontId="74" fillId="24" borderId="33" xfId="59" applyFont="1" applyFill="1" applyBorder="1" applyAlignment="1">
      <alignment horizontal="center" vertical="top" wrapText="1"/>
      <protection/>
    </xf>
    <xf numFmtId="0" fontId="74" fillId="24" borderId="49" xfId="59" applyFont="1" applyFill="1" applyBorder="1" applyAlignment="1">
      <alignment horizontal="center" vertical="top" wrapText="1"/>
      <protection/>
    </xf>
    <xf numFmtId="0" fontId="42" fillId="0" borderId="0" xfId="56" applyFont="1" applyAlignment="1">
      <alignment horizontal="center"/>
      <protection/>
    </xf>
    <xf numFmtId="0" fontId="43" fillId="0" borderId="0" xfId="56" applyFont="1" applyAlignment="1">
      <alignment horizontal="center"/>
      <protection/>
    </xf>
    <xf numFmtId="0" fontId="0" fillId="0" borderId="0" xfId="56" applyFont="1" applyAlignment="1">
      <alignment/>
      <protection/>
    </xf>
    <xf numFmtId="14" fontId="42" fillId="0" borderId="0" xfId="56" applyNumberFormat="1" applyFont="1" applyAlignment="1">
      <alignment horizontal="center"/>
      <protection/>
    </xf>
    <xf numFmtId="0" fontId="6" fillId="23" borderId="26" xfId="57" applyFont="1" applyFill="1" applyBorder="1" applyAlignment="1">
      <alignment horizontal="center" vertical="center"/>
      <protection/>
    </xf>
    <xf numFmtId="0" fontId="6" fillId="23" borderId="21" xfId="57" applyFont="1" applyFill="1" applyBorder="1" applyAlignment="1">
      <alignment horizontal="center" vertical="center"/>
      <protection/>
    </xf>
    <xf numFmtId="0" fontId="6" fillId="23" borderId="26" xfId="57" applyFont="1" applyFill="1" applyBorder="1" applyAlignment="1">
      <alignment horizontal="center" vertical="center" wrapText="1"/>
      <protection/>
    </xf>
    <xf numFmtId="0" fontId="6" fillId="23" borderId="21" xfId="57" applyFont="1" applyFill="1" applyBorder="1" applyAlignment="1">
      <alignment horizontal="center" vertical="center" wrapText="1"/>
      <protection/>
    </xf>
    <xf numFmtId="0" fontId="6" fillId="23" borderId="19" xfId="57" applyFont="1" applyFill="1" applyBorder="1" applyAlignment="1">
      <alignment horizontal="center" vertical="center"/>
      <protection/>
    </xf>
    <xf numFmtId="0" fontId="6" fillId="23" borderId="11" xfId="57" applyFont="1" applyFill="1" applyBorder="1" applyAlignment="1">
      <alignment horizontal="center" vertical="center"/>
      <protection/>
    </xf>
    <xf numFmtId="0" fontId="3" fillId="24" borderId="19" xfId="57" applyFont="1" applyFill="1" applyBorder="1" applyAlignment="1">
      <alignment horizontal="center" vertical="center"/>
      <protection/>
    </xf>
    <xf numFmtId="0" fontId="3" fillId="24" borderId="33" xfId="57" applyFont="1" applyFill="1" applyBorder="1" applyAlignment="1">
      <alignment horizontal="center" vertical="center"/>
      <protection/>
    </xf>
    <xf numFmtId="0" fontId="3" fillId="24" borderId="11" xfId="57" applyFont="1" applyFill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33" xfId="57" applyFont="1" applyBorder="1" applyAlignment="1">
      <alignment horizontal="center" vertical="center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0" xfId="57" applyFont="1" applyAlignment="1">
      <alignment horizontal="center"/>
      <protection/>
    </xf>
    <xf numFmtId="0" fontId="1" fillId="0" borderId="37" xfId="57" applyFont="1" applyBorder="1" applyAlignment="1">
      <alignment horizontal="right"/>
      <protection/>
    </xf>
    <xf numFmtId="0" fontId="3" fillId="23" borderId="26" xfId="57" applyFont="1" applyFill="1" applyBorder="1" applyAlignment="1">
      <alignment horizontal="center" vertical="center"/>
      <protection/>
    </xf>
    <xf numFmtId="0" fontId="3" fillId="23" borderId="21" xfId="57" applyFont="1" applyFill="1" applyBorder="1" applyAlignment="1">
      <alignment horizontal="center" vertical="center"/>
      <protection/>
    </xf>
    <xf numFmtId="0" fontId="6" fillId="0" borderId="38" xfId="57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6" fillId="23" borderId="39" xfId="57" applyFont="1" applyFill="1" applyBorder="1" applyAlignment="1">
      <alignment horizontal="center" vertical="center" wrapText="1"/>
      <protection/>
    </xf>
    <xf numFmtId="0" fontId="6" fillId="23" borderId="40" xfId="57" applyFont="1" applyFill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24" borderId="0" xfId="59" applyFont="1" applyFill="1" applyAlignment="1">
      <alignment horizontal="center" wrapText="1"/>
      <protection/>
    </xf>
    <xf numFmtId="0" fontId="6" fillId="0" borderId="3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005. I. félévi besz. mellékletei" xfId="57"/>
    <cellStyle name="Normál_Gy_PH_Mérleg_Analitika2" xfId="58"/>
    <cellStyle name="Normál_Költségvetés1_12 mellékl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68.8515625" style="0" customWidth="1"/>
  </cols>
  <sheetData>
    <row r="2" ht="17.25">
      <c r="B2" s="280" t="s">
        <v>483</v>
      </c>
    </row>
    <row r="3" ht="17.25">
      <c r="B3" s="280"/>
    </row>
    <row r="4" ht="17.25">
      <c r="B4" s="280"/>
    </row>
    <row r="5" ht="17.25">
      <c r="B5" s="280"/>
    </row>
    <row r="6" ht="17.25">
      <c r="B6" s="280"/>
    </row>
    <row r="7" ht="17.25">
      <c r="B7" s="280"/>
    </row>
    <row r="9" spans="1:2" ht="26.25">
      <c r="A9" s="281" t="s">
        <v>484</v>
      </c>
      <c r="B9" s="282" t="s">
        <v>0</v>
      </c>
    </row>
    <row r="10" spans="1:2" s="285" customFormat="1" ht="19.5" customHeight="1">
      <c r="A10" s="283">
        <v>1</v>
      </c>
      <c r="B10" s="284" t="s">
        <v>485</v>
      </c>
    </row>
    <row r="11" spans="1:2" s="285" customFormat="1" ht="19.5" customHeight="1">
      <c r="A11" s="283">
        <v>2</v>
      </c>
      <c r="B11" s="284" t="s">
        <v>462</v>
      </c>
    </row>
    <row r="12" spans="1:2" s="285" customFormat="1" ht="19.5" customHeight="1">
      <c r="A12" s="283" t="s">
        <v>471</v>
      </c>
      <c r="B12" s="284" t="s">
        <v>473</v>
      </c>
    </row>
    <row r="13" spans="1:2" s="285" customFormat="1" ht="19.5" customHeight="1">
      <c r="A13" s="283" t="s">
        <v>472</v>
      </c>
      <c r="B13" s="284" t="s">
        <v>474</v>
      </c>
    </row>
    <row r="14" spans="1:2" s="285" customFormat="1" ht="19.5" customHeight="1">
      <c r="A14" s="283">
        <v>3</v>
      </c>
      <c r="B14" s="284" t="s">
        <v>475</v>
      </c>
    </row>
    <row r="15" spans="1:2" s="285" customFormat="1" ht="19.5" customHeight="1">
      <c r="A15" s="283">
        <v>4</v>
      </c>
      <c r="B15" s="284" t="s">
        <v>476</v>
      </c>
    </row>
    <row r="16" spans="1:2" s="285" customFormat="1" ht="19.5" customHeight="1">
      <c r="A16" s="283">
        <v>5</v>
      </c>
      <c r="B16" s="284" t="s">
        <v>477</v>
      </c>
    </row>
    <row r="17" spans="1:2" s="285" customFormat="1" ht="19.5" customHeight="1">
      <c r="A17" s="283">
        <v>6</v>
      </c>
      <c r="B17" s="284" t="s">
        <v>225</v>
      </c>
    </row>
    <row r="18" spans="1:2" s="285" customFormat="1" ht="19.5" customHeight="1">
      <c r="A18" s="283">
        <v>7</v>
      </c>
      <c r="B18" s="284" t="s">
        <v>479</v>
      </c>
    </row>
    <row r="19" spans="1:2" s="285" customFormat="1" ht="19.5" customHeight="1">
      <c r="A19" s="283">
        <v>8</v>
      </c>
      <c r="B19" s="284" t="s">
        <v>478</v>
      </c>
    </row>
    <row r="20" spans="1:2" s="285" customFormat="1" ht="19.5" customHeight="1">
      <c r="A20" s="283">
        <v>9</v>
      </c>
      <c r="B20" s="284" t="s">
        <v>480</v>
      </c>
    </row>
    <row r="21" spans="1:2" s="285" customFormat="1" ht="19.5" customHeight="1">
      <c r="A21" s="283">
        <v>10</v>
      </c>
      <c r="B21" s="284" t="s">
        <v>481</v>
      </c>
    </row>
    <row r="22" spans="1:2" s="285" customFormat="1" ht="19.5" customHeight="1">
      <c r="A22" s="283">
        <v>11</v>
      </c>
      <c r="B22" s="284" t="s">
        <v>23</v>
      </c>
    </row>
    <row r="23" spans="1:2" s="285" customFormat="1" ht="19.5" customHeight="1">
      <c r="A23" s="283">
        <v>12</v>
      </c>
      <c r="B23" s="284" t="s">
        <v>482</v>
      </c>
    </row>
    <row r="24" spans="1:2" s="285" customFormat="1" ht="19.5" customHeight="1">
      <c r="A24" s="283">
        <v>13</v>
      </c>
      <c r="B24" s="284" t="s">
        <v>384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36.8515625" style="0" customWidth="1"/>
    <col min="2" max="2" width="12.00390625" style="0" customWidth="1"/>
    <col min="3" max="3" width="14.00390625" style="0" customWidth="1"/>
    <col min="4" max="4" width="13.00390625" style="0" customWidth="1"/>
    <col min="5" max="5" width="10.8515625" style="0" customWidth="1"/>
  </cols>
  <sheetData>
    <row r="1" spans="1:5" ht="36.75" customHeight="1">
      <c r="A1" s="358" t="s">
        <v>495</v>
      </c>
      <c r="B1" s="359"/>
      <c r="C1" s="359"/>
      <c r="D1" s="359"/>
      <c r="E1" s="359"/>
    </row>
    <row r="2" spans="1:5" ht="49.5" customHeight="1">
      <c r="A2" s="357" t="s">
        <v>393</v>
      </c>
      <c r="B2" s="357"/>
      <c r="C2" s="357"/>
      <c r="D2" s="357"/>
      <c r="E2" s="357"/>
    </row>
    <row r="3" spans="1:5" ht="99" customHeight="1">
      <c r="A3" s="363" t="s">
        <v>386</v>
      </c>
      <c r="B3" s="363"/>
      <c r="C3" s="363"/>
      <c r="D3" s="363"/>
      <c r="E3" s="363"/>
    </row>
    <row r="4" spans="1:5" ht="25.5" customHeight="1">
      <c r="A4" s="152" t="s">
        <v>273</v>
      </c>
      <c r="B4" s="153" t="s">
        <v>410</v>
      </c>
      <c r="C4" s="153" t="s">
        <v>274</v>
      </c>
      <c r="D4" s="153" t="s">
        <v>36</v>
      </c>
      <c r="E4" s="153" t="s">
        <v>46</v>
      </c>
    </row>
    <row r="5" spans="1:5" ht="15.75" customHeight="1">
      <c r="A5" s="364" t="s">
        <v>282</v>
      </c>
      <c r="B5" s="365"/>
      <c r="C5" s="365"/>
      <c r="D5" s="365"/>
      <c r="E5" s="366"/>
    </row>
    <row r="6" spans="1:5" ht="15.75" customHeight="1">
      <c r="A6" s="42" t="s">
        <v>275</v>
      </c>
      <c r="B6" s="42">
        <v>30000</v>
      </c>
      <c r="C6" s="42">
        <v>30000</v>
      </c>
      <c r="D6" s="42">
        <v>32372</v>
      </c>
      <c r="E6" s="151">
        <f>D6/C6*100</f>
        <v>107.90666666666667</v>
      </c>
    </row>
    <row r="7" spans="1:5" ht="15.75" customHeight="1">
      <c r="A7" s="42" t="s">
        <v>37</v>
      </c>
      <c r="B7" s="42">
        <v>3500</v>
      </c>
      <c r="C7" s="42">
        <v>3500</v>
      </c>
      <c r="D7" s="42">
        <v>2988</v>
      </c>
      <c r="E7" s="151">
        <f aca="true" t="shared" si="0" ref="E7:E13">D7/C7*100</f>
        <v>85.37142857142858</v>
      </c>
    </row>
    <row r="8" spans="1:5" ht="17.25" customHeight="1">
      <c r="A8" s="42" t="s">
        <v>276</v>
      </c>
      <c r="B8" s="42">
        <v>0</v>
      </c>
      <c r="C8" s="42">
        <v>0</v>
      </c>
      <c r="D8" s="42">
        <v>0</v>
      </c>
      <c r="E8" s="151">
        <v>0</v>
      </c>
    </row>
    <row r="9" spans="1:5" ht="15.75" customHeight="1">
      <c r="A9" s="42" t="s">
        <v>277</v>
      </c>
      <c r="B9" s="42">
        <v>0</v>
      </c>
      <c r="C9" s="42">
        <v>0</v>
      </c>
      <c r="D9" s="42">
        <v>0</v>
      </c>
      <c r="E9" s="151">
        <v>0</v>
      </c>
    </row>
    <row r="10" spans="1:5" ht="15.75" customHeight="1">
      <c r="A10" s="42" t="s">
        <v>278</v>
      </c>
      <c r="B10" s="42">
        <v>600</v>
      </c>
      <c r="C10" s="42">
        <v>600</v>
      </c>
      <c r="D10" s="42">
        <v>825</v>
      </c>
      <c r="E10" s="151">
        <f t="shared" si="0"/>
        <v>137.5</v>
      </c>
    </row>
    <row r="11" spans="1:5" ht="15.75" customHeight="1">
      <c r="A11" s="42" t="s">
        <v>279</v>
      </c>
      <c r="B11" s="42">
        <v>300</v>
      </c>
      <c r="C11" s="42">
        <v>300</v>
      </c>
      <c r="D11" s="42">
        <v>479</v>
      </c>
      <c r="E11" s="151">
        <v>0</v>
      </c>
    </row>
    <row r="12" spans="1:5" ht="15.75" customHeight="1">
      <c r="A12" s="42" t="s">
        <v>280</v>
      </c>
      <c r="B12" s="42">
        <v>3000</v>
      </c>
      <c r="C12" s="42">
        <v>3000</v>
      </c>
      <c r="D12" s="42">
        <v>1949</v>
      </c>
      <c r="E12" s="151">
        <f t="shared" si="0"/>
        <v>64.96666666666667</v>
      </c>
    </row>
    <row r="13" spans="1:5" ht="18.75" customHeight="1">
      <c r="A13" s="43" t="s">
        <v>281</v>
      </c>
      <c r="B13" s="43">
        <f>SUM(B6:B12)</f>
        <v>37400</v>
      </c>
      <c r="C13" s="43">
        <f>SUM(C6:C12)</f>
        <v>37400</v>
      </c>
      <c r="D13" s="43">
        <f>SUM(D6:D12)</f>
        <v>38613</v>
      </c>
      <c r="E13" s="217">
        <f t="shared" si="0"/>
        <v>103.2433155080214</v>
      </c>
    </row>
  </sheetData>
  <sheetProtection/>
  <mergeCells count="4">
    <mergeCell ref="A1:E1"/>
    <mergeCell ref="A2:E2"/>
    <mergeCell ref="A3:E3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SheetLayoutView="100" zoomScalePageLayoutView="0" workbookViewId="0" topLeftCell="A1">
      <selection activeCell="A2" sqref="A2:J2"/>
    </sheetView>
  </sheetViews>
  <sheetFormatPr defaultColWidth="9.140625" defaultRowHeight="12.75"/>
  <cols>
    <col min="1" max="1" width="23.7109375" style="3" customWidth="1"/>
    <col min="2" max="2" width="10.57421875" style="3" customWidth="1"/>
    <col min="3" max="3" width="9.57421875" style="3" customWidth="1"/>
    <col min="4" max="4" width="9.28125" style="3" customWidth="1"/>
    <col min="5" max="5" width="9.8515625" style="3" customWidth="1"/>
    <col min="6" max="6" width="9.28125" style="3" customWidth="1"/>
    <col min="7" max="7" width="9.421875" style="3" customWidth="1"/>
    <col min="8" max="8" width="8.28125" style="3" customWidth="1"/>
    <col min="9" max="9" width="7.8515625" style="3" customWidth="1"/>
    <col min="10" max="10" width="10.421875" style="165" customWidth="1"/>
    <col min="11" max="16384" width="9.140625" style="2" customWidth="1"/>
  </cols>
  <sheetData>
    <row r="1" spans="4:16" ht="13.5">
      <c r="D1" s="59" t="s">
        <v>496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0" ht="15">
      <c r="A2" s="367" t="s">
        <v>394</v>
      </c>
      <c r="B2" s="367"/>
      <c r="C2" s="367"/>
      <c r="D2" s="367"/>
      <c r="E2" s="367"/>
      <c r="F2" s="367"/>
      <c r="G2" s="367"/>
      <c r="H2" s="367"/>
      <c r="I2" s="367"/>
      <c r="J2" s="367"/>
    </row>
    <row r="3" spans="1:10" ht="15">
      <c r="A3" s="367" t="s">
        <v>283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10" ht="15">
      <c r="A4" s="8"/>
      <c r="B4" s="8"/>
      <c r="C4" s="10"/>
      <c r="D4" s="10"/>
      <c r="E4" s="10"/>
      <c r="F4" s="10"/>
      <c r="G4" s="10"/>
      <c r="H4" s="368" t="s">
        <v>7</v>
      </c>
      <c r="I4" s="368"/>
      <c r="J4" s="368"/>
    </row>
    <row r="5" spans="1:10" ht="64.5" customHeight="1">
      <c r="A5" s="158" t="s">
        <v>2</v>
      </c>
      <c r="B5" s="158" t="s">
        <v>304</v>
      </c>
      <c r="C5" s="158" t="s">
        <v>305</v>
      </c>
      <c r="D5" s="158" t="s">
        <v>225</v>
      </c>
      <c r="E5" s="158" t="s">
        <v>25</v>
      </c>
      <c r="F5" s="158" t="s">
        <v>303</v>
      </c>
      <c r="G5" s="158" t="s">
        <v>306</v>
      </c>
      <c r="H5" s="158" t="s">
        <v>11</v>
      </c>
      <c r="I5" s="158" t="s">
        <v>307</v>
      </c>
      <c r="J5" s="158" t="s">
        <v>3</v>
      </c>
    </row>
    <row r="6" spans="1:10" ht="15" customHeight="1">
      <c r="A6" s="38"/>
      <c r="B6" s="34"/>
      <c r="C6" s="35"/>
      <c r="D6" s="35"/>
      <c r="E6" s="35"/>
      <c r="F6" s="35"/>
      <c r="G6" s="35"/>
      <c r="H6" s="36"/>
      <c r="I6" s="36"/>
      <c r="J6" s="33"/>
    </row>
    <row r="7" spans="1:10" ht="15" customHeight="1">
      <c r="A7" s="224" t="s">
        <v>401</v>
      </c>
      <c r="B7" s="34"/>
      <c r="C7" s="35"/>
      <c r="D7" s="35"/>
      <c r="E7" s="35"/>
      <c r="F7" s="35"/>
      <c r="G7" s="35"/>
      <c r="H7" s="36"/>
      <c r="I7" s="36"/>
      <c r="J7" s="33"/>
    </row>
    <row r="8" spans="1:10" ht="15" customHeight="1">
      <c r="A8" s="37" t="s">
        <v>50</v>
      </c>
      <c r="B8" s="34"/>
      <c r="C8" s="35"/>
      <c r="D8" s="35"/>
      <c r="E8" s="225">
        <v>2616</v>
      </c>
      <c r="F8" s="35"/>
      <c r="G8" s="35"/>
      <c r="H8" s="36"/>
      <c r="I8" s="36"/>
      <c r="J8" s="33">
        <f>SUM(B8:I8)</f>
        <v>2616</v>
      </c>
    </row>
    <row r="9" spans="1:10" ht="15" customHeight="1">
      <c r="A9" s="37" t="s">
        <v>260</v>
      </c>
      <c r="B9" s="34"/>
      <c r="C9" s="35"/>
      <c r="D9" s="35"/>
      <c r="E9" s="35">
        <v>155</v>
      </c>
      <c r="F9" s="35"/>
      <c r="G9" s="35"/>
      <c r="H9" s="36"/>
      <c r="I9" s="36"/>
      <c r="J9" s="33">
        <f aca="true" t="shared" si="0" ref="J9:J33">SUM(B9:I9)</f>
        <v>155</v>
      </c>
    </row>
    <row r="10" spans="1:10" ht="15" customHeight="1">
      <c r="A10" s="37" t="s">
        <v>284</v>
      </c>
      <c r="B10" s="34"/>
      <c r="C10" s="35"/>
      <c r="D10" s="35"/>
      <c r="E10" s="35">
        <v>49</v>
      </c>
      <c r="F10" s="35"/>
      <c r="G10" s="35"/>
      <c r="H10" s="36"/>
      <c r="I10" s="36"/>
      <c r="J10" s="33">
        <f t="shared" si="0"/>
        <v>49</v>
      </c>
    </row>
    <row r="11" spans="1:10" ht="15" customHeight="1">
      <c r="A11" s="37" t="s">
        <v>286</v>
      </c>
      <c r="B11" s="34"/>
      <c r="C11" s="35"/>
      <c r="D11" s="35"/>
      <c r="E11" s="35"/>
      <c r="F11" s="35"/>
      <c r="G11" s="35"/>
      <c r="H11" s="36"/>
      <c r="I11" s="36"/>
      <c r="J11" s="33">
        <f t="shared" si="0"/>
        <v>0</v>
      </c>
    </row>
    <row r="12" spans="1:10" ht="15" customHeight="1">
      <c r="A12" s="37" t="s">
        <v>287</v>
      </c>
      <c r="B12" s="34">
        <v>157688</v>
      </c>
      <c r="C12" s="35"/>
      <c r="D12" s="35"/>
      <c r="E12" s="35"/>
      <c r="F12" s="35">
        <v>17</v>
      </c>
      <c r="G12" s="35"/>
      <c r="H12" s="36"/>
      <c r="I12" s="36"/>
      <c r="J12" s="33">
        <f t="shared" si="0"/>
        <v>157705</v>
      </c>
    </row>
    <row r="13" spans="1:10" ht="15" customHeight="1">
      <c r="A13" s="37" t="s">
        <v>288</v>
      </c>
      <c r="B13" s="34"/>
      <c r="C13" s="35"/>
      <c r="D13" s="35"/>
      <c r="E13" s="35"/>
      <c r="F13" s="35"/>
      <c r="G13" s="35"/>
      <c r="H13" s="36"/>
      <c r="I13" s="36"/>
      <c r="J13" s="33">
        <f t="shared" si="0"/>
        <v>0</v>
      </c>
    </row>
    <row r="14" spans="1:10" ht="15" customHeight="1">
      <c r="A14" s="37" t="s">
        <v>289</v>
      </c>
      <c r="B14" s="34"/>
      <c r="C14" s="36"/>
      <c r="D14" s="36"/>
      <c r="E14" s="35"/>
      <c r="F14" s="36"/>
      <c r="G14" s="35"/>
      <c r="H14" s="36"/>
      <c r="I14" s="36"/>
      <c r="J14" s="33">
        <f t="shared" si="0"/>
        <v>0</v>
      </c>
    </row>
    <row r="15" spans="1:10" ht="15" customHeight="1">
      <c r="A15" s="37" t="s">
        <v>290</v>
      </c>
      <c r="B15" s="34"/>
      <c r="C15" s="35"/>
      <c r="D15" s="35"/>
      <c r="E15" s="36"/>
      <c r="F15" s="35"/>
      <c r="G15" s="35"/>
      <c r="H15" s="36"/>
      <c r="I15" s="36"/>
      <c r="J15" s="33">
        <f t="shared" si="0"/>
        <v>0</v>
      </c>
    </row>
    <row r="16" spans="1:10" ht="15" customHeight="1">
      <c r="A16" s="9" t="s">
        <v>291</v>
      </c>
      <c r="B16" s="34"/>
      <c r="C16" s="35"/>
      <c r="D16" s="35"/>
      <c r="E16" s="35">
        <v>2366</v>
      </c>
      <c r="F16" s="35"/>
      <c r="G16" s="35"/>
      <c r="H16" s="36"/>
      <c r="I16" s="36"/>
      <c r="J16" s="33">
        <f t="shared" si="0"/>
        <v>2366</v>
      </c>
    </row>
    <row r="17" spans="1:10" ht="15" customHeight="1">
      <c r="A17" s="9" t="s">
        <v>395</v>
      </c>
      <c r="B17" s="34"/>
      <c r="C17" s="35"/>
      <c r="D17" s="35"/>
      <c r="E17" s="35">
        <v>167</v>
      </c>
      <c r="F17" s="35"/>
      <c r="G17" s="35"/>
      <c r="H17" s="36"/>
      <c r="I17" s="36"/>
      <c r="J17" s="33">
        <f t="shared" si="0"/>
        <v>167</v>
      </c>
    </row>
    <row r="18" spans="1:10" ht="15" customHeight="1">
      <c r="A18" s="9" t="s">
        <v>31</v>
      </c>
      <c r="B18" s="32"/>
      <c r="C18" s="37"/>
      <c r="D18" s="32"/>
      <c r="E18" s="32"/>
      <c r="F18" s="32"/>
      <c r="G18" s="32"/>
      <c r="H18" s="32"/>
      <c r="I18" s="32"/>
      <c r="J18" s="33">
        <f t="shared" si="0"/>
        <v>0</v>
      </c>
    </row>
    <row r="19" spans="1:10" ht="15" customHeight="1">
      <c r="A19" s="9" t="s">
        <v>27</v>
      </c>
      <c r="B19" s="33"/>
      <c r="C19" s="34"/>
      <c r="D19" s="33"/>
      <c r="E19" s="34"/>
      <c r="F19" s="33"/>
      <c r="G19" s="33"/>
      <c r="H19" s="33"/>
      <c r="I19" s="33"/>
      <c r="J19" s="33">
        <f t="shared" si="0"/>
        <v>0</v>
      </c>
    </row>
    <row r="20" spans="1:10" ht="15" customHeight="1">
      <c r="A20" s="9" t="s">
        <v>308</v>
      </c>
      <c r="B20" s="15"/>
      <c r="C20" s="15"/>
      <c r="D20" s="14">
        <v>38613</v>
      </c>
      <c r="E20" s="15">
        <v>2103</v>
      </c>
      <c r="F20" s="15">
        <v>19059</v>
      </c>
      <c r="G20" s="15"/>
      <c r="H20" s="15"/>
      <c r="I20" s="15"/>
      <c r="J20" s="33">
        <f t="shared" si="0"/>
        <v>59775</v>
      </c>
    </row>
    <row r="21" spans="1:10" ht="15" customHeight="1">
      <c r="A21" s="9" t="s">
        <v>267</v>
      </c>
      <c r="B21" s="15"/>
      <c r="C21" s="15"/>
      <c r="D21" s="14"/>
      <c r="E21" s="15">
        <v>4199</v>
      </c>
      <c r="F21" s="15"/>
      <c r="G21" s="15"/>
      <c r="H21" s="15"/>
      <c r="I21" s="15"/>
      <c r="J21" s="33">
        <f t="shared" si="0"/>
        <v>4199</v>
      </c>
    </row>
    <row r="22" spans="1:10" ht="15" customHeight="1">
      <c r="A22" s="9" t="s">
        <v>296</v>
      </c>
      <c r="B22" s="15"/>
      <c r="C22" s="14"/>
      <c r="D22" s="15"/>
      <c r="E22" s="15"/>
      <c r="F22" s="15"/>
      <c r="G22" s="15"/>
      <c r="H22" s="15"/>
      <c r="I22" s="15"/>
      <c r="J22" s="33">
        <f t="shared" si="0"/>
        <v>0</v>
      </c>
    </row>
    <row r="23" spans="1:10" ht="15" customHeight="1">
      <c r="A23" s="9" t="s">
        <v>8</v>
      </c>
      <c r="B23" s="15"/>
      <c r="C23" s="15"/>
      <c r="D23" s="15"/>
      <c r="E23" s="15"/>
      <c r="F23" s="15"/>
      <c r="G23" s="15"/>
      <c r="H23" s="14"/>
      <c r="I23" s="15"/>
      <c r="J23" s="33">
        <f t="shared" si="0"/>
        <v>0</v>
      </c>
    </row>
    <row r="24" spans="1:10" ht="15" customHeight="1">
      <c r="A24" s="13" t="s">
        <v>297</v>
      </c>
      <c r="B24" s="15">
        <f>SUM(B8:B23)</f>
        <v>157688</v>
      </c>
      <c r="C24" s="15">
        <f aca="true" t="shared" si="1" ref="C24:I24">SUM(C8:C23)</f>
        <v>0</v>
      </c>
      <c r="D24" s="15">
        <f t="shared" si="1"/>
        <v>38613</v>
      </c>
      <c r="E24" s="15">
        <f t="shared" si="1"/>
        <v>11655</v>
      </c>
      <c r="F24" s="15">
        <f t="shared" si="1"/>
        <v>19076</v>
      </c>
      <c r="G24" s="15">
        <f t="shared" si="1"/>
        <v>0</v>
      </c>
      <c r="H24" s="15">
        <f t="shared" si="1"/>
        <v>0</v>
      </c>
      <c r="I24" s="15">
        <f t="shared" si="1"/>
        <v>0</v>
      </c>
      <c r="J24" s="33">
        <f t="shared" si="0"/>
        <v>227032</v>
      </c>
    </row>
    <row r="25" spans="1:10" ht="15" customHeight="1">
      <c r="A25" s="13"/>
      <c r="B25" s="33"/>
      <c r="C25" s="33"/>
      <c r="D25" s="33"/>
      <c r="E25" s="33"/>
      <c r="F25" s="33"/>
      <c r="G25" s="15"/>
      <c r="H25" s="15"/>
      <c r="I25" s="15"/>
      <c r="J25" s="33"/>
    </row>
    <row r="26" spans="1:10" ht="15" customHeight="1">
      <c r="A26" s="13" t="s">
        <v>414</v>
      </c>
      <c r="B26" s="15"/>
      <c r="C26" s="15"/>
      <c r="D26" s="15"/>
      <c r="E26" s="15"/>
      <c r="F26" s="15"/>
      <c r="G26" s="15"/>
      <c r="H26" s="15"/>
      <c r="I26" s="15"/>
      <c r="J26" s="33"/>
    </row>
    <row r="27" spans="1:10" ht="15" customHeight="1">
      <c r="A27" s="9" t="s">
        <v>9</v>
      </c>
      <c r="B27" s="14"/>
      <c r="C27" s="9"/>
      <c r="D27" s="9"/>
      <c r="E27" s="9">
        <v>442</v>
      </c>
      <c r="F27" s="9"/>
      <c r="G27" s="9"/>
      <c r="H27" s="9"/>
      <c r="I27" s="9"/>
      <c r="J27" s="33">
        <f t="shared" si="0"/>
        <v>442</v>
      </c>
    </row>
    <row r="28" spans="1:10" ht="15" customHeight="1">
      <c r="A28" s="154" t="s">
        <v>10</v>
      </c>
      <c r="B28" s="14"/>
      <c r="C28" s="9"/>
      <c r="D28" s="9"/>
      <c r="E28" s="9">
        <v>18054</v>
      </c>
      <c r="F28" s="9"/>
      <c r="G28" s="9"/>
      <c r="H28" s="9"/>
      <c r="I28" s="9"/>
      <c r="J28" s="33">
        <f t="shared" si="0"/>
        <v>18054</v>
      </c>
    </row>
    <row r="29" spans="1:10" ht="15" customHeight="1">
      <c r="A29" s="27" t="s">
        <v>267</v>
      </c>
      <c r="B29" s="9"/>
      <c r="C29" s="9"/>
      <c r="D29" s="9"/>
      <c r="E29" s="9">
        <v>4365</v>
      </c>
      <c r="F29" s="9"/>
      <c r="G29" s="9"/>
      <c r="H29" s="9"/>
      <c r="I29" s="9"/>
      <c r="J29" s="33">
        <f t="shared" si="0"/>
        <v>4365</v>
      </c>
    </row>
    <row r="30" spans="1:10" ht="15" customHeight="1">
      <c r="A30" s="27" t="s">
        <v>412</v>
      </c>
      <c r="B30" s="9"/>
      <c r="C30" s="9"/>
      <c r="D30" s="9"/>
      <c r="E30" s="9">
        <v>49</v>
      </c>
      <c r="F30" s="9"/>
      <c r="G30" s="9"/>
      <c r="H30" s="9"/>
      <c r="I30" s="9"/>
      <c r="J30" s="33">
        <f t="shared" si="0"/>
        <v>49</v>
      </c>
    </row>
    <row r="31" spans="1:10" ht="15" customHeight="1">
      <c r="A31" s="27" t="s">
        <v>413</v>
      </c>
      <c r="B31" s="9"/>
      <c r="C31" s="9"/>
      <c r="D31" s="9"/>
      <c r="E31" s="9">
        <v>1011</v>
      </c>
      <c r="F31" s="9"/>
      <c r="G31" s="9"/>
      <c r="H31" s="9"/>
      <c r="I31" s="9"/>
      <c r="J31" s="33">
        <f t="shared" si="0"/>
        <v>1011</v>
      </c>
    </row>
    <row r="32" spans="1:10" ht="15" customHeight="1">
      <c r="A32" s="154" t="s">
        <v>411</v>
      </c>
      <c r="B32" s="9"/>
      <c r="C32" s="13"/>
      <c r="D32" s="13"/>
      <c r="E32" s="9"/>
      <c r="F32" s="13"/>
      <c r="G32" s="13">
        <v>40495</v>
      </c>
      <c r="H32" s="13"/>
      <c r="I32" s="13"/>
      <c r="J32" s="33">
        <f t="shared" si="0"/>
        <v>40495</v>
      </c>
    </row>
    <row r="33" spans="1:10" ht="15" customHeight="1">
      <c r="A33" s="29" t="s">
        <v>402</v>
      </c>
      <c r="B33" s="15">
        <f>SUM(B27:B32)</f>
        <v>0</v>
      </c>
      <c r="C33" s="15">
        <f aca="true" t="shared" si="2" ref="C33:I33">SUM(C27:C32)</f>
        <v>0</v>
      </c>
      <c r="D33" s="15">
        <f t="shared" si="2"/>
        <v>0</v>
      </c>
      <c r="E33" s="15">
        <f t="shared" si="2"/>
        <v>23921</v>
      </c>
      <c r="F33" s="15">
        <f t="shared" si="2"/>
        <v>0</v>
      </c>
      <c r="G33" s="15">
        <f t="shared" si="2"/>
        <v>40495</v>
      </c>
      <c r="H33" s="15">
        <f t="shared" si="2"/>
        <v>0</v>
      </c>
      <c r="I33" s="15">
        <f t="shared" si="2"/>
        <v>0</v>
      </c>
      <c r="J33" s="33">
        <f t="shared" si="0"/>
        <v>64416</v>
      </c>
    </row>
    <row r="34" spans="1:10" ht="15" customHeight="1">
      <c r="A34" s="29"/>
      <c r="B34" s="15"/>
      <c r="C34" s="15"/>
      <c r="D34" s="15"/>
      <c r="E34" s="15"/>
      <c r="F34" s="15"/>
      <c r="G34" s="15"/>
      <c r="H34" s="15"/>
      <c r="I34" s="15"/>
      <c r="J34" s="33"/>
    </row>
    <row r="35" spans="1:10" s="155" customFormat="1" ht="26.25" customHeight="1">
      <c r="A35" s="238" t="s">
        <v>273</v>
      </c>
      <c r="B35" s="15">
        <f>SUM(B24+B33)</f>
        <v>157688</v>
      </c>
      <c r="C35" s="15">
        <f aca="true" t="shared" si="3" ref="C35:J35">SUM(C24+C33)</f>
        <v>0</v>
      </c>
      <c r="D35" s="15">
        <f t="shared" si="3"/>
        <v>38613</v>
      </c>
      <c r="E35" s="15">
        <f t="shared" si="3"/>
        <v>35576</v>
      </c>
      <c r="F35" s="15">
        <f t="shared" si="3"/>
        <v>19076</v>
      </c>
      <c r="G35" s="15">
        <f t="shared" si="3"/>
        <v>40495</v>
      </c>
      <c r="H35" s="15">
        <f t="shared" si="3"/>
        <v>0</v>
      </c>
      <c r="I35" s="15">
        <f t="shared" si="3"/>
        <v>0</v>
      </c>
      <c r="J35" s="15">
        <f t="shared" si="3"/>
        <v>291448</v>
      </c>
    </row>
    <row r="36" spans="1:10" ht="15" customHeight="1">
      <c r="A36" s="27"/>
      <c r="B36" s="14"/>
      <c r="C36" s="17"/>
      <c r="D36" s="17"/>
      <c r="E36" s="18"/>
      <c r="F36" s="17"/>
      <c r="G36" s="17"/>
      <c r="H36" s="18"/>
      <c r="I36" s="18"/>
      <c r="J36" s="15"/>
    </row>
    <row r="38" spans="2:10" ht="12.75">
      <c r="B38" s="19"/>
      <c r="C38" s="19"/>
      <c r="D38" s="19"/>
      <c r="E38" s="19"/>
      <c r="F38" s="19"/>
      <c r="H38" s="19"/>
      <c r="I38" s="19"/>
      <c r="J38" s="164"/>
    </row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/>
  <mergeCells count="3">
    <mergeCell ref="A2:J2"/>
    <mergeCell ref="H4:J4"/>
    <mergeCell ref="A3:J3"/>
  </mergeCells>
  <printOptions horizontalCentered="1"/>
  <pageMargins left="0.31" right="0.32" top="0.47" bottom="0.53" header="0.34" footer="0.35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SheetLayoutView="100" zoomScalePageLayoutView="0" workbookViewId="0" topLeftCell="A1">
      <selection activeCell="A2" sqref="A2:L2"/>
    </sheetView>
  </sheetViews>
  <sheetFormatPr defaultColWidth="9.140625" defaultRowHeight="12.75"/>
  <cols>
    <col min="1" max="1" width="25.421875" style="7" customWidth="1"/>
    <col min="2" max="2" width="8.421875" style="0" customWidth="1"/>
    <col min="3" max="4" width="9.421875" style="0" customWidth="1"/>
    <col min="5" max="6" width="9.00390625" style="0" customWidth="1"/>
    <col min="7" max="9" width="9.421875" style="0" customWidth="1"/>
    <col min="10" max="10" width="8.57421875" style="0" bestFit="1" customWidth="1"/>
    <col min="11" max="11" width="9.421875" style="0" customWidth="1"/>
    <col min="12" max="12" width="8.7109375" style="0" bestFit="1" customWidth="1"/>
    <col min="14" max="18" width="0" style="0" hidden="1" customWidth="1"/>
  </cols>
  <sheetData>
    <row r="1" spans="5:13" ht="13.5">
      <c r="E1" s="370" t="s">
        <v>497</v>
      </c>
      <c r="F1" s="370"/>
      <c r="G1" s="370"/>
      <c r="H1" s="370"/>
      <c r="I1" s="370"/>
      <c r="J1" s="370"/>
      <c r="K1" s="370"/>
      <c r="L1" s="370"/>
      <c r="M1" s="59"/>
    </row>
    <row r="2" spans="1:12" ht="15">
      <c r="A2" s="367" t="s">
        <v>396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3" spans="1:12" ht="15">
      <c r="A3" s="367" t="s">
        <v>299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1:12" ht="13.5" thickBot="1">
      <c r="A4" s="6"/>
      <c r="B4" s="2"/>
      <c r="C4" s="2"/>
      <c r="D4" s="2"/>
      <c r="E4" s="2"/>
      <c r="F4" s="2"/>
      <c r="G4" s="2"/>
      <c r="H4" s="2"/>
      <c r="I4" s="2"/>
      <c r="J4" s="369" t="s">
        <v>7</v>
      </c>
      <c r="K4" s="369"/>
      <c r="L4" s="369"/>
    </row>
    <row r="5" spans="1:12" ht="45.75" customHeight="1" thickBot="1">
      <c r="A5" s="159" t="s">
        <v>4</v>
      </c>
      <c r="B5" s="160" t="s">
        <v>1</v>
      </c>
      <c r="C5" s="161" t="s">
        <v>17</v>
      </c>
      <c r="D5" s="161" t="s">
        <v>204</v>
      </c>
      <c r="E5" s="161" t="s">
        <v>300</v>
      </c>
      <c r="F5" s="161" t="s">
        <v>206</v>
      </c>
      <c r="G5" s="161" t="s">
        <v>207</v>
      </c>
      <c r="H5" s="161" t="s">
        <v>301</v>
      </c>
      <c r="I5" s="161" t="s">
        <v>397</v>
      </c>
      <c r="J5" s="161" t="s">
        <v>11</v>
      </c>
      <c r="K5" s="162" t="s">
        <v>302</v>
      </c>
      <c r="L5" s="163" t="s">
        <v>6</v>
      </c>
    </row>
    <row r="6" spans="1:12" ht="12.75" customHeight="1">
      <c r="A6" s="156"/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1:12" ht="12.75" customHeight="1">
      <c r="A7" s="377" t="s">
        <v>253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9"/>
    </row>
    <row r="8" spans="1:12" ht="12.75" customHeight="1">
      <c r="A8" s="37" t="s">
        <v>50</v>
      </c>
      <c r="B8" s="30">
        <v>8661</v>
      </c>
      <c r="C8" s="30">
        <v>2272</v>
      </c>
      <c r="D8" s="30">
        <v>982</v>
      </c>
      <c r="E8" s="30"/>
      <c r="F8" s="30">
        <v>72</v>
      </c>
      <c r="G8" s="30">
        <v>345</v>
      </c>
      <c r="H8" s="30"/>
      <c r="I8" s="30">
        <v>4870</v>
      </c>
      <c r="J8" s="30"/>
      <c r="K8" s="30"/>
      <c r="L8" s="157">
        <f>SUM(B8:K8)</f>
        <v>17202</v>
      </c>
    </row>
    <row r="9" spans="1:12" s="247" customFormat="1" ht="12.75" customHeight="1">
      <c r="A9" s="270" t="s">
        <v>260</v>
      </c>
      <c r="B9" s="271"/>
      <c r="C9" s="271"/>
      <c r="D9" s="271">
        <v>81</v>
      </c>
      <c r="E9" s="271"/>
      <c r="F9" s="271"/>
      <c r="G9" s="271"/>
      <c r="H9" s="271"/>
      <c r="I9" s="271"/>
      <c r="J9" s="271"/>
      <c r="K9" s="271"/>
      <c r="L9" s="272">
        <f aca="true" t="shared" si="0" ref="L9:L33">SUM(B9:K9)</f>
        <v>81</v>
      </c>
    </row>
    <row r="10" spans="1:12" ht="12.75" customHeight="1">
      <c r="A10" s="37" t="s">
        <v>284</v>
      </c>
      <c r="B10" s="30"/>
      <c r="C10" s="30"/>
      <c r="D10" s="30">
        <v>458</v>
      </c>
      <c r="E10" s="30"/>
      <c r="F10" s="30"/>
      <c r="G10" s="30"/>
      <c r="H10" s="30"/>
      <c r="I10" s="30"/>
      <c r="J10" s="30"/>
      <c r="K10" s="30"/>
      <c r="L10" s="157">
        <f t="shared" si="0"/>
        <v>458</v>
      </c>
    </row>
    <row r="11" spans="1:12" ht="12.75" customHeight="1">
      <c r="A11" s="37" t="s">
        <v>285</v>
      </c>
      <c r="B11" s="30">
        <v>603</v>
      </c>
      <c r="C11" s="30"/>
      <c r="D11" s="30">
        <v>134</v>
      </c>
      <c r="E11" s="30"/>
      <c r="F11" s="30"/>
      <c r="G11" s="30"/>
      <c r="H11" s="30"/>
      <c r="I11" s="30"/>
      <c r="J11" s="30"/>
      <c r="K11" s="30"/>
      <c r="L11" s="157">
        <f t="shared" si="0"/>
        <v>737</v>
      </c>
    </row>
    <row r="12" spans="1:14" ht="12.75" customHeight="1">
      <c r="A12" s="37" t="s">
        <v>286</v>
      </c>
      <c r="B12" s="30"/>
      <c r="C12" s="30"/>
      <c r="D12" s="30">
        <v>0</v>
      </c>
      <c r="E12" s="30"/>
      <c r="F12" s="30"/>
      <c r="G12" s="30"/>
      <c r="H12" s="30"/>
      <c r="I12" s="30"/>
      <c r="J12" s="30"/>
      <c r="K12" s="30"/>
      <c r="L12" s="157">
        <f t="shared" si="0"/>
        <v>0</v>
      </c>
      <c r="N12" s="12"/>
    </row>
    <row r="13" spans="1:14" ht="12.75" customHeight="1">
      <c r="A13" s="37" t="s">
        <v>287</v>
      </c>
      <c r="B13" s="30"/>
      <c r="C13" s="30"/>
      <c r="D13" s="30">
        <v>600</v>
      </c>
      <c r="E13" s="30"/>
      <c r="F13" s="30">
        <v>8408</v>
      </c>
      <c r="G13" s="30"/>
      <c r="H13" s="30"/>
      <c r="I13" s="30"/>
      <c r="J13" s="30"/>
      <c r="K13" s="30">
        <v>40495</v>
      </c>
      <c r="L13" s="157">
        <f t="shared" si="0"/>
        <v>49503</v>
      </c>
      <c r="N13" s="12"/>
    </row>
    <row r="14" spans="1:14" ht="12.75" customHeight="1">
      <c r="A14" s="37" t="s">
        <v>288</v>
      </c>
      <c r="B14" s="30">
        <v>32347</v>
      </c>
      <c r="C14" s="30">
        <v>4955</v>
      </c>
      <c r="D14" s="30">
        <v>697</v>
      </c>
      <c r="E14" s="30"/>
      <c r="F14" s="30"/>
      <c r="G14" s="30"/>
      <c r="H14" s="30"/>
      <c r="I14" s="30"/>
      <c r="J14" s="30"/>
      <c r="K14" s="30"/>
      <c r="L14" s="157">
        <f t="shared" si="0"/>
        <v>37999</v>
      </c>
      <c r="N14" s="12"/>
    </row>
    <row r="15" spans="1:14" ht="12.75" customHeight="1">
      <c r="A15" s="37" t="s">
        <v>289</v>
      </c>
      <c r="B15" s="30">
        <v>2246</v>
      </c>
      <c r="C15" s="30">
        <v>0</v>
      </c>
      <c r="D15" s="30">
        <v>0</v>
      </c>
      <c r="E15" s="30"/>
      <c r="F15" s="30"/>
      <c r="G15" s="30"/>
      <c r="H15" s="30"/>
      <c r="I15" s="30"/>
      <c r="J15" s="30"/>
      <c r="K15" s="30"/>
      <c r="L15" s="157">
        <f t="shared" si="0"/>
        <v>2246</v>
      </c>
      <c r="N15" s="12"/>
    </row>
    <row r="16" spans="1:14" s="247" customFormat="1" ht="12.75" customHeight="1">
      <c r="A16" s="270" t="s">
        <v>5</v>
      </c>
      <c r="B16" s="271"/>
      <c r="C16" s="271"/>
      <c r="D16" s="271">
        <v>2754</v>
      </c>
      <c r="E16" s="271"/>
      <c r="F16" s="271"/>
      <c r="G16" s="271"/>
      <c r="H16" s="271"/>
      <c r="I16" s="271"/>
      <c r="J16" s="271"/>
      <c r="K16" s="271"/>
      <c r="L16" s="272">
        <f t="shared" si="0"/>
        <v>2754</v>
      </c>
      <c r="N16" s="273"/>
    </row>
    <row r="17" spans="1:14" s="247" customFormat="1" ht="12.75" customHeight="1">
      <c r="A17" s="270" t="s">
        <v>51</v>
      </c>
      <c r="B17" s="271">
        <v>979</v>
      </c>
      <c r="C17" s="271">
        <v>418</v>
      </c>
      <c r="D17" s="271">
        <v>197</v>
      </c>
      <c r="E17" s="271"/>
      <c r="F17" s="271"/>
      <c r="G17" s="271"/>
      <c r="H17" s="271"/>
      <c r="I17" s="271"/>
      <c r="J17" s="271"/>
      <c r="K17" s="271"/>
      <c r="L17" s="272">
        <f t="shared" si="0"/>
        <v>1594</v>
      </c>
      <c r="N17" s="273"/>
    </row>
    <row r="18" spans="1:14" ht="12.75" customHeight="1">
      <c r="A18" s="9" t="s">
        <v>291</v>
      </c>
      <c r="B18" s="30">
        <v>1170</v>
      </c>
      <c r="C18" s="30">
        <v>67</v>
      </c>
      <c r="D18" s="30">
        <v>11103</v>
      </c>
      <c r="E18" s="30"/>
      <c r="F18" s="30"/>
      <c r="G18" s="30"/>
      <c r="H18" s="30">
        <v>6234</v>
      </c>
      <c r="I18" s="30"/>
      <c r="J18" s="30"/>
      <c r="K18" s="30"/>
      <c r="L18" s="157">
        <f t="shared" si="0"/>
        <v>18574</v>
      </c>
      <c r="N18" s="12"/>
    </row>
    <row r="19" spans="1:14" ht="12.75" customHeight="1">
      <c r="A19" s="9" t="s">
        <v>395</v>
      </c>
      <c r="B19" s="30">
        <v>9377</v>
      </c>
      <c r="C19" s="30">
        <v>2286</v>
      </c>
      <c r="D19" s="30">
        <v>2168</v>
      </c>
      <c r="E19" s="30"/>
      <c r="F19" s="30"/>
      <c r="G19" s="30">
        <v>140</v>
      </c>
      <c r="H19" s="30"/>
      <c r="I19" s="30"/>
      <c r="J19" s="30"/>
      <c r="K19" s="30"/>
      <c r="L19" s="157">
        <f t="shared" si="0"/>
        <v>13971</v>
      </c>
      <c r="N19" s="12"/>
    </row>
    <row r="20" spans="1:12" ht="12.75" customHeight="1">
      <c r="A20" s="9" t="s">
        <v>13</v>
      </c>
      <c r="B20" s="30"/>
      <c r="C20" s="30"/>
      <c r="D20" s="30">
        <v>57</v>
      </c>
      <c r="E20" s="30"/>
      <c r="F20" s="30"/>
      <c r="G20" s="30"/>
      <c r="H20" s="30"/>
      <c r="I20" s="30"/>
      <c r="J20" s="30"/>
      <c r="K20" s="30"/>
      <c r="L20" s="157">
        <f t="shared" si="0"/>
        <v>57</v>
      </c>
    </row>
    <row r="21" spans="1:12" ht="12.75" customHeight="1">
      <c r="A21" s="9" t="s">
        <v>31</v>
      </c>
      <c r="B21" s="30">
        <v>2722</v>
      </c>
      <c r="C21" s="30">
        <v>607</v>
      </c>
      <c r="D21" s="30">
        <v>324</v>
      </c>
      <c r="E21" s="30"/>
      <c r="F21" s="30"/>
      <c r="G21" s="30">
        <v>60</v>
      </c>
      <c r="H21" s="30"/>
      <c r="I21" s="30"/>
      <c r="J21" s="30"/>
      <c r="K21" s="30"/>
      <c r="L21" s="157">
        <f t="shared" si="0"/>
        <v>3713</v>
      </c>
    </row>
    <row r="22" spans="1:12" ht="12.75" customHeight="1">
      <c r="A22" s="9" t="s">
        <v>398</v>
      </c>
      <c r="B22" s="30">
        <v>361</v>
      </c>
      <c r="C22" s="30"/>
      <c r="D22" s="30"/>
      <c r="E22" s="30"/>
      <c r="F22" s="30"/>
      <c r="G22" s="30"/>
      <c r="H22" s="30"/>
      <c r="I22" s="30"/>
      <c r="J22" s="30"/>
      <c r="K22" s="30"/>
      <c r="L22" s="157">
        <f t="shared" si="0"/>
        <v>361</v>
      </c>
    </row>
    <row r="23" spans="1:12" ht="12.75" customHeight="1">
      <c r="A23" s="9" t="s">
        <v>400</v>
      </c>
      <c r="B23" s="30"/>
      <c r="C23" s="30"/>
      <c r="D23" s="30">
        <v>168</v>
      </c>
      <c r="E23" s="30"/>
      <c r="F23" s="30"/>
      <c r="G23" s="30"/>
      <c r="H23" s="30"/>
      <c r="I23" s="30"/>
      <c r="J23" s="30"/>
      <c r="K23" s="30"/>
      <c r="L23" s="157">
        <f t="shared" si="0"/>
        <v>168</v>
      </c>
    </row>
    <row r="24" spans="1:12" ht="12.75" customHeight="1">
      <c r="A24" s="9" t="s">
        <v>27</v>
      </c>
      <c r="B24" s="30">
        <f>2464+120</f>
        <v>2584</v>
      </c>
      <c r="C24" s="30">
        <v>784</v>
      </c>
      <c r="D24" s="30">
        <v>3539</v>
      </c>
      <c r="E24" s="30"/>
      <c r="F24" s="30"/>
      <c r="G24" s="30"/>
      <c r="H24" s="30"/>
      <c r="I24" s="30"/>
      <c r="J24" s="30"/>
      <c r="K24" s="30"/>
      <c r="L24" s="157">
        <f t="shared" si="0"/>
        <v>6907</v>
      </c>
    </row>
    <row r="25" spans="1:12" ht="12.75" customHeight="1">
      <c r="A25" s="9" t="s">
        <v>399</v>
      </c>
      <c r="B25" s="30"/>
      <c r="C25" s="30"/>
      <c r="D25" s="30">
        <v>21224</v>
      </c>
      <c r="E25" s="30"/>
      <c r="F25" s="30"/>
      <c r="G25" s="30"/>
      <c r="H25" s="30"/>
      <c r="I25" s="30"/>
      <c r="J25" s="30"/>
      <c r="K25" s="30"/>
      <c r="L25" s="157">
        <f t="shared" si="0"/>
        <v>21224</v>
      </c>
    </row>
    <row r="26" spans="1:12" ht="12.75" customHeight="1">
      <c r="A26" s="9" t="s">
        <v>267</v>
      </c>
      <c r="B26" s="30">
        <v>1256</v>
      </c>
      <c r="C26" s="30">
        <v>725</v>
      </c>
      <c r="D26" s="30">
        <v>471</v>
      </c>
      <c r="E26" s="30"/>
      <c r="F26" s="30"/>
      <c r="G26" s="30"/>
      <c r="H26" s="30"/>
      <c r="I26" s="30"/>
      <c r="J26" s="30"/>
      <c r="K26" s="30"/>
      <c r="L26" s="157">
        <f t="shared" si="0"/>
        <v>2452</v>
      </c>
    </row>
    <row r="27" spans="1:12" ht="12.75" customHeight="1">
      <c r="A27" s="9" t="s">
        <v>292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157">
        <f t="shared" si="0"/>
        <v>0</v>
      </c>
    </row>
    <row r="28" spans="1:12" ht="12.75" customHeight="1">
      <c r="A28" s="9" t="s">
        <v>293</v>
      </c>
      <c r="B28" s="30"/>
      <c r="C28" s="30"/>
      <c r="D28" s="30"/>
      <c r="E28" s="30">
        <v>624</v>
      </c>
      <c r="F28" s="30"/>
      <c r="G28" s="30"/>
      <c r="H28" s="30"/>
      <c r="I28" s="30"/>
      <c r="J28" s="30"/>
      <c r="K28" s="30"/>
      <c r="L28" s="157">
        <f t="shared" si="0"/>
        <v>624</v>
      </c>
    </row>
    <row r="29" spans="1:12" ht="12.75" customHeight="1">
      <c r="A29" s="9" t="s">
        <v>32</v>
      </c>
      <c r="B29" s="30"/>
      <c r="C29" s="30"/>
      <c r="D29" s="30"/>
      <c r="E29" s="30">
        <v>28208</v>
      </c>
      <c r="F29" s="30"/>
      <c r="G29" s="30"/>
      <c r="H29" s="30"/>
      <c r="I29" s="30"/>
      <c r="J29" s="30"/>
      <c r="K29" s="30"/>
      <c r="L29" s="157">
        <f t="shared" si="0"/>
        <v>28208</v>
      </c>
    </row>
    <row r="30" spans="1:12" ht="12.75" customHeight="1">
      <c r="A30" s="9" t="s">
        <v>294</v>
      </c>
      <c r="B30" s="30"/>
      <c r="C30" s="30"/>
      <c r="D30" s="30"/>
      <c r="E30" s="30">
        <v>12160</v>
      </c>
      <c r="F30" s="30"/>
      <c r="G30" s="30"/>
      <c r="H30" s="30"/>
      <c r="I30" s="30"/>
      <c r="J30" s="30"/>
      <c r="K30" s="30"/>
      <c r="L30" s="157">
        <f t="shared" si="0"/>
        <v>12160</v>
      </c>
    </row>
    <row r="31" spans="1:12" ht="12.75" customHeight="1">
      <c r="A31" s="9" t="s">
        <v>295</v>
      </c>
      <c r="B31" s="30"/>
      <c r="C31" s="30"/>
      <c r="D31" s="30">
        <v>33</v>
      </c>
      <c r="E31" s="30"/>
      <c r="F31" s="30"/>
      <c r="G31" s="30"/>
      <c r="H31" s="30"/>
      <c r="I31" s="30"/>
      <c r="J31" s="30"/>
      <c r="K31" s="30"/>
      <c r="L31" s="157">
        <f t="shared" si="0"/>
        <v>33</v>
      </c>
    </row>
    <row r="32" spans="1:12" ht="12.75" customHeight="1">
      <c r="A32" s="9" t="s">
        <v>296</v>
      </c>
      <c r="B32" s="31"/>
      <c r="C32" s="31"/>
      <c r="D32" s="31"/>
      <c r="E32" s="30">
        <f>4596+630</f>
        <v>5226</v>
      </c>
      <c r="F32" s="31"/>
      <c r="G32" s="31"/>
      <c r="H32" s="31"/>
      <c r="I32" s="31"/>
      <c r="J32" s="31"/>
      <c r="K32" s="31"/>
      <c r="L32" s="157">
        <f t="shared" si="0"/>
        <v>5226</v>
      </c>
    </row>
    <row r="33" spans="1:12" ht="12.75" customHeight="1">
      <c r="A33" s="9" t="s">
        <v>8</v>
      </c>
      <c r="B33" s="30"/>
      <c r="C33" s="30"/>
      <c r="D33" s="30"/>
      <c r="E33" s="30"/>
      <c r="F33" s="30">
        <v>4200</v>
      </c>
      <c r="G33" s="30"/>
      <c r="H33" s="30"/>
      <c r="I33" s="30"/>
      <c r="J33" s="30"/>
      <c r="K33" s="30"/>
      <c r="L33" s="157">
        <f t="shared" si="0"/>
        <v>4200</v>
      </c>
    </row>
    <row r="34" spans="1:12" ht="12.75" customHeight="1">
      <c r="A34" s="13" t="s">
        <v>297</v>
      </c>
      <c r="B34" s="31">
        <f aca="true" t="shared" si="1" ref="B34:L34">SUM(B8:B33)</f>
        <v>62306</v>
      </c>
      <c r="C34" s="31">
        <f t="shared" si="1"/>
        <v>12114</v>
      </c>
      <c r="D34" s="31">
        <f t="shared" si="1"/>
        <v>44990</v>
      </c>
      <c r="E34" s="31">
        <f t="shared" si="1"/>
        <v>46218</v>
      </c>
      <c r="F34" s="31">
        <f t="shared" si="1"/>
        <v>12680</v>
      </c>
      <c r="G34" s="31">
        <f t="shared" si="1"/>
        <v>545</v>
      </c>
      <c r="H34" s="31">
        <f t="shared" si="1"/>
        <v>6234</v>
      </c>
      <c r="I34" s="31">
        <f t="shared" si="1"/>
        <v>4870</v>
      </c>
      <c r="J34" s="31">
        <f t="shared" si="1"/>
        <v>0</v>
      </c>
      <c r="K34" s="31">
        <f t="shared" si="1"/>
        <v>40495</v>
      </c>
      <c r="L34" s="31">
        <f t="shared" si="1"/>
        <v>230452</v>
      </c>
    </row>
    <row r="35" spans="1:12" ht="12.75" customHeight="1">
      <c r="A35" s="374"/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6"/>
    </row>
    <row r="36" spans="1:12" ht="12.75" customHeight="1">
      <c r="A36" s="371" t="s">
        <v>392</v>
      </c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3"/>
    </row>
    <row r="37" spans="1:12" ht="12.75" customHeight="1">
      <c r="A37" s="13" t="s">
        <v>437</v>
      </c>
      <c r="B37" s="30">
        <v>650</v>
      </c>
      <c r="C37" s="30">
        <v>54</v>
      </c>
      <c r="D37" s="30">
        <v>157</v>
      </c>
      <c r="E37" s="30"/>
      <c r="F37" s="30"/>
      <c r="G37" s="30">
        <v>6</v>
      </c>
      <c r="H37" s="30"/>
      <c r="I37" s="30"/>
      <c r="J37" s="30"/>
      <c r="K37" s="30"/>
      <c r="L37" s="25">
        <f aca="true" t="shared" si="2" ref="L37:L46">SUM(B37:K37)</f>
        <v>867</v>
      </c>
    </row>
    <row r="38" spans="1:12" ht="12.75" customHeight="1">
      <c r="A38" s="13" t="s">
        <v>433</v>
      </c>
      <c r="B38" s="30"/>
      <c r="C38" s="30"/>
      <c r="D38" s="30">
        <v>1106</v>
      </c>
      <c r="E38" s="30"/>
      <c r="F38" s="30"/>
      <c r="G38" s="30"/>
      <c r="H38" s="30"/>
      <c r="I38" s="30"/>
      <c r="J38" s="30"/>
      <c r="K38" s="30"/>
      <c r="L38" s="25">
        <f t="shared" si="2"/>
        <v>1106</v>
      </c>
    </row>
    <row r="39" spans="1:12" ht="12.75" customHeight="1">
      <c r="A39" s="13" t="s">
        <v>434</v>
      </c>
      <c r="B39" s="30"/>
      <c r="C39" s="30"/>
      <c r="D39" s="30">
        <v>455</v>
      </c>
      <c r="E39" s="30"/>
      <c r="F39" s="30"/>
      <c r="G39" s="30"/>
      <c r="H39" s="30"/>
      <c r="I39" s="30"/>
      <c r="J39" s="30"/>
      <c r="K39" s="30"/>
      <c r="L39" s="25">
        <f t="shared" si="2"/>
        <v>455</v>
      </c>
    </row>
    <row r="40" spans="1:12" ht="12.75" customHeight="1">
      <c r="A40" s="13" t="s">
        <v>435</v>
      </c>
      <c r="B40" s="30">
        <v>22062</v>
      </c>
      <c r="C40" s="30">
        <v>5432</v>
      </c>
      <c r="D40" s="30">
        <v>2359</v>
      </c>
      <c r="E40" s="30"/>
      <c r="F40" s="30"/>
      <c r="G40" s="30">
        <v>121</v>
      </c>
      <c r="H40" s="30"/>
      <c r="I40" s="30"/>
      <c r="J40" s="30"/>
      <c r="K40" s="30"/>
      <c r="L40" s="25">
        <f t="shared" si="2"/>
        <v>29974</v>
      </c>
    </row>
    <row r="41" spans="1:13" ht="12.75" customHeight="1">
      <c r="A41" s="9" t="s">
        <v>9</v>
      </c>
      <c r="B41" s="40">
        <v>2306</v>
      </c>
      <c r="C41" s="40">
        <v>167</v>
      </c>
      <c r="D41" s="40">
        <v>6714</v>
      </c>
      <c r="E41" s="39"/>
      <c r="F41" s="39"/>
      <c r="G41" s="40">
        <v>34</v>
      </c>
      <c r="H41" s="39"/>
      <c r="I41" s="39"/>
      <c r="J41" s="39"/>
      <c r="K41" s="5"/>
      <c r="L41" s="25">
        <f t="shared" si="2"/>
        <v>9221</v>
      </c>
      <c r="M41" s="1"/>
    </row>
    <row r="42" spans="1:13" ht="12.75" customHeight="1">
      <c r="A42" s="154" t="s">
        <v>10</v>
      </c>
      <c r="B42" s="30">
        <v>1594</v>
      </c>
      <c r="C42" s="30">
        <v>224</v>
      </c>
      <c r="D42" s="30">
        <v>8324</v>
      </c>
      <c r="E42" s="30"/>
      <c r="F42" s="30"/>
      <c r="G42" s="30"/>
      <c r="H42" s="30"/>
      <c r="I42" s="30"/>
      <c r="J42" s="30"/>
      <c r="K42" s="4"/>
      <c r="L42" s="25">
        <f t="shared" si="2"/>
        <v>10142</v>
      </c>
      <c r="M42" s="1"/>
    </row>
    <row r="43" spans="1:12" ht="12.75" customHeight="1">
      <c r="A43" s="27" t="s">
        <v>267</v>
      </c>
      <c r="B43" s="30">
        <v>1195</v>
      </c>
      <c r="C43" s="30">
        <v>167</v>
      </c>
      <c r="D43" s="30">
        <v>6650</v>
      </c>
      <c r="E43" s="30"/>
      <c r="F43" s="30"/>
      <c r="G43" s="30"/>
      <c r="H43" s="30"/>
      <c r="I43" s="30"/>
      <c r="J43" s="30"/>
      <c r="K43" s="4"/>
      <c r="L43" s="25">
        <f t="shared" si="2"/>
        <v>8012</v>
      </c>
    </row>
    <row r="44" spans="1:12" ht="12.75" customHeight="1">
      <c r="A44" s="154" t="s">
        <v>298</v>
      </c>
      <c r="B44" s="30"/>
      <c r="C44" s="30"/>
      <c r="D44" s="30"/>
      <c r="E44" s="30"/>
      <c r="F44" s="30"/>
      <c r="G44" s="30"/>
      <c r="H44" s="30"/>
      <c r="I44" s="30"/>
      <c r="J44" s="30"/>
      <c r="K44" s="4"/>
      <c r="L44" s="25">
        <f t="shared" si="2"/>
        <v>0</v>
      </c>
    </row>
    <row r="45" spans="1:12" ht="12.75" customHeight="1">
      <c r="A45" s="154" t="s">
        <v>432</v>
      </c>
      <c r="B45" s="30">
        <v>772</v>
      </c>
      <c r="C45" s="30">
        <v>270</v>
      </c>
      <c r="D45" s="30">
        <f>333+85</f>
        <v>418</v>
      </c>
      <c r="E45" s="30"/>
      <c r="F45" s="30"/>
      <c r="G45" s="30"/>
      <c r="H45" s="30"/>
      <c r="I45" s="30"/>
      <c r="J45" s="30"/>
      <c r="K45" s="4"/>
      <c r="L45" s="25">
        <f t="shared" si="2"/>
        <v>1460</v>
      </c>
    </row>
    <row r="46" spans="1:12" ht="12.75" customHeight="1">
      <c r="A46" s="154" t="s">
        <v>436</v>
      </c>
      <c r="B46" s="30"/>
      <c r="C46" s="30"/>
      <c r="D46" s="30">
        <v>20</v>
      </c>
      <c r="E46" s="30"/>
      <c r="F46" s="30"/>
      <c r="G46" s="30"/>
      <c r="H46" s="30"/>
      <c r="I46" s="30"/>
      <c r="J46" s="30"/>
      <c r="K46" s="4"/>
      <c r="L46" s="25">
        <f t="shared" si="2"/>
        <v>20</v>
      </c>
    </row>
    <row r="47" spans="1:12" ht="12.75" customHeight="1">
      <c r="A47" s="29" t="s">
        <v>402</v>
      </c>
      <c r="B47" s="31">
        <f>SUM(B37:B46)</f>
        <v>28579</v>
      </c>
      <c r="C47" s="31">
        <f aca="true" t="shared" si="3" ref="C47:L47">SUM(C37:C46)</f>
        <v>6314</v>
      </c>
      <c r="D47" s="31">
        <f t="shared" si="3"/>
        <v>26203</v>
      </c>
      <c r="E47" s="31">
        <f t="shared" si="3"/>
        <v>0</v>
      </c>
      <c r="F47" s="31">
        <f t="shared" si="3"/>
        <v>0</v>
      </c>
      <c r="G47" s="31">
        <f t="shared" si="3"/>
        <v>161</v>
      </c>
      <c r="H47" s="31">
        <f t="shared" si="3"/>
        <v>0</v>
      </c>
      <c r="I47" s="31">
        <f t="shared" si="3"/>
        <v>0</v>
      </c>
      <c r="J47" s="31">
        <f t="shared" si="3"/>
        <v>0</v>
      </c>
      <c r="K47" s="31">
        <f t="shared" si="3"/>
        <v>0</v>
      </c>
      <c r="L47" s="31">
        <f t="shared" si="3"/>
        <v>61257</v>
      </c>
    </row>
    <row r="48" spans="1:12" ht="12.75" customHeight="1">
      <c r="A48" s="41"/>
      <c r="B48" s="30"/>
      <c r="C48" s="30"/>
      <c r="D48" s="30"/>
      <c r="E48" s="30"/>
      <c r="F48" s="30"/>
      <c r="G48" s="30"/>
      <c r="H48" s="30"/>
      <c r="I48" s="30"/>
      <c r="J48" s="30"/>
      <c r="K48" s="4"/>
      <c r="L48" s="25">
        <f>SUM(K48+J48+H48+G48+F48+E48+D48+C48+B48)</f>
        <v>0</v>
      </c>
    </row>
    <row r="49" spans="1:12" ht="25.5" customHeight="1">
      <c r="A49" s="28" t="s">
        <v>403</v>
      </c>
      <c r="B49" s="31">
        <f aca="true" t="shared" si="4" ref="B49:L49">SUM(B34+B47)</f>
        <v>90885</v>
      </c>
      <c r="C49" s="31">
        <f t="shared" si="4"/>
        <v>18428</v>
      </c>
      <c r="D49" s="31">
        <f t="shared" si="4"/>
        <v>71193</v>
      </c>
      <c r="E49" s="31">
        <f t="shared" si="4"/>
        <v>46218</v>
      </c>
      <c r="F49" s="31">
        <f t="shared" si="4"/>
        <v>12680</v>
      </c>
      <c r="G49" s="31">
        <f t="shared" si="4"/>
        <v>706</v>
      </c>
      <c r="H49" s="31">
        <f t="shared" si="4"/>
        <v>6234</v>
      </c>
      <c r="I49" s="31">
        <f t="shared" si="4"/>
        <v>4870</v>
      </c>
      <c r="J49" s="31">
        <f t="shared" si="4"/>
        <v>0</v>
      </c>
      <c r="K49" s="31">
        <f t="shared" si="4"/>
        <v>40495</v>
      </c>
      <c r="L49" s="31">
        <f t="shared" si="4"/>
        <v>291709</v>
      </c>
    </row>
    <row r="50" ht="12.75" hidden="1"/>
    <row r="51" ht="12.75" hidden="1"/>
  </sheetData>
  <sheetProtection/>
  <mergeCells count="7">
    <mergeCell ref="A36:L36"/>
    <mergeCell ref="A35:L35"/>
    <mergeCell ref="A7:L7"/>
    <mergeCell ref="A2:L2"/>
    <mergeCell ref="J4:L4"/>
    <mergeCell ref="E1:L1"/>
    <mergeCell ref="A3:L3"/>
  </mergeCells>
  <printOptions horizontalCentered="1"/>
  <pageMargins left="0.31496062992125984" right="0.31496062992125984" top="0.4724409448818898" bottom="0.5118110236220472" header="0.35433070866141736" footer="0.35433070866141736"/>
  <pageSetup fitToHeight="1" fitToWidth="1"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6.8515625" style="0" customWidth="1"/>
    <col min="2" max="2" width="77.140625" style="0" customWidth="1"/>
    <col min="3" max="3" width="20.57421875" style="0" hidden="1" customWidth="1"/>
    <col min="4" max="4" width="16.7109375" style="0" customWidth="1"/>
    <col min="5" max="5" width="17.421875" style="0" customWidth="1"/>
    <col min="6" max="6" width="17.140625" style="0" customWidth="1"/>
    <col min="7" max="7" width="13.8515625" style="0" customWidth="1"/>
    <col min="10" max="11" width="9.8515625" style="0" customWidth="1"/>
    <col min="12" max="16" width="0" style="0" hidden="1" customWidth="1"/>
  </cols>
  <sheetData>
    <row r="1" spans="1:7" ht="15" customHeight="1">
      <c r="A1" s="220"/>
      <c r="B1" s="279"/>
      <c r="C1" s="279"/>
      <c r="D1" s="279" t="s">
        <v>498</v>
      </c>
      <c r="E1" s="278"/>
      <c r="F1" s="278"/>
      <c r="G1" s="220"/>
    </row>
    <row r="2" spans="1:7" ht="30" customHeight="1">
      <c r="A2" s="380"/>
      <c r="B2" s="381"/>
      <c r="C2" s="381"/>
      <c r="D2" s="381"/>
      <c r="E2" s="382"/>
      <c r="F2" s="382"/>
      <c r="G2" s="218"/>
    </row>
    <row r="3" spans="1:7" ht="18.75" customHeight="1">
      <c r="A3" s="380" t="s">
        <v>314</v>
      </c>
      <c r="B3" s="381"/>
      <c r="C3" s="381"/>
      <c r="D3" s="381"/>
      <c r="E3" s="382"/>
      <c r="F3" s="382"/>
      <c r="G3" s="98"/>
    </row>
    <row r="4" spans="1:7" ht="21" customHeight="1">
      <c r="A4" s="383">
        <v>42004</v>
      </c>
      <c r="B4" s="381"/>
      <c r="C4" s="381"/>
      <c r="D4" s="381"/>
      <c r="E4" s="382"/>
      <c r="F4" s="382"/>
      <c r="G4" s="98"/>
    </row>
    <row r="5" spans="1:7" ht="12.75">
      <c r="A5" s="171"/>
      <c r="B5" s="171"/>
      <c r="C5" s="172"/>
      <c r="D5" s="172"/>
      <c r="E5" s="172"/>
      <c r="F5" s="173" t="s">
        <v>386</v>
      </c>
      <c r="G5" s="98"/>
    </row>
    <row r="6" spans="1:7" ht="54.75" customHeight="1">
      <c r="A6" s="180" t="s">
        <v>38</v>
      </c>
      <c r="B6" s="180" t="s">
        <v>315</v>
      </c>
      <c r="C6" s="180" t="s">
        <v>316</v>
      </c>
      <c r="D6" s="198" t="s">
        <v>392</v>
      </c>
      <c r="E6" s="198" t="s">
        <v>380</v>
      </c>
      <c r="F6" s="198" t="s">
        <v>6</v>
      </c>
      <c r="G6" s="98"/>
    </row>
    <row r="7" spans="1:7" ht="27.75" customHeight="1">
      <c r="A7" s="174">
        <v>1</v>
      </c>
      <c r="B7" s="175" t="s">
        <v>317</v>
      </c>
      <c r="C7" s="176"/>
      <c r="D7" s="176">
        <v>23921</v>
      </c>
      <c r="E7" s="176">
        <v>224416</v>
      </c>
      <c r="F7" s="176">
        <f>SUM(D7:E7)</f>
        <v>248337</v>
      </c>
      <c r="G7" s="98"/>
    </row>
    <row r="8" spans="1:7" ht="24" customHeight="1">
      <c r="A8" s="174">
        <v>2</v>
      </c>
      <c r="B8" s="175" t="s">
        <v>318</v>
      </c>
      <c r="C8" s="177"/>
      <c r="D8" s="177">
        <v>61257</v>
      </c>
      <c r="E8" s="177">
        <v>189957</v>
      </c>
      <c r="F8" s="176">
        <f aca="true" t="shared" si="0" ref="F8:F25">SUM(D8:E8)</f>
        <v>251214</v>
      </c>
      <c r="G8" s="98"/>
    </row>
    <row r="9" spans="1:7" ht="29.25" customHeight="1">
      <c r="A9" s="174">
        <v>3</v>
      </c>
      <c r="B9" s="175" t="s">
        <v>319</v>
      </c>
      <c r="C9" s="178">
        <f>C7-C8</f>
        <v>0</v>
      </c>
      <c r="D9" s="178">
        <f>SUM(D7-D8)</f>
        <v>-37336</v>
      </c>
      <c r="E9" s="178">
        <f>E7-E8</f>
        <v>34459</v>
      </c>
      <c r="F9" s="176">
        <f t="shared" si="0"/>
        <v>-2877</v>
      </c>
      <c r="G9" s="98"/>
    </row>
    <row r="10" spans="1:7" ht="25.5" customHeight="1">
      <c r="A10" s="174">
        <v>4</v>
      </c>
      <c r="B10" s="175" t="s">
        <v>320</v>
      </c>
      <c r="C10" s="177"/>
      <c r="D10" s="177">
        <v>40495</v>
      </c>
      <c r="E10" s="177">
        <v>2616</v>
      </c>
      <c r="F10" s="176">
        <f t="shared" si="0"/>
        <v>43111</v>
      </c>
      <c r="G10" s="98"/>
    </row>
    <row r="11" spans="1:7" ht="25.5" customHeight="1">
      <c r="A11" s="174">
        <v>5</v>
      </c>
      <c r="B11" s="175" t="s">
        <v>321</v>
      </c>
      <c r="C11" s="177"/>
      <c r="D11" s="177"/>
      <c r="E11" s="177">
        <v>40495</v>
      </c>
      <c r="F11" s="176">
        <f t="shared" si="0"/>
        <v>40495</v>
      </c>
      <c r="G11" s="98"/>
    </row>
    <row r="12" spans="1:7" ht="30" customHeight="1">
      <c r="A12" s="174">
        <v>6</v>
      </c>
      <c r="B12" s="175" t="s">
        <v>322</v>
      </c>
      <c r="C12" s="178">
        <f>C10-C11</f>
        <v>0</v>
      </c>
      <c r="D12" s="178">
        <f>SUM(D10:D11)</f>
        <v>40495</v>
      </c>
      <c r="E12" s="178">
        <f>E10-E11</f>
        <v>-37879</v>
      </c>
      <c r="F12" s="176">
        <f t="shared" si="0"/>
        <v>2616</v>
      </c>
      <c r="G12" s="98"/>
    </row>
    <row r="13" spans="1:7" ht="18" customHeight="1">
      <c r="A13" s="179">
        <v>7</v>
      </c>
      <c r="B13" s="180" t="s">
        <v>323</v>
      </c>
      <c r="C13" s="181">
        <f>C9+C12</f>
        <v>0</v>
      </c>
      <c r="D13" s="181">
        <f>SUM(D9+D12)</f>
        <v>3159</v>
      </c>
      <c r="E13" s="182">
        <f>E9+E12</f>
        <v>-3420</v>
      </c>
      <c r="F13" s="176">
        <f t="shared" si="0"/>
        <v>-261</v>
      </c>
      <c r="G13" s="98"/>
    </row>
    <row r="14" spans="1:7" ht="27.75" customHeight="1">
      <c r="A14" s="174">
        <v>8</v>
      </c>
      <c r="B14" s="175" t="s">
        <v>324</v>
      </c>
      <c r="C14" s="177"/>
      <c r="D14" s="177"/>
      <c r="E14" s="177"/>
      <c r="F14" s="176">
        <f t="shared" si="0"/>
        <v>0</v>
      </c>
      <c r="G14" s="98"/>
    </row>
    <row r="15" spans="1:7" ht="19.5" customHeight="1">
      <c r="A15" s="174">
        <v>9</v>
      </c>
      <c r="B15" s="175" t="s">
        <v>325</v>
      </c>
      <c r="C15" s="178"/>
      <c r="D15" s="178"/>
      <c r="E15" s="178"/>
      <c r="F15" s="176">
        <f t="shared" si="0"/>
        <v>0</v>
      </c>
      <c r="G15" s="98"/>
    </row>
    <row r="16" spans="1:7" ht="18.75" customHeight="1">
      <c r="A16" s="183">
        <v>10</v>
      </c>
      <c r="B16" s="184" t="s">
        <v>326</v>
      </c>
      <c r="C16" s="185">
        <f>C14-C15</f>
        <v>0</v>
      </c>
      <c r="D16" s="185"/>
      <c r="E16" s="186">
        <f>E14-E15</f>
        <v>0</v>
      </c>
      <c r="F16" s="176">
        <f t="shared" si="0"/>
        <v>0</v>
      </c>
      <c r="G16" s="98"/>
    </row>
    <row r="17" spans="1:7" ht="17.25" customHeight="1">
      <c r="A17" s="174">
        <v>11</v>
      </c>
      <c r="B17" s="175" t="s">
        <v>327</v>
      </c>
      <c r="C17" s="177"/>
      <c r="D17" s="177"/>
      <c r="E17" s="177"/>
      <c r="F17" s="176">
        <f t="shared" si="0"/>
        <v>0</v>
      </c>
      <c r="G17" s="98"/>
    </row>
    <row r="18" spans="1:7" ht="21.75" customHeight="1">
      <c r="A18" s="174">
        <v>12</v>
      </c>
      <c r="B18" s="175" t="s">
        <v>328</v>
      </c>
      <c r="C18" s="178"/>
      <c r="D18" s="178"/>
      <c r="E18" s="178"/>
      <c r="F18" s="176">
        <f t="shared" si="0"/>
        <v>0</v>
      </c>
      <c r="G18" s="98"/>
    </row>
    <row r="19" spans="1:7" ht="18.75" customHeight="1">
      <c r="A19" s="174">
        <v>13</v>
      </c>
      <c r="B19" s="175" t="s">
        <v>329</v>
      </c>
      <c r="C19" s="178">
        <f>C17-C18</f>
        <v>0</v>
      </c>
      <c r="D19" s="178"/>
      <c r="E19" s="178">
        <f>E17-E18</f>
        <v>0</v>
      </c>
      <c r="F19" s="176">
        <f t="shared" si="0"/>
        <v>0</v>
      </c>
      <c r="G19" s="98"/>
    </row>
    <row r="20" spans="1:7" ht="42" customHeight="1">
      <c r="A20" s="179">
        <v>14</v>
      </c>
      <c r="B20" s="180" t="s">
        <v>330</v>
      </c>
      <c r="C20" s="181">
        <f>C16+C19</f>
        <v>0</v>
      </c>
      <c r="D20" s="181"/>
      <c r="E20" s="182">
        <f>E16+E19</f>
        <v>0</v>
      </c>
      <c r="F20" s="176">
        <f t="shared" si="0"/>
        <v>0</v>
      </c>
      <c r="G20" s="98"/>
    </row>
    <row r="21" spans="1:7" ht="36" customHeight="1">
      <c r="A21" s="179">
        <v>15</v>
      </c>
      <c r="B21" s="180" t="s">
        <v>331</v>
      </c>
      <c r="C21" s="181">
        <f>C13+C20</f>
        <v>0</v>
      </c>
      <c r="D21" s="181">
        <f>SUM(D13+D20)</f>
        <v>3159</v>
      </c>
      <c r="E21" s="182">
        <f>E13+E20</f>
        <v>-3420</v>
      </c>
      <c r="F21" s="176">
        <f t="shared" si="0"/>
        <v>-261</v>
      </c>
      <c r="G21" s="98"/>
    </row>
    <row r="22" spans="1:7" ht="14.25" customHeight="1">
      <c r="A22" s="183">
        <v>10</v>
      </c>
      <c r="B22" s="187" t="s">
        <v>332</v>
      </c>
      <c r="C22" s="188"/>
      <c r="D22" s="188"/>
      <c r="E22" s="189"/>
      <c r="F22" s="176">
        <f t="shared" si="0"/>
        <v>0</v>
      </c>
      <c r="G22" s="98"/>
    </row>
    <row r="23" spans="1:7" ht="32.25" customHeight="1">
      <c r="A23" s="179">
        <v>11</v>
      </c>
      <c r="B23" s="180" t="s">
        <v>333</v>
      </c>
      <c r="C23" s="190">
        <f>C13-C22</f>
        <v>0</v>
      </c>
      <c r="D23" s="190">
        <f>SUM(D13-D22)</f>
        <v>3159</v>
      </c>
      <c r="E23" s="191">
        <f>E13-E22</f>
        <v>-3420</v>
      </c>
      <c r="F23" s="176">
        <f t="shared" si="0"/>
        <v>-261</v>
      </c>
      <c r="G23" s="98"/>
    </row>
    <row r="24" spans="1:7" ht="23.25" customHeight="1">
      <c r="A24" s="192">
        <v>12</v>
      </c>
      <c r="B24" s="187" t="s">
        <v>334</v>
      </c>
      <c r="C24" s="193">
        <f>PRODUCT(0.1,C20)</f>
        <v>0</v>
      </c>
      <c r="D24" s="193"/>
      <c r="E24" s="194">
        <f>PRODUCT(0.1,E20)</f>
        <v>0</v>
      </c>
      <c r="F24" s="176">
        <f t="shared" si="0"/>
        <v>0</v>
      </c>
      <c r="G24" s="98"/>
    </row>
    <row r="25" spans="1:7" ht="24.75" customHeight="1">
      <c r="A25" s="179">
        <v>13</v>
      </c>
      <c r="B25" s="180" t="s">
        <v>335</v>
      </c>
      <c r="C25" s="190">
        <f>C20-C24</f>
        <v>0</v>
      </c>
      <c r="D25" s="190"/>
      <c r="E25" s="191">
        <f>E20-E24</f>
        <v>0</v>
      </c>
      <c r="F25" s="176">
        <f t="shared" si="0"/>
        <v>0</v>
      </c>
      <c r="G25" s="98"/>
    </row>
    <row r="26" spans="1:7" ht="15">
      <c r="A26" s="195"/>
      <c r="B26" s="196"/>
      <c r="C26" s="197"/>
      <c r="D26" s="197"/>
      <c r="E26" s="197"/>
      <c r="F26" s="274"/>
      <c r="G26" s="98"/>
    </row>
  </sheetData>
  <sheetProtection/>
  <mergeCells count="3">
    <mergeCell ref="A3:F3"/>
    <mergeCell ref="A4:F4"/>
    <mergeCell ref="A2:F2"/>
  </mergeCells>
  <printOptions horizontalCentered="1"/>
  <pageMargins left="0.31496062992125984" right="0.31496062992125984" top="0.4724409448818898" bottom="0.5118110236220472" header="0.35433070866141736" footer="0.35433070866141736"/>
  <pageSetup fitToHeight="1" fitToWidth="1" horizontalDpi="600" verticalDpi="6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00390625" style="0" customWidth="1"/>
    <col min="2" max="2" width="10.140625" style="221" customWidth="1"/>
    <col min="3" max="3" width="10.8515625" style="221" customWidth="1"/>
    <col min="4" max="4" width="9.140625" style="221" customWidth="1"/>
    <col min="5" max="5" width="13.140625" style="0" bestFit="1" customWidth="1"/>
  </cols>
  <sheetData>
    <row r="1" spans="1:5" ht="13.5">
      <c r="A1" s="370" t="s">
        <v>499</v>
      </c>
      <c r="B1" s="370"/>
      <c r="C1" s="370"/>
      <c r="D1" s="370"/>
      <c r="E1" s="370"/>
    </row>
    <row r="2" spans="1:5" ht="12.75">
      <c r="A2" s="45"/>
      <c r="B2" s="227"/>
      <c r="C2" s="227"/>
      <c r="D2" s="227"/>
      <c r="E2" s="46"/>
    </row>
    <row r="3" spans="1:5" ht="12.75">
      <c r="A3" s="396"/>
      <c r="B3" s="396"/>
      <c r="C3" s="396"/>
      <c r="D3" s="396"/>
      <c r="E3" s="396"/>
    </row>
    <row r="4" spans="1:5" ht="12.75">
      <c r="A4" s="396"/>
      <c r="B4" s="396"/>
      <c r="C4" s="396"/>
      <c r="D4" s="396"/>
      <c r="E4" s="396"/>
    </row>
    <row r="5" spans="1:5" ht="12.75">
      <c r="A5" s="396" t="s">
        <v>467</v>
      </c>
      <c r="B5" s="396"/>
      <c r="C5" s="396"/>
      <c r="D5" s="396"/>
      <c r="E5" s="396"/>
    </row>
    <row r="6" spans="1:5" ht="12.75">
      <c r="A6" s="396" t="s">
        <v>469</v>
      </c>
      <c r="B6" s="396"/>
      <c r="C6" s="396"/>
      <c r="D6" s="396"/>
      <c r="E6" s="396"/>
    </row>
    <row r="7" spans="1:5" ht="12.75">
      <c r="A7" s="396" t="s">
        <v>468</v>
      </c>
      <c r="B7" s="396"/>
      <c r="C7" s="396"/>
      <c r="D7" s="396"/>
      <c r="E7" s="396"/>
    </row>
    <row r="8" spans="1:5" ht="12.75">
      <c r="A8" s="47"/>
      <c r="B8" s="47"/>
      <c r="C8" s="47"/>
      <c r="D8" s="47"/>
      <c r="E8" s="47"/>
    </row>
    <row r="9" spans="1:5" ht="12.75">
      <c r="A9" s="47"/>
      <c r="B9" s="47"/>
      <c r="C9" s="47"/>
      <c r="D9" s="47"/>
      <c r="E9" s="47"/>
    </row>
    <row r="10" spans="1:5" ht="12.75">
      <c r="A10" s="47"/>
      <c r="B10" s="47"/>
      <c r="C10" s="47"/>
      <c r="D10" s="47"/>
      <c r="E10" s="47"/>
    </row>
    <row r="11" spans="1:5" ht="12.75">
      <c r="A11" s="48"/>
      <c r="B11" s="228"/>
      <c r="C11" s="397" t="s">
        <v>7</v>
      </c>
      <c r="D11" s="397"/>
      <c r="E11" s="397"/>
    </row>
    <row r="12" spans="1:5" ht="12.75" customHeight="1">
      <c r="A12" s="398" t="s">
        <v>33</v>
      </c>
      <c r="B12" s="166" t="s">
        <v>34</v>
      </c>
      <c r="C12" s="166" t="s">
        <v>35</v>
      </c>
      <c r="D12" s="384" t="s">
        <v>36</v>
      </c>
      <c r="E12" s="386" t="s">
        <v>39</v>
      </c>
    </row>
    <row r="13" spans="1:5" ht="12.75">
      <c r="A13" s="399"/>
      <c r="B13" s="388" t="s">
        <v>40</v>
      </c>
      <c r="C13" s="389"/>
      <c r="D13" s="385"/>
      <c r="E13" s="387"/>
    </row>
    <row r="14" spans="1:5" ht="15">
      <c r="A14" s="390" t="s">
        <v>253</v>
      </c>
      <c r="B14" s="391"/>
      <c r="C14" s="391"/>
      <c r="D14" s="391"/>
      <c r="E14" s="392"/>
    </row>
    <row r="15" spans="1:5" ht="18" customHeight="1">
      <c r="A15" s="55" t="s">
        <v>405</v>
      </c>
      <c r="B15" s="50"/>
      <c r="C15" s="50"/>
      <c r="D15" s="50">
        <v>60</v>
      </c>
      <c r="E15" s="56"/>
    </row>
    <row r="16" spans="1:5" ht="18" customHeight="1">
      <c r="A16" s="55" t="s">
        <v>406</v>
      </c>
      <c r="B16" s="50"/>
      <c r="C16" s="50"/>
      <c r="D16" s="50">
        <v>174</v>
      </c>
      <c r="E16" s="56"/>
    </row>
    <row r="17" spans="1:5" ht="18" customHeight="1">
      <c r="A17" s="55" t="s">
        <v>407</v>
      </c>
      <c r="B17" s="50"/>
      <c r="C17" s="50"/>
      <c r="D17" s="50">
        <v>110</v>
      </c>
      <c r="E17" s="56"/>
    </row>
    <row r="18" spans="1:5" ht="18" customHeight="1">
      <c r="A18" s="55" t="s">
        <v>486</v>
      </c>
      <c r="B18" s="50"/>
      <c r="C18" s="50"/>
      <c r="D18" s="50">
        <v>201</v>
      </c>
      <c r="E18" s="56"/>
    </row>
    <row r="19" spans="1:5" ht="18" customHeight="1">
      <c r="A19" s="53" t="s">
        <v>460</v>
      </c>
      <c r="B19" s="52">
        <v>1976</v>
      </c>
      <c r="C19" s="52">
        <v>1555</v>
      </c>
      <c r="D19" s="52">
        <f>SUM(D15:D18)</f>
        <v>545</v>
      </c>
      <c r="E19" s="54">
        <f>SUM(D19/C19*100)</f>
        <v>35.048231511254016</v>
      </c>
    </row>
    <row r="20" spans="1:5" ht="18" customHeight="1">
      <c r="A20" s="51" t="s">
        <v>404</v>
      </c>
      <c r="B20" s="72"/>
      <c r="C20" s="70"/>
      <c r="D20" s="71">
        <v>6234</v>
      </c>
      <c r="E20" s="56"/>
    </row>
    <row r="21" spans="1:5" ht="18" customHeight="1">
      <c r="A21" s="73" t="s">
        <v>389</v>
      </c>
      <c r="B21" s="52">
        <v>11700</v>
      </c>
      <c r="C21" s="52">
        <v>21550</v>
      </c>
      <c r="D21" s="52">
        <f>SUM(D20)</f>
        <v>6234</v>
      </c>
      <c r="E21" s="54">
        <f>SUM(D21/C21*100)</f>
        <v>28.928074245939676</v>
      </c>
    </row>
    <row r="22" spans="1:5" ht="18" customHeight="1">
      <c r="A22" s="393" t="s">
        <v>392</v>
      </c>
      <c r="B22" s="394"/>
      <c r="C22" s="394"/>
      <c r="D22" s="394"/>
      <c r="E22" s="395"/>
    </row>
    <row r="23" spans="1:5" ht="18" customHeight="1">
      <c r="A23" s="73" t="s">
        <v>456</v>
      </c>
      <c r="B23" s="52"/>
      <c r="C23" s="52"/>
      <c r="D23" s="52">
        <v>60</v>
      </c>
      <c r="E23" s="54"/>
    </row>
    <row r="24" spans="1:5" ht="18" customHeight="1">
      <c r="A24" s="73" t="s">
        <v>457</v>
      </c>
      <c r="B24" s="52"/>
      <c r="C24" s="52"/>
      <c r="D24" s="52">
        <v>35</v>
      </c>
      <c r="E24" s="54"/>
    </row>
    <row r="25" spans="1:5" ht="18" customHeight="1">
      <c r="A25" s="73" t="s">
        <v>458</v>
      </c>
      <c r="B25" s="52"/>
      <c r="C25" s="52"/>
      <c r="D25" s="52">
        <v>26</v>
      </c>
      <c r="E25" s="54"/>
    </row>
    <row r="26" spans="1:5" ht="18" customHeight="1">
      <c r="A26" s="73" t="s">
        <v>459</v>
      </c>
      <c r="B26" s="52"/>
      <c r="C26" s="52"/>
      <c r="D26" s="52">
        <v>40</v>
      </c>
      <c r="E26" s="54"/>
    </row>
    <row r="27" spans="1:5" ht="18" customHeight="1">
      <c r="A27" s="73" t="s">
        <v>460</v>
      </c>
      <c r="B27" s="52">
        <v>1021</v>
      </c>
      <c r="C27" s="52">
        <v>1021</v>
      </c>
      <c r="D27" s="52">
        <f>SUM(D23:D26)</f>
        <v>161</v>
      </c>
      <c r="E27" s="275">
        <f>SUM(D27/C27)</f>
        <v>0.15768854064642507</v>
      </c>
    </row>
    <row r="28" spans="1:5" s="226" customFormat="1" ht="12.75">
      <c r="A28" s="43" t="s">
        <v>47</v>
      </c>
      <c r="B28" s="229">
        <f>SUM(B19+B21+B27)</f>
        <v>14697</v>
      </c>
      <c r="C28" s="229">
        <f>SUM(C19+C21+C27)</f>
        <v>24126</v>
      </c>
      <c r="D28" s="229">
        <f>SUM(D19+D21+D27)</f>
        <v>6940</v>
      </c>
      <c r="E28" s="276">
        <f>SUM(D28/C28)</f>
        <v>0.2876564701981265</v>
      </c>
    </row>
  </sheetData>
  <sheetProtection/>
  <mergeCells count="13">
    <mergeCell ref="A22:E22"/>
    <mergeCell ref="A6:E6"/>
    <mergeCell ref="A7:E7"/>
    <mergeCell ref="A1:E1"/>
    <mergeCell ref="A3:E3"/>
    <mergeCell ref="A4:E4"/>
    <mergeCell ref="A5:E5"/>
    <mergeCell ref="C11:E11"/>
    <mergeCell ref="A12:A13"/>
    <mergeCell ref="D12:D13"/>
    <mergeCell ref="E12:E13"/>
    <mergeCell ref="B13:C13"/>
    <mergeCell ref="A14:E14"/>
  </mergeCells>
  <printOptions/>
  <pageMargins left="2.33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view="pageBreakPreview" zoomScale="50" zoomScaleSheetLayoutView="50" zoomScalePageLayoutView="0" workbookViewId="0" topLeftCell="B1">
      <selection activeCell="E8" sqref="E8"/>
    </sheetView>
  </sheetViews>
  <sheetFormatPr defaultColWidth="9.140625" defaultRowHeight="12.75"/>
  <cols>
    <col min="1" max="1" width="5.8515625" style="0" customWidth="1"/>
    <col min="2" max="2" width="32.8515625" style="0" customWidth="1"/>
    <col min="3" max="3" width="11.140625" style="0" customWidth="1"/>
    <col min="4" max="4" width="14.8515625" style="0" customWidth="1"/>
    <col min="5" max="5" width="9.421875" style="0" customWidth="1"/>
    <col min="6" max="6" width="15.8515625" style="0" customWidth="1"/>
    <col min="7" max="7" width="0.71875" style="0" hidden="1" customWidth="1"/>
    <col min="8" max="8" width="0.13671875" style="0" hidden="1" customWidth="1"/>
    <col min="9" max="9" width="8.28125" style="0" hidden="1" customWidth="1"/>
    <col min="12" max="13" width="10.140625" style="0" customWidth="1"/>
    <col min="14" max="14" width="9.8515625" style="0" bestFit="1" customWidth="1"/>
  </cols>
  <sheetData>
    <row r="1" spans="1:9" ht="13.5">
      <c r="A1" s="45"/>
      <c r="B1" s="370" t="s">
        <v>500</v>
      </c>
      <c r="C1" s="370"/>
      <c r="D1" s="370"/>
      <c r="E1" s="370"/>
      <c r="F1" s="370"/>
      <c r="G1" s="59"/>
      <c r="H1" s="59"/>
      <c r="I1" s="59"/>
    </row>
    <row r="2" spans="1:9" ht="12.75">
      <c r="A2" s="45"/>
      <c r="B2" s="45"/>
      <c r="C2" s="46"/>
      <c r="D2" s="46"/>
      <c r="E2" s="46"/>
      <c r="F2" s="46"/>
      <c r="G2" s="46"/>
      <c r="H2" s="46"/>
      <c r="I2" s="46"/>
    </row>
    <row r="3" spans="1:6" ht="12.75">
      <c r="A3" s="396" t="s">
        <v>390</v>
      </c>
      <c r="B3" s="396"/>
      <c r="C3" s="396"/>
      <c r="D3" s="396"/>
      <c r="E3" s="396"/>
      <c r="F3" s="396"/>
    </row>
    <row r="4" spans="1:6" ht="19.5" customHeight="1">
      <c r="A4" s="396" t="s">
        <v>309</v>
      </c>
      <c r="B4" s="396"/>
      <c r="C4" s="396"/>
      <c r="D4" s="396"/>
      <c r="E4" s="396"/>
      <c r="F4" s="396"/>
    </row>
    <row r="5" spans="1:6" ht="12.75">
      <c r="A5" s="396" t="s">
        <v>388</v>
      </c>
      <c r="B5" s="396"/>
      <c r="C5" s="396"/>
      <c r="D5" s="396"/>
      <c r="E5" s="396"/>
      <c r="F5" s="396"/>
    </row>
    <row r="6" spans="1:6" ht="12.75">
      <c r="A6" s="47"/>
      <c r="B6" s="47"/>
      <c r="C6" s="47"/>
      <c r="D6" s="47"/>
      <c r="E6" s="47"/>
      <c r="F6" s="47"/>
    </row>
    <row r="7" spans="1:6" ht="12.75">
      <c r="A7" s="47"/>
      <c r="B7" s="47"/>
      <c r="C7" s="47"/>
      <c r="D7" s="47"/>
      <c r="E7" s="47"/>
      <c r="F7" s="47"/>
    </row>
    <row r="8" spans="1:6" ht="12.75">
      <c r="A8" s="47"/>
      <c r="B8" s="47"/>
      <c r="C8" s="47"/>
      <c r="D8" s="47"/>
      <c r="E8" s="47"/>
      <c r="F8" s="47"/>
    </row>
    <row r="9" spans="1:6" ht="12.75">
      <c r="A9" s="47"/>
      <c r="B9" s="47"/>
      <c r="C9" s="47"/>
      <c r="D9" s="47"/>
      <c r="E9" s="47"/>
      <c r="F9" s="47"/>
    </row>
    <row r="10" spans="1:6" ht="12.75">
      <c r="A10" s="47"/>
      <c r="B10" s="47"/>
      <c r="C10" s="47"/>
      <c r="D10" s="47"/>
      <c r="E10" s="47"/>
      <c r="F10" s="47"/>
    </row>
    <row r="11" spans="1:6" ht="12.75">
      <c r="A11" s="47"/>
      <c r="B11" s="47"/>
      <c r="C11" s="47"/>
      <c r="D11" s="47"/>
      <c r="E11" s="47"/>
      <c r="F11" s="47"/>
    </row>
    <row r="12" spans="1:6" ht="12.75">
      <c r="A12" s="47"/>
      <c r="B12" s="47"/>
      <c r="C12" s="47"/>
      <c r="D12" s="47"/>
      <c r="E12" s="47"/>
      <c r="F12" s="47"/>
    </row>
    <row r="13" spans="1:6" ht="12.75">
      <c r="A13" s="47"/>
      <c r="B13" s="47"/>
      <c r="C13" s="47"/>
      <c r="D13" s="47"/>
      <c r="E13" s="47"/>
      <c r="F13" s="47"/>
    </row>
    <row r="14" spans="1:6" ht="12.75">
      <c r="A14" s="47"/>
      <c r="B14" s="47"/>
      <c r="C14" s="47"/>
      <c r="D14" s="47"/>
      <c r="E14" s="47"/>
      <c r="F14" s="47"/>
    </row>
    <row r="15" spans="1:6" ht="12.75">
      <c r="A15" s="47"/>
      <c r="B15" s="47"/>
      <c r="C15" s="47"/>
      <c r="D15" s="47"/>
      <c r="E15" s="47"/>
      <c r="F15" s="47"/>
    </row>
    <row r="16" spans="1:6" ht="13.5" thickBot="1">
      <c r="A16" s="48"/>
      <c r="B16" s="48"/>
      <c r="C16" s="48"/>
      <c r="D16" s="397" t="s">
        <v>7</v>
      </c>
      <c r="E16" s="397"/>
      <c r="F16" s="397"/>
    </row>
    <row r="17" spans="1:6" ht="12.75" customHeight="1">
      <c r="A17" s="402" t="s">
        <v>38</v>
      </c>
      <c r="B17" s="398" t="s">
        <v>33</v>
      </c>
      <c r="C17" s="166" t="s">
        <v>34</v>
      </c>
      <c r="D17" s="166" t="s">
        <v>35</v>
      </c>
      <c r="E17" s="384" t="s">
        <v>36</v>
      </c>
      <c r="F17" s="386" t="s">
        <v>39</v>
      </c>
    </row>
    <row r="18" spans="1:6" ht="13.5" customHeight="1" thickBot="1">
      <c r="A18" s="403"/>
      <c r="B18" s="399"/>
      <c r="C18" s="388" t="s">
        <v>40</v>
      </c>
      <c r="D18" s="389"/>
      <c r="E18" s="385"/>
      <c r="F18" s="387"/>
    </row>
    <row r="19" spans="1:6" ht="13.5" customHeight="1">
      <c r="A19" s="69"/>
      <c r="B19" s="51" t="s">
        <v>52</v>
      </c>
      <c r="C19" s="72">
        <v>0</v>
      </c>
      <c r="D19" s="70"/>
      <c r="E19" s="71">
        <v>0</v>
      </c>
      <c r="F19" s="56"/>
    </row>
    <row r="20" spans="1:6" ht="13.5" customHeight="1">
      <c r="A20" s="68">
        <v>1</v>
      </c>
      <c r="B20" s="73" t="s">
        <v>53</v>
      </c>
      <c r="C20" s="67">
        <f>SUM(C19:C19)</f>
        <v>0</v>
      </c>
      <c r="D20" s="67">
        <f>SUM(D19:D19)</f>
        <v>0</v>
      </c>
      <c r="E20" s="67">
        <f>SUM(E19:E19)</f>
        <v>0</v>
      </c>
      <c r="F20" s="54"/>
    </row>
    <row r="21" spans="1:13" ht="13.5" customHeight="1">
      <c r="A21" s="49"/>
      <c r="B21" s="55" t="s">
        <v>16</v>
      </c>
      <c r="C21" s="50">
        <v>0</v>
      </c>
      <c r="D21" s="50">
        <v>624</v>
      </c>
      <c r="E21" s="50">
        <v>624</v>
      </c>
      <c r="F21" s="56">
        <f>SUM(E21/D21*100)</f>
        <v>100</v>
      </c>
      <c r="M21" s="230" t="s">
        <v>409</v>
      </c>
    </row>
    <row r="22" spans="1:6" ht="13.5" customHeight="1">
      <c r="A22" s="74">
        <v>2</v>
      </c>
      <c r="B22" s="53" t="s">
        <v>54</v>
      </c>
      <c r="C22" s="52">
        <f>SUM(C21:C21)</f>
        <v>0</v>
      </c>
      <c r="D22" s="52">
        <f>SUM(D21)</f>
        <v>624</v>
      </c>
      <c r="E22" s="52">
        <f>SUM(E21:E21)</f>
        <v>624</v>
      </c>
      <c r="F22" s="54">
        <f>SUM(E22/D22*100)</f>
        <v>100</v>
      </c>
    </row>
    <row r="23" spans="1:6" ht="13.5" customHeight="1">
      <c r="A23" s="49"/>
      <c r="B23" s="55" t="s">
        <v>41</v>
      </c>
      <c r="C23" s="50"/>
      <c r="D23" s="50">
        <v>22909</v>
      </c>
      <c r="E23" s="50">
        <v>22908</v>
      </c>
      <c r="F23" s="56">
        <f>SUM(E23/D23*100)</f>
        <v>99.99563490331312</v>
      </c>
    </row>
    <row r="24" spans="1:6" ht="24.75" customHeight="1">
      <c r="A24" s="74">
        <v>3</v>
      </c>
      <c r="B24" s="53" t="s">
        <v>55</v>
      </c>
      <c r="C24" s="52">
        <f>SUM(C23)</f>
        <v>0</v>
      </c>
      <c r="D24" s="52">
        <v>22909</v>
      </c>
      <c r="E24" s="52">
        <f>SUM(E23)</f>
        <v>22908</v>
      </c>
      <c r="F24" s="54">
        <f>SUM(E24/D24*100)</f>
        <v>99.99563490331312</v>
      </c>
    </row>
    <row r="25" spans="1:6" ht="16.5" customHeight="1">
      <c r="A25" s="49"/>
      <c r="B25" s="55" t="s">
        <v>42</v>
      </c>
      <c r="C25" s="50"/>
      <c r="D25" s="50">
        <v>12160</v>
      </c>
      <c r="E25" s="50">
        <v>12160</v>
      </c>
      <c r="F25" s="56">
        <f aca="true" t="shared" si="0" ref="F25:F36">SUM(E25/D25*100)</f>
        <v>100</v>
      </c>
    </row>
    <row r="26" spans="1:6" ht="16.5" customHeight="1">
      <c r="A26" s="74">
        <v>4</v>
      </c>
      <c r="B26" s="53" t="s">
        <v>56</v>
      </c>
      <c r="C26" s="52">
        <f>SUM(C25)</f>
        <v>0</v>
      </c>
      <c r="D26" s="52">
        <f>SUM(D25)</f>
        <v>12160</v>
      </c>
      <c r="E26" s="52">
        <f>SUM(E25)</f>
        <v>12160</v>
      </c>
      <c r="F26" s="54">
        <f t="shared" si="0"/>
        <v>100</v>
      </c>
    </row>
    <row r="27" spans="1:6" ht="16.5" customHeight="1">
      <c r="A27" s="49"/>
      <c r="B27" s="55" t="s">
        <v>12</v>
      </c>
      <c r="C27" s="50"/>
      <c r="D27" s="50">
        <v>5300</v>
      </c>
      <c r="E27" s="50">
        <v>5300</v>
      </c>
      <c r="F27" s="56">
        <f>SUM(E27/D27*100)</f>
        <v>100</v>
      </c>
    </row>
    <row r="28" spans="1:6" ht="16.5" customHeight="1">
      <c r="A28" s="49"/>
      <c r="B28" s="55" t="s">
        <v>310</v>
      </c>
      <c r="C28" s="50"/>
      <c r="D28" s="50"/>
      <c r="E28" s="50"/>
      <c r="F28" s="56"/>
    </row>
    <row r="29" spans="1:6" ht="13.5" customHeight="1">
      <c r="A29" s="49"/>
      <c r="B29" s="55" t="s">
        <v>14</v>
      </c>
      <c r="C29" s="50"/>
      <c r="D29" s="50">
        <v>3139</v>
      </c>
      <c r="E29" s="50">
        <f>4511-330-1062+20</f>
        <v>3139</v>
      </c>
      <c r="F29" s="56">
        <f t="shared" si="0"/>
        <v>100</v>
      </c>
    </row>
    <row r="30" spans="1:6" ht="12.75" customHeight="1">
      <c r="A30" s="49"/>
      <c r="B30" s="51" t="s">
        <v>15</v>
      </c>
      <c r="C30" s="50"/>
      <c r="D30" s="50">
        <v>65</v>
      </c>
      <c r="E30" s="50">
        <v>65</v>
      </c>
      <c r="F30" s="56">
        <f t="shared" si="0"/>
        <v>100</v>
      </c>
    </row>
    <row r="31" spans="1:6" ht="12.75" customHeight="1">
      <c r="A31" s="49"/>
      <c r="B31" s="51" t="s">
        <v>311</v>
      </c>
      <c r="C31" s="50"/>
      <c r="D31" s="50">
        <v>0</v>
      </c>
      <c r="E31" s="50">
        <v>0</v>
      </c>
      <c r="F31" s="56"/>
    </row>
    <row r="32" spans="1:6" ht="12.75" customHeight="1">
      <c r="A32" s="49"/>
      <c r="B32" s="51" t="s">
        <v>312</v>
      </c>
      <c r="C32" s="50"/>
      <c r="D32" s="50">
        <v>330</v>
      </c>
      <c r="E32" s="50">
        <v>330</v>
      </c>
      <c r="F32" s="56">
        <f t="shared" si="0"/>
        <v>100</v>
      </c>
    </row>
    <row r="33" spans="1:6" ht="12.75" customHeight="1">
      <c r="A33" s="49"/>
      <c r="B33" s="51" t="s">
        <v>408</v>
      </c>
      <c r="C33" s="50"/>
      <c r="D33" s="50">
        <v>630</v>
      </c>
      <c r="E33" s="50">
        <v>630</v>
      </c>
      <c r="F33" s="56">
        <f t="shared" si="0"/>
        <v>100</v>
      </c>
    </row>
    <row r="34" spans="1:6" ht="16.5" customHeight="1">
      <c r="A34" s="49"/>
      <c r="B34" s="55" t="s">
        <v>313</v>
      </c>
      <c r="C34" s="50"/>
      <c r="D34" s="50">
        <v>1062</v>
      </c>
      <c r="E34" s="50">
        <v>1062</v>
      </c>
      <c r="F34" s="56">
        <f t="shared" si="0"/>
        <v>100</v>
      </c>
    </row>
    <row r="35" spans="1:6" ht="26.25" customHeight="1">
      <c r="A35" s="74">
        <v>5</v>
      </c>
      <c r="B35" s="53" t="s">
        <v>57</v>
      </c>
      <c r="C35" s="52">
        <f>SUM(C27:C34)</f>
        <v>0</v>
      </c>
      <c r="D35" s="52">
        <f>SUM(D27:D34)</f>
        <v>10526</v>
      </c>
      <c r="E35" s="52">
        <f>SUM(E27:E34)</f>
        <v>10526</v>
      </c>
      <c r="F35" s="54">
        <f t="shared" si="0"/>
        <v>100</v>
      </c>
    </row>
    <row r="36" spans="1:6" ht="21" customHeight="1">
      <c r="A36" s="400" t="s">
        <v>23</v>
      </c>
      <c r="B36" s="401"/>
      <c r="C36" s="52">
        <v>36900</v>
      </c>
      <c r="D36" s="52">
        <f>SUM(D20+D22+D24+D26+D35)</f>
        <v>46219</v>
      </c>
      <c r="E36" s="52">
        <f>SUM(E20+E22+E24+E26+E35)</f>
        <v>46218</v>
      </c>
      <c r="F36" s="54">
        <f t="shared" si="0"/>
        <v>99.99783638763279</v>
      </c>
    </row>
    <row r="37" ht="16.5" customHeight="1"/>
    <row r="38" ht="36" customHeight="1"/>
    <row r="44" ht="39.75" customHeight="1"/>
    <row r="45" ht="39.75" customHeight="1"/>
  </sheetData>
  <sheetProtection/>
  <mergeCells count="11">
    <mergeCell ref="A3:F3"/>
    <mergeCell ref="A4:F4"/>
    <mergeCell ref="A5:F5"/>
    <mergeCell ref="A36:B36"/>
    <mergeCell ref="B1:F1"/>
    <mergeCell ref="D16:F16"/>
    <mergeCell ref="A17:A18"/>
    <mergeCell ref="B17:B18"/>
    <mergeCell ref="E17:E18"/>
    <mergeCell ref="F17:F18"/>
    <mergeCell ref="C18:D18"/>
  </mergeCells>
  <printOptions horizontalCentered="1"/>
  <pageMargins left="0.82" right="0.31496062992125984" top="0.4724409448818898" bottom="0.5118110236220472" header="0.35433070866141736" footer="0.35433070866141736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2"/>
  <sheetViews>
    <sheetView view="pageBreakPreview" zoomScaleSheetLayoutView="100" zoomScalePageLayoutView="0" workbookViewId="0" topLeftCell="A1">
      <selection activeCell="E3" sqref="E3"/>
    </sheetView>
  </sheetViews>
  <sheetFormatPr defaultColWidth="9.140625" defaultRowHeight="12.75"/>
  <cols>
    <col min="1" max="1" width="27.00390625" style="0" customWidth="1"/>
    <col min="2" max="2" width="13.28125" style="0" customWidth="1"/>
    <col min="3" max="3" width="9.7109375" style="0" customWidth="1"/>
    <col min="4" max="4" width="10.28125" style="0" customWidth="1"/>
    <col min="5" max="5" width="12.57421875" style="0" customWidth="1"/>
    <col min="6" max="7" width="10.00390625" style="0" customWidth="1"/>
  </cols>
  <sheetData>
    <row r="1" spans="1:7" ht="13.5">
      <c r="A1" s="370" t="s">
        <v>501</v>
      </c>
      <c r="B1" s="370"/>
      <c r="C1" s="370"/>
      <c r="D1" s="370"/>
      <c r="E1" s="370"/>
      <c r="F1" s="370"/>
      <c r="G1" s="370"/>
    </row>
    <row r="2" spans="1:7" ht="33" customHeight="1">
      <c r="A2" s="406" t="s">
        <v>470</v>
      </c>
      <c r="B2" s="406"/>
      <c r="C2" s="406"/>
      <c r="D2" s="406"/>
      <c r="E2" s="406"/>
      <c r="F2" s="406"/>
      <c r="G2" s="406"/>
    </row>
    <row r="3" spans="1:7" ht="117" customHeight="1" thickBot="1">
      <c r="A3" s="11"/>
      <c r="B3" s="11"/>
      <c r="C3" s="11"/>
      <c r="D3" s="11"/>
      <c r="E3" s="11"/>
      <c r="F3" s="11"/>
      <c r="G3" s="11"/>
    </row>
    <row r="4" spans="1:7" ht="13.5" thickBot="1">
      <c r="A4" s="412" t="s">
        <v>18</v>
      </c>
      <c r="B4" s="409" t="s">
        <v>381</v>
      </c>
      <c r="C4" s="410"/>
      <c r="D4" s="411"/>
      <c r="E4" s="409" t="s">
        <v>382</v>
      </c>
      <c r="F4" s="410"/>
      <c r="G4" s="411"/>
    </row>
    <row r="5" spans="1:7" ht="12.75" customHeight="1">
      <c r="A5" s="413"/>
      <c r="B5" s="417" t="s">
        <v>28</v>
      </c>
      <c r="C5" s="404" t="s">
        <v>392</v>
      </c>
      <c r="D5" s="404" t="s">
        <v>6</v>
      </c>
      <c r="E5" s="415" t="s">
        <v>28</v>
      </c>
      <c r="F5" s="404" t="s">
        <v>392</v>
      </c>
      <c r="G5" s="407" t="s">
        <v>6</v>
      </c>
    </row>
    <row r="6" spans="1:7" ht="13.5" thickBot="1">
      <c r="A6" s="414"/>
      <c r="B6" s="418"/>
      <c r="C6" s="405"/>
      <c r="D6" s="405"/>
      <c r="E6" s="416"/>
      <c r="F6" s="405"/>
      <c r="G6" s="408"/>
    </row>
    <row r="7" spans="1:7" ht="33.75" customHeight="1">
      <c r="A7" s="65" t="s">
        <v>19</v>
      </c>
      <c r="B7" s="277">
        <v>11</v>
      </c>
      <c r="C7" s="16">
        <v>10</v>
      </c>
      <c r="D7" s="16">
        <v>21</v>
      </c>
      <c r="E7" s="221">
        <v>11</v>
      </c>
      <c r="F7" s="16">
        <v>11</v>
      </c>
      <c r="G7" s="58">
        <v>22</v>
      </c>
    </row>
    <row r="8" spans="1:7" ht="32.25" customHeight="1">
      <c r="A8" s="60" t="s">
        <v>22</v>
      </c>
      <c r="B8" s="26"/>
      <c r="C8" s="16">
        <v>5</v>
      </c>
      <c r="D8" s="16"/>
      <c r="E8" s="16"/>
      <c r="F8" s="16">
        <v>5</v>
      </c>
      <c r="G8" s="58"/>
    </row>
    <row r="9" spans="1:7" ht="33.75" customHeight="1">
      <c r="A9" s="60" t="s">
        <v>20</v>
      </c>
      <c r="B9" s="26">
        <v>11</v>
      </c>
      <c r="C9" s="16">
        <v>10</v>
      </c>
      <c r="D9" s="16">
        <v>21</v>
      </c>
      <c r="E9" s="16">
        <v>11</v>
      </c>
      <c r="F9" s="16">
        <v>11</v>
      </c>
      <c r="G9" s="58">
        <v>22</v>
      </c>
    </row>
    <row r="10" spans="1:7" ht="33" customHeight="1">
      <c r="A10" s="60" t="s">
        <v>45</v>
      </c>
      <c r="B10" s="26">
        <v>11</v>
      </c>
      <c r="C10" s="16">
        <v>10</v>
      </c>
      <c r="D10" s="16">
        <v>21</v>
      </c>
      <c r="E10" s="16">
        <v>11</v>
      </c>
      <c r="F10" s="16">
        <v>11</v>
      </c>
      <c r="G10" s="58"/>
    </row>
    <row r="11" spans="1:7" ht="40.5" thickBot="1">
      <c r="A11" s="61" t="s">
        <v>21</v>
      </c>
      <c r="B11" s="62"/>
      <c r="C11" s="63"/>
      <c r="D11" s="63"/>
      <c r="E11" s="63">
        <v>41</v>
      </c>
      <c r="F11" s="63"/>
      <c r="G11" s="64"/>
    </row>
    <row r="12" spans="1:7" ht="15">
      <c r="A12" s="21"/>
      <c r="B12" s="21"/>
      <c r="C12" s="20"/>
      <c r="D12" s="20"/>
      <c r="E12" s="20"/>
      <c r="F12" s="20"/>
      <c r="G12" s="20"/>
    </row>
    <row r="13" spans="1:7" ht="12.75">
      <c r="A13" s="167"/>
      <c r="B13" s="167"/>
      <c r="C13" s="167"/>
      <c r="D13" s="167"/>
      <c r="E13" s="167"/>
      <c r="F13" s="167"/>
      <c r="G13" s="167"/>
    </row>
    <row r="14" spans="1:7" ht="12.75">
      <c r="A14" s="167"/>
      <c r="B14" s="167"/>
      <c r="C14" s="167"/>
      <c r="D14" s="167"/>
      <c r="E14" s="167"/>
      <c r="F14" s="167"/>
      <c r="G14" s="167"/>
    </row>
    <row r="15" spans="1:7" ht="12.75">
      <c r="A15" s="167"/>
      <c r="B15" s="167"/>
      <c r="C15" s="167"/>
      <c r="D15" s="167"/>
      <c r="E15" s="167"/>
      <c r="F15" s="167"/>
      <c r="G15" s="167"/>
    </row>
    <row r="16" spans="1:7" ht="12.75">
      <c r="A16" s="167"/>
      <c r="B16" s="167"/>
      <c r="C16" s="167"/>
      <c r="D16" s="167"/>
      <c r="E16" s="167"/>
      <c r="F16" s="167"/>
      <c r="G16" s="167"/>
    </row>
    <row r="17" spans="1:7" ht="12.75">
      <c r="A17" s="167"/>
      <c r="B17" s="167"/>
      <c r="C17" s="167"/>
      <c r="D17" s="167"/>
      <c r="E17" s="167"/>
      <c r="F17" s="167"/>
      <c r="G17" s="167"/>
    </row>
    <row r="18" spans="1:7" ht="12.75">
      <c r="A18" s="167"/>
      <c r="B18" s="167"/>
      <c r="C18" s="167"/>
      <c r="D18" s="167"/>
      <c r="E18" s="167"/>
      <c r="F18" s="167"/>
      <c r="G18" s="167"/>
    </row>
    <row r="19" spans="1:7" ht="12.75">
      <c r="A19" s="167"/>
      <c r="B19" s="167"/>
      <c r="C19" s="167"/>
      <c r="D19" s="167"/>
      <c r="E19" s="167"/>
      <c r="F19" s="167"/>
      <c r="G19" s="167"/>
    </row>
    <row r="20" spans="1:7" ht="15.75" customHeight="1">
      <c r="A20" s="167"/>
      <c r="B20" s="167"/>
      <c r="C20" s="167"/>
      <c r="D20" s="167"/>
      <c r="E20" s="167"/>
      <c r="F20" s="167"/>
      <c r="G20" s="167"/>
    </row>
    <row r="21" spans="1:7" ht="12.75">
      <c r="A21" s="167"/>
      <c r="B21" s="167"/>
      <c r="C21" s="167"/>
      <c r="D21" s="167"/>
      <c r="E21" s="167"/>
      <c r="F21" s="167"/>
      <c r="G21" s="167"/>
    </row>
    <row r="22" spans="1:7" ht="12.75">
      <c r="A22" s="167"/>
      <c r="B22" s="167"/>
      <c r="C22" s="167"/>
      <c r="D22" s="167"/>
      <c r="E22" s="167"/>
      <c r="F22" s="167"/>
      <c r="G22" s="167"/>
    </row>
    <row r="23" spans="1:7" ht="12.75">
      <c r="A23" s="167"/>
      <c r="B23" s="167"/>
      <c r="C23" s="167"/>
      <c r="D23" s="167"/>
      <c r="E23" s="167"/>
      <c r="F23" s="167"/>
      <c r="G23" s="167"/>
    </row>
    <row r="24" spans="1:7" ht="12.75">
      <c r="A24" s="167"/>
      <c r="B24" s="167"/>
      <c r="C24" s="167"/>
      <c r="D24" s="167"/>
      <c r="E24" s="167"/>
      <c r="F24" s="167"/>
      <c r="G24" s="167"/>
    </row>
    <row r="25" spans="1:7" ht="12.75">
      <c r="A25" s="167"/>
      <c r="B25" s="167"/>
      <c r="C25" s="167"/>
      <c r="D25" s="167"/>
      <c r="E25" s="167"/>
      <c r="F25" s="167"/>
      <c r="G25" s="167"/>
    </row>
    <row r="26" spans="1:7" ht="12.75">
      <c r="A26" s="167"/>
      <c r="B26" s="167"/>
      <c r="C26" s="167"/>
      <c r="D26" s="167"/>
      <c r="E26" s="167"/>
      <c r="F26" s="167"/>
      <c r="G26" s="167"/>
    </row>
    <row r="27" spans="1:7" ht="12.75">
      <c r="A27" s="167"/>
      <c r="B27" s="167"/>
      <c r="C27" s="167"/>
      <c r="D27" s="167"/>
      <c r="E27" s="167"/>
      <c r="F27" s="167"/>
      <c r="G27" s="167"/>
    </row>
    <row r="28" spans="1:7" ht="12.75">
      <c r="A28" s="167"/>
      <c r="B28" s="167"/>
      <c r="C28" s="167"/>
      <c r="D28" s="167"/>
      <c r="E28" s="167"/>
      <c r="F28" s="167"/>
      <c r="G28" s="167"/>
    </row>
    <row r="29" spans="1:7" ht="12.75">
      <c r="A29" s="167"/>
      <c r="B29" s="167"/>
      <c r="C29" s="167"/>
      <c r="D29" s="167"/>
      <c r="E29" s="167"/>
      <c r="F29" s="167"/>
      <c r="G29" s="167"/>
    </row>
    <row r="30" spans="1:7" ht="12.75">
      <c r="A30" s="167"/>
      <c r="B30" s="167"/>
      <c r="C30" s="167"/>
      <c r="D30" s="167"/>
      <c r="E30" s="167"/>
      <c r="F30" s="167"/>
      <c r="G30" s="167"/>
    </row>
    <row r="31" spans="1:7" ht="12.75">
      <c r="A31" s="167"/>
      <c r="B31" s="167"/>
      <c r="C31" s="167"/>
      <c r="D31" s="167"/>
      <c r="E31" s="167"/>
      <c r="F31" s="167"/>
      <c r="G31" s="167"/>
    </row>
    <row r="32" spans="1:8" ht="30" customHeight="1">
      <c r="A32" s="167"/>
      <c r="B32" s="167"/>
      <c r="C32" s="167"/>
      <c r="D32" s="167"/>
      <c r="E32" s="167"/>
      <c r="F32" s="167"/>
      <c r="G32" s="167"/>
      <c r="H32" s="22"/>
    </row>
    <row r="33" spans="1:7" ht="12.75">
      <c r="A33" s="167"/>
      <c r="B33" s="167"/>
      <c r="C33" s="167"/>
      <c r="D33" s="167"/>
      <c r="E33" s="167"/>
      <c r="F33" s="167"/>
      <c r="G33" s="167"/>
    </row>
    <row r="34" spans="1:7" ht="12.75">
      <c r="A34" s="167"/>
      <c r="B34" s="167"/>
      <c r="C34" s="167"/>
      <c r="D34" s="167"/>
      <c r="E34" s="167"/>
      <c r="F34" s="167"/>
      <c r="G34" s="167"/>
    </row>
    <row r="35" spans="1:7" ht="12.75">
      <c r="A35" s="167"/>
      <c r="B35" s="167"/>
      <c r="C35" s="167"/>
      <c r="D35" s="167"/>
      <c r="E35" s="167"/>
      <c r="F35" s="167"/>
      <c r="G35" s="167"/>
    </row>
    <row r="36" spans="1:7" ht="12.75">
      <c r="A36" s="167"/>
      <c r="B36" s="167"/>
      <c r="C36" s="167"/>
      <c r="D36" s="167"/>
      <c r="E36" s="167"/>
      <c r="F36" s="167"/>
      <c r="G36" s="167"/>
    </row>
    <row r="37" spans="1:7" ht="12.75">
      <c r="A37" s="167"/>
      <c r="B37" s="167"/>
      <c r="C37" s="167"/>
      <c r="D37" s="167"/>
      <c r="E37" s="167"/>
      <c r="F37" s="167"/>
      <c r="G37" s="167"/>
    </row>
    <row r="38" spans="1:7" ht="12.75">
      <c r="A38" s="167"/>
      <c r="B38" s="167"/>
      <c r="C38" s="167"/>
      <c r="D38" s="167"/>
      <c r="E38" s="167"/>
      <c r="F38" s="167"/>
      <c r="G38" s="167"/>
    </row>
    <row r="39" spans="1:7" ht="12.75">
      <c r="A39" s="167"/>
      <c r="B39" s="167"/>
      <c r="C39" s="167"/>
      <c r="D39" s="167"/>
      <c r="E39" s="167"/>
      <c r="F39" s="167"/>
      <c r="G39" s="167"/>
    </row>
    <row r="40" spans="1:7" ht="12.75">
      <c r="A40" s="167"/>
      <c r="B40" s="167"/>
      <c r="C40" s="167"/>
      <c r="D40" s="167"/>
      <c r="E40" s="167"/>
      <c r="F40" s="167"/>
      <c r="G40" s="167"/>
    </row>
    <row r="41" spans="1:7" ht="12.75">
      <c r="A41" s="167"/>
      <c r="B41" s="167"/>
      <c r="C41" s="167"/>
      <c r="D41" s="167"/>
      <c r="E41" s="167"/>
      <c r="F41" s="167"/>
      <c r="G41" s="167"/>
    </row>
    <row r="42" spans="1:7" ht="12.75">
      <c r="A42" s="167"/>
      <c r="B42" s="167"/>
      <c r="C42" s="167"/>
      <c r="D42" s="167"/>
      <c r="E42" s="167"/>
      <c r="F42" s="167"/>
      <c r="G42" s="167"/>
    </row>
    <row r="43" spans="1:7" ht="12.75">
      <c r="A43" s="167"/>
      <c r="B43" s="167"/>
      <c r="C43" s="167"/>
      <c r="D43" s="167"/>
      <c r="E43" s="167"/>
      <c r="F43" s="167"/>
      <c r="G43" s="167"/>
    </row>
    <row r="44" spans="1:7" ht="12.75">
      <c r="A44" s="167"/>
      <c r="B44" s="167"/>
      <c r="C44" s="167"/>
      <c r="D44" s="167"/>
      <c r="E44" s="167"/>
      <c r="F44" s="167"/>
      <c r="G44" s="167"/>
    </row>
    <row r="45" spans="1:7" ht="12.75">
      <c r="A45" s="167"/>
      <c r="B45" s="167"/>
      <c r="C45" s="167"/>
      <c r="D45" s="167"/>
      <c r="E45" s="167"/>
      <c r="F45" s="167"/>
      <c r="G45" s="167"/>
    </row>
    <row r="46" spans="1:7" ht="12.75">
      <c r="A46" s="167"/>
      <c r="B46" s="167"/>
      <c r="C46" s="167"/>
      <c r="D46" s="167"/>
      <c r="E46" s="167"/>
      <c r="F46" s="167"/>
      <c r="G46" s="167"/>
    </row>
    <row r="47" spans="1:7" ht="12.75">
      <c r="A47" s="167"/>
      <c r="B47" s="167"/>
      <c r="C47" s="167"/>
      <c r="D47" s="167"/>
      <c r="E47" s="167"/>
      <c r="F47" s="167"/>
      <c r="G47" s="167"/>
    </row>
    <row r="48" spans="1:7" ht="12.75">
      <c r="A48" s="167"/>
      <c r="B48" s="167"/>
      <c r="C48" s="167"/>
      <c r="D48" s="167"/>
      <c r="E48" s="167"/>
      <c r="F48" s="167"/>
      <c r="G48" s="167"/>
    </row>
    <row r="49" spans="1:7" ht="12.75">
      <c r="A49" s="167"/>
      <c r="B49" s="167"/>
      <c r="C49" s="167"/>
      <c r="D49" s="167"/>
      <c r="E49" s="167"/>
      <c r="F49" s="167"/>
      <c r="G49" s="167"/>
    </row>
    <row r="50" spans="1:7" ht="12.75">
      <c r="A50" s="167"/>
      <c r="B50" s="167"/>
      <c r="C50" s="167"/>
      <c r="D50" s="167"/>
      <c r="E50" s="167"/>
      <c r="F50" s="167"/>
      <c r="G50" s="167"/>
    </row>
    <row r="51" spans="1:7" ht="12.75">
      <c r="A51" s="167"/>
      <c r="B51" s="167"/>
      <c r="C51" s="167"/>
      <c r="D51" s="167"/>
      <c r="E51" s="167"/>
      <c r="F51" s="167"/>
      <c r="G51" s="167"/>
    </row>
    <row r="52" spans="1:7" ht="12.75">
      <c r="A52" s="167"/>
      <c r="B52" s="167"/>
      <c r="C52" s="167"/>
      <c r="D52" s="167"/>
      <c r="E52" s="167"/>
      <c r="F52" s="167"/>
      <c r="G52" s="167"/>
    </row>
    <row r="53" spans="1:7" ht="12.75">
      <c r="A53" s="167"/>
      <c r="B53" s="167"/>
      <c r="C53" s="167"/>
      <c r="D53" s="167"/>
      <c r="E53" s="167"/>
      <c r="F53" s="167"/>
      <c r="G53" s="167"/>
    </row>
    <row r="54" spans="1:7" ht="12.75">
      <c r="A54" s="167"/>
      <c r="B54" s="167"/>
      <c r="C54" s="167"/>
      <c r="D54" s="167"/>
      <c r="E54" s="167"/>
      <c r="F54" s="167"/>
      <c r="G54" s="167"/>
    </row>
    <row r="55" spans="1:7" ht="12.75">
      <c r="A55" s="167"/>
      <c r="B55" s="167"/>
      <c r="C55" s="167"/>
      <c r="D55" s="167"/>
      <c r="E55" s="167"/>
      <c r="F55" s="167"/>
      <c r="G55" s="167"/>
    </row>
    <row r="56" spans="1:7" ht="12.75">
      <c r="A56" s="167"/>
      <c r="B56" s="167"/>
      <c r="C56" s="167"/>
      <c r="D56" s="167"/>
      <c r="E56" s="167"/>
      <c r="F56" s="167"/>
      <c r="G56" s="167"/>
    </row>
    <row r="57" spans="1:7" ht="12.75">
      <c r="A57" s="167"/>
      <c r="B57" s="167"/>
      <c r="C57" s="167"/>
      <c r="D57" s="167"/>
      <c r="E57" s="167"/>
      <c r="F57" s="167"/>
      <c r="G57" s="167"/>
    </row>
    <row r="58" spans="1:7" ht="12.75">
      <c r="A58" s="167"/>
      <c r="B58" s="167"/>
      <c r="C58" s="167"/>
      <c r="D58" s="167"/>
      <c r="E58" s="167"/>
      <c r="F58" s="167"/>
      <c r="G58" s="167"/>
    </row>
    <row r="59" spans="1:7" ht="12.75">
      <c r="A59" s="167"/>
      <c r="B59" s="167"/>
      <c r="C59" s="167"/>
      <c r="D59" s="167"/>
      <c r="E59" s="167"/>
      <c r="F59" s="167"/>
      <c r="G59" s="167"/>
    </row>
    <row r="60" spans="1:7" ht="12.75">
      <c r="A60" s="167"/>
      <c r="B60" s="167"/>
      <c r="C60" s="167"/>
      <c r="D60" s="167"/>
      <c r="E60" s="167"/>
      <c r="F60" s="167"/>
      <c r="G60" s="167"/>
    </row>
    <row r="61" spans="1:7" ht="12.75">
      <c r="A61" s="167"/>
      <c r="B61" s="167"/>
      <c r="C61" s="167"/>
      <c r="D61" s="167"/>
      <c r="E61" s="167"/>
      <c r="F61" s="167"/>
      <c r="G61" s="167"/>
    </row>
    <row r="62" spans="1:7" ht="12.75">
      <c r="A62" s="167"/>
      <c r="B62" s="167"/>
      <c r="C62" s="167"/>
      <c r="D62" s="167"/>
      <c r="E62" s="167"/>
      <c r="F62" s="167"/>
      <c r="G62" s="167"/>
    </row>
    <row r="63" spans="1:7" ht="12.75">
      <c r="A63" s="167"/>
      <c r="B63" s="167"/>
      <c r="C63" s="167"/>
      <c r="D63" s="167"/>
      <c r="E63" s="167"/>
      <c r="F63" s="167"/>
      <c r="G63" s="167"/>
    </row>
    <row r="64" spans="1:7" ht="12.75">
      <c r="A64" s="167"/>
      <c r="B64" s="167"/>
      <c r="C64" s="167"/>
      <c r="D64" s="167"/>
      <c r="E64" s="167"/>
      <c r="F64" s="167"/>
      <c r="G64" s="167"/>
    </row>
    <row r="65" spans="1:7" ht="12.75">
      <c r="A65" s="167"/>
      <c r="B65" s="167"/>
      <c r="C65" s="167"/>
      <c r="D65" s="167"/>
      <c r="E65" s="167"/>
      <c r="F65" s="167"/>
      <c r="G65" s="167"/>
    </row>
    <row r="66" spans="1:7" ht="12.75">
      <c r="A66" s="167"/>
      <c r="B66" s="167"/>
      <c r="C66" s="167"/>
      <c r="D66" s="167"/>
      <c r="E66" s="167"/>
      <c r="F66" s="167"/>
      <c r="G66" s="167"/>
    </row>
    <row r="67" spans="1:7" ht="12.75">
      <c r="A67" s="167"/>
      <c r="B67" s="167"/>
      <c r="C67" s="167"/>
      <c r="D67" s="167"/>
      <c r="E67" s="167"/>
      <c r="F67" s="167"/>
      <c r="G67" s="167"/>
    </row>
    <row r="68" spans="1:7" ht="12.75">
      <c r="A68" s="167"/>
      <c r="B68" s="167"/>
      <c r="C68" s="167"/>
      <c r="D68" s="167"/>
      <c r="E68" s="167"/>
      <c r="F68" s="167"/>
      <c r="G68" s="167"/>
    </row>
    <row r="69" spans="1:7" ht="12.75">
      <c r="A69" s="167"/>
      <c r="B69" s="167"/>
      <c r="C69" s="167"/>
      <c r="D69" s="167"/>
      <c r="E69" s="167"/>
      <c r="F69" s="167"/>
      <c r="G69" s="167"/>
    </row>
    <row r="70" spans="1:7" ht="12.75">
      <c r="A70" s="167"/>
      <c r="B70" s="167"/>
      <c r="C70" s="167"/>
      <c r="D70" s="167"/>
      <c r="E70" s="167"/>
      <c r="F70" s="167"/>
      <c r="G70" s="167"/>
    </row>
    <row r="71" spans="1:7" ht="12.75">
      <c r="A71" s="167"/>
      <c r="B71" s="167"/>
      <c r="C71" s="167"/>
      <c r="D71" s="167"/>
      <c r="E71" s="167"/>
      <c r="F71" s="167"/>
      <c r="G71" s="167"/>
    </row>
    <row r="72" spans="1:7" ht="12.75">
      <c r="A72" s="167"/>
      <c r="B72" s="167"/>
      <c r="C72" s="167"/>
      <c r="D72" s="167"/>
      <c r="E72" s="167"/>
      <c r="F72" s="167"/>
      <c r="G72" s="167"/>
    </row>
  </sheetData>
  <sheetProtection/>
  <mergeCells count="11">
    <mergeCell ref="D5:D6"/>
    <mergeCell ref="A1:G1"/>
    <mergeCell ref="C5:C6"/>
    <mergeCell ref="A2:G2"/>
    <mergeCell ref="G5:G6"/>
    <mergeCell ref="B4:D4"/>
    <mergeCell ref="E4:G4"/>
    <mergeCell ref="F5:F6"/>
    <mergeCell ref="A4:A6"/>
    <mergeCell ref="E5:E6"/>
    <mergeCell ref="B5:B6"/>
  </mergeCells>
  <printOptions horizontalCentered="1"/>
  <pageMargins left="0.31" right="0.32" top="0.82" bottom="0.53" header="0.34" footer="0.3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="60" zoomScalePageLayoutView="0" workbookViewId="0" topLeftCell="A1">
      <selection activeCell="F29" sqref="F29"/>
    </sheetView>
  </sheetViews>
  <sheetFormatPr defaultColWidth="9.140625" defaultRowHeight="12.75"/>
  <cols>
    <col min="1" max="1" width="9.140625" style="0" customWidth="1"/>
    <col min="2" max="2" width="39.140625" style="0" customWidth="1"/>
    <col min="3" max="5" width="12.7109375" style="0" customWidth="1"/>
  </cols>
  <sheetData>
    <row r="1" spans="1:5" ht="12.75">
      <c r="A1" s="293" t="s">
        <v>487</v>
      </c>
      <c r="B1" s="294"/>
      <c r="C1" s="294"/>
      <c r="D1" s="294"/>
      <c r="E1" s="294"/>
    </row>
    <row r="2" spans="1:5" ht="12.75">
      <c r="A2" s="295" t="s">
        <v>390</v>
      </c>
      <c r="B2" s="295"/>
      <c r="C2" s="295"/>
      <c r="D2" s="295"/>
      <c r="E2" s="295"/>
    </row>
    <row r="3" spans="1:5" ht="18" customHeight="1">
      <c r="A3" s="295"/>
      <c r="B3" s="295"/>
      <c r="C3" s="295"/>
      <c r="D3" s="295"/>
      <c r="E3" s="295"/>
    </row>
    <row r="4" spans="1:5" ht="8.25" customHeight="1">
      <c r="A4" s="295"/>
      <c r="B4" s="295"/>
      <c r="C4" s="295"/>
      <c r="D4" s="295"/>
      <c r="E4" s="295"/>
    </row>
    <row r="5" spans="1:5" ht="18" customHeight="1" hidden="1">
      <c r="A5" s="295"/>
      <c r="B5" s="295"/>
      <c r="C5" s="295"/>
      <c r="D5" s="295"/>
      <c r="E5" s="295"/>
    </row>
    <row r="6" spans="1:5" ht="15.75" customHeight="1" hidden="1">
      <c r="A6" s="295"/>
      <c r="B6" s="295"/>
      <c r="C6" s="295"/>
      <c r="D6" s="295"/>
      <c r="E6" s="295"/>
    </row>
    <row r="7" spans="1:5" ht="17.25">
      <c r="A7" s="295" t="s">
        <v>58</v>
      </c>
      <c r="B7" s="295"/>
      <c r="C7" s="295"/>
      <c r="D7" s="295"/>
      <c r="E7" s="295"/>
    </row>
    <row r="8" spans="1:5" ht="17.25">
      <c r="A8" s="296">
        <v>42004</v>
      </c>
      <c r="B8" s="296"/>
      <c r="C8" s="296"/>
      <c r="D8" s="296"/>
      <c r="E8" s="296"/>
    </row>
    <row r="9" spans="1:6" ht="30" customHeight="1" thickBot="1">
      <c r="A9" s="75"/>
      <c r="B9" s="76"/>
      <c r="C9" s="77"/>
      <c r="D9" s="297" t="s">
        <v>386</v>
      </c>
      <c r="E9" s="297"/>
      <c r="F9" s="219"/>
    </row>
    <row r="10" spans="1:5" ht="25.5" thickBot="1">
      <c r="A10" s="298" t="s">
        <v>59</v>
      </c>
      <c r="B10" s="299"/>
      <c r="C10" s="78" t="s">
        <v>60</v>
      </c>
      <c r="D10" s="78" t="s">
        <v>61</v>
      </c>
      <c r="E10" s="78" t="s">
        <v>62</v>
      </c>
    </row>
    <row r="11" spans="1:5" ht="15">
      <c r="A11" s="79" t="s">
        <v>29</v>
      </c>
      <c r="B11" s="80" t="s">
        <v>63</v>
      </c>
      <c r="C11" s="81">
        <f>SUM(C12:C15)</f>
        <v>509627</v>
      </c>
      <c r="D11" s="81">
        <f>SUM(D12:D15)</f>
        <v>0</v>
      </c>
      <c r="E11" s="81">
        <f>SUM(E12:E15)</f>
        <v>503997</v>
      </c>
    </row>
    <row r="12" spans="1:5" ht="15">
      <c r="A12" s="82" t="s">
        <v>64</v>
      </c>
      <c r="B12" s="83" t="s">
        <v>65</v>
      </c>
      <c r="C12" s="84">
        <v>846</v>
      </c>
      <c r="D12" s="84">
        <v>0</v>
      </c>
      <c r="E12" s="84">
        <v>66775</v>
      </c>
    </row>
    <row r="13" spans="1:5" ht="15">
      <c r="A13" s="82" t="s">
        <v>66</v>
      </c>
      <c r="B13" s="83" t="s">
        <v>67</v>
      </c>
      <c r="C13" s="84">
        <v>439295</v>
      </c>
      <c r="D13" s="84">
        <v>0</v>
      </c>
      <c r="E13" s="84">
        <v>434272</v>
      </c>
    </row>
    <row r="14" spans="1:5" ht="15">
      <c r="A14" s="82" t="s">
        <v>68</v>
      </c>
      <c r="B14" s="83" t="s">
        <v>69</v>
      </c>
      <c r="C14" s="84">
        <v>2950</v>
      </c>
      <c r="D14" s="84">
        <v>0</v>
      </c>
      <c r="E14" s="84">
        <v>2950</v>
      </c>
    </row>
    <row r="15" spans="1:5" ht="35.25" customHeight="1">
      <c r="A15" s="82" t="s">
        <v>70</v>
      </c>
      <c r="B15" s="85" t="s">
        <v>71</v>
      </c>
      <c r="C15" s="84">
        <v>66536</v>
      </c>
      <c r="D15" s="84">
        <v>0</v>
      </c>
      <c r="E15" s="84">
        <v>0</v>
      </c>
    </row>
    <row r="16" spans="1:5" ht="15">
      <c r="A16" s="86" t="s">
        <v>30</v>
      </c>
      <c r="B16" s="87" t="s">
        <v>72</v>
      </c>
      <c r="C16" s="88">
        <f>SUM(C17:C18)</f>
        <v>354</v>
      </c>
      <c r="D16" s="88">
        <f>SUM(D17:D18)</f>
        <v>0</v>
      </c>
      <c r="E16" s="88">
        <f>SUM(E17:E18)</f>
        <v>297</v>
      </c>
    </row>
    <row r="17" spans="1:5" ht="15">
      <c r="A17" s="82" t="s">
        <v>64</v>
      </c>
      <c r="B17" s="83" t="s">
        <v>73</v>
      </c>
      <c r="C17" s="84">
        <v>354</v>
      </c>
      <c r="D17" s="84">
        <v>0</v>
      </c>
      <c r="E17" s="84">
        <v>297</v>
      </c>
    </row>
    <row r="18" spans="1:5" ht="15">
      <c r="A18" s="82" t="s">
        <v>66</v>
      </c>
      <c r="B18" s="83" t="s">
        <v>74</v>
      </c>
      <c r="C18" s="84">
        <v>0</v>
      </c>
      <c r="D18" s="84">
        <v>0</v>
      </c>
      <c r="E18" s="84">
        <v>0</v>
      </c>
    </row>
    <row r="19" spans="1:5" ht="15">
      <c r="A19" s="86" t="s">
        <v>48</v>
      </c>
      <c r="B19" s="87" t="s">
        <v>75</v>
      </c>
      <c r="C19" s="88">
        <f>SUM(C20:C21)</f>
        <v>56279</v>
      </c>
      <c r="D19" s="88">
        <f>SUM(D20:D21)</f>
        <v>0</v>
      </c>
      <c r="E19" s="88">
        <f>SUM(E20:E21)</f>
        <v>48061</v>
      </c>
    </row>
    <row r="20" spans="1:5" ht="15">
      <c r="A20" s="82" t="s">
        <v>76</v>
      </c>
      <c r="B20" s="83" t="s">
        <v>77</v>
      </c>
      <c r="C20" s="84">
        <v>55746</v>
      </c>
      <c r="D20" s="84">
        <v>0</v>
      </c>
      <c r="E20" s="84">
        <v>47547</v>
      </c>
    </row>
    <row r="21" spans="1:5" ht="15">
      <c r="A21" s="82" t="s">
        <v>78</v>
      </c>
      <c r="B21" s="83" t="s">
        <v>79</v>
      </c>
      <c r="C21" s="84">
        <v>533</v>
      </c>
      <c r="D21" s="84">
        <v>0</v>
      </c>
      <c r="E21" s="84">
        <v>514</v>
      </c>
    </row>
    <row r="22" spans="1:5" ht="15">
      <c r="A22" s="86" t="s">
        <v>80</v>
      </c>
      <c r="B22" s="87" t="s">
        <v>81</v>
      </c>
      <c r="C22" s="88">
        <f>SUM(C23:C25)</f>
        <v>10038</v>
      </c>
      <c r="D22" s="88">
        <f>SUM(D23:D25)</f>
        <v>0</v>
      </c>
      <c r="E22" s="88">
        <f>SUM(E23:E25)</f>
        <v>27639</v>
      </c>
    </row>
    <row r="23" spans="1:5" ht="15">
      <c r="A23" s="82" t="s">
        <v>64</v>
      </c>
      <c r="B23" s="83" t="s">
        <v>82</v>
      </c>
      <c r="C23" s="84">
        <v>10038</v>
      </c>
      <c r="D23" s="84">
        <v>0</v>
      </c>
      <c r="E23" s="84">
        <v>24899</v>
      </c>
    </row>
    <row r="24" spans="1:5" ht="15">
      <c r="A24" s="82" t="s">
        <v>66</v>
      </c>
      <c r="B24" s="83" t="s">
        <v>83</v>
      </c>
      <c r="C24" s="84"/>
      <c r="D24" s="84">
        <v>0</v>
      </c>
      <c r="E24" s="84">
        <v>2740</v>
      </c>
    </row>
    <row r="25" spans="1:5" ht="15">
      <c r="A25" s="82" t="s">
        <v>68</v>
      </c>
      <c r="B25" s="83" t="s">
        <v>84</v>
      </c>
      <c r="C25" s="84">
        <v>0</v>
      </c>
      <c r="D25" s="84">
        <v>0</v>
      </c>
      <c r="E25" s="84">
        <v>0</v>
      </c>
    </row>
    <row r="26" spans="1:5" ht="15">
      <c r="A26" s="86" t="s">
        <v>85</v>
      </c>
      <c r="B26" s="87" t="s">
        <v>86</v>
      </c>
      <c r="C26" s="88">
        <v>0</v>
      </c>
      <c r="D26" s="88">
        <v>0</v>
      </c>
      <c r="E26" s="88">
        <v>10085</v>
      </c>
    </row>
    <row r="27" spans="1:5" ht="15">
      <c r="A27" s="86" t="s">
        <v>87</v>
      </c>
      <c r="B27" s="87" t="s">
        <v>88</v>
      </c>
      <c r="C27" s="88">
        <v>2530</v>
      </c>
      <c r="D27" s="88">
        <v>0</v>
      </c>
      <c r="E27" s="88">
        <v>13046</v>
      </c>
    </row>
    <row r="28" spans="1:5" ht="15">
      <c r="A28" s="89"/>
      <c r="B28" s="90" t="s">
        <v>89</v>
      </c>
      <c r="C28" s="91">
        <f>C11+C16+C19+C22+C26+C27</f>
        <v>578828</v>
      </c>
      <c r="D28" s="91">
        <f>D11+D16+D19+D22+D26+D27</f>
        <v>0</v>
      </c>
      <c r="E28" s="91">
        <f>E11+E16+E19+E22+E26+E27</f>
        <v>603125</v>
      </c>
    </row>
    <row r="29" spans="1:5" ht="54" customHeight="1" thickBot="1">
      <c r="A29" s="92"/>
      <c r="B29" s="92"/>
      <c r="C29" s="93"/>
      <c r="D29" s="93"/>
      <c r="E29" s="93"/>
    </row>
    <row r="30" spans="1:5" ht="25.5" thickBot="1">
      <c r="A30" s="291" t="s">
        <v>90</v>
      </c>
      <c r="B30" s="292"/>
      <c r="C30" s="78" t="s">
        <v>60</v>
      </c>
      <c r="D30" s="78" t="s">
        <v>61</v>
      </c>
      <c r="E30" s="78" t="s">
        <v>62</v>
      </c>
    </row>
    <row r="31" spans="1:5" ht="15">
      <c r="A31" s="94" t="s">
        <v>91</v>
      </c>
      <c r="B31" s="80" t="s">
        <v>92</v>
      </c>
      <c r="C31" s="81">
        <v>568093</v>
      </c>
      <c r="D31" s="81">
        <f>SUM(D32:D37)</f>
        <v>0</v>
      </c>
      <c r="E31" s="81">
        <f>SUM(E32:E37)</f>
        <v>583980</v>
      </c>
    </row>
    <row r="32" spans="1:5" ht="15">
      <c r="A32" s="95" t="s">
        <v>64</v>
      </c>
      <c r="B32" s="83" t="s">
        <v>93</v>
      </c>
      <c r="C32" s="84"/>
      <c r="D32" s="84">
        <v>0</v>
      </c>
      <c r="E32" s="84">
        <v>1460157</v>
      </c>
    </row>
    <row r="33" spans="1:5" ht="15">
      <c r="A33" s="95" t="s">
        <v>66</v>
      </c>
      <c r="B33" s="83" t="s">
        <v>94</v>
      </c>
      <c r="C33" s="84"/>
      <c r="D33" s="84">
        <v>0</v>
      </c>
      <c r="E33" s="84">
        <v>0</v>
      </c>
    </row>
    <row r="34" spans="1:5" ht="15">
      <c r="A34" s="95" t="s">
        <v>24</v>
      </c>
      <c r="B34" s="83" t="s">
        <v>95</v>
      </c>
      <c r="C34" s="84"/>
      <c r="D34" s="84">
        <v>0</v>
      </c>
      <c r="E34" s="84"/>
    </row>
    <row r="35" spans="1:5" ht="15">
      <c r="A35" s="95" t="s">
        <v>70</v>
      </c>
      <c r="B35" s="83" t="s">
        <v>96</v>
      </c>
      <c r="C35" s="84"/>
      <c r="D35" s="84">
        <v>0</v>
      </c>
      <c r="E35" s="84">
        <v>-890771</v>
      </c>
    </row>
    <row r="36" spans="1:5" ht="15">
      <c r="A36" s="95" t="s">
        <v>78</v>
      </c>
      <c r="B36" s="83" t="s">
        <v>97</v>
      </c>
      <c r="C36" s="84"/>
      <c r="D36" s="84">
        <v>0</v>
      </c>
      <c r="E36" s="84">
        <v>0</v>
      </c>
    </row>
    <row r="37" spans="1:5" ht="15">
      <c r="A37" s="95" t="s">
        <v>98</v>
      </c>
      <c r="B37" s="83" t="s">
        <v>99</v>
      </c>
      <c r="C37" s="84"/>
      <c r="D37" s="84">
        <v>0</v>
      </c>
      <c r="E37" s="84">
        <v>14594</v>
      </c>
    </row>
    <row r="38" spans="1:5" ht="15">
      <c r="A38" s="96" t="s">
        <v>100</v>
      </c>
      <c r="B38" s="87" t="s">
        <v>101</v>
      </c>
      <c r="C38" s="88">
        <f>SUM(C39:C41)</f>
        <v>7626</v>
      </c>
      <c r="D38" s="88">
        <f>SUM(D39:D41)</f>
        <v>0</v>
      </c>
      <c r="E38" s="88">
        <f>SUM(E39:E41)</f>
        <v>10776</v>
      </c>
    </row>
    <row r="39" spans="1:5" ht="15">
      <c r="A39" s="95" t="s">
        <v>64</v>
      </c>
      <c r="B39" s="83" t="s">
        <v>82</v>
      </c>
      <c r="C39" s="84">
        <v>0</v>
      </c>
      <c r="D39" s="84">
        <v>0</v>
      </c>
      <c r="E39" s="84">
        <v>1689</v>
      </c>
    </row>
    <row r="40" spans="1:5" ht="15">
      <c r="A40" s="95" t="s">
        <v>66</v>
      </c>
      <c r="B40" s="83" t="s">
        <v>83</v>
      </c>
      <c r="C40" s="84">
        <v>0</v>
      </c>
      <c r="D40" s="84">
        <v>0</v>
      </c>
      <c r="E40" s="84">
        <v>0</v>
      </c>
    </row>
    <row r="41" spans="1:5" ht="15">
      <c r="A41" s="95" t="s">
        <v>68</v>
      </c>
      <c r="B41" s="83" t="s">
        <v>102</v>
      </c>
      <c r="C41" s="84">
        <v>7626</v>
      </c>
      <c r="D41" s="84">
        <v>0</v>
      </c>
      <c r="E41" s="84">
        <v>9087</v>
      </c>
    </row>
    <row r="42" spans="1:5" ht="15">
      <c r="A42" s="96" t="s">
        <v>64</v>
      </c>
      <c r="B42" s="87" t="s">
        <v>103</v>
      </c>
      <c r="C42" s="88">
        <v>533</v>
      </c>
      <c r="D42" s="88">
        <v>0</v>
      </c>
      <c r="E42" s="88">
        <v>514</v>
      </c>
    </row>
    <row r="43" spans="1:5" ht="15">
      <c r="A43" s="96" t="s">
        <v>104</v>
      </c>
      <c r="B43" s="87" t="s">
        <v>105</v>
      </c>
      <c r="C43" s="88">
        <v>0</v>
      </c>
      <c r="D43" s="88">
        <v>0</v>
      </c>
      <c r="E43" s="88">
        <v>0</v>
      </c>
    </row>
    <row r="44" spans="1:5" ht="15">
      <c r="A44" s="96" t="s">
        <v>106</v>
      </c>
      <c r="B44" s="87" t="s">
        <v>107</v>
      </c>
      <c r="C44" s="88">
        <v>2576</v>
      </c>
      <c r="D44" s="88">
        <v>0</v>
      </c>
      <c r="E44" s="88">
        <v>7855</v>
      </c>
    </row>
    <row r="45" spans="1:5" ht="15">
      <c r="A45" s="97"/>
      <c r="B45" s="90" t="s">
        <v>108</v>
      </c>
      <c r="C45" s="91">
        <f>C31+C38+C42+C43+C44</f>
        <v>578828</v>
      </c>
      <c r="D45" s="91">
        <f>D31+D38+D42+D43+D44</f>
        <v>0</v>
      </c>
      <c r="E45" s="91">
        <f>E31+E38+E42+E43+E44</f>
        <v>603125</v>
      </c>
    </row>
  </sheetData>
  <sheetProtection/>
  <mergeCells count="7">
    <mergeCell ref="A30:B30"/>
    <mergeCell ref="A1:E1"/>
    <mergeCell ref="A2:E6"/>
    <mergeCell ref="A7:E7"/>
    <mergeCell ref="A8:E8"/>
    <mergeCell ref="D9:E9"/>
    <mergeCell ref="A10:B10"/>
  </mergeCells>
  <printOptions/>
  <pageMargins left="0.99" right="0.7086614173228347" top="0.7480314960629921" bottom="0.7480314960629921" header="0.33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="60" zoomScalePageLayoutView="0" workbookViewId="0" topLeftCell="A1">
      <selection activeCell="A7" sqref="A7:E7"/>
    </sheetView>
  </sheetViews>
  <sheetFormatPr defaultColWidth="9.140625" defaultRowHeight="12.75"/>
  <cols>
    <col min="1" max="1" width="6.7109375" style="0" customWidth="1"/>
    <col min="2" max="2" width="45.57421875" style="0" customWidth="1"/>
    <col min="3" max="3" width="17.7109375" style="0" customWidth="1"/>
    <col min="4" max="4" width="11.421875" style="0" customWidth="1"/>
    <col min="5" max="5" width="18.421875" style="0" customWidth="1"/>
  </cols>
  <sheetData>
    <row r="1" spans="1:5" ht="12.75">
      <c r="A1" s="293" t="s">
        <v>488</v>
      </c>
      <c r="B1" s="294"/>
      <c r="C1" s="294"/>
      <c r="D1" s="294"/>
      <c r="E1" s="294"/>
    </row>
    <row r="2" spans="1:5" ht="12.75">
      <c r="A2" s="295" t="s">
        <v>390</v>
      </c>
      <c r="B2" s="295"/>
      <c r="C2" s="295"/>
      <c r="D2" s="295"/>
      <c r="E2" s="295"/>
    </row>
    <row r="3" spans="1:5" ht="18" customHeight="1">
      <c r="A3" s="295"/>
      <c r="B3" s="295"/>
      <c r="C3" s="295"/>
      <c r="D3" s="295"/>
      <c r="E3" s="295"/>
    </row>
    <row r="4" spans="1:5" ht="8.25" customHeight="1">
      <c r="A4" s="295"/>
      <c r="B4" s="295"/>
      <c r="C4" s="295"/>
      <c r="D4" s="295"/>
      <c r="E4" s="295"/>
    </row>
    <row r="5" spans="1:5" ht="18" customHeight="1" hidden="1">
      <c r="A5" s="295"/>
      <c r="B5" s="295"/>
      <c r="C5" s="295"/>
      <c r="D5" s="295"/>
      <c r="E5" s="295"/>
    </row>
    <row r="6" spans="1:5" ht="15.75" customHeight="1" hidden="1">
      <c r="A6" s="295"/>
      <c r="B6" s="295"/>
      <c r="C6" s="295"/>
      <c r="D6" s="295"/>
      <c r="E6" s="295"/>
    </row>
    <row r="7" spans="1:5" ht="17.25">
      <c r="A7" s="295" t="s">
        <v>461</v>
      </c>
      <c r="B7" s="295"/>
      <c r="C7" s="295"/>
      <c r="D7" s="295"/>
      <c r="E7" s="295"/>
    </row>
    <row r="8" spans="1:5" ht="17.25">
      <c r="A8" s="296">
        <v>42004</v>
      </c>
      <c r="B8" s="296"/>
      <c r="C8" s="296"/>
      <c r="D8" s="296"/>
      <c r="E8" s="296"/>
    </row>
    <row r="9" spans="1:6" ht="30" customHeight="1" thickBot="1">
      <c r="A9" s="75"/>
      <c r="B9" s="76"/>
      <c r="C9" s="77"/>
      <c r="D9" s="297" t="s">
        <v>386</v>
      </c>
      <c r="E9" s="297"/>
      <c r="F9" s="219"/>
    </row>
    <row r="10" spans="1:5" ht="38.25" thickBot="1">
      <c r="A10" s="298" t="s">
        <v>59</v>
      </c>
      <c r="B10" s="299"/>
      <c r="C10" s="78" t="s">
        <v>60</v>
      </c>
      <c r="D10" s="78" t="s">
        <v>61</v>
      </c>
      <c r="E10" s="78" t="s">
        <v>62</v>
      </c>
    </row>
    <row r="11" spans="1:5" ht="15">
      <c r="A11" s="79" t="s">
        <v>29</v>
      </c>
      <c r="B11" s="80" t="s">
        <v>63</v>
      </c>
      <c r="C11" s="81">
        <f>SUM(C12:C15)</f>
        <v>509236</v>
      </c>
      <c r="D11" s="81">
        <f>SUM(D12:D15)</f>
        <v>0</v>
      </c>
      <c r="E11" s="81">
        <f>SUM(E12:E15)</f>
        <v>503403</v>
      </c>
    </row>
    <row r="12" spans="1:5" ht="15">
      <c r="A12" s="82" t="s">
        <v>64</v>
      </c>
      <c r="B12" s="83" t="s">
        <v>65</v>
      </c>
      <c r="C12" s="84">
        <v>67382</v>
      </c>
      <c r="D12" s="84">
        <v>0</v>
      </c>
      <c r="E12" s="84">
        <v>66775</v>
      </c>
    </row>
    <row r="13" spans="1:5" ht="15">
      <c r="A13" s="82" t="s">
        <v>66</v>
      </c>
      <c r="B13" s="83" t="s">
        <v>67</v>
      </c>
      <c r="C13" s="84">
        <v>438904</v>
      </c>
      <c r="D13" s="84">
        <v>0</v>
      </c>
      <c r="E13" s="84">
        <v>433678</v>
      </c>
    </row>
    <row r="14" spans="1:5" ht="15">
      <c r="A14" s="82" t="s">
        <v>68</v>
      </c>
      <c r="B14" s="83" t="s">
        <v>69</v>
      </c>
      <c r="C14" s="84">
        <v>2950</v>
      </c>
      <c r="D14" s="84">
        <v>0</v>
      </c>
      <c r="E14" s="84">
        <v>2950</v>
      </c>
    </row>
    <row r="15" spans="1:5" ht="15">
      <c r="A15" s="82" t="s">
        <v>70</v>
      </c>
      <c r="B15" s="85" t="s">
        <v>71</v>
      </c>
      <c r="C15" s="84"/>
      <c r="D15" s="84">
        <v>0</v>
      </c>
      <c r="E15" s="84">
        <v>0</v>
      </c>
    </row>
    <row r="16" spans="1:5" ht="15">
      <c r="A16" s="86" t="s">
        <v>30</v>
      </c>
      <c r="B16" s="87" t="s">
        <v>72</v>
      </c>
      <c r="C16" s="88">
        <f>SUM(C17:C18)</f>
        <v>0</v>
      </c>
      <c r="D16" s="88">
        <f>SUM(D17:D18)</f>
        <v>0</v>
      </c>
      <c r="E16" s="88">
        <f>SUM(E17:E18)</f>
        <v>0</v>
      </c>
    </row>
    <row r="17" spans="1:5" ht="15">
      <c r="A17" s="82" t="s">
        <v>64</v>
      </c>
      <c r="B17" s="83" t="s">
        <v>73</v>
      </c>
      <c r="C17" s="84"/>
      <c r="D17" s="84">
        <v>0</v>
      </c>
      <c r="E17" s="84"/>
    </row>
    <row r="18" spans="1:5" ht="15">
      <c r="A18" s="82" t="s">
        <v>66</v>
      </c>
      <c r="B18" s="83" t="s">
        <v>74</v>
      </c>
      <c r="C18" s="84">
        <v>0</v>
      </c>
      <c r="D18" s="84">
        <v>0</v>
      </c>
      <c r="E18" s="84">
        <v>0</v>
      </c>
    </row>
    <row r="19" spans="1:5" ht="15">
      <c r="A19" s="86" t="s">
        <v>48</v>
      </c>
      <c r="B19" s="87" t="s">
        <v>75</v>
      </c>
      <c r="C19" s="88">
        <f>SUM(C20:C21)</f>
        <v>54859</v>
      </c>
      <c r="D19" s="88">
        <f>SUM(D20:D21)</f>
        <v>0</v>
      </c>
      <c r="E19" s="88">
        <f>SUM(E20:E21)</f>
        <v>43544</v>
      </c>
    </row>
    <row r="20" spans="1:5" ht="15">
      <c r="A20" s="82" t="s">
        <v>76</v>
      </c>
      <c r="B20" s="83" t="s">
        <v>77</v>
      </c>
      <c r="C20" s="84">
        <v>54326</v>
      </c>
      <c r="D20" s="84">
        <v>0</v>
      </c>
      <c r="E20" s="84">
        <v>43030</v>
      </c>
    </row>
    <row r="21" spans="1:5" ht="15">
      <c r="A21" s="82" t="s">
        <v>78</v>
      </c>
      <c r="B21" s="83" t="s">
        <v>79</v>
      </c>
      <c r="C21" s="84">
        <v>533</v>
      </c>
      <c r="D21" s="84">
        <v>0</v>
      </c>
      <c r="E21" s="84">
        <v>514</v>
      </c>
    </row>
    <row r="22" spans="1:5" ht="15">
      <c r="A22" s="86" t="s">
        <v>80</v>
      </c>
      <c r="B22" s="87" t="s">
        <v>81</v>
      </c>
      <c r="C22" s="88">
        <f>SUM(C23:C25)</f>
        <v>12067</v>
      </c>
      <c r="D22" s="88">
        <f>SUM(D23:D25)</f>
        <v>0</v>
      </c>
      <c r="E22" s="88">
        <f>SUM(E23:E25)</f>
        <v>25937</v>
      </c>
    </row>
    <row r="23" spans="1:5" ht="15">
      <c r="A23" s="82" t="s">
        <v>64</v>
      </c>
      <c r="B23" s="83" t="s">
        <v>82</v>
      </c>
      <c r="C23" s="84">
        <v>9537</v>
      </c>
      <c r="D23" s="84">
        <v>0</v>
      </c>
      <c r="E23" s="84">
        <v>23197</v>
      </c>
    </row>
    <row r="24" spans="1:5" ht="15">
      <c r="A24" s="82" t="s">
        <v>66</v>
      </c>
      <c r="B24" s="83" t="s">
        <v>83</v>
      </c>
      <c r="C24" s="84">
        <v>2530</v>
      </c>
      <c r="D24" s="84">
        <v>0</v>
      </c>
      <c r="E24" s="84">
        <v>2740</v>
      </c>
    </row>
    <row r="25" spans="1:5" ht="15">
      <c r="A25" s="82" t="s">
        <v>68</v>
      </c>
      <c r="B25" s="83" t="s">
        <v>84</v>
      </c>
      <c r="C25" s="84">
        <v>0</v>
      </c>
      <c r="D25" s="84">
        <v>0</v>
      </c>
      <c r="E25" s="84">
        <v>0</v>
      </c>
    </row>
    <row r="26" spans="1:5" ht="15">
      <c r="A26" s="86" t="s">
        <v>85</v>
      </c>
      <c r="B26" s="87" t="s">
        <v>86</v>
      </c>
      <c r="C26" s="88">
        <v>0</v>
      </c>
      <c r="D26" s="88">
        <v>0</v>
      </c>
      <c r="E26" s="88">
        <v>10085</v>
      </c>
    </row>
    <row r="27" spans="1:5" ht="15">
      <c r="A27" s="86" t="s">
        <v>87</v>
      </c>
      <c r="B27" s="87" t="s">
        <v>88</v>
      </c>
      <c r="C27" s="88"/>
      <c r="D27" s="88">
        <v>0</v>
      </c>
      <c r="E27" s="88">
        <v>13046</v>
      </c>
    </row>
    <row r="28" spans="1:5" ht="15">
      <c r="A28" s="89"/>
      <c r="B28" s="90" t="s">
        <v>89</v>
      </c>
      <c r="C28" s="91">
        <f>C11+C16+C19+C22+C26+C27</f>
        <v>576162</v>
      </c>
      <c r="D28" s="91">
        <f>D11+D16+D19+D22+D26+D27</f>
        <v>0</v>
      </c>
      <c r="E28" s="91">
        <f>E11+E16+E19+E22+E26+E27</f>
        <v>596015</v>
      </c>
    </row>
    <row r="29" spans="1:5" ht="54" customHeight="1" thickBot="1">
      <c r="A29" s="92"/>
      <c r="B29" s="92"/>
      <c r="C29" s="93"/>
      <c r="D29" s="93"/>
      <c r="E29" s="93"/>
    </row>
    <row r="30" spans="1:5" ht="38.25" thickBot="1">
      <c r="A30" s="291" t="s">
        <v>90</v>
      </c>
      <c r="B30" s="292"/>
      <c r="C30" s="78" t="s">
        <v>60</v>
      </c>
      <c r="D30" s="78" t="s">
        <v>61</v>
      </c>
      <c r="E30" s="78" t="s">
        <v>62</v>
      </c>
    </row>
    <row r="31" spans="1:5" ht="15">
      <c r="A31" s="94" t="s">
        <v>91</v>
      </c>
      <c r="B31" s="80" t="s">
        <v>92</v>
      </c>
      <c r="C31" s="81">
        <f>SUM(C32:C37)</f>
        <v>567966</v>
      </c>
      <c r="D31" s="81">
        <f>SUM(D32:D37)</f>
        <v>0</v>
      </c>
      <c r="E31" s="81">
        <f>SUM(E32:E37)</f>
        <v>578559</v>
      </c>
    </row>
    <row r="32" spans="1:5" ht="15">
      <c r="A32" s="95" t="s">
        <v>64</v>
      </c>
      <c r="B32" s="83" t="s">
        <v>93</v>
      </c>
      <c r="C32" s="84">
        <v>1404411</v>
      </c>
      <c r="D32" s="84">
        <v>0</v>
      </c>
      <c r="E32" s="84">
        <v>1404411</v>
      </c>
    </row>
    <row r="33" spans="1:5" ht="15">
      <c r="A33" s="95" t="s">
        <v>66</v>
      </c>
      <c r="B33" s="83" t="s">
        <v>94</v>
      </c>
      <c r="C33" s="84"/>
      <c r="D33" s="84">
        <v>0</v>
      </c>
      <c r="E33" s="84">
        <v>0</v>
      </c>
    </row>
    <row r="34" spans="1:5" ht="15">
      <c r="A34" s="95" t="s">
        <v>24</v>
      </c>
      <c r="B34" s="83" t="s">
        <v>95</v>
      </c>
      <c r="C34" s="84">
        <v>54326</v>
      </c>
      <c r="D34" s="84">
        <v>0</v>
      </c>
      <c r="E34" s="84">
        <v>54326</v>
      </c>
    </row>
    <row r="35" spans="1:5" ht="15">
      <c r="A35" s="95" t="s">
        <v>70</v>
      </c>
      <c r="B35" s="83" t="s">
        <v>96</v>
      </c>
      <c r="C35" s="84">
        <v>-890771</v>
      </c>
      <c r="D35" s="84">
        <v>0</v>
      </c>
      <c r="E35" s="84">
        <v>-890771</v>
      </c>
    </row>
    <row r="36" spans="1:5" ht="15">
      <c r="A36" s="95" t="s">
        <v>78</v>
      </c>
      <c r="B36" s="83" t="s">
        <v>97</v>
      </c>
      <c r="C36" s="84"/>
      <c r="D36" s="84">
        <v>0</v>
      </c>
      <c r="E36" s="84">
        <v>0</v>
      </c>
    </row>
    <row r="37" spans="1:5" ht="15">
      <c r="A37" s="95" t="s">
        <v>98</v>
      </c>
      <c r="B37" s="83" t="s">
        <v>99</v>
      </c>
      <c r="C37" s="84"/>
      <c r="D37" s="84">
        <v>0</v>
      </c>
      <c r="E37" s="84">
        <v>10593</v>
      </c>
    </row>
    <row r="38" spans="1:5" ht="15">
      <c r="A38" s="96" t="s">
        <v>100</v>
      </c>
      <c r="B38" s="87" t="s">
        <v>101</v>
      </c>
      <c r="C38" s="88">
        <f>SUM(C39:C41)</f>
        <v>7663</v>
      </c>
      <c r="D38" s="88">
        <f>SUM(D39:D41)</f>
        <v>0</v>
      </c>
      <c r="E38" s="88">
        <f>SUM(E39:E41)</f>
        <v>9087</v>
      </c>
    </row>
    <row r="39" spans="1:5" ht="15">
      <c r="A39" s="95" t="s">
        <v>64</v>
      </c>
      <c r="B39" s="83" t="s">
        <v>82</v>
      </c>
      <c r="C39" s="84">
        <v>0</v>
      </c>
      <c r="D39" s="84">
        <v>0</v>
      </c>
      <c r="E39" s="84"/>
    </row>
    <row r="40" spans="1:5" ht="15">
      <c r="A40" s="95" t="s">
        <v>66</v>
      </c>
      <c r="B40" s="83" t="s">
        <v>83</v>
      </c>
      <c r="C40" s="84">
        <v>0</v>
      </c>
      <c r="D40" s="84">
        <v>0</v>
      </c>
      <c r="E40" s="84">
        <v>0</v>
      </c>
    </row>
    <row r="41" spans="1:5" ht="15">
      <c r="A41" s="95" t="s">
        <v>68</v>
      </c>
      <c r="B41" s="83" t="s">
        <v>102</v>
      </c>
      <c r="C41" s="84">
        <v>7663</v>
      </c>
      <c r="D41" s="84">
        <v>0</v>
      </c>
      <c r="E41" s="84">
        <v>9087</v>
      </c>
    </row>
    <row r="42" spans="1:5" ht="15">
      <c r="A42" s="96" t="s">
        <v>64</v>
      </c>
      <c r="B42" s="87" t="s">
        <v>103</v>
      </c>
      <c r="C42" s="88">
        <v>533</v>
      </c>
      <c r="D42" s="88">
        <v>0</v>
      </c>
      <c r="E42" s="88">
        <v>514</v>
      </c>
    </row>
    <row r="43" spans="1:5" ht="15">
      <c r="A43" s="96" t="s">
        <v>104</v>
      </c>
      <c r="B43" s="87" t="s">
        <v>105</v>
      </c>
      <c r="C43" s="88">
        <v>0</v>
      </c>
      <c r="D43" s="88">
        <v>0</v>
      </c>
      <c r="E43" s="88">
        <v>0</v>
      </c>
    </row>
    <row r="44" spans="1:5" ht="15">
      <c r="A44" s="96" t="s">
        <v>106</v>
      </c>
      <c r="B44" s="87" t="s">
        <v>107</v>
      </c>
      <c r="C44" s="88"/>
      <c r="D44" s="88">
        <v>0</v>
      </c>
      <c r="E44" s="88">
        <v>7855</v>
      </c>
    </row>
    <row r="45" spans="1:5" ht="15">
      <c r="A45" s="97"/>
      <c r="B45" s="90" t="s">
        <v>108</v>
      </c>
      <c r="C45" s="91">
        <f>C31+C38+C42+C43+C44</f>
        <v>576162</v>
      </c>
      <c r="D45" s="91">
        <f>D31+D38+D42+D43+D44</f>
        <v>0</v>
      </c>
      <c r="E45" s="91">
        <f>E31+E38+E42+E43+E44</f>
        <v>596015</v>
      </c>
    </row>
    <row r="46" spans="1:5" ht="12.75">
      <c r="A46" s="98"/>
      <c r="B46" s="98"/>
      <c r="C46" s="98"/>
      <c r="D46" s="98"/>
      <c r="E46" s="98"/>
    </row>
  </sheetData>
  <sheetProtection/>
  <mergeCells count="7">
    <mergeCell ref="A10:B10"/>
    <mergeCell ref="A30:B30"/>
    <mergeCell ref="A1:E1"/>
    <mergeCell ref="A2:E6"/>
    <mergeCell ref="A7:E7"/>
    <mergeCell ref="A8:E8"/>
    <mergeCell ref="D9:E9"/>
  </mergeCells>
  <printOptions/>
  <pageMargins left="0.9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view="pageBreakPreview" zoomScale="60" zoomScalePageLayoutView="0" workbookViewId="0" topLeftCell="A1">
      <selection activeCell="F3" sqref="F3"/>
    </sheetView>
  </sheetViews>
  <sheetFormatPr defaultColWidth="9.140625" defaultRowHeight="12.75"/>
  <cols>
    <col min="7" max="7" width="11.421875" style="0" customWidth="1"/>
    <col min="8" max="8" width="11.140625" style="0" customWidth="1"/>
    <col min="9" max="9" width="11.421875" style="0" customWidth="1"/>
  </cols>
  <sheetData>
    <row r="1" spans="1:9" ht="12.75">
      <c r="A1" s="293" t="s">
        <v>489</v>
      </c>
      <c r="B1" s="294"/>
      <c r="C1" s="294"/>
      <c r="D1" s="294"/>
      <c r="E1" s="294"/>
      <c r="F1" s="294"/>
      <c r="G1" s="294"/>
      <c r="H1" s="294"/>
      <c r="I1" s="294"/>
    </row>
    <row r="2" ht="12.75">
      <c r="G2" s="66"/>
    </row>
    <row r="3" spans="2:6" ht="27.75" customHeight="1">
      <c r="B3" s="122" t="s">
        <v>390</v>
      </c>
      <c r="C3" s="122"/>
      <c r="D3" s="122"/>
      <c r="E3" s="122"/>
      <c r="F3" s="122"/>
    </row>
    <row r="4" spans="2:8" ht="27.75" customHeight="1">
      <c r="B4" s="295" t="s">
        <v>463</v>
      </c>
      <c r="C4" s="295"/>
      <c r="D4" s="295"/>
      <c r="E4" s="295"/>
      <c r="F4" s="295"/>
      <c r="G4" s="295"/>
      <c r="H4" s="295"/>
    </row>
    <row r="5" spans="1:10" ht="13.5">
      <c r="A5" s="307" t="s">
        <v>387</v>
      </c>
      <c r="B5" s="307"/>
      <c r="C5" s="307"/>
      <c r="D5" s="307"/>
      <c r="E5" s="307"/>
      <c r="F5" s="307"/>
      <c r="G5" s="307"/>
      <c r="H5" s="307"/>
      <c r="I5" s="307"/>
      <c r="J5" s="101"/>
    </row>
    <row r="6" spans="1:10" ht="15.75" thickBot="1">
      <c r="A6" s="102"/>
      <c r="B6" s="100"/>
      <c r="C6" s="100"/>
      <c r="D6" s="100"/>
      <c r="E6" s="100"/>
      <c r="F6" s="100"/>
      <c r="G6" s="100"/>
      <c r="H6" s="297" t="s">
        <v>386</v>
      </c>
      <c r="I6" s="297"/>
      <c r="J6" s="101"/>
    </row>
    <row r="7" spans="1:10" ht="38.25" thickBot="1">
      <c r="A7" s="300" t="s">
        <v>109</v>
      </c>
      <c r="B7" s="301"/>
      <c r="C7" s="301"/>
      <c r="D7" s="301"/>
      <c r="E7" s="301"/>
      <c r="F7" s="301"/>
      <c r="G7" s="78" t="s">
        <v>60</v>
      </c>
      <c r="H7" s="78" t="s">
        <v>61</v>
      </c>
      <c r="I7" s="78" t="s">
        <v>62</v>
      </c>
      <c r="J7" s="100"/>
    </row>
    <row r="8" spans="1:10" ht="15">
      <c r="A8" s="103">
        <v>1</v>
      </c>
      <c r="B8" s="302" t="s">
        <v>110</v>
      </c>
      <c r="C8" s="303"/>
      <c r="D8" s="303"/>
      <c r="E8" s="303"/>
      <c r="F8" s="303"/>
      <c r="G8" s="104">
        <f>G9+G13+G19+G23</f>
        <v>509236</v>
      </c>
      <c r="H8" s="104">
        <f>H9+H13+H19+H23</f>
        <v>0</v>
      </c>
      <c r="I8" s="104">
        <f>I9+I13+I19+I23</f>
        <v>503403</v>
      </c>
      <c r="J8" s="100"/>
    </row>
    <row r="9" spans="1:10" ht="15">
      <c r="A9" s="105">
        <v>2</v>
      </c>
      <c r="B9" s="304" t="s">
        <v>111</v>
      </c>
      <c r="C9" s="305"/>
      <c r="D9" s="305"/>
      <c r="E9" s="305"/>
      <c r="F9" s="306"/>
      <c r="G9" s="106">
        <f>SUM(G10:G11)</f>
        <v>67382</v>
      </c>
      <c r="H9" s="106">
        <f>SUM(H10:H11)</f>
        <v>0</v>
      </c>
      <c r="I9" s="106">
        <f>SUM(I10:I11)</f>
        <v>66775</v>
      </c>
      <c r="J9" s="100"/>
    </row>
    <row r="10" spans="1:10" ht="15">
      <c r="A10" s="105">
        <v>3</v>
      </c>
      <c r="B10" s="107" t="s">
        <v>112</v>
      </c>
      <c r="C10" s="108"/>
      <c r="D10" s="108"/>
      <c r="E10" s="108"/>
      <c r="F10" s="109"/>
      <c r="G10" s="110">
        <v>66906</v>
      </c>
      <c r="H10" s="110">
        <v>0</v>
      </c>
      <c r="I10" s="110">
        <v>66741</v>
      </c>
      <c r="J10" s="100"/>
    </row>
    <row r="11" spans="1:10" ht="15">
      <c r="A11" s="105">
        <v>4</v>
      </c>
      <c r="B11" s="107" t="s">
        <v>113</v>
      </c>
      <c r="C11" s="108"/>
      <c r="D11" s="108"/>
      <c r="E11" s="108"/>
      <c r="F11" s="109"/>
      <c r="G11" s="110">
        <v>476</v>
      </c>
      <c r="H11" s="110">
        <v>0</v>
      </c>
      <c r="I11" s="110">
        <v>34</v>
      </c>
      <c r="J11" s="100"/>
    </row>
    <row r="12" spans="1:10" ht="15">
      <c r="A12" s="105">
        <v>5</v>
      </c>
      <c r="B12" s="107" t="s">
        <v>114</v>
      </c>
      <c r="C12" s="108"/>
      <c r="D12" s="108"/>
      <c r="E12" s="108"/>
      <c r="F12" s="109"/>
      <c r="G12" s="110">
        <v>0</v>
      </c>
      <c r="H12" s="110">
        <v>0</v>
      </c>
      <c r="I12" s="110">
        <v>0</v>
      </c>
      <c r="J12" s="100"/>
    </row>
    <row r="13" spans="1:10" ht="15">
      <c r="A13" s="105">
        <v>6</v>
      </c>
      <c r="B13" s="310" t="s">
        <v>43</v>
      </c>
      <c r="C13" s="311"/>
      <c r="D13" s="311"/>
      <c r="E13" s="311"/>
      <c r="F13" s="312"/>
      <c r="G13" s="106">
        <f>SUM(G14:G18)</f>
        <v>438904</v>
      </c>
      <c r="H13" s="106">
        <f>SUM(H14:H18)</f>
        <v>0</v>
      </c>
      <c r="I13" s="106">
        <f>SUM(I14:I18)</f>
        <v>433678</v>
      </c>
      <c r="J13" s="100"/>
    </row>
    <row r="14" spans="1:10" ht="15">
      <c r="A14" s="105">
        <v>7</v>
      </c>
      <c r="B14" s="107" t="s">
        <v>115</v>
      </c>
      <c r="C14" s="108"/>
      <c r="D14" s="108"/>
      <c r="E14" s="108"/>
      <c r="F14" s="109"/>
      <c r="G14" s="110">
        <v>418934</v>
      </c>
      <c r="H14" s="110">
        <v>0</v>
      </c>
      <c r="I14" s="110">
        <v>415256</v>
      </c>
      <c r="J14" s="100"/>
    </row>
    <row r="15" spans="1:10" ht="15">
      <c r="A15" s="105">
        <v>8</v>
      </c>
      <c r="B15" s="107" t="s">
        <v>116</v>
      </c>
      <c r="C15" s="108"/>
      <c r="D15" s="108"/>
      <c r="E15" s="108"/>
      <c r="F15" s="109"/>
      <c r="G15" s="110">
        <v>19493</v>
      </c>
      <c r="H15" s="110">
        <v>0</v>
      </c>
      <c r="I15" s="110">
        <v>12863</v>
      </c>
      <c r="J15" s="100"/>
    </row>
    <row r="16" spans="1:10" ht="15">
      <c r="A16" s="105">
        <v>9</v>
      </c>
      <c r="B16" s="107" t="s">
        <v>117</v>
      </c>
      <c r="C16" s="108"/>
      <c r="D16" s="108"/>
      <c r="E16" s="108"/>
      <c r="F16" s="109"/>
      <c r="G16" s="110">
        <v>0</v>
      </c>
      <c r="H16" s="110">
        <v>0</v>
      </c>
      <c r="I16" s="110">
        <v>0</v>
      </c>
      <c r="J16" s="100"/>
    </row>
    <row r="17" spans="1:10" ht="15">
      <c r="A17" s="105">
        <v>10</v>
      </c>
      <c r="B17" s="107" t="s">
        <v>118</v>
      </c>
      <c r="C17" s="108"/>
      <c r="D17" s="108"/>
      <c r="E17" s="108"/>
      <c r="F17" s="109"/>
      <c r="G17" s="110">
        <v>477</v>
      </c>
      <c r="H17" s="110">
        <v>0</v>
      </c>
      <c r="I17" s="110">
        <v>5559</v>
      </c>
      <c r="J17" s="100"/>
    </row>
    <row r="18" spans="1:10" ht="15">
      <c r="A18" s="105">
        <v>11</v>
      </c>
      <c r="B18" s="107" t="s">
        <v>119</v>
      </c>
      <c r="C18" s="108"/>
      <c r="D18" s="108"/>
      <c r="E18" s="108"/>
      <c r="F18" s="109"/>
      <c r="G18" s="110">
        <v>0</v>
      </c>
      <c r="H18" s="110">
        <v>0</v>
      </c>
      <c r="I18" s="110">
        <v>0</v>
      </c>
      <c r="J18" s="100"/>
    </row>
    <row r="19" spans="1:10" ht="15">
      <c r="A19" s="105">
        <v>12</v>
      </c>
      <c r="B19" s="310" t="s">
        <v>120</v>
      </c>
      <c r="C19" s="311"/>
      <c r="D19" s="311"/>
      <c r="E19" s="311"/>
      <c r="F19" s="312"/>
      <c r="G19" s="106">
        <f>SUM(G20:G22)</f>
        <v>2950</v>
      </c>
      <c r="H19" s="106">
        <f>SUM(H20:H22)</f>
        <v>0</v>
      </c>
      <c r="I19" s="106">
        <f>SUM(I20:I22)</f>
        <v>2950</v>
      </c>
      <c r="J19" s="100"/>
    </row>
    <row r="20" spans="1:10" ht="15">
      <c r="A20" s="105">
        <v>13</v>
      </c>
      <c r="B20" s="107" t="s">
        <v>121</v>
      </c>
      <c r="C20" s="108"/>
      <c r="D20" s="108"/>
      <c r="E20" s="108"/>
      <c r="F20" s="109"/>
      <c r="G20" s="110">
        <v>2370</v>
      </c>
      <c r="H20" s="110">
        <v>0</v>
      </c>
      <c r="I20" s="110">
        <v>2370</v>
      </c>
      <c r="J20" s="100"/>
    </row>
    <row r="21" spans="1:10" ht="15">
      <c r="A21" s="105">
        <v>14</v>
      </c>
      <c r="B21" s="107" t="s">
        <v>122</v>
      </c>
      <c r="C21" s="108"/>
      <c r="D21" s="108"/>
      <c r="E21" s="108"/>
      <c r="F21" s="109"/>
      <c r="G21" s="110">
        <v>580</v>
      </c>
      <c r="H21" s="110">
        <v>0</v>
      </c>
      <c r="I21" s="110">
        <v>580</v>
      </c>
      <c r="J21" s="100"/>
    </row>
    <row r="22" spans="1:10" ht="15">
      <c r="A22" s="105">
        <v>15</v>
      </c>
      <c r="B22" s="111" t="s">
        <v>123</v>
      </c>
      <c r="C22" s="108"/>
      <c r="D22" s="108"/>
      <c r="E22" s="108"/>
      <c r="F22" s="109"/>
      <c r="G22" s="110">
        <v>0</v>
      </c>
      <c r="H22" s="110">
        <v>0</v>
      </c>
      <c r="I22" s="110">
        <v>0</v>
      </c>
      <c r="J22" s="100"/>
    </row>
    <row r="23" spans="1:10" ht="15">
      <c r="A23" s="105">
        <v>16</v>
      </c>
      <c r="B23" s="313" t="s">
        <v>124</v>
      </c>
      <c r="C23" s="314"/>
      <c r="D23" s="314"/>
      <c r="E23" s="314"/>
      <c r="F23" s="315"/>
      <c r="G23" s="106">
        <f>SUM(G24:G25)</f>
        <v>0</v>
      </c>
      <c r="H23" s="106">
        <f>SUM(H24:H25)</f>
        <v>0</v>
      </c>
      <c r="I23" s="106">
        <f>SUM(I24:I25)</f>
        <v>0</v>
      </c>
      <c r="J23" s="100"/>
    </row>
    <row r="24" spans="1:10" ht="15">
      <c r="A24" s="105">
        <v>17</v>
      </c>
      <c r="B24" s="316" t="s">
        <v>125</v>
      </c>
      <c r="C24" s="317"/>
      <c r="D24" s="317"/>
      <c r="E24" s="317"/>
      <c r="F24" s="288"/>
      <c r="G24" s="110">
        <v>0</v>
      </c>
      <c r="H24" s="110">
        <v>0</v>
      </c>
      <c r="I24" s="110">
        <v>0</v>
      </c>
      <c r="J24" s="100"/>
    </row>
    <row r="25" spans="1:10" ht="15">
      <c r="A25" s="105">
        <v>18</v>
      </c>
      <c r="B25" s="316" t="s">
        <v>126</v>
      </c>
      <c r="C25" s="317"/>
      <c r="D25" s="317"/>
      <c r="E25" s="317"/>
      <c r="F25" s="288"/>
      <c r="G25" s="110">
        <v>0</v>
      </c>
      <c r="H25" s="110">
        <v>0</v>
      </c>
      <c r="I25" s="110">
        <v>0</v>
      </c>
      <c r="J25" s="100"/>
    </row>
    <row r="26" spans="1:10" ht="15">
      <c r="A26" s="112">
        <v>19</v>
      </c>
      <c r="B26" s="302" t="s">
        <v>127</v>
      </c>
      <c r="C26" s="303"/>
      <c r="D26" s="303"/>
      <c r="E26" s="303"/>
      <c r="F26" s="289"/>
      <c r="G26" s="104">
        <f>G27+G33</f>
        <v>0</v>
      </c>
      <c r="H26" s="104">
        <f>H27+H33</f>
        <v>0</v>
      </c>
      <c r="I26" s="104">
        <f>I27+I33</f>
        <v>0</v>
      </c>
      <c r="J26" s="100"/>
    </row>
    <row r="27" spans="1:10" ht="15">
      <c r="A27" s="105">
        <v>20</v>
      </c>
      <c r="B27" s="287" t="s">
        <v>128</v>
      </c>
      <c r="C27" s="309"/>
      <c r="D27" s="309"/>
      <c r="E27" s="309"/>
      <c r="F27" s="288"/>
      <c r="G27" s="106">
        <f>SUM(G28:G32)</f>
        <v>0</v>
      </c>
      <c r="H27" s="106">
        <f>SUM(H28:H32)</f>
        <v>0</v>
      </c>
      <c r="I27" s="106">
        <f>SUM(I28:I32)</f>
        <v>0</v>
      </c>
      <c r="J27" s="100"/>
    </row>
    <row r="28" spans="1:10" ht="15">
      <c r="A28" s="105">
        <v>21</v>
      </c>
      <c r="B28" s="308" t="s">
        <v>129</v>
      </c>
      <c r="C28" s="309"/>
      <c r="D28" s="309"/>
      <c r="E28" s="309"/>
      <c r="F28" s="109"/>
      <c r="G28" s="110">
        <v>0</v>
      </c>
      <c r="H28" s="110"/>
      <c r="I28" s="110">
        <v>0</v>
      </c>
      <c r="J28" s="100"/>
    </row>
    <row r="29" spans="1:10" ht="15">
      <c r="A29" s="105">
        <v>22</v>
      </c>
      <c r="B29" s="308" t="s">
        <v>130</v>
      </c>
      <c r="C29" s="309"/>
      <c r="D29" s="309"/>
      <c r="E29" s="309"/>
      <c r="F29" s="109"/>
      <c r="G29" s="110">
        <v>0</v>
      </c>
      <c r="H29" s="110"/>
      <c r="I29" s="110">
        <v>0</v>
      </c>
      <c r="J29" s="100"/>
    </row>
    <row r="30" spans="1:10" ht="15">
      <c r="A30" s="113">
        <v>23</v>
      </c>
      <c r="B30" s="308" t="s">
        <v>131</v>
      </c>
      <c r="C30" s="309"/>
      <c r="D30" s="309"/>
      <c r="E30" s="309"/>
      <c r="F30" s="109"/>
      <c r="G30" s="110">
        <v>0</v>
      </c>
      <c r="H30" s="110"/>
      <c r="I30" s="110">
        <v>0</v>
      </c>
      <c r="J30" s="100"/>
    </row>
    <row r="31" spans="1:10" ht="15">
      <c r="A31" s="105">
        <v>24</v>
      </c>
      <c r="B31" s="286" t="s">
        <v>132</v>
      </c>
      <c r="C31" s="318"/>
      <c r="D31" s="318"/>
      <c r="E31" s="318"/>
      <c r="F31" s="319"/>
      <c r="G31" s="110">
        <v>0</v>
      </c>
      <c r="H31" s="110"/>
      <c r="I31" s="110">
        <v>0</v>
      </c>
      <c r="J31" s="100"/>
    </row>
    <row r="32" spans="1:10" ht="15">
      <c r="A32" s="113">
        <v>25</v>
      </c>
      <c r="B32" s="308" t="s">
        <v>133</v>
      </c>
      <c r="C32" s="309"/>
      <c r="D32" s="309"/>
      <c r="E32" s="309"/>
      <c r="F32" s="109"/>
      <c r="G32" s="110">
        <v>0</v>
      </c>
      <c r="H32" s="110"/>
      <c r="I32" s="110">
        <v>0</v>
      </c>
      <c r="J32" s="100"/>
    </row>
    <row r="33" spans="1:10" ht="15">
      <c r="A33" s="113">
        <v>26</v>
      </c>
      <c r="B33" s="325" t="s">
        <v>134</v>
      </c>
      <c r="C33" s="317"/>
      <c r="D33" s="317"/>
      <c r="E33" s="317"/>
      <c r="F33" s="288"/>
      <c r="G33" s="106">
        <f>SUM(G34:G35)</f>
        <v>0</v>
      </c>
      <c r="H33" s="106">
        <f>SUM(H34:H35)</f>
        <v>0</v>
      </c>
      <c r="I33" s="106">
        <f>SUM(I34:I35)</f>
        <v>0</v>
      </c>
      <c r="J33" s="100"/>
    </row>
    <row r="34" spans="1:10" ht="15">
      <c r="A34" s="113">
        <v>27</v>
      </c>
      <c r="B34" s="107" t="s">
        <v>135</v>
      </c>
      <c r="C34" s="108"/>
      <c r="D34" s="108"/>
      <c r="E34" s="108"/>
      <c r="F34" s="109"/>
      <c r="G34" s="110">
        <v>0</v>
      </c>
      <c r="H34" s="110"/>
      <c r="I34" s="110">
        <v>0</v>
      </c>
      <c r="J34" s="100"/>
    </row>
    <row r="35" spans="1:10" ht="15">
      <c r="A35" s="113">
        <v>28</v>
      </c>
      <c r="B35" s="107" t="s">
        <v>136</v>
      </c>
      <c r="C35" s="108"/>
      <c r="D35" s="108"/>
      <c r="E35" s="108"/>
      <c r="F35" s="109"/>
      <c r="G35" s="110">
        <v>0</v>
      </c>
      <c r="H35" s="110"/>
      <c r="I35" s="110">
        <v>0</v>
      </c>
      <c r="J35" s="100"/>
    </row>
    <row r="36" spans="1:10" ht="15">
      <c r="A36" s="112">
        <v>29</v>
      </c>
      <c r="B36" s="290" t="s">
        <v>137</v>
      </c>
      <c r="C36" s="303"/>
      <c r="D36" s="303"/>
      <c r="E36" s="303"/>
      <c r="F36" s="289"/>
      <c r="G36" s="104">
        <f>SUM(G37:G41)</f>
        <v>54859</v>
      </c>
      <c r="H36" s="104">
        <f>SUM(H37:H41)</f>
        <v>0</v>
      </c>
      <c r="I36" s="104">
        <f>SUM(I37:I41)</f>
        <v>43544</v>
      </c>
      <c r="J36" s="100"/>
    </row>
    <row r="37" spans="1:10" ht="15">
      <c r="A37" s="113">
        <v>30</v>
      </c>
      <c r="B37" s="287" t="s">
        <v>138</v>
      </c>
      <c r="C37" s="309"/>
      <c r="D37" s="309"/>
      <c r="E37" s="309"/>
      <c r="F37" s="288"/>
      <c r="G37" s="106">
        <v>0</v>
      </c>
      <c r="H37" s="106"/>
      <c r="I37" s="106">
        <v>0</v>
      </c>
      <c r="J37" s="100"/>
    </row>
    <row r="38" spans="1:10" ht="15">
      <c r="A38" s="105">
        <v>31</v>
      </c>
      <c r="B38" s="287" t="s">
        <v>139</v>
      </c>
      <c r="C38" s="309"/>
      <c r="D38" s="309"/>
      <c r="E38" s="309"/>
      <c r="F38" s="288"/>
      <c r="G38" s="110">
        <v>54326</v>
      </c>
      <c r="H38" s="110"/>
      <c r="I38" s="110">
        <v>43030</v>
      </c>
      <c r="J38" s="100"/>
    </row>
    <row r="39" spans="1:10" ht="15">
      <c r="A39" s="105">
        <v>32</v>
      </c>
      <c r="B39" s="287" t="s">
        <v>140</v>
      </c>
      <c r="C39" s="309"/>
      <c r="D39" s="309"/>
      <c r="E39" s="309"/>
      <c r="F39" s="288"/>
      <c r="G39" s="110">
        <v>0</v>
      </c>
      <c r="H39" s="110"/>
      <c r="I39" s="110">
        <v>0</v>
      </c>
      <c r="J39" s="100"/>
    </row>
    <row r="40" spans="1:10" ht="15">
      <c r="A40" s="105">
        <v>33</v>
      </c>
      <c r="B40" s="287" t="s">
        <v>141</v>
      </c>
      <c r="C40" s="309"/>
      <c r="D40" s="309"/>
      <c r="E40" s="309"/>
      <c r="F40" s="288"/>
      <c r="G40" s="110">
        <v>0</v>
      </c>
      <c r="H40" s="110"/>
      <c r="I40" s="110">
        <v>0</v>
      </c>
      <c r="J40" s="100"/>
    </row>
    <row r="41" spans="1:10" ht="15">
      <c r="A41" s="105">
        <v>34</v>
      </c>
      <c r="B41" s="287" t="s">
        <v>142</v>
      </c>
      <c r="C41" s="309"/>
      <c r="D41" s="309"/>
      <c r="E41" s="309"/>
      <c r="F41" s="288"/>
      <c r="G41" s="110">
        <v>533</v>
      </c>
      <c r="H41" s="110"/>
      <c r="I41" s="110">
        <v>514</v>
      </c>
      <c r="J41" s="100"/>
    </row>
    <row r="42" spans="1:10" ht="15">
      <c r="A42" s="112">
        <v>35</v>
      </c>
      <c r="B42" s="290" t="s">
        <v>143</v>
      </c>
      <c r="C42" s="303"/>
      <c r="D42" s="303"/>
      <c r="E42" s="303"/>
      <c r="F42" s="289"/>
      <c r="G42" s="104">
        <f>G43+G53+G62</f>
        <v>12067</v>
      </c>
      <c r="H42" s="104">
        <f>H43+H53+H62</f>
        <v>0</v>
      </c>
      <c r="I42" s="104">
        <f>I43+I53+I62</f>
        <v>25937</v>
      </c>
      <c r="J42" s="100"/>
    </row>
    <row r="43" spans="1:10" ht="15">
      <c r="A43" s="105">
        <v>36</v>
      </c>
      <c r="B43" s="287" t="s">
        <v>144</v>
      </c>
      <c r="C43" s="309"/>
      <c r="D43" s="309"/>
      <c r="E43" s="309"/>
      <c r="F43" s="288"/>
      <c r="G43" s="114">
        <f>SUM(G44:G52)</f>
        <v>9537</v>
      </c>
      <c r="H43" s="114">
        <f>SUM(H44:H52)</f>
        <v>0</v>
      </c>
      <c r="I43" s="114">
        <f>SUM(I44:I52)</f>
        <v>23197</v>
      </c>
      <c r="J43" s="100"/>
    </row>
    <row r="44" spans="1:10" ht="15">
      <c r="A44" s="105">
        <v>37</v>
      </c>
      <c r="B44" s="107" t="s">
        <v>145</v>
      </c>
      <c r="C44" s="108"/>
      <c r="D44" s="108"/>
      <c r="E44" s="108"/>
      <c r="F44" s="109"/>
      <c r="G44" s="110">
        <v>0</v>
      </c>
      <c r="H44" s="110"/>
      <c r="I44" s="110">
        <v>0</v>
      </c>
      <c r="J44" s="100"/>
    </row>
    <row r="45" spans="1:10" ht="15">
      <c r="A45" s="105">
        <v>38</v>
      </c>
      <c r="B45" s="107" t="s">
        <v>146</v>
      </c>
      <c r="C45" s="107"/>
      <c r="D45" s="107"/>
      <c r="E45" s="107"/>
      <c r="F45" s="115"/>
      <c r="G45" s="110">
        <v>0</v>
      </c>
      <c r="H45" s="110"/>
      <c r="I45" s="110">
        <v>0</v>
      </c>
      <c r="J45" s="100"/>
    </row>
    <row r="46" spans="1:10" ht="15">
      <c r="A46" s="105">
        <v>39</v>
      </c>
      <c r="B46" s="107" t="s">
        <v>147</v>
      </c>
      <c r="C46" s="107"/>
      <c r="D46" s="116"/>
      <c r="E46" s="116"/>
      <c r="F46" s="115"/>
      <c r="G46" s="110">
        <v>5183</v>
      </c>
      <c r="H46" s="110"/>
      <c r="I46" s="110">
        <v>15046</v>
      </c>
      <c r="J46" s="100"/>
    </row>
    <row r="47" spans="1:10" ht="15">
      <c r="A47" s="105">
        <v>40</v>
      </c>
      <c r="B47" s="107" t="s">
        <v>148</v>
      </c>
      <c r="C47" s="107"/>
      <c r="D47" s="116"/>
      <c r="E47" s="116"/>
      <c r="F47" s="115"/>
      <c r="G47" s="110">
        <v>4354</v>
      </c>
      <c r="H47" s="110"/>
      <c r="I47" s="110">
        <v>8151</v>
      </c>
      <c r="J47" s="100"/>
    </row>
    <row r="48" spans="1:10" ht="15">
      <c r="A48" s="105">
        <v>41</v>
      </c>
      <c r="B48" s="107" t="s">
        <v>149</v>
      </c>
      <c r="C48" s="107"/>
      <c r="D48" s="116"/>
      <c r="E48" s="116"/>
      <c r="F48" s="115"/>
      <c r="G48" s="110"/>
      <c r="H48" s="110"/>
      <c r="I48" s="110"/>
      <c r="J48" s="100"/>
    </row>
    <row r="49" spans="1:10" ht="15">
      <c r="A49" s="105">
        <v>42</v>
      </c>
      <c r="B49" s="107" t="s">
        <v>150</v>
      </c>
      <c r="C49" s="107"/>
      <c r="D49" s="107"/>
      <c r="E49" s="116"/>
      <c r="F49" s="115"/>
      <c r="G49" s="110">
        <v>0</v>
      </c>
      <c r="H49" s="110"/>
      <c r="I49" s="110">
        <v>0</v>
      </c>
      <c r="J49" s="100"/>
    </row>
    <row r="50" spans="1:10" ht="15">
      <c r="A50" s="105">
        <v>43</v>
      </c>
      <c r="B50" s="107" t="s">
        <v>151</v>
      </c>
      <c r="C50" s="107"/>
      <c r="D50" s="107"/>
      <c r="E50" s="107"/>
      <c r="F50" s="115"/>
      <c r="G50" s="110"/>
      <c r="H50" s="110"/>
      <c r="I50" s="110">
        <v>0</v>
      </c>
      <c r="J50" s="100"/>
    </row>
    <row r="51" spans="1:10" ht="15">
      <c r="A51" s="105">
        <v>44</v>
      </c>
      <c r="B51" s="107" t="s">
        <v>152</v>
      </c>
      <c r="C51" s="107"/>
      <c r="D51" s="107"/>
      <c r="E51" s="116"/>
      <c r="F51" s="115"/>
      <c r="G51" s="110"/>
      <c r="H51" s="110"/>
      <c r="I51" s="110"/>
      <c r="J51" s="100"/>
    </row>
    <row r="52" spans="1:10" ht="15">
      <c r="A52" s="105">
        <v>45</v>
      </c>
      <c r="B52" s="107" t="s">
        <v>145</v>
      </c>
      <c r="C52" s="107"/>
      <c r="D52" s="107"/>
      <c r="E52" s="107"/>
      <c r="F52" s="115"/>
      <c r="G52" s="110">
        <v>0</v>
      </c>
      <c r="H52" s="110"/>
      <c r="I52" s="110">
        <v>0</v>
      </c>
      <c r="J52" s="100"/>
    </row>
    <row r="53" spans="1:10" ht="15">
      <c r="A53" s="117">
        <v>46</v>
      </c>
      <c r="B53" s="287" t="s">
        <v>153</v>
      </c>
      <c r="C53" s="320"/>
      <c r="D53" s="320"/>
      <c r="E53" s="320"/>
      <c r="F53" s="321"/>
      <c r="G53" s="106">
        <f>SUM(G54:G61)</f>
        <v>0</v>
      </c>
      <c r="H53" s="106">
        <f>SUM(H54:H61)</f>
        <v>0</v>
      </c>
      <c r="I53" s="106">
        <f>SUM(I54:I61)</f>
        <v>210</v>
      </c>
      <c r="J53" s="100"/>
    </row>
    <row r="54" spans="1:10" ht="15">
      <c r="A54" s="105">
        <v>47</v>
      </c>
      <c r="B54" s="107" t="s">
        <v>145</v>
      </c>
      <c r="C54" s="108"/>
      <c r="D54" s="108"/>
      <c r="E54" s="108"/>
      <c r="F54" s="109"/>
      <c r="G54" s="110">
        <v>0</v>
      </c>
      <c r="H54" s="110"/>
      <c r="I54" s="110"/>
      <c r="J54" s="100"/>
    </row>
    <row r="55" spans="1:10" ht="15">
      <c r="A55" s="105">
        <v>48</v>
      </c>
      <c r="B55" s="107" t="s">
        <v>146</v>
      </c>
      <c r="C55" s="107"/>
      <c r="D55" s="107"/>
      <c r="E55" s="107"/>
      <c r="F55" s="115"/>
      <c r="G55" s="110">
        <v>0</v>
      </c>
      <c r="H55" s="110"/>
      <c r="I55" s="110">
        <v>0</v>
      </c>
      <c r="J55" s="100"/>
    </row>
    <row r="56" spans="1:10" ht="15">
      <c r="A56" s="105">
        <v>49</v>
      </c>
      <c r="B56" s="107" t="s">
        <v>147</v>
      </c>
      <c r="C56" s="107"/>
      <c r="D56" s="116"/>
      <c r="E56" s="116"/>
      <c r="F56" s="115"/>
      <c r="G56" s="110">
        <v>0</v>
      </c>
      <c r="H56" s="110"/>
      <c r="I56" s="110">
        <v>0</v>
      </c>
      <c r="J56" s="100"/>
    </row>
    <row r="57" spans="1:10" ht="15">
      <c r="A57" s="105">
        <v>50</v>
      </c>
      <c r="B57" s="107" t="s">
        <v>148</v>
      </c>
      <c r="C57" s="107"/>
      <c r="D57" s="116"/>
      <c r="E57" s="116"/>
      <c r="F57" s="115"/>
      <c r="G57" s="110"/>
      <c r="H57" s="110"/>
      <c r="I57" s="110"/>
      <c r="J57" s="100"/>
    </row>
    <row r="58" spans="1:10" ht="15">
      <c r="A58" s="105">
        <v>51</v>
      </c>
      <c r="B58" s="107" t="s">
        <v>149</v>
      </c>
      <c r="C58" s="107"/>
      <c r="D58" s="116"/>
      <c r="E58" s="116"/>
      <c r="F58" s="115"/>
      <c r="G58" s="110">
        <v>0</v>
      </c>
      <c r="H58" s="110"/>
      <c r="I58" s="110">
        <v>0</v>
      </c>
      <c r="J58" s="100"/>
    </row>
    <row r="59" spans="1:10" ht="15">
      <c r="A59" s="105">
        <v>52</v>
      </c>
      <c r="B59" s="107" t="s">
        <v>150</v>
      </c>
      <c r="C59" s="107"/>
      <c r="D59" s="107"/>
      <c r="E59" s="116"/>
      <c r="F59" s="115"/>
      <c r="G59" s="110">
        <v>0</v>
      </c>
      <c r="H59" s="110"/>
      <c r="I59" s="110">
        <v>0</v>
      </c>
      <c r="J59" s="100"/>
    </row>
    <row r="60" spans="1:10" ht="15">
      <c r="A60" s="105">
        <v>53</v>
      </c>
      <c r="B60" s="107" t="s">
        <v>151</v>
      </c>
      <c r="C60" s="107"/>
      <c r="D60" s="107"/>
      <c r="E60" s="107"/>
      <c r="F60" s="115"/>
      <c r="G60" s="110">
        <v>0</v>
      </c>
      <c r="H60" s="110"/>
      <c r="I60" s="110">
        <v>0</v>
      </c>
      <c r="J60" s="100"/>
    </row>
    <row r="61" spans="1:10" ht="15">
      <c r="A61" s="105">
        <v>54</v>
      </c>
      <c r="B61" s="107" t="s">
        <v>152</v>
      </c>
      <c r="C61" s="107"/>
      <c r="D61" s="107"/>
      <c r="E61" s="116"/>
      <c r="F61" s="115"/>
      <c r="G61" s="110">
        <v>0</v>
      </c>
      <c r="H61" s="110"/>
      <c r="I61" s="110">
        <v>210</v>
      </c>
      <c r="J61" s="100"/>
    </row>
    <row r="62" spans="1:10" ht="15">
      <c r="A62" s="105">
        <v>55</v>
      </c>
      <c r="B62" s="287" t="s">
        <v>154</v>
      </c>
      <c r="C62" s="309"/>
      <c r="D62" s="309"/>
      <c r="E62" s="309"/>
      <c r="F62" s="288"/>
      <c r="G62" s="106">
        <f>SUM(G63:G69)</f>
        <v>2530</v>
      </c>
      <c r="H62" s="106">
        <f>SUM(H63:H69)</f>
        <v>0</v>
      </c>
      <c r="I62" s="106">
        <f>SUM(I63:I69)</f>
        <v>2530</v>
      </c>
      <c r="J62" s="100"/>
    </row>
    <row r="63" spans="1:10" ht="15">
      <c r="A63" s="105">
        <v>56</v>
      </c>
      <c r="B63" s="107" t="s">
        <v>155</v>
      </c>
      <c r="C63" s="108"/>
      <c r="D63" s="108"/>
      <c r="E63" s="108"/>
      <c r="F63" s="109"/>
      <c r="G63" s="110">
        <v>2530</v>
      </c>
      <c r="H63" s="110"/>
      <c r="I63" s="110">
        <v>2530</v>
      </c>
      <c r="J63" s="100"/>
    </row>
    <row r="64" spans="1:10" ht="15">
      <c r="A64" s="105">
        <v>57</v>
      </c>
      <c r="B64" s="107" t="s">
        <v>156</v>
      </c>
      <c r="C64" s="107"/>
      <c r="D64" s="107"/>
      <c r="E64" s="107"/>
      <c r="F64" s="115"/>
      <c r="G64" s="110">
        <v>0</v>
      </c>
      <c r="H64" s="110"/>
      <c r="I64" s="110">
        <v>0</v>
      </c>
      <c r="J64" s="100"/>
    </row>
    <row r="65" spans="1:10" ht="15">
      <c r="A65" s="105">
        <v>58</v>
      </c>
      <c r="B65" s="107" t="s">
        <v>157</v>
      </c>
      <c r="C65" s="107"/>
      <c r="D65" s="116"/>
      <c r="E65" s="116"/>
      <c r="F65" s="115"/>
      <c r="G65" s="110">
        <v>0</v>
      </c>
      <c r="H65" s="110"/>
      <c r="I65" s="110">
        <v>0</v>
      </c>
      <c r="J65" s="100"/>
    </row>
    <row r="66" spans="1:10" ht="15">
      <c r="A66" s="105">
        <v>59</v>
      </c>
      <c r="B66" s="107" t="s">
        <v>158</v>
      </c>
      <c r="C66" s="107"/>
      <c r="D66" s="116"/>
      <c r="E66" s="116"/>
      <c r="F66" s="115"/>
      <c r="G66" s="110">
        <v>0</v>
      </c>
      <c r="H66" s="110"/>
      <c r="I66" s="110"/>
      <c r="J66" s="100"/>
    </row>
    <row r="67" spans="1:10" ht="15">
      <c r="A67" s="105">
        <v>60</v>
      </c>
      <c r="B67" s="118" t="s">
        <v>159</v>
      </c>
      <c r="C67" s="107"/>
      <c r="D67" s="116"/>
      <c r="E67" s="116"/>
      <c r="F67" s="115"/>
      <c r="G67" s="110">
        <v>0</v>
      </c>
      <c r="H67" s="110"/>
      <c r="I67" s="110">
        <v>0</v>
      </c>
      <c r="J67" s="100"/>
    </row>
    <row r="68" spans="1:10" ht="15">
      <c r="A68" s="105">
        <v>61</v>
      </c>
      <c r="B68" s="107" t="s">
        <v>160</v>
      </c>
      <c r="C68" s="107"/>
      <c r="D68" s="107"/>
      <c r="E68" s="116"/>
      <c r="F68" s="115"/>
      <c r="G68" s="110">
        <v>0</v>
      </c>
      <c r="H68" s="110"/>
      <c r="I68" s="110">
        <v>0</v>
      </c>
      <c r="J68" s="100"/>
    </row>
    <row r="69" spans="1:10" ht="15">
      <c r="A69" s="105">
        <v>62</v>
      </c>
      <c r="B69" s="118" t="s">
        <v>161</v>
      </c>
      <c r="C69" s="107"/>
      <c r="D69" s="107"/>
      <c r="E69" s="107"/>
      <c r="F69" s="115"/>
      <c r="G69" s="110">
        <v>0</v>
      </c>
      <c r="H69" s="110"/>
      <c r="I69" s="110">
        <v>0</v>
      </c>
      <c r="J69" s="100"/>
    </row>
    <row r="70" spans="1:10" ht="15">
      <c r="A70" s="112">
        <v>63</v>
      </c>
      <c r="B70" s="322" t="s">
        <v>162</v>
      </c>
      <c r="C70" s="323"/>
      <c r="D70" s="323"/>
      <c r="E70" s="323"/>
      <c r="F70" s="324"/>
      <c r="G70" s="104">
        <v>0</v>
      </c>
      <c r="H70" s="104"/>
      <c r="I70" s="104">
        <v>10085</v>
      </c>
      <c r="J70" s="100"/>
    </row>
    <row r="71" spans="1:10" ht="15">
      <c r="A71" s="112">
        <v>64</v>
      </c>
      <c r="B71" s="290" t="s">
        <v>163</v>
      </c>
      <c r="C71" s="303"/>
      <c r="D71" s="303"/>
      <c r="E71" s="303"/>
      <c r="F71" s="289"/>
      <c r="G71" s="119">
        <f>SUM(G72:G74)</f>
        <v>0</v>
      </c>
      <c r="H71" s="119">
        <f>SUM(H72:H74)</f>
        <v>0</v>
      </c>
      <c r="I71" s="119">
        <v>13046</v>
      </c>
      <c r="J71" s="100"/>
    </row>
    <row r="72" spans="1:10" ht="15">
      <c r="A72" s="105">
        <v>65</v>
      </c>
      <c r="B72" s="118" t="s">
        <v>164</v>
      </c>
      <c r="C72" s="108"/>
      <c r="D72" s="120"/>
      <c r="E72" s="120"/>
      <c r="F72" s="121"/>
      <c r="G72" s="110">
        <v>0</v>
      </c>
      <c r="H72" s="110"/>
      <c r="I72" s="110"/>
      <c r="J72" s="100"/>
    </row>
    <row r="73" spans="1:10" ht="15">
      <c r="A73" s="105">
        <v>66</v>
      </c>
      <c r="B73" s="107" t="s">
        <v>165</v>
      </c>
      <c r="C73" s="107"/>
      <c r="D73" s="120"/>
      <c r="E73" s="120"/>
      <c r="F73" s="121"/>
      <c r="G73" s="110">
        <v>0</v>
      </c>
      <c r="H73" s="110"/>
      <c r="I73" s="110">
        <v>0</v>
      </c>
      <c r="J73" s="100"/>
    </row>
    <row r="74" spans="1:10" ht="15">
      <c r="A74" s="105">
        <v>67</v>
      </c>
      <c r="B74" s="107" t="s">
        <v>166</v>
      </c>
      <c r="C74" s="107"/>
      <c r="D74" s="120"/>
      <c r="E74" s="120"/>
      <c r="F74" s="121"/>
      <c r="G74" s="110">
        <v>0</v>
      </c>
      <c r="H74" s="110"/>
      <c r="I74" s="110">
        <v>0</v>
      </c>
      <c r="J74" s="100"/>
    </row>
    <row r="75" spans="1:10" ht="15">
      <c r="A75" s="112">
        <v>68</v>
      </c>
      <c r="B75" s="290" t="s">
        <v>167</v>
      </c>
      <c r="C75" s="303"/>
      <c r="D75" s="303"/>
      <c r="E75" s="303"/>
      <c r="F75" s="289"/>
      <c r="G75" s="104">
        <f>G8+G26+G36+G42+G70+G71</f>
        <v>576162</v>
      </c>
      <c r="H75" s="104">
        <f>H8+H26+H36+H42+H70+H71</f>
        <v>0</v>
      </c>
      <c r="I75" s="104">
        <f>I8+I26+I36+I42+I70+I71</f>
        <v>596015</v>
      </c>
      <c r="J75" s="100"/>
    </row>
  </sheetData>
  <sheetProtection/>
  <mergeCells count="33">
    <mergeCell ref="B33:F33"/>
    <mergeCell ref="B30:E30"/>
    <mergeCell ref="B31:F31"/>
    <mergeCell ref="A1:I1"/>
    <mergeCell ref="B75:F75"/>
    <mergeCell ref="B53:F53"/>
    <mergeCell ref="B62:F62"/>
    <mergeCell ref="B70:F70"/>
    <mergeCell ref="B71:F71"/>
    <mergeCell ref="B40:F40"/>
    <mergeCell ref="B41:F41"/>
    <mergeCell ref="B36:F36"/>
    <mergeCell ref="B37:F37"/>
    <mergeCell ref="B38:F38"/>
    <mergeCell ref="B43:F43"/>
    <mergeCell ref="B39:F39"/>
    <mergeCell ref="B42:F42"/>
    <mergeCell ref="B32:E32"/>
    <mergeCell ref="B13:F13"/>
    <mergeCell ref="B19:F19"/>
    <mergeCell ref="B23:F23"/>
    <mergeCell ref="B24:F24"/>
    <mergeCell ref="B25:F25"/>
    <mergeCell ref="B26:F26"/>
    <mergeCell ref="B27:F27"/>
    <mergeCell ref="B28:E28"/>
    <mergeCell ref="B29:E29"/>
    <mergeCell ref="B4:H4"/>
    <mergeCell ref="A7:F7"/>
    <mergeCell ref="B8:F8"/>
    <mergeCell ref="B9:F9"/>
    <mergeCell ref="H6:I6"/>
    <mergeCell ref="A5:I5"/>
  </mergeCells>
  <printOptions/>
  <pageMargins left="1.84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60" zoomScalePageLayoutView="0" workbookViewId="0" topLeftCell="A1">
      <selection activeCell="A2" sqref="A2"/>
    </sheetView>
  </sheetViews>
  <sheetFormatPr defaultColWidth="9.140625" defaultRowHeight="12.75"/>
  <cols>
    <col min="1" max="1" width="7.140625" style="0" customWidth="1"/>
    <col min="6" max="6" width="21.140625" style="0" customWidth="1"/>
    <col min="7" max="7" width="14.7109375" style="0" customWidth="1"/>
    <col min="8" max="8" width="12.421875" style="0" customWidth="1"/>
    <col min="9" max="9" width="17.00390625" style="0" customWidth="1"/>
  </cols>
  <sheetData>
    <row r="1" spans="1:9" ht="12.75">
      <c r="A1" s="293" t="s">
        <v>490</v>
      </c>
      <c r="B1" s="294"/>
      <c r="C1" s="294"/>
      <c r="D1" s="294"/>
      <c r="E1" s="294"/>
      <c r="F1" s="294"/>
      <c r="G1" s="294"/>
      <c r="H1" s="294"/>
      <c r="I1" s="294"/>
    </row>
    <row r="3" spans="1:9" ht="17.25">
      <c r="A3" s="295" t="s">
        <v>390</v>
      </c>
      <c r="B3" s="295"/>
      <c r="C3" s="295"/>
      <c r="D3" s="295"/>
      <c r="E3" s="295"/>
      <c r="F3" s="295"/>
      <c r="G3" s="295"/>
      <c r="H3" s="295"/>
      <c r="I3" s="295"/>
    </row>
    <row r="4" spans="1:9" ht="17.25">
      <c r="A4" s="295" t="s">
        <v>464</v>
      </c>
      <c r="B4" s="295"/>
      <c r="C4" s="295"/>
      <c r="D4" s="295"/>
      <c r="E4" s="295"/>
      <c r="F4" s="295"/>
      <c r="G4" s="295"/>
      <c r="H4" s="295"/>
      <c r="I4" s="295"/>
    </row>
    <row r="5" spans="1:9" ht="17.25">
      <c r="A5" s="144"/>
      <c r="B5" s="144"/>
      <c r="C5" s="144"/>
      <c r="D5" s="144"/>
      <c r="E5" s="295" t="s">
        <v>383</v>
      </c>
      <c r="F5" s="295"/>
      <c r="G5" s="295"/>
      <c r="H5" s="144"/>
      <c r="I5" s="144"/>
    </row>
    <row r="6" spans="1:9" ht="18" thickBot="1">
      <c r="A6" s="99"/>
      <c r="B6" s="100"/>
      <c r="C6" s="100"/>
      <c r="D6" s="100"/>
      <c r="E6" s="100"/>
      <c r="F6" s="100"/>
      <c r="G6" s="100"/>
      <c r="H6" s="297" t="s">
        <v>386</v>
      </c>
      <c r="I6" s="297"/>
    </row>
    <row r="7" spans="1:9" ht="38.25" thickBot="1">
      <c r="A7" s="329" t="s">
        <v>168</v>
      </c>
      <c r="B7" s="330"/>
      <c r="C7" s="330"/>
      <c r="D7" s="330"/>
      <c r="E7" s="330"/>
      <c r="F7" s="330"/>
      <c r="G7" s="78" t="s">
        <v>60</v>
      </c>
      <c r="H7" s="78" t="s">
        <v>61</v>
      </c>
      <c r="I7" s="78" t="s">
        <v>62</v>
      </c>
    </row>
    <row r="8" spans="1:9" ht="51.75" customHeight="1">
      <c r="A8" s="112">
        <v>1</v>
      </c>
      <c r="B8" s="302" t="s">
        <v>169</v>
      </c>
      <c r="C8" s="303"/>
      <c r="D8" s="303"/>
      <c r="E8" s="303"/>
      <c r="F8" s="289"/>
      <c r="G8" s="104">
        <f>SUM(G9:G14)</f>
        <v>567966</v>
      </c>
      <c r="H8" s="104">
        <f>SUM(H9:H14)</f>
        <v>0</v>
      </c>
      <c r="I8" s="104">
        <f>SUM(I9:I14)</f>
        <v>578559</v>
      </c>
    </row>
    <row r="9" spans="1:9" ht="15.75" customHeight="1">
      <c r="A9" s="105">
        <v>2</v>
      </c>
      <c r="B9" s="304" t="s">
        <v>170</v>
      </c>
      <c r="C9" s="305"/>
      <c r="D9" s="305"/>
      <c r="E9" s="305"/>
      <c r="F9" s="306"/>
      <c r="G9" s="106">
        <v>1404411</v>
      </c>
      <c r="H9" s="106"/>
      <c r="I9" s="106">
        <v>1404411</v>
      </c>
    </row>
    <row r="10" spans="1:9" ht="15.75" customHeight="1">
      <c r="A10" s="105">
        <v>3</v>
      </c>
      <c r="B10" s="310" t="s">
        <v>171</v>
      </c>
      <c r="C10" s="311"/>
      <c r="D10" s="311"/>
      <c r="E10" s="311"/>
      <c r="F10" s="312"/>
      <c r="G10" s="106">
        <v>0</v>
      </c>
      <c r="H10" s="106"/>
      <c r="I10" s="106">
        <v>0</v>
      </c>
    </row>
    <row r="11" spans="1:9" ht="15">
      <c r="A11" s="105">
        <v>4</v>
      </c>
      <c r="B11" s="310" t="s">
        <v>172</v>
      </c>
      <c r="C11" s="311"/>
      <c r="D11" s="311"/>
      <c r="E11" s="311"/>
      <c r="F11" s="312"/>
      <c r="G11" s="106">
        <v>54326</v>
      </c>
      <c r="H11" s="106"/>
      <c r="I11" s="106">
        <v>54326</v>
      </c>
    </row>
    <row r="12" spans="1:9" ht="15">
      <c r="A12" s="105">
        <v>5</v>
      </c>
      <c r="B12" s="313" t="s">
        <v>173</v>
      </c>
      <c r="C12" s="314"/>
      <c r="D12" s="314"/>
      <c r="E12" s="314"/>
      <c r="F12" s="315"/>
      <c r="G12" s="106">
        <v>-890771</v>
      </c>
      <c r="H12" s="106"/>
      <c r="I12" s="106">
        <v>-890771</v>
      </c>
    </row>
    <row r="13" spans="1:9" ht="15">
      <c r="A13" s="105">
        <v>6</v>
      </c>
      <c r="B13" s="313" t="s">
        <v>174</v>
      </c>
      <c r="C13" s="314"/>
      <c r="D13" s="314"/>
      <c r="E13" s="314"/>
      <c r="F13" s="315"/>
      <c r="G13" s="106">
        <v>0</v>
      </c>
      <c r="H13" s="106"/>
      <c r="I13" s="106">
        <v>0</v>
      </c>
    </row>
    <row r="14" spans="1:9" ht="15.75" customHeight="1">
      <c r="A14" s="105">
        <v>7</v>
      </c>
      <c r="B14" s="313" t="s">
        <v>175</v>
      </c>
      <c r="C14" s="314"/>
      <c r="D14" s="314"/>
      <c r="E14" s="314"/>
      <c r="F14" s="315"/>
      <c r="G14" s="106">
        <v>0</v>
      </c>
      <c r="H14" s="106"/>
      <c r="I14" s="106">
        <v>10593</v>
      </c>
    </row>
    <row r="15" spans="1:9" ht="15">
      <c r="A15" s="112">
        <v>8</v>
      </c>
      <c r="B15" s="302" t="s">
        <v>176</v>
      </c>
      <c r="C15" s="303"/>
      <c r="D15" s="303"/>
      <c r="E15" s="303"/>
      <c r="F15" s="289"/>
      <c r="G15" s="104">
        <f>G16+G26+G36</f>
        <v>7663</v>
      </c>
      <c r="H15" s="104">
        <f>H16+H26+H36</f>
        <v>0</v>
      </c>
      <c r="I15" s="104">
        <f>I16+I26+I36</f>
        <v>9087</v>
      </c>
    </row>
    <row r="16" spans="1:9" ht="15">
      <c r="A16" s="105">
        <v>9</v>
      </c>
      <c r="B16" s="287" t="s">
        <v>177</v>
      </c>
      <c r="C16" s="309"/>
      <c r="D16" s="309"/>
      <c r="E16" s="309"/>
      <c r="F16" s="288"/>
      <c r="G16" s="114">
        <f>SUM(G17:G25)</f>
        <v>0</v>
      </c>
      <c r="H16" s="114">
        <f>SUM(H17:H25)</f>
        <v>0</v>
      </c>
      <c r="I16" s="114">
        <f>SUM(I17:I25)</f>
        <v>0</v>
      </c>
    </row>
    <row r="17" spans="1:9" ht="15">
      <c r="A17" s="105">
        <v>10</v>
      </c>
      <c r="B17" s="107" t="s">
        <v>178</v>
      </c>
      <c r="C17" s="108"/>
      <c r="D17" s="108"/>
      <c r="E17" s="108"/>
      <c r="F17" s="109"/>
      <c r="G17" s="110">
        <v>0</v>
      </c>
      <c r="H17" s="110"/>
      <c r="I17" s="110">
        <v>0</v>
      </c>
    </row>
    <row r="18" spans="1:9" ht="15">
      <c r="A18" s="105">
        <v>11</v>
      </c>
      <c r="B18" s="107" t="s">
        <v>179</v>
      </c>
      <c r="C18" s="107"/>
      <c r="D18" s="107"/>
      <c r="E18" s="107"/>
      <c r="F18" s="115"/>
      <c r="G18" s="110">
        <v>0</v>
      </c>
      <c r="H18" s="110"/>
      <c r="I18" s="110">
        <v>0</v>
      </c>
    </row>
    <row r="19" spans="1:9" ht="15">
      <c r="A19" s="105">
        <v>12</v>
      </c>
      <c r="B19" s="107" t="s">
        <v>180</v>
      </c>
      <c r="C19" s="107"/>
      <c r="D19" s="116"/>
      <c r="E19" s="116"/>
      <c r="F19" s="115"/>
      <c r="G19" s="110"/>
      <c r="H19" s="110"/>
      <c r="I19" s="110"/>
    </row>
    <row r="20" spans="1:9" ht="15.75" customHeight="1">
      <c r="A20" s="105">
        <v>13</v>
      </c>
      <c r="B20" s="107" t="s">
        <v>181</v>
      </c>
      <c r="C20" s="107"/>
      <c r="D20" s="116"/>
      <c r="E20" s="116"/>
      <c r="F20" s="115"/>
      <c r="G20" s="110">
        <v>0</v>
      </c>
      <c r="H20" s="110"/>
      <c r="I20" s="110">
        <v>0</v>
      </c>
    </row>
    <row r="21" spans="1:9" ht="15">
      <c r="A21" s="105">
        <v>14</v>
      </c>
      <c r="B21" s="107" t="s">
        <v>182</v>
      </c>
      <c r="C21" s="107"/>
      <c r="D21" s="116"/>
      <c r="E21" s="116"/>
      <c r="F21" s="115"/>
      <c r="G21" s="110">
        <v>0</v>
      </c>
      <c r="H21" s="110"/>
      <c r="I21" s="110">
        <v>0</v>
      </c>
    </row>
    <row r="22" spans="1:9" ht="15">
      <c r="A22" s="105">
        <v>15</v>
      </c>
      <c r="B22" s="107" t="s">
        <v>183</v>
      </c>
      <c r="C22" s="107"/>
      <c r="D22" s="116"/>
      <c r="E22" s="116"/>
      <c r="F22" s="115"/>
      <c r="G22" s="110">
        <v>0</v>
      </c>
      <c r="H22" s="110"/>
      <c r="I22" s="110">
        <v>0</v>
      </c>
    </row>
    <row r="23" spans="1:9" ht="15">
      <c r="A23" s="105">
        <v>16</v>
      </c>
      <c r="B23" s="107" t="s">
        <v>184</v>
      </c>
      <c r="C23" s="107"/>
      <c r="D23" s="116"/>
      <c r="E23" s="116"/>
      <c r="F23" s="115"/>
      <c r="G23" s="110">
        <v>0</v>
      </c>
      <c r="H23" s="110"/>
      <c r="I23" s="110">
        <v>0</v>
      </c>
    </row>
    <row r="24" spans="1:9" ht="15.75" customHeight="1">
      <c r="A24" s="105">
        <v>17</v>
      </c>
      <c r="B24" s="107" t="s">
        <v>185</v>
      </c>
      <c r="C24" s="107"/>
      <c r="D24" s="116"/>
      <c r="E24" s="116"/>
      <c r="F24" s="115"/>
      <c r="G24" s="110">
        <v>0</v>
      </c>
      <c r="H24" s="110"/>
      <c r="I24" s="110">
        <v>0</v>
      </c>
    </row>
    <row r="25" spans="1:9" ht="15" customHeight="1">
      <c r="A25" s="105">
        <v>18</v>
      </c>
      <c r="B25" s="107" t="s">
        <v>186</v>
      </c>
      <c r="C25" s="107"/>
      <c r="D25" s="116"/>
      <c r="E25" s="116"/>
      <c r="F25" s="115"/>
      <c r="G25" s="110">
        <v>0</v>
      </c>
      <c r="H25" s="110"/>
      <c r="I25" s="110">
        <v>0</v>
      </c>
    </row>
    <row r="26" spans="1:9" ht="15" customHeight="1">
      <c r="A26" s="113">
        <v>19</v>
      </c>
      <c r="B26" s="287" t="s">
        <v>187</v>
      </c>
      <c r="C26" s="309"/>
      <c r="D26" s="309"/>
      <c r="E26" s="309"/>
      <c r="F26" s="288"/>
      <c r="G26" s="106">
        <f>SUM(G27:G35)</f>
        <v>0</v>
      </c>
      <c r="H26" s="106">
        <f>SUM(H27:H35)</f>
        <v>0</v>
      </c>
      <c r="I26" s="106">
        <f>SUM(I27:I35)</f>
        <v>0</v>
      </c>
    </row>
    <row r="27" spans="1:9" ht="15.75" customHeight="1">
      <c r="A27" s="105">
        <v>20</v>
      </c>
      <c r="B27" s="107" t="s">
        <v>178</v>
      </c>
      <c r="C27" s="108"/>
      <c r="D27" s="108"/>
      <c r="E27" s="108"/>
      <c r="F27" s="109"/>
      <c r="G27" s="110">
        <v>0</v>
      </c>
      <c r="H27" s="110"/>
      <c r="I27" s="110">
        <v>0</v>
      </c>
    </row>
    <row r="28" spans="1:9" ht="15">
      <c r="A28" s="105">
        <v>21</v>
      </c>
      <c r="B28" s="107" t="s">
        <v>179</v>
      </c>
      <c r="C28" s="107"/>
      <c r="D28" s="107"/>
      <c r="E28" s="107"/>
      <c r="F28" s="115"/>
      <c r="G28" s="110">
        <v>0</v>
      </c>
      <c r="H28" s="110"/>
      <c r="I28" s="110">
        <v>0</v>
      </c>
    </row>
    <row r="29" spans="1:9" ht="15">
      <c r="A29" s="105">
        <v>22</v>
      </c>
      <c r="B29" s="107" t="s">
        <v>180</v>
      </c>
      <c r="C29" s="107"/>
      <c r="D29" s="116"/>
      <c r="E29" s="116"/>
      <c r="F29" s="115"/>
      <c r="G29" s="110">
        <v>0</v>
      </c>
      <c r="H29" s="110"/>
      <c r="I29" s="110">
        <v>0</v>
      </c>
    </row>
    <row r="30" spans="1:9" ht="15">
      <c r="A30" s="113">
        <v>23</v>
      </c>
      <c r="B30" s="107" t="s">
        <v>181</v>
      </c>
      <c r="C30" s="107"/>
      <c r="D30" s="116"/>
      <c r="E30" s="116"/>
      <c r="F30" s="115"/>
      <c r="G30" s="110">
        <v>0</v>
      </c>
      <c r="H30" s="110"/>
      <c r="I30" s="110">
        <v>0</v>
      </c>
    </row>
    <row r="31" spans="1:9" ht="15">
      <c r="A31" s="105">
        <v>24</v>
      </c>
      <c r="B31" s="107" t="s">
        <v>182</v>
      </c>
      <c r="C31" s="107"/>
      <c r="D31" s="116"/>
      <c r="E31" s="116"/>
      <c r="F31" s="115"/>
      <c r="G31" s="110">
        <v>0</v>
      </c>
      <c r="H31" s="110"/>
      <c r="I31" s="110">
        <v>0</v>
      </c>
    </row>
    <row r="32" spans="1:9" ht="15">
      <c r="A32" s="113">
        <v>25</v>
      </c>
      <c r="B32" s="107" t="s">
        <v>183</v>
      </c>
      <c r="C32" s="107"/>
      <c r="D32" s="116"/>
      <c r="E32" s="116"/>
      <c r="F32" s="115"/>
      <c r="G32" s="110">
        <v>0</v>
      </c>
      <c r="H32" s="110"/>
      <c r="I32" s="110">
        <v>0</v>
      </c>
    </row>
    <row r="33" spans="1:9" ht="15">
      <c r="A33" s="113">
        <v>26</v>
      </c>
      <c r="B33" s="107" t="s">
        <v>184</v>
      </c>
      <c r="C33" s="107"/>
      <c r="D33" s="116"/>
      <c r="E33" s="116"/>
      <c r="F33" s="115"/>
      <c r="G33" s="110">
        <v>0</v>
      </c>
      <c r="H33" s="110"/>
      <c r="I33" s="110">
        <v>0</v>
      </c>
    </row>
    <row r="34" spans="1:9" ht="15.75" customHeight="1">
      <c r="A34" s="113">
        <v>27</v>
      </c>
      <c r="B34" s="107" t="s">
        <v>185</v>
      </c>
      <c r="C34" s="107"/>
      <c r="D34" s="116"/>
      <c r="E34" s="116"/>
      <c r="F34" s="115"/>
      <c r="G34" s="110">
        <v>0</v>
      </c>
      <c r="H34" s="110"/>
      <c r="I34" s="110">
        <v>0</v>
      </c>
    </row>
    <row r="35" spans="1:9" ht="15">
      <c r="A35" s="113">
        <v>28</v>
      </c>
      <c r="B35" s="107" t="s">
        <v>186</v>
      </c>
      <c r="C35" s="107"/>
      <c r="D35" s="116"/>
      <c r="E35" s="116"/>
      <c r="F35" s="115"/>
      <c r="G35" s="110">
        <v>0</v>
      </c>
      <c r="H35" s="110"/>
      <c r="I35" s="110">
        <v>0</v>
      </c>
    </row>
    <row r="36" spans="1:9" ht="15">
      <c r="A36" s="105">
        <v>29</v>
      </c>
      <c r="B36" s="287" t="s">
        <v>188</v>
      </c>
      <c r="C36" s="309"/>
      <c r="D36" s="309"/>
      <c r="E36" s="309"/>
      <c r="F36" s="288"/>
      <c r="G36" s="106">
        <f>SUM(G37:G43)</f>
        <v>7663</v>
      </c>
      <c r="H36" s="106">
        <f>SUM(H37:H43)</f>
        <v>0</v>
      </c>
      <c r="I36" s="106">
        <f>SUM(I37:I43)</f>
        <v>9087</v>
      </c>
    </row>
    <row r="37" spans="1:9" ht="15.75" customHeight="1">
      <c r="A37" s="105">
        <v>30</v>
      </c>
      <c r="B37" s="107" t="s">
        <v>189</v>
      </c>
      <c r="C37" s="108"/>
      <c r="D37" s="108"/>
      <c r="E37" s="108"/>
      <c r="F37" s="109"/>
      <c r="G37" s="110">
        <v>7663</v>
      </c>
      <c r="H37" s="110"/>
      <c r="I37" s="110">
        <v>7663</v>
      </c>
    </row>
    <row r="38" spans="1:9" ht="15">
      <c r="A38" s="105">
        <v>31</v>
      </c>
      <c r="B38" s="118" t="s">
        <v>190</v>
      </c>
      <c r="C38" s="107"/>
      <c r="D38" s="107"/>
      <c r="E38" s="107"/>
      <c r="F38" s="115"/>
      <c r="G38" s="110">
        <v>0</v>
      </c>
      <c r="H38" s="110"/>
      <c r="I38" s="110">
        <v>0</v>
      </c>
    </row>
    <row r="39" spans="1:9" ht="15">
      <c r="A39" s="105">
        <v>32</v>
      </c>
      <c r="B39" s="107" t="s">
        <v>191</v>
      </c>
      <c r="C39" s="107"/>
      <c r="D39" s="116"/>
      <c r="E39" s="116"/>
      <c r="F39" s="115"/>
      <c r="G39" s="110">
        <v>0</v>
      </c>
      <c r="H39" s="110"/>
      <c r="I39" s="110">
        <v>1424</v>
      </c>
    </row>
    <row r="40" spans="1:9" ht="15">
      <c r="A40" s="105">
        <v>33</v>
      </c>
      <c r="B40" s="107" t="s">
        <v>158</v>
      </c>
      <c r="C40" s="107"/>
      <c r="D40" s="116"/>
      <c r="E40" s="116"/>
      <c r="F40" s="115"/>
      <c r="G40" s="110">
        <v>0</v>
      </c>
      <c r="H40" s="110"/>
      <c r="I40" s="110">
        <v>0</v>
      </c>
    </row>
    <row r="41" spans="1:9" ht="15">
      <c r="A41" s="105">
        <v>34</v>
      </c>
      <c r="B41" s="118" t="s">
        <v>192</v>
      </c>
      <c r="C41" s="107"/>
      <c r="D41" s="116"/>
      <c r="E41" s="116"/>
      <c r="F41" s="115"/>
      <c r="G41" s="110">
        <v>0</v>
      </c>
      <c r="H41" s="110"/>
      <c r="I41" s="110">
        <v>0</v>
      </c>
    </row>
    <row r="42" spans="1:9" ht="15">
      <c r="A42" s="105">
        <v>35</v>
      </c>
      <c r="B42" s="118" t="s">
        <v>193</v>
      </c>
      <c r="C42" s="107"/>
      <c r="D42" s="107"/>
      <c r="E42" s="116"/>
      <c r="F42" s="115"/>
      <c r="G42" s="110">
        <v>0</v>
      </c>
      <c r="H42" s="110"/>
      <c r="I42" s="110">
        <v>0</v>
      </c>
    </row>
    <row r="43" spans="1:9" ht="15.75" customHeight="1">
      <c r="A43" s="105">
        <v>36</v>
      </c>
      <c r="B43" s="107" t="s">
        <v>194</v>
      </c>
      <c r="C43" s="107"/>
      <c r="D43" s="107"/>
      <c r="E43" s="107"/>
      <c r="F43" s="115"/>
      <c r="G43" s="110">
        <v>0</v>
      </c>
      <c r="H43" s="110"/>
      <c r="I43" s="110">
        <v>0</v>
      </c>
    </row>
    <row r="44" spans="1:9" ht="15">
      <c r="A44" s="112">
        <v>37</v>
      </c>
      <c r="B44" s="322" t="s">
        <v>195</v>
      </c>
      <c r="C44" s="323"/>
      <c r="D44" s="323"/>
      <c r="E44" s="323"/>
      <c r="F44" s="324"/>
      <c r="G44" s="119">
        <v>533</v>
      </c>
      <c r="H44" s="119"/>
      <c r="I44" s="123">
        <v>514</v>
      </c>
    </row>
    <row r="45" spans="1:9" ht="15">
      <c r="A45" s="112">
        <v>38</v>
      </c>
      <c r="B45" s="326" t="s">
        <v>196</v>
      </c>
      <c r="C45" s="327"/>
      <c r="D45" s="327"/>
      <c r="E45" s="327"/>
      <c r="F45" s="328"/>
      <c r="G45" s="119">
        <v>0</v>
      </c>
      <c r="H45" s="119"/>
      <c r="I45" s="119">
        <v>0</v>
      </c>
    </row>
    <row r="46" spans="1:9" ht="15">
      <c r="A46" s="112">
        <v>39</v>
      </c>
      <c r="B46" s="290" t="s">
        <v>197</v>
      </c>
      <c r="C46" s="303"/>
      <c r="D46" s="303"/>
      <c r="E46" s="303"/>
      <c r="F46" s="289"/>
      <c r="G46" s="119">
        <f>SUM(G47:G49)</f>
        <v>0</v>
      </c>
      <c r="H46" s="119">
        <f>SUM(H47:H49)</f>
        <v>0</v>
      </c>
      <c r="I46" s="119">
        <v>7855</v>
      </c>
    </row>
    <row r="47" spans="1:9" ht="15">
      <c r="A47" s="105">
        <v>40</v>
      </c>
      <c r="B47" s="107" t="s">
        <v>198</v>
      </c>
      <c r="C47" s="108"/>
      <c r="D47" s="120"/>
      <c r="E47" s="120"/>
      <c r="F47" s="121"/>
      <c r="G47" s="110">
        <v>0</v>
      </c>
      <c r="H47" s="110"/>
      <c r="I47" s="110">
        <v>0</v>
      </c>
    </row>
    <row r="48" spans="1:9" ht="15">
      <c r="A48" s="105">
        <v>41</v>
      </c>
      <c r="B48" s="107" t="s">
        <v>199</v>
      </c>
      <c r="C48" s="107"/>
      <c r="D48" s="120"/>
      <c r="E48" s="120"/>
      <c r="F48" s="121"/>
      <c r="G48" s="110">
        <v>0</v>
      </c>
      <c r="H48" s="110"/>
      <c r="I48" s="110">
        <v>0</v>
      </c>
    </row>
    <row r="49" spans="1:9" ht="15">
      <c r="A49" s="105">
        <v>42</v>
      </c>
      <c r="B49" s="107" t="s">
        <v>200</v>
      </c>
      <c r="C49" s="107"/>
      <c r="D49" s="120"/>
      <c r="E49" s="120"/>
      <c r="F49" s="121"/>
      <c r="G49" s="110">
        <v>0</v>
      </c>
      <c r="H49" s="110"/>
      <c r="I49" s="110">
        <v>0</v>
      </c>
    </row>
    <row r="50" spans="1:9" ht="15">
      <c r="A50" s="112">
        <v>43</v>
      </c>
      <c r="B50" s="290" t="s">
        <v>201</v>
      </c>
      <c r="C50" s="303"/>
      <c r="D50" s="303"/>
      <c r="E50" s="303"/>
      <c r="F50" s="289"/>
      <c r="G50" s="104">
        <f>G8+G15+G44+G45+G46</f>
        <v>576162</v>
      </c>
      <c r="H50" s="104">
        <f>H8+H15+H44+H45+H46</f>
        <v>0</v>
      </c>
      <c r="I50" s="104">
        <f>I8+I15+I44+I45+I46</f>
        <v>596015</v>
      </c>
    </row>
  </sheetData>
  <sheetProtection/>
  <mergeCells count="21">
    <mergeCell ref="A1:I1"/>
    <mergeCell ref="B9:F9"/>
    <mergeCell ref="A3:I3"/>
    <mergeCell ref="E5:G5"/>
    <mergeCell ref="H6:I6"/>
    <mergeCell ref="A4:I4"/>
    <mergeCell ref="A7:F7"/>
    <mergeCell ref="B8:F8"/>
    <mergeCell ref="B50:F50"/>
    <mergeCell ref="B36:F36"/>
    <mergeCell ref="B13:F13"/>
    <mergeCell ref="B15:F15"/>
    <mergeCell ref="B16:F16"/>
    <mergeCell ref="B45:F45"/>
    <mergeCell ref="B46:F46"/>
    <mergeCell ref="B44:F44"/>
    <mergeCell ref="B26:F26"/>
    <mergeCell ref="B14:F14"/>
    <mergeCell ref="B11:F11"/>
    <mergeCell ref="B12:F12"/>
    <mergeCell ref="B10:F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view="pageBreakPreview" zoomScale="60" zoomScalePageLayoutView="0" workbookViewId="0" topLeftCell="A1">
      <selection activeCell="F2" sqref="F2"/>
    </sheetView>
  </sheetViews>
  <sheetFormatPr defaultColWidth="9.140625" defaultRowHeight="12.75"/>
  <cols>
    <col min="2" max="2" width="45.421875" style="0" customWidth="1"/>
    <col min="3" max="6" width="12.7109375" style="0" customWidth="1"/>
    <col min="7" max="8" width="13.57421875" style="0" customWidth="1"/>
  </cols>
  <sheetData>
    <row r="1" spans="6:8" ht="12.75">
      <c r="F1" s="293" t="s">
        <v>491</v>
      </c>
      <c r="G1" s="294"/>
      <c r="H1" s="294"/>
    </row>
    <row r="3" spans="1:8" ht="22.5" customHeight="1">
      <c r="A3" s="295" t="s">
        <v>391</v>
      </c>
      <c r="B3" s="295"/>
      <c r="C3" s="295"/>
      <c r="D3" s="295"/>
      <c r="E3" s="295"/>
      <c r="F3" s="295"/>
      <c r="G3" s="295"/>
      <c r="H3" s="144"/>
    </row>
    <row r="4" spans="1:8" ht="26.25" customHeight="1">
      <c r="A4" s="295" t="s">
        <v>385</v>
      </c>
      <c r="B4" s="295"/>
      <c r="C4" s="295"/>
      <c r="D4" s="295"/>
      <c r="E4" s="295"/>
      <c r="F4" s="295"/>
      <c r="G4" s="295"/>
      <c r="H4" s="144"/>
    </row>
    <row r="5" spans="1:8" ht="16.5" customHeight="1">
      <c r="A5" s="295"/>
      <c r="B5" s="295"/>
      <c r="C5" s="295"/>
      <c r="D5" s="295"/>
      <c r="E5" s="295"/>
      <c r="F5" s="295"/>
      <c r="G5" s="295"/>
      <c r="H5" s="144"/>
    </row>
    <row r="6" spans="1:8" ht="17.25" thickBot="1">
      <c r="A6" s="199"/>
      <c r="B6" s="169"/>
      <c r="C6" s="168"/>
      <c r="D6" s="170"/>
      <c r="E6" s="98"/>
      <c r="F6" s="98"/>
      <c r="G6" s="331" t="s">
        <v>386</v>
      </c>
      <c r="H6" s="332"/>
    </row>
    <row r="7" spans="1:8" ht="68.25" customHeight="1">
      <c r="A7" s="335" t="s">
        <v>38</v>
      </c>
      <c r="B7" s="337" t="s">
        <v>315</v>
      </c>
      <c r="C7" s="339" t="s">
        <v>28</v>
      </c>
      <c r="D7" s="334"/>
      <c r="E7" s="339" t="s">
        <v>392</v>
      </c>
      <c r="F7" s="334"/>
      <c r="G7" s="333" t="s">
        <v>379</v>
      </c>
      <c r="H7" s="334"/>
    </row>
    <row r="8" spans="1:8" ht="50.25" customHeight="1" thickBot="1">
      <c r="A8" s="336"/>
      <c r="B8" s="338"/>
      <c r="C8" s="200" t="s">
        <v>336</v>
      </c>
      <c r="D8" s="200" t="s">
        <v>337</v>
      </c>
      <c r="E8" s="200" t="s">
        <v>336</v>
      </c>
      <c r="F8" s="200" t="s">
        <v>337</v>
      </c>
      <c r="G8" s="201" t="s">
        <v>336</v>
      </c>
      <c r="H8" s="202" t="s">
        <v>337</v>
      </c>
    </row>
    <row r="9" spans="1:8" ht="31.5" customHeight="1">
      <c r="A9" s="203">
        <v>1</v>
      </c>
      <c r="B9" s="204" t="s">
        <v>338</v>
      </c>
      <c r="C9" s="205">
        <v>0</v>
      </c>
      <c r="D9" s="205">
        <v>38613</v>
      </c>
      <c r="E9" s="205"/>
      <c r="F9" s="205"/>
      <c r="G9" s="206">
        <f>SUM(C9+E9)</f>
        <v>0</v>
      </c>
      <c r="H9" s="207">
        <f>SUM(D9+F9)</f>
        <v>38613</v>
      </c>
    </row>
    <row r="10" spans="1:8" ht="31.5" customHeight="1">
      <c r="A10" s="203">
        <v>2</v>
      </c>
      <c r="B10" s="209" t="s">
        <v>339</v>
      </c>
      <c r="C10" s="177"/>
      <c r="D10" s="177"/>
      <c r="E10" s="177"/>
      <c r="F10" s="177">
        <v>23921</v>
      </c>
      <c r="G10" s="206">
        <f aca="true" t="shared" si="0" ref="G10:G49">SUM(C10+E10)</f>
        <v>0</v>
      </c>
      <c r="H10" s="207">
        <f aca="true" t="shared" si="1" ref="H10:H49">SUM(D10+F10)</f>
        <v>23921</v>
      </c>
    </row>
    <row r="11" spans="1:8" ht="31.5" customHeight="1">
      <c r="A11" s="203">
        <v>3</v>
      </c>
      <c r="B11" s="209" t="s">
        <v>340</v>
      </c>
      <c r="C11" s="178"/>
      <c r="D11" s="178"/>
      <c r="E11" s="178"/>
      <c r="F11" s="178"/>
      <c r="G11" s="206">
        <f t="shared" si="0"/>
        <v>0</v>
      </c>
      <c r="H11" s="207">
        <f t="shared" si="1"/>
        <v>0</v>
      </c>
    </row>
    <row r="12" spans="1:8" ht="31.5" customHeight="1">
      <c r="A12" s="203">
        <v>4</v>
      </c>
      <c r="B12" s="210" t="s">
        <v>341</v>
      </c>
      <c r="C12" s="178">
        <f>SUM(C9:C11)</f>
        <v>0</v>
      </c>
      <c r="D12" s="178">
        <f>SUM(D9:D11)</f>
        <v>38613</v>
      </c>
      <c r="E12" s="178">
        <f>SUM(E9:E11)</f>
        <v>0</v>
      </c>
      <c r="F12" s="178">
        <f>SUM(F9:F11)</f>
        <v>23921</v>
      </c>
      <c r="G12" s="206">
        <f t="shared" si="0"/>
        <v>0</v>
      </c>
      <c r="H12" s="207">
        <f t="shared" si="1"/>
        <v>62534</v>
      </c>
    </row>
    <row r="13" spans="1:8" ht="31.5" customHeight="1">
      <c r="A13" s="203">
        <v>5</v>
      </c>
      <c r="B13" s="209" t="s">
        <v>342</v>
      </c>
      <c r="C13" s="177"/>
      <c r="D13" s="177"/>
      <c r="E13" s="177"/>
      <c r="F13" s="177"/>
      <c r="G13" s="206">
        <f t="shared" si="0"/>
        <v>0</v>
      </c>
      <c r="H13" s="207">
        <f t="shared" si="1"/>
        <v>0</v>
      </c>
    </row>
    <row r="14" spans="1:8" ht="31.5" customHeight="1">
      <c r="A14" s="203">
        <v>6</v>
      </c>
      <c r="B14" s="209" t="s">
        <v>343</v>
      </c>
      <c r="C14" s="178"/>
      <c r="D14" s="178"/>
      <c r="E14" s="178"/>
      <c r="F14" s="178"/>
      <c r="G14" s="206">
        <f t="shared" si="0"/>
        <v>0</v>
      </c>
      <c r="H14" s="207">
        <f t="shared" si="1"/>
        <v>0</v>
      </c>
    </row>
    <row r="15" spans="1:8" ht="31.5" customHeight="1">
      <c r="A15" s="208">
        <v>7</v>
      </c>
      <c r="B15" s="210" t="s">
        <v>344</v>
      </c>
      <c r="C15" s="178">
        <f>SUM(C13:C14)</f>
        <v>0</v>
      </c>
      <c r="D15" s="178">
        <f>SUM(D13:D14)</f>
        <v>0</v>
      </c>
      <c r="E15" s="178">
        <f>SUM(E13:E14)</f>
        <v>0</v>
      </c>
      <c r="F15" s="178">
        <f>SUM(F13:F14)</f>
        <v>0</v>
      </c>
      <c r="G15" s="206">
        <f t="shared" si="0"/>
        <v>0</v>
      </c>
      <c r="H15" s="207">
        <f t="shared" si="1"/>
        <v>0</v>
      </c>
    </row>
    <row r="16" spans="1:8" ht="31.5" customHeight="1">
      <c r="A16" s="208">
        <v>8</v>
      </c>
      <c r="B16" s="209" t="s">
        <v>345</v>
      </c>
      <c r="C16" s="177"/>
      <c r="D16" s="177">
        <v>157688</v>
      </c>
      <c r="E16" s="177"/>
      <c r="F16" s="177"/>
      <c r="G16" s="206">
        <f t="shared" si="0"/>
        <v>0</v>
      </c>
      <c r="H16" s="207">
        <f t="shared" si="1"/>
        <v>157688</v>
      </c>
    </row>
    <row r="17" spans="1:8" ht="31.5" customHeight="1">
      <c r="A17" s="208">
        <v>9</v>
      </c>
      <c r="B17" s="209" t="s">
        <v>346</v>
      </c>
      <c r="C17" s="178"/>
      <c r="D17" s="177">
        <v>11655</v>
      </c>
      <c r="E17" s="178"/>
      <c r="F17" s="178"/>
      <c r="G17" s="206">
        <f t="shared" si="0"/>
        <v>0</v>
      </c>
      <c r="H17" s="207">
        <f t="shared" si="1"/>
        <v>11655</v>
      </c>
    </row>
    <row r="18" spans="1:8" ht="31.5" customHeight="1">
      <c r="A18" s="208">
        <v>10</v>
      </c>
      <c r="B18" s="209" t="s">
        <v>347</v>
      </c>
      <c r="C18" s="178"/>
      <c r="D18" s="177">
        <v>19076</v>
      </c>
      <c r="E18" s="178"/>
      <c r="F18" s="178">
        <v>40495</v>
      </c>
      <c r="G18" s="206">
        <f t="shared" si="0"/>
        <v>0</v>
      </c>
      <c r="H18" s="207">
        <f t="shared" si="1"/>
        <v>59571</v>
      </c>
    </row>
    <row r="19" spans="1:8" ht="31.5" customHeight="1">
      <c r="A19" s="208">
        <v>11</v>
      </c>
      <c r="B19" s="210" t="s">
        <v>348</v>
      </c>
      <c r="C19" s="178">
        <f>SUM(C16:C18)</f>
        <v>0</v>
      </c>
      <c r="D19" s="178">
        <f>SUM(D16:D18)</f>
        <v>188419</v>
      </c>
      <c r="E19" s="178">
        <f>SUM(E16:E18)</f>
        <v>0</v>
      </c>
      <c r="F19" s="178">
        <f>SUM(F16:F18)</f>
        <v>40495</v>
      </c>
      <c r="G19" s="206">
        <f t="shared" si="0"/>
        <v>0</v>
      </c>
      <c r="H19" s="207">
        <f t="shared" si="1"/>
        <v>228914</v>
      </c>
    </row>
    <row r="20" spans="1:8" ht="31.5" customHeight="1">
      <c r="A20" s="208">
        <v>12</v>
      </c>
      <c r="B20" s="209" t="s">
        <v>349</v>
      </c>
      <c r="C20" s="178"/>
      <c r="D20" s="178">
        <v>8922</v>
      </c>
      <c r="E20" s="178"/>
      <c r="F20" s="178">
        <v>17385</v>
      </c>
      <c r="G20" s="206">
        <f t="shared" si="0"/>
        <v>0</v>
      </c>
      <c r="H20" s="207">
        <f t="shared" si="1"/>
        <v>26307</v>
      </c>
    </row>
    <row r="21" spans="1:8" ht="31.5" customHeight="1">
      <c r="A21" s="208">
        <v>13</v>
      </c>
      <c r="B21" s="209" t="s">
        <v>350</v>
      </c>
      <c r="C21" s="178"/>
      <c r="D21" s="178">
        <v>36068</v>
      </c>
      <c r="E21" s="178"/>
      <c r="F21" s="178">
        <v>8818</v>
      </c>
      <c r="G21" s="206">
        <f t="shared" si="0"/>
        <v>0</v>
      </c>
      <c r="H21" s="207">
        <f t="shared" si="1"/>
        <v>44886</v>
      </c>
    </row>
    <row r="22" spans="1:8" ht="31.5" customHeight="1">
      <c r="A22" s="208">
        <v>14</v>
      </c>
      <c r="B22" s="209" t="s">
        <v>351</v>
      </c>
      <c r="C22" s="178"/>
      <c r="D22" s="178"/>
      <c r="E22" s="178"/>
      <c r="F22" s="178"/>
      <c r="G22" s="206">
        <f t="shared" si="0"/>
        <v>0</v>
      </c>
      <c r="H22" s="207">
        <f t="shared" si="1"/>
        <v>0</v>
      </c>
    </row>
    <row r="23" spans="1:8" ht="31.5" customHeight="1">
      <c r="A23" s="208">
        <v>15</v>
      </c>
      <c r="B23" s="209" t="s">
        <v>352</v>
      </c>
      <c r="C23" s="178"/>
      <c r="D23" s="178"/>
      <c r="E23" s="178"/>
      <c r="F23" s="178"/>
      <c r="G23" s="206">
        <f t="shared" si="0"/>
        <v>0</v>
      </c>
      <c r="H23" s="207">
        <f t="shared" si="1"/>
        <v>0</v>
      </c>
    </row>
    <row r="24" spans="1:8" ht="31.5" customHeight="1">
      <c r="A24" s="208">
        <v>16</v>
      </c>
      <c r="B24" s="210" t="s">
        <v>353</v>
      </c>
      <c r="C24" s="178">
        <f>SUM(C20:C23)</f>
        <v>0</v>
      </c>
      <c r="D24" s="178">
        <f>SUM(D20:D23)</f>
        <v>44990</v>
      </c>
      <c r="E24" s="178">
        <f>SUM(E20:E23)</f>
        <v>0</v>
      </c>
      <c r="F24" s="178">
        <f>SUM(F20:F23)</f>
        <v>26203</v>
      </c>
      <c r="G24" s="206">
        <f t="shared" si="0"/>
        <v>0</v>
      </c>
      <c r="H24" s="207">
        <f t="shared" si="1"/>
        <v>71193</v>
      </c>
    </row>
    <row r="25" spans="1:8" ht="31.5" customHeight="1">
      <c r="A25" s="208">
        <v>17</v>
      </c>
      <c r="B25" s="209" t="s">
        <v>354</v>
      </c>
      <c r="C25" s="211"/>
      <c r="D25" s="211">
        <v>56953</v>
      </c>
      <c r="E25" s="211"/>
      <c r="F25" s="211">
        <v>27467</v>
      </c>
      <c r="G25" s="206">
        <f t="shared" si="0"/>
        <v>0</v>
      </c>
      <c r="H25" s="207">
        <f t="shared" si="1"/>
        <v>84420</v>
      </c>
    </row>
    <row r="26" spans="1:8" ht="30.75" customHeight="1">
      <c r="A26" s="208">
        <v>18</v>
      </c>
      <c r="B26" s="209" t="s">
        <v>355</v>
      </c>
      <c r="C26" s="211"/>
      <c r="D26" s="211">
        <v>5353</v>
      </c>
      <c r="E26" s="211"/>
      <c r="F26" s="211">
        <v>1112</v>
      </c>
      <c r="G26" s="206">
        <f t="shared" si="0"/>
        <v>0</v>
      </c>
      <c r="H26" s="207">
        <f t="shared" si="1"/>
        <v>6465</v>
      </c>
    </row>
    <row r="27" spans="1:8" ht="31.5" customHeight="1">
      <c r="A27" s="208">
        <v>19</v>
      </c>
      <c r="B27" s="209" t="s">
        <v>356</v>
      </c>
      <c r="C27" s="211"/>
      <c r="D27" s="211">
        <v>12114</v>
      </c>
      <c r="E27" s="211"/>
      <c r="F27" s="211">
        <v>6314</v>
      </c>
      <c r="G27" s="206">
        <f t="shared" si="0"/>
        <v>0</v>
      </c>
      <c r="H27" s="207">
        <f t="shared" si="1"/>
        <v>18428</v>
      </c>
    </row>
    <row r="28" spans="1:8" ht="31.5" customHeight="1">
      <c r="A28" s="208">
        <v>20</v>
      </c>
      <c r="B28" s="210" t="s">
        <v>357</v>
      </c>
      <c r="C28" s="178">
        <f>SUM(C25:C27)</f>
        <v>0</v>
      </c>
      <c r="D28" s="178">
        <f>SUM(D25:D27)</f>
        <v>74420</v>
      </c>
      <c r="E28" s="178">
        <f>SUM(E25:E27)</f>
        <v>0</v>
      </c>
      <c r="F28" s="178">
        <f>SUM(F25:F27)</f>
        <v>34893</v>
      </c>
      <c r="G28" s="206">
        <f t="shared" si="0"/>
        <v>0</v>
      </c>
      <c r="H28" s="207">
        <f t="shared" si="1"/>
        <v>109313</v>
      </c>
    </row>
    <row r="29" spans="1:8" ht="32.25" customHeight="1">
      <c r="A29" s="212">
        <v>21</v>
      </c>
      <c r="B29" s="210" t="s">
        <v>358</v>
      </c>
      <c r="C29" s="213"/>
      <c r="D29" s="213"/>
      <c r="E29" s="213"/>
      <c r="F29" s="213"/>
      <c r="G29" s="206">
        <f t="shared" si="0"/>
        <v>0</v>
      </c>
      <c r="H29" s="207">
        <f t="shared" si="1"/>
        <v>0</v>
      </c>
    </row>
    <row r="30" spans="1:8" ht="31.5" customHeight="1">
      <c r="A30" s="212">
        <v>22</v>
      </c>
      <c r="B30" s="210" t="s">
        <v>359</v>
      </c>
      <c r="C30" s="213"/>
      <c r="D30" s="213">
        <v>70547</v>
      </c>
      <c r="E30" s="213"/>
      <c r="F30" s="213">
        <v>161</v>
      </c>
      <c r="G30" s="206">
        <f t="shared" si="0"/>
        <v>0</v>
      </c>
      <c r="H30" s="207">
        <f t="shared" si="1"/>
        <v>70708</v>
      </c>
    </row>
    <row r="31" spans="1:8" ht="31.5" customHeight="1">
      <c r="A31" s="214">
        <v>23</v>
      </c>
      <c r="B31" s="215" t="s">
        <v>360</v>
      </c>
      <c r="C31" s="191">
        <f>C12+C15+C19+C24+C28+C29+C30</f>
        <v>0</v>
      </c>
      <c r="D31" s="191">
        <f>D12+D15+D19-D24-D28-D29-D30</f>
        <v>37075</v>
      </c>
      <c r="E31" s="191">
        <f>E12+E15+E19-E24-E28-E29-E30</f>
        <v>0</v>
      </c>
      <c r="F31" s="191">
        <f>F12+F15+F19-F24-F28-F29-F30</f>
        <v>3159</v>
      </c>
      <c r="G31" s="206">
        <f t="shared" si="0"/>
        <v>0</v>
      </c>
      <c r="H31" s="207">
        <f t="shared" si="1"/>
        <v>40234</v>
      </c>
    </row>
    <row r="32" spans="1:8" ht="31.5" customHeight="1">
      <c r="A32" s="212">
        <v>24</v>
      </c>
      <c r="B32" s="209" t="s">
        <v>361</v>
      </c>
      <c r="C32" s="213"/>
      <c r="D32" s="213"/>
      <c r="E32" s="213"/>
      <c r="F32" s="213"/>
      <c r="G32" s="206">
        <f t="shared" si="0"/>
        <v>0</v>
      </c>
      <c r="H32" s="207">
        <f t="shared" si="1"/>
        <v>0</v>
      </c>
    </row>
    <row r="33" spans="1:8" ht="31.5" customHeight="1">
      <c r="A33" s="212">
        <v>25</v>
      </c>
      <c r="B33" s="209" t="s">
        <v>362</v>
      </c>
      <c r="C33" s="213"/>
      <c r="D33" s="213"/>
      <c r="E33" s="213"/>
      <c r="F33" s="213"/>
      <c r="G33" s="206">
        <f t="shared" si="0"/>
        <v>0</v>
      </c>
      <c r="H33" s="207">
        <f t="shared" si="1"/>
        <v>0</v>
      </c>
    </row>
    <row r="34" spans="1:8" ht="31.5" customHeight="1">
      <c r="A34" s="212">
        <v>26</v>
      </c>
      <c r="B34" s="209" t="s">
        <v>363</v>
      </c>
      <c r="C34" s="213"/>
      <c r="D34" s="213"/>
      <c r="E34" s="213"/>
      <c r="F34" s="213"/>
      <c r="G34" s="206">
        <f t="shared" si="0"/>
        <v>0</v>
      </c>
      <c r="H34" s="207">
        <f t="shared" si="1"/>
        <v>0</v>
      </c>
    </row>
    <row r="35" spans="1:8" ht="31.5" customHeight="1">
      <c r="A35" s="212">
        <v>27</v>
      </c>
      <c r="B35" s="209" t="s">
        <v>364</v>
      </c>
      <c r="C35" s="213"/>
      <c r="D35" s="213"/>
      <c r="E35" s="213"/>
      <c r="F35" s="213"/>
      <c r="G35" s="206">
        <f t="shared" si="0"/>
        <v>0</v>
      </c>
      <c r="H35" s="207">
        <f t="shared" si="1"/>
        <v>0</v>
      </c>
    </row>
    <row r="36" spans="1:8" ht="32.25" customHeight="1">
      <c r="A36" s="212">
        <v>28</v>
      </c>
      <c r="B36" s="210" t="s">
        <v>365</v>
      </c>
      <c r="C36" s="178">
        <f>SUM(C32:C34)</f>
        <v>0</v>
      </c>
      <c r="D36" s="178">
        <f>SUM(D32:D34)</f>
        <v>0</v>
      </c>
      <c r="E36" s="178">
        <f>SUM(E32:E34)</f>
        <v>0</v>
      </c>
      <c r="F36" s="178">
        <f>SUM(F32:F34)</f>
        <v>0</v>
      </c>
      <c r="G36" s="206">
        <f t="shared" si="0"/>
        <v>0</v>
      </c>
      <c r="H36" s="207">
        <f t="shared" si="1"/>
        <v>0</v>
      </c>
    </row>
    <row r="37" spans="1:8" ht="31.5" customHeight="1">
      <c r="A37" s="212">
        <v>29</v>
      </c>
      <c r="B37" s="209" t="s">
        <v>366</v>
      </c>
      <c r="C37" s="213"/>
      <c r="D37" s="213"/>
      <c r="E37" s="213"/>
      <c r="F37" s="213"/>
      <c r="G37" s="206">
        <f t="shared" si="0"/>
        <v>0</v>
      </c>
      <c r="H37" s="207">
        <f t="shared" si="1"/>
        <v>0</v>
      </c>
    </row>
    <row r="38" spans="1:8" ht="31.5" customHeight="1">
      <c r="A38" s="212">
        <v>30</v>
      </c>
      <c r="B38" s="209" t="s">
        <v>367</v>
      </c>
      <c r="C38" s="213"/>
      <c r="D38" s="213"/>
      <c r="E38" s="213"/>
      <c r="F38" s="213"/>
      <c r="G38" s="206">
        <f t="shared" si="0"/>
        <v>0</v>
      </c>
      <c r="H38" s="207">
        <f t="shared" si="1"/>
        <v>0</v>
      </c>
    </row>
    <row r="39" spans="1:8" ht="31.5" customHeight="1">
      <c r="A39" s="212">
        <v>31</v>
      </c>
      <c r="B39" s="209" t="s">
        <v>368</v>
      </c>
      <c r="C39" s="213"/>
      <c r="D39" s="213"/>
      <c r="E39" s="213"/>
      <c r="F39" s="213"/>
      <c r="G39" s="206">
        <f t="shared" si="0"/>
        <v>0</v>
      </c>
      <c r="H39" s="207">
        <f t="shared" si="1"/>
        <v>0</v>
      </c>
    </row>
    <row r="40" spans="1:8" ht="31.5" customHeight="1">
      <c r="A40" s="212">
        <v>32</v>
      </c>
      <c r="B40" s="209" t="s">
        <v>369</v>
      </c>
      <c r="C40" s="213"/>
      <c r="D40" s="213"/>
      <c r="E40" s="213"/>
      <c r="F40" s="213"/>
      <c r="G40" s="206">
        <f t="shared" si="0"/>
        <v>0</v>
      </c>
      <c r="H40" s="207">
        <f t="shared" si="1"/>
        <v>0</v>
      </c>
    </row>
    <row r="41" spans="1:8" ht="32.25" customHeight="1">
      <c r="A41" s="212">
        <v>33</v>
      </c>
      <c r="B41" s="210" t="s">
        <v>370</v>
      </c>
      <c r="C41" s="178">
        <f>SUM(C37:C39)</f>
        <v>0</v>
      </c>
      <c r="D41" s="178"/>
      <c r="E41" s="178">
        <f>SUM(E37:E39)</f>
        <v>0</v>
      </c>
      <c r="F41" s="178">
        <f>SUM(F37:F39)</f>
        <v>0</v>
      </c>
      <c r="G41" s="206">
        <f t="shared" si="0"/>
        <v>0</v>
      </c>
      <c r="H41" s="207">
        <f t="shared" si="1"/>
        <v>0</v>
      </c>
    </row>
    <row r="42" spans="1:8" ht="31.5" customHeight="1">
      <c r="A42" s="214">
        <v>34</v>
      </c>
      <c r="B42" s="215" t="s">
        <v>371</v>
      </c>
      <c r="C42" s="191">
        <f>C36+C41</f>
        <v>0</v>
      </c>
      <c r="D42" s="191">
        <f>D36-D41</f>
        <v>0</v>
      </c>
      <c r="E42" s="191">
        <f>E36+E41</f>
        <v>0</v>
      </c>
      <c r="F42" s="191">
        <f>F36+F41</f>
        <v>0</v>
      </c>
      <c r="G42" s="206">
        <f t="shared" si="0"/>
        <v>0</v>
      </c>
      <c r="H42" s="207">
        <f t="shared" si="1"/>
        <v>0</v>
      </c>
    </row>
    <row r="43" spans="1:8" ht="31.5" customHeight="1">
      <c r="A43" s="214">
        <v>36</v>
      </c>
      <c r="B43" s="215" t="s">
        <v>372</v>
      </c>
      <c r="C43" s="191">
        <f>C31+C42</f>
        <v>0</v>
      </c>
      <c r="D43" s="191">
        <f>D31+D42</f>
        <v>37075</v>
      </c>
      <c r="E43" s="191">
        <f>E31+E42</f>
        <v>0</v>
      </c>
      <c r="F43" s="191">
        <f>F31+F42</f>
        <v>3159</v>
      </c>
      <c r="G43" s="206">
        <f t="shared" si="0"/>
        <v>0</v>
      </c>
      <c r="H43" s="207">
        <f t="shared" si="1"/>
        <v>40234</v>
      </c>
    </row>
    <row r="44" spans="1:8" ht="31.5" customHeight="1">
      <c r="A44" s="212">
        <v>37</v>
      </c>
      <c r="B44" s="209" t="s">
        <v>373</v>
      </c>
      <c r="C44" s="213"/>
      <c r="D44" s="213"/>
      <c r="E44" s="213"/>
      <c r="F44" s="213"/>
      <c r="G44" s="206">
        <f t="shared" si="0"/>
        <v>0</v>
      </c>
      <c r="H44" s="207">
        <f t="shared" si="1"/>
        <v>0</v>
      </c>
    </row>
    <row r="45" spans="1:8" ht="31.5" customHeight="1">
      <c r="A45" s="212">
        <v>38</v>
      </c>
      <c r="B45" s="209" t="s">
        <v>374</v>
      </c>
      <c r="C45" s="213"/>
      <c r="D45" s="213">
        <v>40495</v>
      </c>
      <c r="E45" s="213"/>
      <c r="F45" s="213"/>
      <c r="G45" s="206">
        <f t="shared" si="0"/>
        <v>0</v>
      </c>
      <c r="H45" s="207">
        <f t="shared" si="1"/>
        <v>40495</v>
      </c>
    </row>
    <row r="46" spans="1:8" ht="31.5" customHeight="1">
      <c r="A46" s="212">
        <v>39</v>
      </c>
      <c r="B46" s="210" t="s">
        <v>375</v>
      </c>
      <c r="C46" s="178">
        <f>SUM(C44:C45)</f>
        <v>0</v>
      </c>
      <c r="D46" s="178">
        <f>SUM(D44:D45)</f>
        <v>40495</v>
      </c>
      <c r="E46" s="178">
        <f>SUM(E44:E45)</f>
        <v>0</v>
      </c>
      <c r="F46" s="178"/>
      <c r="G46" s="206">
        <f t="shared" si="0"/>
        <v>0</v>
      </c>
      <c r="H46" s="207">
        <f t="shared" si="1"/>
        <v>40495</v>
      </c>
    </row>
    <row r="47" spans="1:8" ht="31.5" customHeight="1">
      <c r="A47" s="212">
        <v>40</v>
      </c>
      <c r="B47" s="210" t="s">
        <v>376</v>
      </c>
      <c r="C47" s="216"/>
      <c r="D47" s="216"/>
      <c r="E47" s="216"/>
      <c r="F47" s="216"/>
      <c r="G47" s="206">
        <f t="shared" si="0"/>
        <v>0</v>
      </c>
      <c r="H47" s="207">
        <f t="shared" si="1"/>
        <v>0</v>
      </c>
    </row>
    <row r="48" spans="1:8" ht="31.5" customHeight="1">
      <c r="A48" s="214">
        <v>41</v>
      </c>
      <c r="B48" s="215" t="s">
        <v>377</v>
      </c>
      <c r="C48" s="191">
        <f>C46+C47</f>
        <v>0</v>
      </c>
      <c r="D48" s="191">
        <f>D46-D47</f>
        <v>40495</v>
      </c>
      <c r="E48" s="191">
        <f>E46+E47</f>
        <v>0</v>
      </c>
      <c r="F48" s="191">
        <f>F46+F47</f>
        <v>0</v>
      </c>
      <c r="G48" s="206">
        <f t="shared" si="0"/>
        <v>0</v>
      </c>
      <c r="H48" s="207">
        <f t="shared" si="1"/>
        <v>40495</v>
      </c>
    </row>
    <row r="49" spans="1:8" ht="31.5" customHeight="1">
      <c r="A49" s="214">
        <v>42</v>
      </c>
      <c r="B49" s="215" t="s">
        <v>378</v>
      </c>
      <c r="C49" s="191">
        <f>C43+C48</f>
        <v>0</v>
      </c>
      <c r="D49" s="191">
        <f>D43-D48</f>
        <v>-3420</v>
      </c>
      <c r="E49" s="191">
        <f>E43+E48</f>
        <v>0</v>
      </c>
      <c r="F49" s="191">
        <f>F43+F48</f>
        <v>3159</v>
      </c>
      <c r="G49" s="206">
        <f t="shared" si="0"/>
        <v>0</v>
      </c>
      <c r="H49" s="207">
        <f t="shared" si="1"/>
        <v>-261</v>
      </c>
    </row>
  </sheetData>
  <sheetProtection/>
  <mergeCells count="10">
    <mergeCell ref="G7:H7"/>
    <mergeCell ref="A7:A8"/>
    <mergeCell ref="B7:B8"/>
    <mergeCell ref="C7:D7"/>
    <mergeCell ref="E7:F7"/>
    <mergeCell ref="G6:H6"/>
    <mergeCell ref="F1:H1"/>
    <mergeCell ref="A3:G3"/>
    <mergeCell ref="A4:G4"/>
    <mergeCell ref="A5:G5"/>
  </mergeCells>
  <printOptions/>
  <pageMargins left="1.7716535433070868" right="0.7480314960629921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6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7.8515625" style="0" customWidth="1"/>
    <col min="2" max="2" width="42.421875" style="0" customWidth="1"/>
    <col min="3" max="3" width="14.140625" style="0" customWidth="1"/>
    <col min="4" max="4" width="15.00390625" style="0" customWidth="1"/>
    <col min="5" max="5" width="12.8515625" style="0" customWidth="1"/>
    <col min="6" max="6" width="14.140625" style="0" customWidth="1"/>
    <col min="7" max="8" width="13.421875" style="0" customWidth="1"/>
    <col min="9" max="9" width="16.140625" style="0" customWidth="1"/>
  </cols>
  <sheetData>
    <row r="1" spans="1:9" ht="12.75">
      <c r="A1" s="293" t="s">
        <v>492</v>
      </c>
      <c r="B1" s="294"/>
      <c r="C1" s="294"/>
      <c r="D1" s="294"/>
      <c r="E1" s="294"/>
      <c r="F1" s="294"/>
      <c r="G1" s="294"/>
      <c r="H1" s="294"/>
      <c r="I1" s="57"/>
    </row>
    <row r="3" spans="1:8" ht="17.25">
      <c r="A3" s="295" t="s">
        <v>390</v>
      </c>
      <c r="B3" s="295"/>
      <c r="C3" s="295"/>
      <c r="D3" s="295"/>
      <c r="E3" s="295"/>
      <c r="F3" s="295"/>
      <c r="G3" s="295"/>
      <c r="H3" s="144"/>
    </row>
    <row r="4" spans="2:8" ht="17.25">
      <c r="B4" s="295" t="s">
        <v>250</v>
      </c>
      <c r="C4" s="295"/>
      <c r="D4" s="295"/>
      <c r="E4" s="295"/>
      <c r="F4" s="295"/>
      <c r="G4" s="295"/>
      <c r="H4" s="144"/>
    </row>
    <row r="6" spans="1:8" ht="18">
      <c r="A6" s="124"/>
      <c r="B6" s="125"/>
      <c r="C6" s="126"/>
      <c r="D6" s="127"/>
      <c r="E6" s="98"/>
      <c r="F6" s="98"/>
      <c r="G6" s="331" t="s">
        <v>386</v>
      </c>
      <c r="H6" s="332"/>
    </row>
    <row r="7" spans="1:8" ht="12.75" customHeight="1">
      <c r="A7" s="343" t="s">
        <v>38</v>
      </c>
      <c r="B7" s="344" t="s">
        <v>0</v>
      </c>
      <c r="C7" s="340" t="s">
        <v>249</v>
      </c>
      <c r="D7" s="340" t="s">
        <v>202</v>
      </c>
      <c r="E7" s="340" t="s">
        <v>247</v>
      </c>
      <c r="F7" s="340" t="s">
        <v>248</v>
      </c>
      <c r="G7" s="340" t="s">
        <v>251</v>
      </c>
      <c r="H7" s="340" t="s">
        <v>252</v>
      </c>
    </row>
    <row r="8" spans="1:8" ht="17.25" customHeight="1">
      <c r="A8" s="343"/>
      <c r="B8" s="344"/>
      <c r="C8" s="341"/>
      <c r="D8" s="341"/>
      <c r="E8" s="341"/>
      <c r="F8" s="341"/>
      <c r="G8" s="341"/>
      <c r="H8" s="341"/>
    </row>
    <row r="9" spans="1:8" ht="34.5" customHeight="1">
      <c r="A9" s="343"/>
      <c r="B9" s="344"/>
      <c r="C9" s="342"/>
      <c r="D9" s="342"/>
      <c r="E9" s="342"/>
      <c r="F9" s="342"/>
      <c r="G9" s="342"/>
      <c r="H9" s="342"/>
    </row>
    <row r="10" spans="1:8" ht="15">
      <c r="A10" s="128">
        <v>1</v>
      </c>
      <c r="B10" s="129" t="s">
        <v>44</v>
      </c>
      <c r="C10" s="130">
        <v>35430</v>
      </c>
      <c r="D10" s="130">
        <v>47102</v>
      </c>
      <c r="E10" s="131">
        <v>66474</v>
      </c>
      <c r="F10" s="131">
        <v>62306</v>
      </c>
      <c r="G10" s="132">
        <f>F10/E10</f>
        <v>0.9372987935132533</v>
      </c>
      <c r="H10" s="132">
        <f>F10/C10</f>
        <v>1.7585661868473046</v>
      </c>
    </row>
    <row r="11" spans="1:8" ht="15">
      <c r="A11" s="128">
        <v>2</v>
      </c>
      <c r="B11" s="129" t="s">
        <v>203</v>
      </c>
      <c r="C11" s="130">
        <v>7325</v>
      </c>
      <c r="D11" s="130">
        <v>9419</v>
      </c>
      <c r="E11" s="131">
        <v>12114</v>
      </c>
      <c r="F11" s="131">
        <v>12114</v>
      </c>
      <c r="G11" s="132">
        <f aca="true" t="shared" si="0" ref="G11:G61">F11/E11</f>
        <v>1</v>
      </c>
      <c r="H11" s="132">
        <f aca="true" t="shared" si="1" ref="H11:H61">F11/C11</f>
        <v>1.6537883959044368</v>
      </c>
    </row>
    <row r="12" spans="1:8" ht="15">
      <c r="A12" s="128">
        <v>3</v>
      </c>
      <c r="B12" s="129" t="s">
        <v>204</v>
      </c>
      <c r="C12" s="130">
        <v>49143</v>
      </c>
      <c r="D12" s="130">
        <v>34744</v>
      </c>
      <c r="E12" s="131">
        <v>72403</v>
      </c>
      <c r="F12" s="131">
        <v>44990</v>
      </c>
      <c r="G12" s="132">
        <f t="shared" si="0"/>
        <v>0.6213830918608345</v>
      </c>
      <c r="H12" s="132">
        <f t="shared" si="1"/>
        <v>0.9154915247339397</v>
      </c>
    </row>
    <row r="13" spans="1:8" ht="15">
      <c r="A13" s="128">
        <v>4</v>
      </c>
      <c r="B13" s="129" t="s">
        <v>205</v>
      </c>
      <c r="C13" s="130">
        <v>44868</v>
      </c>
      <c r="D13" s="130">
        <v>36900</v>
      </c>
      <c r="E13" s="131">
        <v>46219</v>
      </c>
      <c r="F13" s="131">
        <v>46218</v>
      </c>
      <c r="G13" s="132">
        <f t="shared" si="0"/>
        <v>0.9999783638763279</v>
      </c>
      <c r="H13" s="132">
        <f t="shared" si="1"/>
        <v>1.030088258892752</v>
      </c>
    </row>
    <row r="14" spans="1:8" ht="15">
      <c r="A14" s="128">
        <v>5</v>
      </c>
      <c r="B14" s="129" t="s">
        <v>206</v>
      </c>
      <c r="C14" s="130">
        <v>25105</v>
      </c>
      <c r="D14" s="130">
        <v>15395</v>
      </c>
      <c r="E14" s="131">
        <v>66617</v>
      </c>
      <c r="F14" s="131">
        <v>12680</v>
      </c>
      <c r="G14" s="132">
        <f t="shared" si="0"/>
        <v>0.19034180464446013</v>
      </c>
      <c r="H14" s="132">
        <f t="shared" si="1"/>
        <v>0.5050786695877315</v>
      </c>
    </row>
    <row r="15" spans="1:8" ht="15">
      <c r="A15" s="128">
        <v>6</v>
      </c>
      <c r="B15" s="129"/>
      <c r="C15" s="130"/>
      <c r="D15" s="130"/>
      <c r="E15" s="131"/>
      <c r="F15" s="131"/>
      <c r="G15" s="132"/>
      <c r="H15" s="132"/>
    </row>
    <row r="16" spans="1:8" ht="15">
      <c r="A16" s="128">
        <v>7</v>
      </c>
      <c r="B16" s="129" t="s">
        <v>207</v>
      </c>
      <c r="C16" s="130">
        <v>6591</v>
      </c>
      <c r="D16" s="130">
        <v>1976</v>
      </c>
      <c r="E16" s="131">
        <v>1555</v>
      </c>
      <c r="F16" s="131">
        <v>545</v>
      </c>
      <c r="G16" s="132">
        <f t="shared" si="0"/>
        <v>0.3504823151125402</v>
      </c>
      <c r="H16" s="132">
        <f t="shared" si="1"/>
        <v>0.08268851464117737</v>
      </c>
    </row>
    <row r="17" spans="1:8" ht="15">
      <c r="A17" s="128">
        <v>8</v>
      </c>
      <c r="B17" s="133" t="s">
        <v>208</v>
      </c>
      <c r="C17" s="131"/>
      <c r="D17" s="131"/>
      <c r="E17" s="131"/>
      <c r="F17" s="131"/>
      <c r="G17" s="132"/>
      <c r="H17" s="132"/>
    </row>
    <row r="18" spans="1:8" ht="15">
      <c r="A18" s="128">
        <v>9</v>
      </c>
      <c r="B18" s="129" t="s">
        <v>209</v>
      </c>
      <c r="C18" s="131">
        <v>15716</v>
      </c>
      <c r="D18" s="131">
        <v>11700</v>
      </c>
      <c r="E18" s="131">
        <v>21550</v>
      </c>
      <c r="F18" s="131">
        <v>6234</v>
      </c>
      <c r="G18" s="132">
        <f t="shared" si="0"/>
        <v>0.2892807424593968</v>
      </c>
      <c r="H18" s="132">
        <f t="shared" si="1"/>
        <v>0.3966658182743701</v>
      </c>
    </row>
    <row r="19" spans="1:8" ht="15">
      <c r="A19" s="128">
        <v>10</v>
      </c>
      <c r="B19" s="129" t="s">
        <v>210</v>
      </c>
      <c r="C19" s="131"/>
      <c r="D19" s="131"/>
      <c r="E19" s="131"/>
      <c r="F19" s="131"/>
      <c r="G19" s="132"/>
      <c r="H19" s="132"/>
    </row>
    <row r="20" spans="1:8" ht="15">
      <c r="A20" s="128">
        <v>11</v>
      </c>
      <c r="B20" s="129" t="s">
        <v>211</v>
      </c>
      <c r="C20" s="130">
        <v>0</v>
      </c>
      <c r="D20" s="130">
        <v>17200</v>
      </c>
      <c r="E20" s="131">
        <v>22070</v>
      </c>
      <c r="F20" s="131">
        <v>4870</v>
      </c>
      <c r="G20" s="132">
        <f t="shared" si="0"/>
        <v>0.22066153149071138</v>
      </c>
      <c r="H20" s="132"/>
    </row>
    <row r="21" spans="1:8" ht="15">
      <c r="A21" s="128">
        <v>12</v>
      </c>
      <c r="B21" s="129"/>
      <c r="C21" s="131">
        <v>0</v>
      </c>
      <c r="D21" s="131">
        <v>0</v>
      </c>
      <c r="E21" s="131">
        <f>D21-C21</f>
        <v>0</v>
      </c>
      <c r="F21" s="131"/>
      <c r="G21" s="132"/>
      <c r="H21" s="132"/>
    </row>
    <row r="22" spans="1:8" ht="15">
      <c r="A22" s="134">
        <v>13</v>
      </c>
      <c r="B22" s="135" t="s">
        <v>212</v>
      </c>
      <c r="C22" s="136">
        <f>SUM(C10:C21)</f>
        <v>184178</v>
      </c>
      <c r="D22" s="136">
        <f>SUM(D10:D21)</f>
        <v>174436</v>
      </c>
      <c r="E22" s="136">
        <f>SUM(E10:E21)</f>
        <v>309002</v>
      </c>
      <c r="F22" s="136">
        <f>SUM(F10:F21)</f>
        <v>189957</v>
      </c>
      <c r="G22" s="132">
        <f t="shared" si="0"/>
        <v>0.6147435938925961</v>
      </c>
      <c r="H22" s="146">
        <f t="shared" si="1"/>
        <v>1.0313772546123858</v>
      </c>
    </row>
    <row r="23" spans="1:8" ht="15">
      <c r="A23" s="128">
        <v>14</v>
      </c>
      <c r="B23" s="129" t="s">
        <v>213</v>
      </c>
      <c r="C23" s="131"/>
      <c r="D23" s="131">
        <v>0</v>
      </c>
      <c r="E23" s="131"/>
      <c r="F23" s="131"/>
      <c r="G23" s="132"/>
      <c r="H23" s="132"/>
    </row>
    <row r="24" spans="1:8" ht="15">
      <c r="A24" s="128">
        <v>15</v>
      </c>
      <c r="B24" s="129" t="s">
        <v>214</v>
      </c>
      <c r="C24" s="131"/>
      <c r="D24" s="131">
        <v>0</v>
      </c>
      <c r="E24" s="131"/>
      <c r="F24" s="131"/>
      <c r="G24" s="132"/>
      <c r="H24" s="132"/>
    </row>
    <row r="25" spans="1:8" ht="15">
      <c r="A25" s="128">
        <v>16</v>
      </c>
      <c r="B25" s="129" t="s">
        <v>215</v>
      </c>
      <c r="C25" s="131"/>
      <c r="D25" s="131">
        <v>0</v>
      </c>
      <c r="E25" s="131"/>
      <c r="F25" s="131"/>
      <c r="G25" s="132"/>
      <c r="H25" s="132"/>
    </row>
    <row r="26" spans="1:8" ht="15">
      <c r="A26" s="128">
        <v>17</v>
      </c>
      <c r="B26" s="129" t="s">
        <v>216</v>
      </c>
      <c r="C26" s="131"/>
      <c r="D26" s="131">
        <v>0</v>
      </c>
      <c r="E26" s="131"/>
      <c r="F26" s="131"/>
      <c r="G26" s="132"/>
      <c r="H26" s="132"/>
    </row>
    <row r="27" spans="1:8" ht="15">
      <c r="A27" s="128">
        <v>18</v>
      </c>
      <c r="B27" s="129" t="s">
        <v>217</v>
      </c>
      <c r="C27" s="131">
        <v>42564</v>
      </c>
      <c r="D27" s="131">
        <v>70509</v>
      </c>
      <c r="E27" s="131">
        <v>59009</v>
      </c>
      <c r="F27" s="131">
        <v>40495</v>
      </c>
      <c r="G27" s="132">
        <f t="shared" si="0"/>
        <v>0.6862512498093511</v>
      </c>
      <c r="H27" s="132">
        <f t="shared" si="1"/>
        <v>0.9513908467249319</v>
      </c>
    </row>
    <row r="28" spans="1:8" ht="15">
      <c r="A28" s="137">
        <v>19</v>
      </c>
      <c r="B28" s="138" t="s">
        <v>218</v>
      </c>
      <c r="C28" s="139">
        <f>SUM(C23:C27)</f>
        <v>42564</v>
      </c>
      <c r="D28" s="139">
        <f>SUM(D23:D27)</f>
        <v>70509</v>
      </c>
      <c r="E28" s="139">
        <f>SUM(E23:E27)</f>
        <v>59009</v>
      </c>
      <c r="F28" s="139">
        <f>SUM(F23:F27)</f>
        <v>40495</v>
      </c>
      <c r="G28" s="132">
        <f t="shared" si="0"/>
        <v>0.6862512498093511</v>
      </c>
      <c r="H28" s="132">
        <f t="shared" si="1"/>
        <v>0.9513908467249319</v>
      </c>
    </row>
    <row r="29" spans="1:8" ht="15">
      <c r="A29" s="128">
        <v>20</v>
      </c>
      <c r="B29" s="129" t="s">
        <v>219</v>
      </c>
      <c r="C29" s="130">
        <v>10970</v>
      </c>
      <c r="D29" s="130">
        <v>0</v>
      </c>
      <c r="E29" s="131"/>
      <c r="F29" s="131"/>
      <c r="G29" s="132"/>
      <c r="H29" s="132">
        <f t="shared" si="1"/>
        <v>0</v>
      </c>
    </row>
    <row r="30" spans="1:8" ht="15">
      <c r="A30" s="128">
        <v>21</v>
      </c>
      <c r="B30" s="129"/>
      <c r="C30" s="130"/>
      <c r="D30" s="130">
        <v>0</v>
      </c>
      <c r="E30" s="131">
        <f>D30-C30</f>
        <v>0</v>
      </c>
      <c r="F30" s="131"/>
      <c r="G30" s="132"/>
      <c r="H30" s="132"/>
    </row>
    <row r="31" spans="1:8" ht="15">
      <c r="A31" s="134">
        <v>22</v>
      </c>
      <c r="B31" s="135" t="s">
        <v>220</v>
      </c>
      <c r="C31" s="136">
        <f>SUM(C22+C23+C24+C25+C26+C27+C29)</f>
        <v>237712</v>
      </c>
      <c r="D31" s="136">
        <f>D22+D28+D29+D30</f>
        <v>244945</v>
      </c>
      <c r="E31" s="136">
        <f>E22+E28+E29+E30</f>
        <v>368011</v>
      </c>
      <c r="F31" s="145">
        <f>F22+F28+F29+F30</f>
        <v>230452</v>
      </c>
      <c r="G31" s="132">
        <f t="shared" si="0"/>
        <v>0.6262095426495403</v>
      </c>
      <c r="H31" s="146">
        <f t="shared" si="1"/>
        <v>0.9694588409503938</v>
      </c>
    </row>
    <row r="32" spans="1:8" ht="15">
      <c r="A32" s="128">
        <v>24</v>
      </c>
      <c r="B32" s="129" t="s">
        <v>221</v>
      </c>
      <c r="C32" s="130">
        <v>156858</v>
      </c>
      <c r="D32" s="130">
        <v>101048</v>
      </c>
      <c r="E32" s="131">
        <v>185818</v>
      </c>
      <c r="F32" s="131">
        <v>157688</v>
      </c>
      <c r="G32" s="132">
        <f t="shared" si="0"/>
        <v>0.8486153117566652</v>
      </c>
      <c r="H32" s="132">
        <f t="shared" si="1"/>
        <v>1.0052914100651544</v>
      </c>
    </row>
    <row r="33" spans="1:8" ht="15">
      <c r="A33" s="128">
        <v>25</v>
      </c>
      <c r="B33" s="133" t="s">
        <v>222</v>
      </c>
      <c r="C33" s="130">
        <v>156858</v>
      </c>
      <c r="D33" s="130">
        <v>101048</v>
      </c>
      <c r="E33" s="131">
        <v>185818</v>
      </c>
      <c r="F33" s="131">
        <v>157688</v>
      </c>
      <c r="G33" s="132">
        <f t="shared" si="0"/>
        <v>0.8486153117566652</v>
      </c>
      <c r="H33" s="132">
        <f t="shared" si="1"/>
        <v>1.0052914100651544</v>
      </c>
    </row>
    <row r="34" spans="1:8" ht="15">
      <c r="A34" s="128">
        <v>26</v>
      </c>
      <c r="B34" s="129" t="s">
        <v>223</v>
      </c>
      <c r="C34" s="130">
        <v>0</v>
      </c>
      <c r="D34" s="130">
        <v>0</v>
      </c>
      <c r="E34" s="131">
        <v>17</v>
      </c>
      <c r="F34" s="131">
        <v>17</v>
      </c>
      <c r="G34" s="132">
        <f t="shared" si="0"/>
        <v>1</v>
      </c>
      <c r="H34" s="132"/>
    </row>
    <row r="35" spans="1:8" ht="15">
      <c r="A35" s="128">
        <v>27</v>
      </c>
      <c r="B35" s="133" t="s">
        <v>224</v>
      </c>
      <c r="C35" s="130">
        <v>0</v>
      </c>
      <c r="D35" s="130">
        <v>0</v>
      </c>
      <c r="E35" s="131">
        <v>17</v>
      </c>
      <c r="F35" s="131">
        <v>17</v>
      </c>
      <c r="G35" s="132">
        <f t="shared" si="0"/>
        <v>1</v>
      </c>
      <c r="H35" s="132"/>
    </row>
    <row r="36" spans="1:8" ht="15">
      <c r="A36" s="128">
        <v>28</v>
      </c>
      <c r="B36" s="133" t="s">
        <v>225</v>
      </c>
      <c r="C36" s="130">
        <v>47149</v>
      </c>
      <c r="D36" s="130">
        <v>37400</v>
      </c>
      <c r="E36" s="131">
        <v>37400</v>
      </c>
      <c r="F36" s="131">
        <v>38613</v>
      </c>
      <c r="G36" s="132">
        <f t="shared" si="0"/>
        <v>1.032433155080214</v>
      </c>
      <c r="H36" s="132">
        <f t="shared" si="1"/>
        <v>0.8189569237947782</v>
      </c>
    </row>
    <row r="37" spans="1:8" ht="15">
      <c r="A37" s="128">
        <v>29</v>
      </c>
      <c r="B37" s="133" t="s">
        <v>226</v>
      </c>
      <c r="C37" s="130">
        <v>43446</v>
      </c>
      <c r="D37" s="223">
        <v>34400</v>
      </c>
      <c r="E37" s="222">
        <v>34400</v>
      </c>
      <c r="F37" s="222">
        <v>36664</v>
      </c>
      <c r="G37" s="132">
        <f t="shared" si="0"/>
        <v>1.0658139534883722</v>
      </c>
      <c r="H37" s="132">
        <f t="shared" si="1"/>
        <v>0.8438981724439534</v>
      </c>
    </row>
    <row r="38" spans="1:8" ht="15">
      <c r="A38" s="128">
        <v>30</v>
      </c>
      <c r="B38" s="133" t="s">
        <v>227</v>
      </c>
      <c r="C38" s="130">
        <v>2928</v>
      </c>
      <c r="D38" s="130">
        <v>3000</v>
      </c>
      <c r="E38" s="131">
        <v>3000</v>
      </c>
      <c r="F38" s="131">
        <v>1949</v>
      </c>
      <c r="G38" s="132">
        <f t="shared" si="0"/>
        <v>0.6496666666666666</v>
      </c>
      <c r="H38" s="132">
        <f t="shared" si="1"/>
        <v>0.6656420765027322</v>
      </c>
    </row>
    <row r="39" spans="1:8" ht="15">
      <c r="A39" s="128">
        <v>31</v>
      </c>
      <c r="B39" s="129" t="s">
        <v>25</v>
      </c>
      <c r="C39" s="130">
        <v>13550</v>
      </c>
      <c r="D39" s="130">
        <v>30921</v>
      </c>
      <c r="E39" s="131">
        <v>11994</v>
      </c>
      <c r="F39" s="131">
        <v>9039</v>
      </c>
      <c r="G39" s="132">
        <f t="shared" si="0"/>
        <v>0.7536268134067033</v>
      </c>
      <c r="H39" s="132">
        <f t="shared" si="1"/>
        <v>0.6670848708487085</v>
      </c>
    </row>
    <row r="40" spans="1:8" ht="15">
      <c r="A40" s="128">
        <v>32</v>
      </c>
      <c r="B40" s="129" t="s">
        <v>26</v>
      </c>
      <c r="C40" s="131">
        <v>30143</v>
      </c>
      <c r="D40" s="131">
        <v>0</v>
      </c>
      <c r="E40" s="131">
        <v>0</v>
      </c>
      <c r="F40" s="131">
        <v>0</v>
      </c>
      <c r="G40" s="132"/>
      <c r="H40" s="132">
        <f t="shared" si="1"/>
        <v>0</v>
      </c>
    </row>
    <row r="41" spans="1:8" ht="15">
      <c r="A41" s="128">
        <v>33</v>
      </c>
      <c r="B41" s="133" t="s">
        <v>228</v>
      </c>
      <c r="C41" s="131">
        <v>0</v>
      </c>
      <c r="D41" s="131">
        <v>0</v>
      </c>
      <c r="E41" s="131">
        <v>0</v>
      </c>
      <c r="F41" s="131">
        <v>0</v>
      </c>
      <c r="G41" s="132"/>
      <c r="H41" s="132"/>
    </row>
    <row r="42" spans="1:8" ht="15">
      <c r="A42" s="128">
        <v>34</v>
      </c>
      <c r="B42" s="129" t="s">
        <v>229</v>
      </c>
      <c r="C42" s="131">
        <v>0</v>
      </c>
      <c r="D42" s="131">
        <v>44098</v>
      </c>
      <c r="E42" s="222"/>
      <c r="F42" s="131">
        <v>19059</v>
      </c>
      <c r="G42" s="132"/>
      <c r="H42" s="132"/>
    </row>
    <row r="43" spans="1:8" ht="28.5">
      <c r="A43" s="128">
        <v>35</v>
      </c>
      <c r="B43" s="140" t="s">
        <v>230</v>
      </c>
      <c r="C43" s="131">
        <v>0</v>
      </c>
      <c r="D43" s="131">
        <v>0</v>
      </c>
      <c r="E43" s="131">
        <v>0</v>
      </c>
      <c r="F43" s="131">
        <v>0</v>
      </c>
      <c r="G43" s="132"/>
      <c r="H43" s="132"/>
    </row>
    <row r="44" spans="1:8" ht="15">
      <c r="A44" s="128">
        <v>36</v>
      </c>
      <c r="B44" s="129" t="s">
        <v>231</v>
      </c>
      <c r="C44" s="131">
        <v>0</v>
      </c>
      <c r="D44" s="131">
        <v>31478</v>
      </c>
      <c r="E44" s="222">
        <v>0</v>
      </c>
      <c r="F44" s="131">
        <v>0</v>
      </c>
      <c r="G44" s="132"/>
      <c r="H44" s="132"/>
    </row>
    <row r="45" spans="1:8" ht="28.5">
      <c r="A45" s="128">
        <v>37</v>
      </c>
      <c r="B45" s="140" t="s">
        <v>232</v>
      </c>
      <c r="C45" s="131">
        <v>0</v>
      </c>
      <c r="D45" s="131">
        <v>0</v>
      </c>
      <c r="E45" s="131">
        <f>D45-C45</f>
        <v>0</v>
      </c>
      <c r="F45" s="131">
        <v>0</v>
      </c>
      <c r="G45" s="132"/>
      <c r="H45" s="132"/>
    </row>
    <row r="46" spans="1:8" ht="28.5">
      <c r="A46" s="134">
        <v>38</v>
      </c>
      <c r="B46" s="141" t="s">
        <v>233</v>
      </c>
      <c r="C46" s="136">
        <f>SUM(C32:C45)-C33-C35-C37-C38-C41-C43-C45</f>
        <v>247700</v>
      </c>
      <c r="D46" s="136">
        <f>SUM(D32:D45)-D33-D35-D37-D38-D41-D43-D45</f>
        <v>244945</v>
      </c>
      <c r="E46" s="136">
        <f>SUM(E32:E45)-E33-E35-E37-E38-E41-E43-E45</f>
        <v>235229</v>
      </c>
      <c r="F46" s="136">
        <f>SUM(F32:F45)-F33-F35-F37-F38-F41-F43-F45</f>
        <v>224416</v>
      </c>
      <c r="G46" s="132">
        <f t="shared" si="0"/>
        <v>0.9540320283638497</v>
      </c>
      <c r="H46" s="146">
        <f t="shared" si="1"/>
        <v>0.9059991925716593</v>
      </c>
    </row>
    <row r="47" spans="1:8" ht="15">
      <c r="A47" s="128">
        <v>36</v>
      </c>
      <c r="B47" s="129" t="s">
        <v>234</v>
      </c>
      <c r="C47" s="131"/>
      <c r="D47" s="131">
        <v>0</v>
      </c>
      <c r="E47" s="131">
        <v>0</v>
      </c>
      <c r="F47" s="131">
        <v>0</v>
      </c>
      <c r="G47" s="132"/>
      <c r="H47" s="132"/>
    </row>
    <row r="48" spans="1:8" ht="15">
      <c r="A48" s="128">
        <v>37</v>
      </c>
      <c r="B48" s="129" t="s">
        <v>235</v>
      </c>
      <c r="C48" s="131"/>
      <c r="D48" s="131">
        <v>0</v>
      </c>
      <c r="E48" s="131">
        <f>D48-C48</f>
        <v>0</v>
      </c>
      <c r="F48" s="131"/>
      <c r="G48" s="132"/>
      <c r="H48" s="132"/>
    </row>
    <row r="49" spans="1:8" ht="15">
      <c r="A49" s="128">
        <v>38</v>
      </c>
      <c r="B49" s="129" t="s">
        <v>236</v>
      </c>
      <c r="C49" s="131">
        <v>35167</v>
      </c>
      <c r="D49" s="131">
        <v>0</v>
      </c>
      <c r="E49" s="131">
        <v>81571</v>
      </c>
      <c r="F49" s="131">
        <v>0</v>
      </c>
      <c r="G49" s="132">
        <f t="shared" si="0"/>
        <v>0</v>
      </c>
      <c r="H49" s="132">
        <f t="shared" si="1"/>
        <v>0</v>
      </c>
    </row>
    <row r="50" spans="1:8" ht="15">
      <c r="A50" s="128">
        <v>39</v>
      </c>
      <c r="B50" s="129" t="s">
        <v>215</v>
      </c>
      <c r="C50" s="131"/>
      <c r="D50" s="131">
        <v>0</v>
      </c>
      <c r="E50" s="131">
        <v>0</v>
      </c>
      <c r="F50" s="131">
        <v>2616</v>
      </c>
      <c r="G50" s="132"/>
      <c r="H50" s="132"/>
    </row>
    <row r="51" spans="1:8" ht="15">
      <c r="A51" s="128">
        <v>40</v>
      </c>
      <c r="B51" s="129" t="s">
        <v>237</v>
      </c>
      <c r="C51" s="131"/>
      <c r="D51" s="131"/>
      <c r="E51" s="131"/>
      <c r="F51" s="131"/>
      <c r="G51" s="132"/>
      <c r="H51" s="132"/>
    </row>
    <row r="52" spans="1:8" ht="15">
      <c r="A52" s="128">
        <v>41</v>
      </c>
      <c r="B52" s="129" t="s">
        <v>238</v>
      </c>
      <c r="C52" s="131"/>
      <c r="D52" s="131"/>
      <c r="E52" s="131"/>
      <c r="F52" s="131"/>
      <c r="G52" s="132"/>
      <c r="H52" s="132"/>
    </row>
    <row r="53" spans="1:8" ht="15">
      <c r="A53" s="128">
        <v>42</v>
      </c>
      <c r="B53" s="129" t="s">
        <v>239</v>
      </c>
      <c r="C53" s="131"/>
      <c r="D53" s="131">
        <v>0</v>
      </c>
      <c r="E53" s="131">
        <f>D53-C53</f>
        <v>0</v>
      </c>
      <c r="F53" s="131"/>
      <c r="G53" s="132"/>
      <c r="H53" s="132"/>
    </row>
    <row r="54" spans="1:8" ht="15">
      <c r="A54" s="128">
        <v>43</v>
      </c>
      <c r="B54" s="129" t="s">
        <v>240</v>
      </c>
      <c r="C54" s="130"/>
      <c r="D54" s="130">
        <v>0</v>
      </c>
      <c r="E54" s="131">
        <f>D54-C54</f>
        <v>0</v>
      </c>
      <c r="F54" s="131"/>
      <c r="G54" s="132"/>
      <c r="H54" s="132"/>
    </row>
    <row r="55" spans="1:8" ht="15">
      <c r="A55" s="137">
        <v>44</v>
      </c>
      <c r="B55" s="138" t="s">
        <v>241</v>
      </c>
      <c r="C55" s="142">
        <f>SUM(C47:C54)</f>
        <v>35167</v>
      </c>
      <c r="D55" s="142">
        <f>SUM(D47:D54)</f>
        <v>0</v>
      </c>
      <c r="E55" s="142">
        <f>SUM(E47:E54)</f>
        <v>81571</v>
      </c>
      <c r="F55" s="142">
        <f>SUM(F47:F54)</f>
        <v>2616</v>
      </c>
      <c r="G55" s="132">
        <f t="shared" si="0"/>
        <v>0.032070221034436255</v>
      </c>
      <c r="H55" s="132">
        <f t="shared" si="1"/>
        <v>0.07438792049364461</v>
      </c>
    </row>
    <row r="56" spans="1:8" ht="15">
      <c r="A56" s="128">
        <v>45</v>
      </c>
      <c r="B56" s="129" t="s">
        <v>242</v>
      </c>
      <c r="C56" s="130">
        <v>12546</v>
      </c>
      <c r="D56" s="130">
        <v>0</v>
      </c>
      <c r="E56" s="131">
        <v>0</v>
      </c>
      <c r="F56" s="131">
        <v>0</v>
      </c>
      <c r="G56" s="132"/>
      <c r="H56" s="132">
        <f t="shared" si="1"/>
        <v>0</v>
      </c>
    </row>
    <row r="57" spans="1:8" ht="15">
      <c r="A57" s="128">
        <v>46</v>
      </c>
      <c r="B57" s="129"/>
      <c r="C57" s="130"/>
      <c r="D57" s="130">
        <v>0</v>
      </c>
      <c r="E57" s="131">
        <f>D57-C57</f>
        <v>0</v>
      </c>
      <c r="F57" s="131"/>
      <c r="G57" s="132"/>
      <c r="H57" s="132"/>
    </row>
    <row r="58" spans="1:8" ht="15">
      <c r="A58" s="134">
        <v>47</v>
      </c>
      <c r="B58" s="135" t="s">
        <v>243</v>
      </c>
      <c r="C58" s="136">
        <f>C46+C55+SUM(C56:C57)</f>
        <v>295413</v>
      </c>
      <c r="D58" s="136">
        <f>D46+D55+SUM(D56:D57)</f>
        <v>244945</v>
      </c>
      <c r="E58" s="136">
        <f>E46+E55+SUM(E56:E57)</f>
        <v>316800</v>
      </c>
      <c r="F58" s="136">
        <f>F46+F55+SUM(F56:F57)</f>
        <v>227032</v>
      </c>
      <c r="G58" s="132">
        <f t="shared" si="0"/>
        <v>0.7166414141414141</v>
      </c>
      <c r="H58" s="146">
        <f t="shared" si="1"/>
        <v>0.76852406630717</v>
      </c>
    </row>
    <row r="59" spans="1:8" ht="28.5">
      <c r="A59" s="134">
        <v>48</v>
      </c>
      <c r="B59" s="143" t="s">
        <v>244</v>
      </c>
      <c r="C59" s="136">
        <f>C46-C22</f>
        <v>63522</v>
      </c>
      <c r="D59" s="136">
        <f>D46-D22</f>
        <v>70509</v>
      </c>
      <c r="E59" s="136">
        <f>E46-E22</f>
        <v>-73773</v>
      </c>
      <c r="F59" s="136">
        <f>F46-F22</f>
        <v>34459</v>
      </c>
      <c r="G59" s="132">
        <f t="shared" si="0"/>
        <v>-0.4670950076586285</v>
      </c>
      <c r="H59" s="146">
        <f t="shared" si="1"/>
        <v>0.5424734737571235</v>
      </c>
    </row>
    <row r="60" spans="1:8" ht="15">
      <c r="A60" s="134">
        <v>49</v>
      </c>
      <c r="B60" s="135" t="s">
        <v>245</v>
      </c>
      <c r="C60" s="136">
        <f>C55-C28</f>
        <v>-7397</v>
      </c>
      <c r="D60" s="136">
        <f>D55-D28</f>
        <v>-70509</v>
      </c>
      <c r="E60" s="136">
        <f>E55-E28</f>
        <v>22562</v>
      </c>
      <c r="F60" s="145">
        <f>F55-F28</f>
        <v>-37879</v>
      </c>
      <c r="G60" s="132">
        <f t="shared" si="0"/>
        <v>-1.678884850633809</v>
      </c>
      <c r="H60" s="146">
        <f t="shared" si="1"/>
        <v>5.120859808030283</v>
      </c>
    </row>
    <row r="61" spans="1:8" ht="15">
      <c r="A61" s="134">
        <v>50</v>
      </c>
      <c r="B61" s="143" t="s">
        <v>246</v>
      </c>
      <c r="C61" s="136">
        <f>C58-C31</f>
        <v>57701</v>
      </c>
      <c r="D61" s="136">
        <f>D58-D31</f>
        <v>0</v>
      </c>
      <c r="E61" s="136">
        <f>E58-E31</f>
        <v>-51211</v>
      </c>
      <c r="F61" s="136">
        <f>F58-F31</f>
        <v>-3420</v>
      </c>
      <c r="G61" s="132">
        <f t="shared" si="0"/>
        <v>0.06678252719142372</v>
      </c>
      <c r="H61" s="146">
        <f t="shared" si="1"/>
        <v>-0.059271069825479625</v>
      </c>
    </row>
  </sheetData>
  <sheetProtection/>
  <mergeCells count="12">
    <mergeCell ref="B7:B9"/>
    <mergeCell ref="C7:C9"/>
    <mergeCell ref="A1:H1"/>
    <mergeCell ref="H7:H9"/>
    <mergeCell ref="B4:G4"/>
    <mergeCell ref="A3:G3"/>
    <mergeCell ref="D7:D9"/>
    <mergeCell ref="E7:E9"/>
    <mergeCell ref="F7:F9"/>
    <mergeCell ref="G7:G9"/>
    <mergeCell ref="G6:H6"/>
    <mergeCell ref="A7:A9"/>
  </mergeCells>
  <printOptions/>
  <pageMargins left="1.49" right="0.7480314960629921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PageLayoutView="0" workbookViewId="0" topLeftCell="C1">
      <selection activeCell="A3" sqref="A3:F3"/>
    </sheetView>
  </sheetViews>
  <sheetFormatPr defaultColWidth="9.140625" defaultRowHeight="12.75"/>
  <cols>
    <col min="1" max="1" width="6.7109375" style="0" customWidth="1"/>
    <col min="2" max="2" width="45.57421875" style="0" customWidth="1"/>
    <col min="3" max="3" width="13.00390625" style="0" customWidth="1"/>
    <col min="4" max="4" width="12.7109375" style="0" customWidth="1"/>
    <col min="5" max="5" width="11.8515625" style="0" customWidth="1"/>
    <col min="6" max="6" width="12.57421875" style="0" customWidth="1"/>
    <col min="7" max="7" width="10.00390625" style="0" customWidth="1"/>
    <col min="8" max="8" width="10.140625" style="0" customWidth="1"/>
    <col min="9" max="9" width="10.00390625" style="0" customWidth="1"/>
    <col min="10" max="10" width="10.7109375" style="0" customWidth="1"/>
    <col min="11" max="11" width="10.57421875" style="0" customWidth="1"/>
    <col min="12" max="12" width="10.8515625" style="0" customWidth="1"/>
    <col min="13" max="13" width="10.57421875" style="0" customWidth="1"/>
    <col min="14" max="14" width="10.8515625" style="0" customWidth="1"/>
  </cols>
  <sheetData>
    <row r="1" spans="1:14" ht="12.75">
      <c r="A1" s="293" t="s">
        <v>494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3" spans="1:6" ht="17.25">
      <c r="A3" s="295" t="s">
        <v>390</v>
      </c>
      <c r="B3" s="295"/>
      <c r="C3" s="295"/>
      <c r="D3" s="295"/>
      <c r="E3" s="295"/>
      <c r="F3" s="295"/>
    </row>
    <row r="4" spans="2:6" ht="17.25">
      <c r="B4" s="295" t="s">
        <v>465</v>
      </c>
      <c r="C4" s="295"/>
      <c r="D4" s="295"/>
      <c r="E4" s="295"/>
      <c r="F4" s="295"/>
    </row>
    <row r="5" spans="13:14" ht="13.5" thickBot="1">
      <c r="M5" s="350" t="s">
        <v>386</v>
      </c>
      <c r="N5" s="350"/>
    </row>
    <row r="6" spans="1:14" ht="18.75" customHeight="1" thickBot="1">
      <c r="A6" s="351" t="s">
        <v>38</v>
      </c>
      <c r="B6" s="354" t="s">
        <v>0</v>
      </c>
      <c r="C6" s="347" t="s">
        <v>392</v>
      </c>
      <c r="D6" s="348"/>
      <c r="E6" s="348"/>
      <c r="F6" s="349"/>
      <c r="G6" s="347" t="s">
        <v>253</v>
      </c>
      <c r="H6" s="348"/>
      <c r="I6" s="348"/>
      <c r="J6" s="349"/>
      <c r="K6" s="347" t="s">
        <v>47</v>
      </c>
      <c r="L6" s="348"/>
      <c r="M6" s="348"/>
      <c r="N6" s="349"/>
    </row>
    <row r="7" spans="1:14" ht="12.75" customHeight="1">
      <c r="A7" s="352"/>
      <c r="B7" s="355"/>
      <c r="C7" s="345" t="s">
        <v>249</v>
      </c>
      <c r="D7" s="341" t="s">
        <v>202</v>
      </c>
      <c r="E7" s="341" t="s">
        <v>247</v>
      </c>
      <c r="F7" s="341" t="s">
        <v>248</v>
      </c>
      <c r="G7" s="341" t="s">
        <v>249</v>
      </c>
      <c r="H7" s="341" t="s">
        <v>202</v>
      </c>
      <c r="I7" s="341" t="s">
        <v>247</v>
      </c>
      <c r="J7" s="341" t="s">
        <v>248</v>
      </c>
      <c r="K7" s="341" t="s">
        <v>249</v>
      </c>
      <c r="L7" s="341" t="s">
        <v>202</v>
      </c>
      <c r="M7" s="341" t="s">
        <v>247</v>
      </c>
      <c r="N7" s="341" t="s">
        <v>248</v>
      </c>
    </row>
    <row r="8" spans="1:14" ht="24" customHeight="1">
      <c r="A8" s="352"/>
      <c r="B8" s="355"/>
      <c r="C8" s="345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</row>
    <row r="9" spans="1:14" ht="26.25" customHeight="1" thickBot="1">
      <c r="A9" s="353"/>
      <c r="B9" s="356"/>
      <c r="C9" s="346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</row>
    <row r="10" spans="1:14" ht="15">
      <c r="A10" s="148">
        <v>1</v>
      </c>
      <c r="B10" s="147" t="s">
        <v>44</v>
      </c>
      <c r="C10" s="130">
        <v>23186</v>
      </c>
      <c r="D10" s="130">
        <v>32484</v>
      </c>
      <c r="E10" s="131">
        <v>36301</v>
      </c>
      <c r="F10" s="131">
        <v>28579</v>
      </c>
      <c r="G10" s="130">
        <v>35430</v>
      </c>
      <c r="H10" s="130">
        <v>47102</v>
      </c>
      <c r="I10" s="131">
        <v>66474</v>
      </c>
      <c r="J10" s="131">
        <v>62306</v>
      </c>
      <c r="K10" s="130">
        <f>SUM(C10+G10)</f>
        <v>58616</v>
      </c>
      <c r="L10" s="130">
        <f>SUM(D10+H10)</f>
        <v>79586</v>
      </c>
      <c r="M10" s="130">
        <f aca="true" t="shared" si="0" ref="M10:N25">SUM(E10+I10)</f>
        <v>102775</v>
      </c>
      <c r="N10" s="130">
        <f t="shared" si="0"/>
        <v>90885</v>
      </c>
    </row>
    <row r="11" spans="1:14" ht="15">
      <c r="A11" s="128">
        <v>2</v>
      </c>
      <c r="B11" s="129" t="s">
        <v>203</v>
      </c>
      <c r="C11" s="130">
        <v>5326</v>
      </c>
      <c r="D11" s="130">
        <v>8472</v>
      </c>
      <c r="E11" s="131">
        <v>7360</v>
      </c>
      <c r="F11" s="131">
        <v>6314</v>
      </c>
      <c r="G11" s="130">
        <v>7325</v>
      </c>
      <c r="H11" s="130">
        <v>9419</v>
      </c>
      <c r="I11" s="131">
        <v>12114</v>
      </c>
      <c r="J11" s="131">
        <v>12114</v>
      </c>
      <c r="K11" s="130">
        <f aca="true" t="shared" si="1" ref="K11:K61">SUM(C11+G11)</f>
        <v>12651</v>
      </c>
      <c r="L11" s="130">
        <f aca="true" t="shared" si="2" ref="L11:N61">SUM(D11+H11)</f>
        <v>17891</v>
      </c>
      <c r="M11" s="130">
        <f t="shared" si="0"/>
        <v>19474</v>
      </c>
      <c r="N11" s="130">
        <f t="shared" si="0"/>
        <v>18428</v>
      </c>
    </row>
    <row r="12" spans="1:14" ht="15">
      <c r="A12" s="128">
        <v>3</v>
      </c>
      <c r="B12" s="129" t="s">
        <v>204</v>
      </c>
      <c r="C12" s="130">
        <v>24184</v>
      </c>
      <c r="D12" s="130">
        <v>28951</v>
      </c>
      <c r="E12" s="131">
        <v>31514</v>
      </c>
      <c r="F12" s="131">
        <v>26203</v>
      </c>
      <c r="G12" s="130">
        <v>49143</v>
      </c>
      <c r="H12" s="130">
        <v>34744</v>
      </c>
      <c r="I12" s="131">
        <v>72403</v>
      </c>
      <c r="J12" s="131">
        <v>44990</v>
      </c>
      <c r="K12" s="130">
        <f t="shared" si="1"/>
        <v>73327</v>
      </c>
      <c r="L12" s="130">
        <f t="shared" si="2"/>
        <v>63695</v>
      </c>
      <c r="M12" s="130">
        <f t="shared" si="0"/>
        <v>103917</v>
      </c>
      <c r="N12" s="130">
        <f t="shared" si="0"/>
        <v>71193</v>
      </c>
    </row>
    <row r="13" spans="1:14" ht="15">
      <c r="A13" s="128">
        <v>4</v>
      </c>
      <c r="B13" s="129" t="s">
        <v>205</v>
      </c>
      <c r="C13" s="130">
        <v>0</v>
      </c>
      <c r="D13" s="130">
        <v>0</v>
      </c>
      <c r="E13" s="131">
        <v>0</v>
      </c>
      <c r="F13" s="131">
        <v>0</v>
      </c>
      <c r="G13" s="130">
        <v>44868</v>
      </c>
      <c r="H13" s="130">
        <v>36900</v>
      </c>
      <c r="I13" s="131">
        <v>46219</v>
      </c>
      <c r="J13" s="131">
        <v>46218</v>
      </c>
      <c r="K13" s="130">
        <f t="shared" si="1"/>
        <v>44868</v>
      </c>
      <c r="L13" s="130">
        <f t="shared" si="2"/>
        <v>36900</v>
      </c>
      <c r="M13" s="130">
        <f t="shared" si="0"/>
        <v>46219</v>
      </c>
      <c r="N13" s="130">
        <f t="shared" si="0"/>
        <v>46218</v>
      </c>
    </row>
    <row r="14" spans="1:14" ht="15">
      <c r="A14" s="128">
        <v>5</v>
      </c>
      <c r="B14" s="129" t="s">
        <v>206</v>
      </c>
      <c r="C14" s="130">
        <v>0</v>
      </c>
      <c r="D14" s="130">
        <v>0</v>
      </c>
      <c r="E14" s="131">
        <v>0</v>
      </c>
      <c r="F14" s="131">
        <v>0</v>
      </c>
      <c r="G14" s="130">
        <v>25105</v>
      </c>
      <c r="H14" s="130">
        <v>15395</v>
      </c>
      <c r="I14" s="131">
        <v>66617</v>
      </c>
      <c r="J14" s="131">
        <v>12680</v>
      </c>
      <c r="K14" s="130">
        <f t="shared" si="1"/>
        <v>25105</v>
      </c>
      <c r="L14" s="130">
        <f t="shared" si="2"/>
        <v>15395</v>
      </c>
      <c r="M14" s="130">
        <f t="shared" si="0"/>
        <v>66617</v>
      </c>
      <c r="N14" s="130">
        <f t="shared" si="0"/>
        <v>12680</v>
      </c>
    </row>
    <row r="15" spans="1:14" ht="15">
      <c r="A15" s="128">
        <v>6</v>
      </c>
      <c r="B15" s="129"/>
      <c r="C15" s="130">
        <v>0</v>
      </c>
      <c r="D15" s="130">
        <v>0</v>
      </c>
      <c r="E15" s="131">
        <v>0</v>
      </c>
      <c r="F15" s="131">
        <v>0</v>
      </c>
      <c r="G15" s="130">
        <v>0</v>
      </c>
      <c r="H15" s="130">
        <v>0</v>
      </c>
      <c r="I15" s="131">
        <v>0</v>
      </c>
      <c r="J15" s="131">
        <v>0</v>
      </c>
      <c r="K15" s="130">
        <f t="shared" si="1"/>
        <v>0</v>
      </c>
      <c r="L15" s="130">
        <f t="shared" si="2"/>
        <v>0</v>
      </c>
      <c r="M15" s="130">
        <f t="shared" si="0"/>
        <v>0</v>
      </c>
      <c r="N15" s="130">
        <f t="shared" si="0"/>
        <v>0</v>
      </c>
    </row>
    <row r="16" spans="1:14" ht="15">
      <c r="A16" s="128">
        <v>7</v>
      </c>
      <c r="B16" s="129" t="s">
        <v>207</v>
      </c>
      <c r="C16" s="130">
        <v>391</v>
      </c>
      <c r="D16" s="130">
        <v>602</v>
      </c>
      <c r="E16" s="131">
        <v>1021</v>
      </c>
      <c r="F16" s="131">
        <v>161</v>
      </c>
      <c r="G16" s="130">
        <v>6591</v>
      </c>
      <c r="H16" s="130">
        <v>1976</v>
      </c>
      <c r="I16" s="131">
        <v>1555</v>
      </c>
      <c r="J16" s="131">
        <v>545</v>
      </c>
      <c r="K16" s="130">
        <f t="shared" si="1"/>
        <v>6982</v>
      </c>
      <c r="L16" s="130">
        <f t="shared" si="2"/>
        <v>2578</v>
      </c>
      <c r="M16" s="130">
        <f t="shared" si="0"/>
        <v>2576</v>
      </c>
      <c r="N16" s="130">
        <f t="shared" si="0"/>
        <v>706</v>
      </c>
    </row>
    <row r="17" spans="1:14" ht="15">
      <c r="A17" s="128">
        <v>8</v>
      </c>
      <c r="B17" s="133" t="s">
        <v>208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0">
        <f t="shared" si="1"/>
        <v>0</v>
      </c>
      <c r="L17" s="130">
        <f t="shared" si="2"/>
        <v>0</v>
      </c>
      <c r="M17" s="130">
        <f t="shared" si="0"/>
        <v>0</v>
      </c>
      <c r="N17" s="130">
        <f t="shared" si="0"/>
        <v>0</v>
      </c>
    </row>
    <row r="18" spans="1:14" ht="15">
      <c r="A18" s="128">
        <v>9</v>
      </c>
      <c r="B18" s="129" t="s">
        <v>209</v>
      </c>
      <c r="C18" s="131">
        <v>0</v>
      </c>
      <c r="D18" s="131">
        <v>0</v>
      </c>
      <c r="E18" s="131">
        <v>0</v>
      </c>
      <c r="F18" s="131">
        <v>0</v>
      </c>
      <c r="G18" s="131">
        <v>15716</v>
      </c>
      <c r="H18" s="131">
        <v>11700</v>
      </c>
      <c r="I18" s="131">
        <v>21550</v>
      </c>
      <c r="J18" s="131">
        <v>6234</v>
      </c>
      <c r="K18" s="130">
        <f t="shared" si="1"/>
        <v>15716</v>
      </c>
      <c r="L18" s="130">
        <f t="shared" si="2"/>
        <v>11700</v>
      </c>
      <c r="M18" s="130">
        <f t="shared" si="0"/>
        <v>21550</v>
      </c>
      <c r="N18" s="130">
        <f t="shared" si="0"/>
        <v>6234</v>
      </c>
    </row>
    <row r="19" spans="1:14" ht="15">
      <c r="A19" s="128">
        <v>10</v>
      </c>
      <c r="B19" s="129" t="s">
        <v>210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0">
        <v>0</v>
      </c>
      <c r="L19" s="130">
        <f t="shared" si="2"/>
        <v>0</v>
      </c>
      <c r="M19" s="130">
        <f t="shared" si="0"/>
        <v>0</v>
      </c>
      <c r="N19" s="130">
        <f t="shared" si="0"/>
        <v>0</v>
      </c>
    </row>
    <row r="20" spans="1:14" ht="15">
      <c r="A20" s="128">
        <v>11</v>
      </c>
      <c r="B20" s="129" t="s">
        <v>211</v>
      </c>
      <c r="C20" s="130">
        <v>0</v>
      </c>
      <c r="D20" s="130">
        <v>0</v>
      </c>
      <c r="E20" s="131">
        <v>0</v>
      </c>
      <c r="F20" s="131">
        <v>0</v>
      </c>
      <c r="G20" s="130">
        <v>0</v>
      </c>
      <c r="H20" s="130">
        <v>17200</v>
      </c>
      <c r="I20" s="131">
        <v>22070</v>
      </c>
      <c r="J20" s="131">
        <v>4870</v>
      </c>
      <c r="K20" s="130">
        <f t="shared" si="1"/>
        <v>0</v>
      </c>
      <c r="L20" s="130">
        <f t="shared" si="2"/>
        <v>17200</v>
      </c>
      <c r="M20" s="130">
        <f t="shared" si="0"/>
        <v>22070</v>
      </c>
      <c r="N20" s="130">
        <f t="shared" si="0"/>
        <v>4870</v>
      </c>
    </row>
    <row r="21" spans="1:14" ht="15">
      <c r="A21" s="128">
        <v>12</v>
      </c>
      <c r="B21" s="129"/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f>H21-G21</f>
        <v>0</v>
      </c>
      <c r="J21" s="131"/>
      <c r="K21" s="130">
        <f t="shared" si="1"/>
        <v>0</v>
      </c>
      <c r="L21" s="130">
        <f t="shared" si="2"/>
        <v>0</v>
      </c>
      <c r="M21" s="130">
        <f t="shared" si="0"/>
        <v>0</v>
      </c>
      <c r="N21" s="130">
        <f t="shared" si="0"/>
        <v>0</v>
      </c>
    </row>
    <row r="22" spans="1:14" ht="15">
      <c r="A22" s="233">
        <v>13</v>
      </c>
      <c r="B22" s="235" t="s">
        <v>212</v>
      </c>
      <c r="C22" s="232">
        <f>SUM(C10:C21)-C18</f>
        <v>53087</v>
      </c>
      <c r="D22" s="232">
        <f aca="true" t="shared" si="3" ref="D22:J22">SUM(D10:D21)</f>
        <v>70509</v>
      </c>
      <c r="E22" s="232">
        <f t="shared" si="3"/>
        <v>76196</v>
      </c>
      <c r="F22" s="232">
        <f t="shared" si="3"/>
        <v>61257</v>
      </c>
      <c r="G22" s="232">
        <f t="shared" si="3"/>
        <v>184178</v>
      </c>
      <c r="H22" s="232">
        <f t="shared" si="3"/>
        <v>174436</v>
      </c>
      <c r="I22" s="232">
        <f t="shared" si="3"/>
        <v>309002</v>
      </c>
      <c r="J22" s="232">
        <f t="shared" si="3"/>
        <v>189957</v>
      </c>
      <c r="K22" s="231">
        <f t="shared" si="1"/>
        <v>237265</v>
      </c>
      <c r="L22" s="231">
        <f t="shared" si="2"/>
        <v>244945</v>
      </c>
      <c r="M22" s="231">
        <f t="shared" si="0"/>
        <v>385198</v>
      </c>
      <c r="N22" s="231">
        <f t="shared" si="0"/>
        <v>251214</v>
      </c>
    </row>
    <row r="23" spans="1:14" ht="15">
      <c r="A23" s="128">
        <v>14</v>
      </c>
      <c r="B23" s="129" t="s">
        <v>213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0">
        <f t="shared" si="1"/>
        <v>0</v>
      </c>
      <c r="L23" s="130">
        <f t="shared" si="2"/>
        <v>0</v>
      </c>
      <c r="M23" s="130">
        <f t="shared" si="0"/>
        <v>0</v>
      </c>
      <c r="N23" s="130">
        <f t="shared" si="0"/>
        <v>0</v>
      </c>
    </row>
    <row r="24" spans="1:14" ht="15">
      <c r="A24" s="128">
        <v>15</v>
      </c>
      <c r="B24" s="129" t="s">
        <v>214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0">
        <f t="shared" si="1"/>
        <v>0</v>
      </c>
      <c r="L24" s="130">
        <f t="shared" si="2"/>
        <v>0</v>
      </c>
      <c r="M24" s="130">
        <f t="shared" si="0"/>
        <v>0</v>
      </c>
      <c r="N24" s="130">
        <f t="shared" si="0"/>
        <v>0</v>
      </c>
    </row>
    <row r="25" spans="1:14" ht="15">
      <c r="A25" s="128">
        <v>16</v>
      </c>
      <c r="B25" s="129" t="s">
        <v>215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0">
        <f t="shared" si="1"/>
        <v>0</v>
      </c>
      <c r="L25" s="130">
        <f t="shared" si="2"/>
        <v>0</v>
      </c>
      <c r="M25" s="130">
        <f t="shared" si="0"/>
        <v>0</v>
      </c>
      <c r="N25" s="130">
        <f t="shared" si="0"/>
        <v>0</v>
      </c>
    </row>
    <row r="26" spans="1:14" ht="15">
      <c r="A26" s="128">
        <v>17</v>
      </c>
      <c r="B26" s="129" t="s">
        <v>216</v>
      </c>
      <c r="C26" s="131">
        <v>0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0">
        <f t="shared" si="1"/>
        <v>0</v>
      </c>
      <c r="L26" s="130">
        <f t="shared" si="2"/>
        <v>0</v>
      </c>
      <c r="M26" s="130">
        <f t="shared" si="2"/>
        <v>0</v>
      </c>
      <c r="N26" s="130">
        <f t="shared" si="2"/>
        <v>0</v>
      </c>
    </row>
    <row r="27" spans="1:14" ht="15">
      <c r="A27" s="128">
        <v>18</v>
      </c>
      <c r="B27" s="129" t="s">
        <v>217</v>
      </c>
      <c r="C27" s="131">
        <v>0</v>
      </c>
      <c r="D27" s="131">
        <v>0</v>
      </c>
      <c r="E27" s="131">
        <v>0</v>
      </c>
      <c r="F27" s="131">
        <v>0</v>
      </c>
      <c r="G27" s="131">
        <v>42564</v>
      </c>
      <c r="H27" s="131">
        <v>70509</v>
      </c>
      <c r="I27" s="131">
        <v>59009</v>
      </c>
      <c r="J27" s="131">
        <v>40495</v>
      </c>
      <c r="K27" s="130">
        <f t="shared" si="1"/>
        <v>42564</v>
      </c>
      <c r="L27" s="130">
        <f t="shared" si="2"/>
        <v>70509</v>
      </c>
      <c r="M27" s="130">
        <f t="shared" si="2"/>
        <v>59009</v>
      </c>
      <c r="N27" s="130">
        <f t="shared" si="2"/>
        <v>40495</v>
      </c>
    </row>
    <row r="28" spans="1:14" ht="15">
      <c r="A28" s="137">
        <v>19</v>
      </c>
      <c r="B28" s="138" t="s">
        <v>218</v>
      </c>
      <c r="C28" s="139">
        <f aca="true" t="shared" si="4" ref="C28:J28">SUM(C23:C27)</f>
        <v>0</v>
      </c>
      <c r="D28" s="139">
        <f t="shared" si="4"/>
        <v>0</v>
      </c>
      <c r="E28" s="139">
        <f t="shared" si="4"/>
        <v>0</v>
      </c>
      <c r="F28" s="139">
        <f t="shared" si="4"/>
        <v>0</v>
      </c>
      <c r="G28" s="139">
        <f t="shared" si="4"/>
        <v>42564</v>
      </c>
      <c r="H28" s="139">
        <f t="shared" si="4"/>
        <v>70509</v>
      </c>
      <c r="I28" s="139">
        <f t="shared" si="4"/>
        <v>59009</v>
      </c>
      <c r="J28" s="139">
        <f t="shared" si="4"/>
        <v>40495</v>
      </c>
      <c r="K28" s="130">
        <f t="shared" si="1"/>
        <v>42564</v>
      </c>
      <c r="L28" s="130">
        <f t="shared" si="2"/>
        <v>70509</v>
      </c>
      <c r="M28" s="130">
        <f t="shared" si="2"/>
        <v>59009</v>
      </c>
      <c r="N28" s="130">
        <f t="shared" si="2"/>
        <v>40495</v>
      </c>
    </row>
    <row r="29" spans="1:14" ht="15">
      <c r="A29" s="128">
        <v>20</v>
      </c>
      <c r="B29" s="129" t="s">
        <v>219</v>
      </c>
      <c r="C29" s="130">
        <v>-508</v>
      </c>
      <c r="D29" s="130">
        <v>0</v>
      </c>
      <c r="E29" s="131">
        <v>0</v>
      </c>
      <c r="F29" s="131">
        <v>0</v>
      </c>
      <c r="G29" s="130">
        <v>10970</v>
      </c>
      <c r="H29" s="130">
        <v>0</v>
      </c>
      <c r="I29" s="131">
        <v>0</v>
      </c>
      <c r="J29" s="131">
        <v>0</v>
      </c>
      <c r="K29" s="130">
        <f t="shared" si="1"/>
        <v>10462</v>
      </c>
      <c r="L29" s="130">
        <f t="shared" si="2"/>
        <v>0</v>
      </c>
      <c r="M29" s="130">
        <f t="shared" si="2"/>
        <v>0</v>
      </c>
      <c r="N29" s="130">
        <f t="shared" si="2"/>
        <v>0</v>
      </c>
    </row>
    <row r="30" spans="1:14" ht="15">
      <c r="A30" s="128">
        <v>21</v>
      </c>
      <c r="B30" s="129"/>
      <c r="C30" s="130"/>
      <c r="D30" s="130"/>
      <c r="E30" s="131"/>
      <c r="F30" s="131"/>
      <c r="G30" s="130"/>
      <c r="H30" s="130"/>
      <c r="I30" s="131"/>
      <c r="J30" s="131"/>
      <c r="K30" s="130"/>
      <c r="L30" s="130"/>
      <c r="M30" s="130"/>
      <c r="N30" s="130"/>
    </row>
    <row r="31" spans="1:14" ht="15">
      <c r="A31" s="233">
        <v>22</v>
      </c>
      <c r="B31" s="235" t="s">
        <v>220</v>
      </c>
      <c r="C31" s="232">
        <f>C22+C28+C29+C30</f>
        <v>52579</v>
      </c>
      <c r="D31" s="232">
        <f>D22+D28+D29+D30</f>
        <v>70509</v>
      </c>
      <c r="E31" s="232">
        <f>E22+E28+E29+E30</f>
        <v>76196</v>
      </c>
      <c r="F31" s="232">
        <f>F22+F28+F29+F30</f>
        <v>61257</v>
      </c>
      <c r="G31" s="232">
        <f>SUM(G22+G23+G24+G25+G26+G27+G29)</f>
        <v>237712</v>
      </c>
      <c r="H31" s="232">
        <f>H22+H28+H29+H30</f>
        <v>244945</v>
      </c>
      <c r="I31" s="232">
        <f>I22+I28+I29+I30</f>
        <v>368011</v>
      </c>
      <c r="J31" s="232">
        <f>J22+J28+J29+J30</f>
        <v>230452</v>
      </c>
      <c r="K31" s="231">
        <f t="shared" si="1"/>
        <v>290291</v>
      </c>
      <c r="L31" s="231">
        <f t="shared" si="2"/>
        <v>315454</v>
      </c>
      <c r="M31" s="231">
        <f t="shared" si="2"/>
        <v>444207</v>
      </c>
      <c r="N31" s="231">
        <f t="shared" si="2"/>
        <v>291709</v>
      </c>
    </row>
    <row r="32" spans="1:14" ht="15">
      <c r="A32" s="128">
        <v>24</v>
      </c>
      <c r="B32" s="129" t="s">
        <v>221</v>
      </c>
      <c r="C32" s="130">
        <v>1676</v>
      </c>
      <c r="D32" s="130">
        <v>0</v>
      </c>
      <c r="E32" s="131">
        <v>0</v>
      </c>
      <c r="F32" s="131">
        <v>0</v>
      </c>
      <c r="G32" s="130">
        <v>156858</v>
      </c>
      <c r="H32" s="130">
        <v>101048</v>
      </c>
      <c r="I32" s="131">
        <v>185818</v>
      </c>
      <c r="J32" s="131">
        <v>157688</v>
      </c>
      <c r="K32" s="130">
        <f t="shared" si="1"/>
        <v>158534</v>
      </c>
      <c r="L32" s="130">
        <f t="shared" si="2"/>
        <v>101048</v>
      </c>
      <c r="M32" s="130">
        <f t="shared" si="2"/>
        <v>185818</v>
      </c>
      <c r="N32" s="130">
        <f t="shared" si="2"/>
        <v>157688</v>
      </c>
    </row>
    <row r="33" spans="1:14" ht="15">
      <c r="A33" s="128">
        <v>25</v>
      </c>
      <c r="B33" s="133" t="s">
        <v>222</v>
      </c>
      <c r="C33" s="130">
        <v>0</v>
      </c>
      <c r="D33" s="130">
        <v>0</v>
      </c>
      <c r="E33" s="131">
        <v>0</v>
      </c>
      <c r="F33" s="131">
        <v>0</v>
      </c>
      <c r="G33" s="130">
        <v>156858</v>
      </c>
      <c r="H33" s="130">
        <v>101048</v>
      </c>
      <c r="I33" s="131">
        <v>116324</v>
      </c>
      <c r="J33" s="131">
        <v>116324</v>
      </c>
      <c r="K33" s="130">
        <f t="shared" si="1"/>
        <v>156858</v>
      </c>
      <c r="L33" s="130">
        <f t="shared" si="2"/>
        <v>101048</v>
      </c>
      <c r="M33" s="130">
        <f t="shared" si="2"/>
        <v>116324</v>
      </c>
      <c r="N33" s="130">
        <f t="shared" si="2"/>
        <v>116324</v>
      </c>
    </row>
    <row r="34" spans="1:14" ht="15">
      <c r="A34" s="128">
        <v>26</v>
      </c>
      <c r="B34" s="129" t="s">
        <v>223</v>
      </c>
      <c r="C34" s="130">
        <v>0</v>
      </c>
      <c r="D34" s="130">
        <v>0</v>
      </c>
      <c r="E34" s="131">
        <v>0</v>
      </c>
      <c r="F34" s="131">
        <v>0</v>
      </c>
      <c r="G34" s="130">
        <v>0</v>
      </c>
      <c r="H34" s="130">
        <v>0</v>
      </c>
      <c r="I34" s="131">
        <v>17</v>
      </c>
      <c r="J34" s="131">
        <v>17</v>
      </c>
      <c r="K34" s="130">
        <f t="shared" si="1"/>
        <v>0</v>
      </c>
      <c r="L34" s="130">
        <f t="shared" si="2"/>
        <v>0</v>
      </c>
      <c r="M34" s="130">
        <f t="shared" si="2"/>
        <v>17</v>
      </c>
      <c r="N34" s="130">
        <f t="shared" si="2"/>
        <v>17</v>
      </c>
    </row>
    <row r="35" spans="1:14" ht="15">
      <c r="A35" s="128">
        <v>27</v>
      </c>
      <c r="B35" s="133" t="s">
        <v>224</v>
      </c>
      <c r="C35" s="130">
        <v>0</v>
      </c>
      <c r="D35" s="130">
        <v>0</v>
      </c>
      <c r="E35" s="131">
        <v>0</v>
      </c>
      <c r="F35" s="131">
        <v>0</v>
      </c>
      <c r="G35" s="130">
        <v>0</v>
      </c>
      <c r="H35" s="130">
        <v>0</v>
      </c>
      <c r="I35" s="131">
        <v>17</v>
      </c>
      <c r="J35" s="131">
        <v>17</v>
      </c>
      <c r="K35" s="130">
        <f t="shared" si="1"/>
        <v>0</v>
      </c>
      <c r="L35" s="130">
        <f t="shared" si="2"/>
        <v>0</v>
      </c>
      <c r="M35" s="130">
        <f t="shared" si="2"/>
        <v>17</v>
      </c>
      <c r="N35" s="130">
        <f t="shared" si="2"/>
        <v>17</v>
      </c>
    </row>
    <row r="36" spans="1:14" ht="15">
      <c r="A36" s="128">
        <v>28</v>
      </c>
      <c r="B36" s="133" t="s">
        <v>225</v>
      </c>
      <c r="C36" s="130">
        <v>0</v>
      </c>
      <c r="D36" s="130">
        <v>0</v>
      </c>
      <c r="E36" s="131">
        <v>0</v>
      </c>
      <c r="F36" s="131">
        <v>0</v>
      </c>
      <c r="G36" s="130">
        <v>47149</v>
      </c>
      <c r="H36" s="130">
        <v>37400</v>
      </c>
      <c r="I36" s="131">
        <v>37400</v>
      </c>
      <c r="J36" s="131">
        <v>38613</v>
      </c>
      <c r="K36" s="130">
        <f t="shared" si="1"/>
        <v>47149</v>
      </c>
      <c r="L36" s="130">
        <f t="shared" si="2"/>
        <v>37400</v>
      </c>
      <c r="M36" s="130">
        <f t="shared" si="2"/>
        <v>37400</v>
      </c>
      <c r="N36" s="130">
        <f t="shared" si="2"/>
        <v>38613</v>
      </c>
    </row>
    <row r="37" spans="1:14" ht="15">
      <c r="A37" s="128">
        <v>29</v>
      </c>
      <c r="B37" s="133" t="s">
        <v>226</v>
      </c>
      <c r="C37" s="130">
        <v>0</v>
      </c>
      <c r="D37" s="130">
        <v>0</v>
      </c>
      <c r="E37" s="131">
        <v>0</v>
      </c>
      <c r="F37" s="131">
        <v>0</v>
      </c>
      <c r="G37" s="130">
        <v>43446</v>
      </c>
      <c r="H37" s="223">
        <v>34400</v>
      </c>
      <c r="I37" s="222">
        <v>34400</v>
      </c>
      <c r="J37" s="222">
        <v>36664</v>
      </c>
      <c r="K37" s="130">
        <f t="shared" si="1"/>
        <v>43446</v>
      </c>
      <c r="L37" s="130">
        <f t="shared" si="2"/>
        <v>34400</v>
      </c>
      <c r="M37" s="130">
        <f t="shared" si="2"/>
        <v>34400</v>
      </c>
      <c r="N37" s="130">
        <f t="shared" si="2"/>
        <v>36664</v>
      </c>
    </row>
    <row r="38" spans="1:14" ht="15">
      <c r="A38" s="128">
        <v>30</v>
      </c>
      <c r="B38" s="133" t="s">
        <v>227</v>
      </c>
      <c r="C38" s="130">
        <v>0</v>
      </c>
      <c r="D38" s="130">
        <v>0</v>
      </c>
      <c r="E38" s="131">
        <v>0</v>
      </c>
      <c r="F38" s="131">
        <v>0</v>
      </c>
      <c r="G38" s="130">
        <v>2928</v>
      </c>
      <c r="H38" s="130">
        <v>3000</v>
      </c>
      <c r="I38" s="131">
        <v>3000</v>
      </c>
      <c r="J38" s="131">
        <v>1949</v>
      </c>
      <c r="K38" s="130">
        <f t="shared" si="1"/>
        <v>2928</v>
      </c>
      <c r="L38" s="130">
        <f t="shared" si="2"/>
        <v>3000</v>
      </c>
      <c r="M38" s="130">
        <f t="shared" si="2"/>
        <v>3000</v>
      </c>
      <c r="N38" s="130">
        <f t="shared" si="2"/>
        <v>1949</v>
      </c>
    </row>
    <row r="39" spans="1:14" ht="15">
      <c r="A39" s="128">
        <v>31</v>
      </c>
      <c r="B39" s="129" t="s">
        <v>25</v>
      </c>
      <c r="C39" s="130">
        <v>16434</v>
      </c>
      <c r="D39" s="130">
        <v>0</v>
      </c>
      <c r="E39" s="131">
        <v>11500</v>
      </c>
      <c r="F39" s="131">
        <v>23921</v>
      </c>
      <c r="G39" s="130">
        <v>13550</v>
      </c>
      <c r="H39" s="130">
        <v>30921</v>
      </c>
      <c r="I39" s="131">
        <v>11994</v>
      </c>
      <c r="J39" s="131">
        <v>9039</v>
      </c>
      <c r="K39" s="130">
        <f t="shared" si="1"/>
        <v>29984</v>
      </c>
      <c r="L39" s="130">
        <f t="shared" si="2"/>
        <v>30921</v>
      </c>
      <c r="M39" s="130">
        <f t="shared" si="2"/>
        <v>23494</v>
      </c>
      <c r="N39" s="130">
        <f t="shared" si="2"/>
        <v>32960</v>
      </c>
    </row>
    <row r="40" spans="1:14" ht="15">
      <c r="A40" s="128">
        <v>32</v>
      </c>
      <c r="B40" s="129" t="s">
        <v>26</v>
      </c>
      <c r="C40" s="130">
        <v>0</v>
      </c>
      <c r="D40" s="130">
        <v>0</v>
      </c>
      <c r="E40" s="131">
        <v>0</v>
      </c>
      <c r="F40" s="131">
        <v>0</v>
      </c>
      <c r="G40" s="131">
        <v>30143</v>
      </c>
      <c r="H40" s="131">
        <v>0</v>
      </c>
      <c r="I40" s="131">
        <v>0</v>
      </c>
      <c r="J40" s="131">
        <v>0</v>
      </c>
      <c r="K40" s="130">
        <f t="shared" si="1"/>
        <v>30143</v>
      </c>
      <c r="L40" s="130">
        <f t="shared" si="2"/>
        <v>0</v>
      </c>
      <c r="M40" s="130">
        <f t="shared" si="2"/>
        <v>0</v>
      </c>
      <c r="N40" s="130">
        <f t="shared" si="2"/>
        <v>0</v>
      </c>
    </row>
    <row r="41" spans="1:14" ht="15">
      <c r="A41" s="128">
        <v>33</v>
      </c>
      <c r="B41" s="133" t="s">
        <v>228</v>
      </c>
      <c r="C41" s="130">
        <v>0</v>
      </c>
      <c r="D41" s="130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0">
        <f t="shared" si="1"/>
        <v>0</v>
      </c>
      <c r="L41" s="130">
        <f t="shared" si="2"/>
        <v>0</v>
      </c>
      <c r="M41" s="130">
        <f t="shared" si="2"/>
        <v>0</v>
      </c>
      <c r="N41" s="130">
        <f t="shared" si="2"/>
        <v>0</v>
      </c>
    </row>
    <row r="42" spans="1:14" ht="15">
      <c r="A42" s="128">
        <v>34</v>
      </c>
      <c r="B42" s="129" t="s">
        <v>229</v>
      </c>
      <c r="C42" s="130">
        <v>0</v>
      </c>
      <c r="D42" s="130">
        <v>0</v>
      </c>
      <c r="E42" s="131">
        <v>0</v>
      </c>
      <c r="F42" s="131">
        <v>0</v>
      </c>
      <c r="G42" s="131">
        <v>0</v>
      </c>
      <c r="H42" s="131">
        <v>44098</v>
      </c>
      <c r="I42" s="131">
        <v>0</v>
      </c>
      <c r="J42" s="131">
        <v>19059</v>
      </c>
      <c r="K42" s="130">
        <f t="shared" si="1"/>
        <v>0</v>
      </c>
      <c r="L42" s="130">
        <f t="shared" si="2"/>
        <v>44098</v>
      </c>
      <c r="M42" s="130">
        <f t="shared" si="2"/>
        <v>0</v>
      </c>
      <c r="N42" s="130">
        <f t="shared" si="2"/>
        <v>19059</v>
      </c>
    </row>
    <row r="43" spans="1:14" ht="30.75" customHeight="1">
      <c r="A43" s="128">
        <v>35</v>
      </c>
      <c r="B43" s="140" t="s">
        <v>230</v>
      </c>
      <c r="C43" s="130">
        <v>0</v>
      </c>
      <c r="D43" s="130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0">
        <f t="shared" si="1"/>
        <v>0</v>
      </c>
      <c r="L43" s="130">
        <f t="shared" si="2"/>
        <v>0</v>
      </c>
      <c r="M43" s="130">
        <f t="shared" si="2"/>
        <v>0</v>
      </c>
      <c r="N43" s="130">
        <f t="shared" si="2"/>
        <v>0</v>
      </c>
    </row>
    <row r="44" spans="1:14" ht="15">
      <c r="A44" s="128">
        <v>36</v>
      </c>
      <c r="B44" s="129" t="s">
        <v>231</v>
      </c>
      <c r="C44" s="130">
        <v>0</v>
      </c>
      <c r="D44" s="130">
        <v>0</v>
      </c>
      <c r="E44" s="131">
        <v>0</v>
      </c>
      <c r="F44" s="131">
        <v>0</v>
      </c>
      <c r="G44" s="131">
        <v>0</v>
      </c>
      <c r="H44" s="131">
        <v>31478</v>
      </c>
      <c r="I44" s="131">
        <v>0</v>
      </c>
      <c r="J44" s="131">
        <v>0</v>
      </c>
      <c r="K44" s="130">
        <f t="shared" si="1"/>
        <v>0</v>
      </c>
      <c r="L44" s="130">
        <f t="shared" si="2"/>
        <v>31478</v>
      </c>
      <c r="M44" s="130">
        <f t="shared" si="2"/>
        <v>0</v>
      </c>
      <c r="N44" s="130">
        <f t="shared" si="2"/>
        <v>0</v>
      </c>
    </row>
    <row r="45" spans="1:14" ht="31.5" customHeight="1">
      <c r="A45" s="128">
        <v>37</v>
      </c>
      <c r="B45" s="140" t="s">
        <v>232</v>
      </c>
      <c r="C45" s="130">
        <v>0</v>
      </c>
      <c r="D45" s="130"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0">
        <f t="shared" si="1"/>
        <v>0</v>
      </c>
      <c r="L45" s="130">
        <f t="shared" si="2"/>
        <v>0</v>
      </c>
      <c r="M45" s="130">
        <f t="shared" si="2"/>
        <v>0</v>
      </c>
      <c r="N45" s="130">
        <f t="shared" si="2"/>
        <v>0</v>
      </c>
    </row>
    <row r="46" spans="1:14" ht="27" customHeight="1">
      <c r="A46" s="233">
        <v>38</v>
      </c>
      <c r="B46" s="234" t="s">
        <v>233</v>
      </c>
      <c r="C46" s="232">
        <f aca="true" t="shared" si="5" ref="C46:J46">SUM(C32:C45)-C33-C35-C37-C38-C41-C43-C45</f>
        <v>18110</v>
      </c>
      <c r="D46" s="232">
        <f t="shared" si="5"/>
        <v>0</v>
      </c>
      <c r="E46" s="232">
        <f t="shared" si="5"/>
        <v>11500</v>
      </c>
      <c r="F46" s="232">
        <f t="shared" si="5"/>
        <v>23921</v>
      </c>
      <c r="G46" s="232">
        <f t="shared" si="5"/>
        <v>247700</v>
      </c>
      <c r="H46" s="232">
        <f t="shared" si="5"/>
        <v>244945</v>
      </c>
      <c r="I46" s="232">
        <f t="shared" si="5"/>
        <v>235229</v>
      </c>
      <c r="J46" s="232">
        <f t="shared" si="5"/>
        <v>224416</v>
      </c>
      <c r="K46" s="231">
        <f t="shared" si="1"/>
        <v>265810</v>
      </c>
      <c r="L46" s="231">
        <f t="shared" si="2"/>
        <v>244945</v>
      </c>
      <c r="M46" s="231">
        <f t="shared" si="2"/>
        <v>246729</v>
      </c>
      <c r="N46" s="231">
        <f t="shared" si="2"/>
        <v>248337</v>
      </c>
    </row>
    <row r="47" spans="1:14" ht="15">
      <c r="A47" s="128">
        <v>36</v>
      </c>
      <c r="B47" s="129" t="s">
        <v>234</v>
      </c>
      <c r="C47" s="131">
        <v>0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0">
        <f t="shared" si="1"/>
        <v>0</v>
      </c>
      <c r="L47" s="130">
        <f t="shared" si="2"/>
        <v>0</v>
      </c>
      <c r="M47" s="130">
        <f t="shared" si="2"/>
        <v>0</v>
      </c>
      <c r="N47" s="231">
        <f t="shared" si="2"/>
        <v>0</v>
      </c>
    </row>
    <row r="48" spans="1:14" ht="15">
      <c r="A48" s="128">
        <v>37</v>
      </c>
      <c r="B48" s="129" t="s">
        <v>235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0">
        <f t="shared" si="1"/>
        <v>0</v>
      </c>
      <c r="L48" s="130">
        <f t="shared" si="2"/>
        <v>0</v>
      </c>
      <c r="M48" s="130">
        <f t="shared" si="2"/>
        <v>0</v>
      </c>
      <c r="N48" s="231">
        <f t="shared" si="2"/>
        <v>0</v>
      </c>
    </row>
    <row r="49" spans="1:14" ht="15">
      <c r="A49" s="128">
        <v>38</v>
      </c>
      <c r="B49" s="129" t="s">
        <v>236</v>
      </c>
      <c r="C49" s="131">
        <v>1914</v>
      </c>
      <c r="D49" s="131">
        <v>0</v>
      </c>
      <c r="E49" s="131">
        <v>0</v>
      </c>
      <c r="F49" s="131">
        <v>0</v>
      </c>
      <c r="G49" s="131">
        <v>35167</v>
      </c>
      <c r="H49" s="131">
        <v>0</v>
      </c>
      <c r="I49" s="131">
        <v>81571</v>
      </c>
      <c r="J49" s="131">
        <v>0</v>
      </c>
      <c r="K49" s="130">
        <f t="shared" si="1"/>
        <v>37081</v>
      </c>
      <c r="L49" s="130">
        <f t="shared" si="2"/>
        <v>0</v>
      </c>
      <c r="M49" s="130">
        <f t="shared" si="2"/>
        <v>81571</v>
      </c>
      <c r="N49" s="231">
        <f t="shared" si="2"/>
        <v>0</v>
      </c>
    </row>
    <row r="50" spans="1:14" ht="15">
      <c r="A50" s="128">
        <v>39</v>
      </c>
      <c r="B50" s="129" t="s">
        <v>215</v>
      </c>
      <c r="C50" s="131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2616</v>
      </c>
      <c r="K50" s="130">
        <f t="shared" si="1"/>
        <v>0</v>
      </c>
      <c r="L50" s="130">
        <f t="shared" si="2"/>
        <v>0</v>
      </c>
      <c r="M50" s="130">
        <f t="shared" si="2"/>
        <v>0</v>
      </c>
      <c r="N50" s="231">
        <f t="shared" si="2"/>
        <v>2616</v>
      </c>
    </row>
    <row r="51" spans="1:14" ht="15">
      <c r="A51" s="128">
        <v>40</v>
      </c>
      <c r="B51" s="129" t="s">
        <v>237</v>
      </c>
      <c r="C51" s="131">
        <v>0</v>
      </c>
      <c r="D51" s="131">
        <v>0</v>
      </c>
      <c r="E51" s="131">
        <v>0</v>
      </c>
      <c r="F51" s="131">
        <v>0</v>
      </c>
      <c r="G51" s="131">
        <v>0</v>
      </c>
      <c r="H51" s="131">
        <v>0</v>
      </c>
      <c r="I51" s="131">
        <v>0</v>
      </c>
      <c r="J51" s="131">
        <v>0</v>
      </c>
      <c r="K51" s="130">
        <f t="shared" si="1"/>
        <v>0</v>
      </c>
      <c r="L51" s="130">
        <f t="shared" si="2"/>
        <v>0</v>
      </c>
      <c r="M51" s="130">
        <f t="shared" si="2"/>
        <v>0</v>
      </c>
      <c r="N51" s="231">
        <f t="shared" si="2"/>
        <v>0</v>
      </c>
    </row>
    <row r="52" spans="1:14" ht="15">
      <c r="A52" s="128">
        <v>41</v>
      </c>
      <c r="B52" s="129" t="s">
        <v>238</v>
      </c>
      <c r="C52" s="131">
        <v>0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  <c r="K52" s="130">
        <f t="shared" si="1"/>
        <v>0</v>
      </c>
      <c r="L52" s="130">
        <f t="shared" si="2"/>
        <v>0</v>
      </c>
      <c r="M52" s="130">
        <f t="shared" si="2"/>
        <v>0</v>
      </c>
      <c r="N52" s="231">
        <f t="shared" si="2"/>
        <v>0</v>
      </c>
    </row>
    <row r="53" spans="1:14" ht="15">
      <c r="A53" s="128">
        <v>42</v>
      </c>
      <c r="B53" s="129" t="s">
        <v>239</v>
      </c>
      <c r="C53" s="131">
        <v>0</v>
      </c>
      <c r="D53" s="131">
        <v>0</v>
      </c>
      <c r="E53" s="131">
        <v>0</v>
      </c>
      <c r="F53" s="131">
        <v>0</v>
      </c>
      <c r="G53" s="131">
        <v>0</v>
      </c>
      <c r="H53" s="131">
        <v>0</v>
      </c>
      <c r="I53" s="131">
        <v>0</v>
      </c>
      <c r="J53" s="131">
        <v>0</v>
      </c>
      <c r="K53" s="130">
        <f t="shared" si="1"/>
        <v>0</v>
      </c>
      <c r="L53" s="130">
        <f t="shared" si="2"/>
        <v>0</v>
      </c>
      <c r="M53" s="130">
        <f t="shared" si="2"/>
        <v>0</v>
      </c>
      <c r="N53" s="231">
        <f t="shared" si="2"/>
        <v>0</v>
      </c>
    </row>
    <row r="54" spans="1:14" ht="15">
      <c r="A54" s="128">
        <v>43</v>
      </c>
      <c r="B54" s="129" t="s">
        <v>240</v>
      </c>
      <c r="C54" s="130">
        <v>34483</v>
      </c>
      <c r="D54" s="130">
        <v>70509</v>
      </c>
      <c r="E54" s="131">
        <v>64696</v>
      </c>
      <c r="F54" s="131">
        <v>40495</v>
      </c>
      <c r="G54" s="130">
        <v>0</v>
      </c>
      <c r="H54" s="130">
        <v>0</v>
      </c>
      <c r="I54" s="131">
        <v>51211</v>
      </c>
      <c r="J54" s="131">
        <v>0</v>
      </c>
      <c r="K54" s="130">
        <f t="shared" si="1"/>
        <v>34483</v>
      </c>
      <c r="L54" s="130">
        <f t="shared" si="2"/>
        <v>70509</v>
      </c>
      <c r="M54" s="130">
        <f t="shared" si="2"/>
        <v>115907</v>
      </c>
      <c r="N54" s="231">
        <f t="shared" si="2"/>
        <v>40495</v>
      </c>
    </row>
    <row r="55" spans="1:14" ht="15">
      <c r="A55" s="137">
        <v>44</v>
      </c>
      <c r="B55" s="138" t="s">
        <v>241</v>
      </c>
      <c r="C55" s="142">
        <f aca="true" t="shared" si="6" ref="C55:J55">SUM(C47:C54)</f>
        <v>36397</v>
      </c>
      <c r="D55" s="142">
        <f t="shared" si="6"/>
        <v>70509</v>
      </c>
      <c r="E55" s="142">
        <f t="shared" si="6"/>
        <v>64696</v>
      </c>
      <c r="F55" s="142">
        <f t="shared" si="6"/>
        <v>40495</v>
      </c>
      <c r="G55" s="142">
        <f t="shared" si="6"/>
        <v>35167</v>
      </c>
      <c r="H55" s="142">
        <f t="shared" si="6"/>
        <v>0</v>
      </c>
      <c r="I55" s="142">
        <f t="shared" si="6"/>
        <v>132782</v>
      </c>
      <c r="J55" s="142">
        <f t="shared" si="6"/>
        <v>2616</v>
      </c>
      <c r="K55" s="130">
        <f>SUM(C55+G55)</f>
        <v>71564</v>
      </c>
      <c r="L55" s="130">
        <f t="shared" si="2"/>
        <v>70509</v>
      </c>
      <c r="M55" s="130">
        <f t="shared" si="2"/>
        <v>197478</v>
      </c>
      <c r="N55" s="231">
        <f t="shared" si="2"/>
        <v>43111</v>
      </c>
    </row>
    <row r="56" spans="1:14" ht="15">
      <c r="A56" s="128">
        <v>45</v>
      </c>
      <c r="B56" s="129" t="s">
        <v>242</v>
      </c>
      <c r="C56" s="130">
        <v>0</v>
      </c>
      <c r="D56" s="130">
        <v>0</v>
      </c>
      <c r="E56" s="131">
        <v>0</v>
      </c>
      <c r="F56" s="131">
        <v>0</v>
      </c>
      <c r="G56" s="130">
        <v>12546</v>
      </c>
      <c r="H56" s="130">
        <v>0</v>
      </c>
      <c r="I56" s="131">
        <v>0</v>
      </c>
      <c r="J56" s="131">
        <v>0</v>
      </c>
      <c r="K56" s="130">
        <f t="shared" si="1"/>
        <v>12546</v>
      </c>
      <c r="L56" s="130">
        <f t="shared" si="2"/>
        <v>0</v>
      </c>
      <c r="M56" s="130">
        <f t="shared" si="2"/>
        <v>0</v>
      </c>
      <c r="N56" s="231">
        <f t="shared" si="2"/>
        <v>0</v>
      </c>
    </row>
    <row r="57" spans="1:14" ht="15">
      <c r="A57" s="128">
        <v>46</v>
      </c>
      <c r="B57" s="129"/>
      <c r="C57" s="130"/>
      <c r="D57" s="130"/>
      <c r="E57" s="131"/>
      <c r="F57" s="131"/>
      <c r="G57" s="130"/>
      <c r="H57" s="130"/>
      <c r="I57" s="131"/>
      <c r="J57" s="131"/>
      <c r="K57" s="130"/>
      <c r="L57" s="130"/>
      <c r="M57" s="130"/>
      <c r="N57" s="231">
        <f t="shared" si="2"/>
        <v>0</v>
      </c>
    </row>
    <row r="58" spans="1:14" ht="15">
      <c r="A58" s="233">
        <v>47</v>
      </c>
      <c r="B58" s="235" t="s">
        <v>243</v>
      </c>
      <c r="C58" s="232">
        <f aca="true" t="shared" si="7" ref="C58:J58">C46+C55+SUM(C56:C57)</f>
        <v>54507</v>
      </c>
      <c r="D58" s="232">
        <f t="shared" si="7"/>
        <v>70509</v>
      </c>
      <c r="E58" s="232">
        <f t="shared" si="7"/>
        <v>76196</v>
      </c>
      <c r="F58" s="232">
        <f t="shared" si="7"/>
        <v>64416</v>
      </c>
      <c r="G58" s="232">
        <f t="shared" si="7"/>
        <v>295413</v>
      </c>
      <c r="H58" s="232">
        <f t="shared" si="7"/>
        <v>244945</v>
      </c>
      <c r="I58" s="232">
        <f t="shared" si="7"/>
        <v>368011</v>
      </c>
      <c r="J58" s="232">
        <f t="shared" si="7"/>
        <v>227032</v>
      </c>
      <c r="K58" s="231">
        <f t="shared" si="1"/>
        <v>349920</v>
      </c>
      <c r="L58" s="231">
        <f t="shared" si="2"/>
        <v>315454</v>
      </c>
      <c r="M58" s="231">
        <f t="shared" si="2"/>
        <v>444207</v>
      </c>
      <c r="N58" s="231">
        <f t="shared" si="2"/>
        <v>291448</v>
      </c>
    </row>
    <row r="59" spans="1:14" ht="26.25" customHeight="1">
      <c r="A59" s="233">
        <v>48</v>
      </c>
      <c r="B59" s="236" t="s">
        <v>244</v>
      </c>
      <c r="C59" s="232">
        <f aca="true" t="shared" si="8" ref="C59:J59">C46-C22</f>
        <v>-34977</v>
      </c>
      <c r="D59" s="232">
        <f t="shared" si="8"/>
        <v>-70509</v>
      </c>
      <c r="E59" s="232">
        <f t="shared" si="8"/>
        <v>-64696</v>
      </c>
      <c r="F59" s="232">
        <f t="shared" si="8"/>
        <v>-37336</v>
      </c>
      <c r="G59" s="232">
        <f t="shared" si="8"/>
        <v>63522</v>
      </c>
      <c r="H59" s="232">
        <f t="shared" si="8"/>
        <v>70509</v>
      </c>
      <c r="I59" s="232">
        <f t="shared" si="8"/>
        <v>-73773</v>
      </c>
      <c r="J59" s="232">
        <f t="shared" si="8"/>
        <v>34459</v>
      </c>
      <c r="K59" s="231">
        <f t="shared" si="1"/>
        <v>28545</v>
      </c>
      <c r="L59" s="231">
        <f t="shared" si="2"/>
        <v>0</v>
      </c>
      <c r="M59" s="231">
        <f t="shared" si="2"/>
        <v>-138469</v>
      </c>
      <c r="N59" s="231">
        <f t="shared" si="2"/>
        <v>-2877</v>
      </c>
    </row>
    <row r="60" spans="1:14" ht="15">
      <c r="A60" s="233">
        <v>49</v>
      </c>
      <c r="B60" s="235" t="s">
        <v>245</v>
      </c>
      <c r="C60" s="232">
        <f aca="true" t="shared" si="9" ref="C60:J60">C55-C28</f>
        <v>36397</v>
      </c>
      <c r="D60" s="232">
        <f t="shared" si="9"/>
        <v>70509</v>
      </c>
      <c r="E60" s="232">
        <f t="shared" si="9"/>
        <v>64696</v>
      </c>
      <c r="F60" s="232">
        <f t="shared" si="9"/>
        <v>40495</v>
      </c>
      <c r="G60" s="232">
        <f t="shared" si="9"/>
        <v>-7397</v>
      </c>
      <c r="H60" s="232">
        <f t="shared" si="9"/>
        <v>-70509</v>
      </c>
      <c r="I60" s="232">
        <f t="shared" si="9"/>
        <v>73773</v>
      </c>
      <c r="J60" s="232">
        <f t="shared" si="9"/>
        <v>-37879</v>
      </c>
      <c r="K60" s="231">
        <f t="shared" si="1"/>
        <v>29000</v>
      </c>
      <c r="L60" s="231">
        <f t="shared" si="2"/>
        <v>0</v>
      </c>
      <c r="M60" s="231">
        <f t="shared" si="2"/>
        <v>138469</v>
      </c>
      <c r="N60" s="231">
        <f t="shared" si="2"/>
        <v>2616</v>
      </c>
    </row>
    <row r="61" spans="1:14" ht="21" customHeight="1">
      <c r="A61" s="233">
        <v>50</v>
      </c>
      <c r="B61" s="236" t="s">
        <v>246</v>
      </c>
      <c r="C61" s="232">
        <f aca="true" t="shared" si="10" ref="C61:J61">C58-C31</f>
        <v>1928</v>
      </c>
      <c r="D61" s="232">
        <f t="shared" si="10"/>
        <v>0</v>
      </c>
      <c r="E61" s="232">
        <f t="shared" si="10"/>
        <v>0</v>
      </c>
      <c r="F61" s="232">
        <f t="shared" si="10"/>
        <v>3159</v>
      </c>
      <c r="G61" s="232">
        <f t="shared" si="10"/>
        <v>57701</v>
      </c>
      <c r="H61" s="232">
        <f t="shared" si="10"/>
        <v>0</v>
      </c>
      <c r="I61" s="232">
        <f t="shared" si="10"/>
        <v>0</v>
      </c>
      <c r="J61" s="232">
        <f t="shared" si="10"/>
        <v>-3420</v>
      </c>
      <c r="K61" s="231">
        <f t="shared" si="1"/>
        <v>59629</v>
      </c>
      <c r="L61" s="231">
        <f t="shared" si="2"/>
        <v>0</v>
      </c>
      <c r="M61" s="231">
        <f t="shared" si="2"/>
        <v>0</v>
      </c>
      <c r="N61" s="231">
        <f t="shared" si="2"/>
        <v>-261</v>
      </c>
    </row>
  </sheetData>
  <sheetProtection/>
  <mergeCells count="21">
    <mergeCell ref="A6:A9"/>
    <mergeCell ref="B6:B9"/>
    <mergeCell ref="H7:H9"/>
    <mergeCell ref="I7:I9"/>
    <mergeCell ref="F7:F9"/>
    <mergeCell ref="A1:N1"/>
    <mergeCell ref="M5:N5"/>
    <mergeCell ref="A3:F3"/>
    <mergeCell ref="B4:F4"/>
    <mergeCell ref="K6:N6"/>
    <mergeCell ref="C6:F6"/>
    <mergeCell ref="L7:L9"/>
    <mergeCell ref="G6:J6"/>
    <mergeCell ref="N7:N9"/>
    <mergeCell ref="J7:J9"/>
    <mergeCell ref="M7:M9"/>
    <mergeCell ref="K7:K9"/>
    <mergeCell ref="C7:C9"/>
    <mergeCell ref="E7:E9"/>
    <mergeCell ref="G7:G9"/>
    <mergeCell ref="D7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="60" zoomScalePageLayoutView="0" workbookViewId="0" topLeftCell="A1">
      <selection activeCell="A5" sqref="A5"/>
    </sheetView>
  </sheetViews>
  <sheetFormatPr defaultColWidth="9.140625" defaultRowHeight="12.75"/>
  <cols>
    <col min="1" max="1" width="50.28125" style="0" customWidth="1"/>
    <col min="2" max="2" width="13.00390625" style="0" customWidth="1"/>
    <col min="3" max="3" width="13.8515625" style="0" customWidth="1"/>
  </cols>
  <sheetData>
    <row r="1" spans="1:3" ht="12.75">
      <c r="A1" s="358" t="s">
        <v>493</v>
      </c>
      <c r="B1" s="359"/>
      <c r="C1" s="359"/>
    </row>
    <row r="2" spans="1:13" ht="61.5" customHeight="1">
      <c r="A2" s="357" t="s">
        <v>466</v>
      </c>
      <c r="B2" s="357"/>
      <c r="C2" s="357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14.25" customHeight="1">
      <c r="A3" s="360" t="s">
        <v>386</v>
      </c>
      <c r="B3" s="361"/>
      <c r="C3" s="362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3" ht="28.5" customHeight="1">
      <c r="A4" s="152" t="s">
        <v>254</v>
      </c>
      <c r="B4" s="153" t="s">
        <v>269</v>
      </c>
      <c r="C4" s="153" t="s">
        <v>270</v>
      </c>
    </row>
    <row r="5" spans="1:4" ht="12.75">
      <c r="A5" s="150" t="s">
        <v>255</v>
      </c>
      <c r="B5" s="237">
        <v>5</v>
      </c>
      <c r="C5" s="237">
        <v>5</v>
      </c>
      <c r="D5" s="230" t="s">
        <v>428</v>
      </c>
    </row>
    <row r="6" spans="1:3" ht="12.75">
      <c r="A6" s="150" t="s">
        <v>256</v>
      </c>
      <c r="B6" s="237">
        <v>0</v>
      </c>
      <c r="C6" s="237">
        <v>0</v>
      </c>
    </row>
    <row r="7" spans="1:3" ht="12.75">
      <c r="A7" s="150" t="s">
        <v>257</v>
      </c>
      <c r="B7" s="237">
        <v>0</v>
      </c>
      <c r="C7" s="237">
        <v>0</v>
      </c>
    </row>
    <row r="8" spans="1:3" ht="12.75">
      <c r="A8" s="150" t="s">
        <v>258</v>
      </c>
      <c r="B8" s="237">
        <v>7173</v>
      </c>
      <c r="C8" s="237">
        <v>7173</v>
      </c>
    </row>
    <row r="9" spans="1:4" s="247" customFormat="1" ht="12.75">
      <c r="A9" s="244" t="s">
        <v>259</v>
      </c>
      <c r="B9" s="245">
        <v>2432</v>
      </c>
      <c r="C9" s="245">
        <v>2432</v>
      </c>
      <c r="D9" s="246" t="s">
        <v>419</v>
      </c>
    </row>
    <row r="10" spans="1:4" s="247" customFormat="1" ht="12.75">
      <c r="A10" s="244" t="s">
        <v>5</v>
      </c>
      <c r="B10" s="245">
        <v>2719</v>
      </c>
      <c r="C10" s="245">
        <v>2719</v>
      </c>
      <c r="D10" s="246" t="s">
        <v>421</v>
      </c>
    </row>
    <row r="11" spans="1:4" s="247" customFormat="1" ht="12.75">
      <c r="A11" s="244" t="s">
        <v>260</v>
      </c>
      <c r="B11" s="245">
        <v>100</v>
      </c>
      <c r="C11" s="245">
        <v>100</v>
      </c>
      <c r="D11" s="246" t="s">
        <v>420</v>
      </c>
    </row>
    <row r="12" spans="1:4" s="247" customFormat="1" ht="12.75">
      <c r="A12" s="244" t="s">
        <v>49</v>
      </c>
      <c r="B12" s="245">
        <v>1639</v>
      </c>
      <c r="C12" s="245">
        <v>1639</v>
      </c>
      <c r="D12" s="246" t="s">
        <v>422</v>
      </c>
    </row>
    <row r="13" spans="1:4" s="247" customFormat="1" ht="12.75">
      <c r="A13" s="244" t="s">
        <v>429</v>
      </c>
      <c r="B13" s="245">
        <v>2080</v>
      </c>
      <c r="C13" s="245">
        <v>2080</v>
      </c>
      <c r="D13" s="246" t="s">
        <v>430</v>
      </c>
    </row>
    <row r="14" spans="1:4" s="247" customFormat="1" ht="12.75">
      <c r="A14" s="244" t="s">
        <v>261</v>
      </c>
      <c r="B14" s="244"/>
      <c r="C14" s="244"/>
      <c r="D14" s="246" t="s">
        <v>431</v>
      </c>
    </row>
    <row r="15" spans="1:3" ht="12.75">
      <c r="A15" s="248" t="s">
        <v>441</v>
      </c>
      <c r="B15" s="249">
        <f>SUM(B5:B14)</f>
        <v>16148</v>
      </c>
      <c r="C15" s="249">
        <f>SUM(C5:C13)</f>
        <v>16148</v>
      </c>
    </row>
    <row r="16" spans="1:3" ht="12.75">
      <c r="A16" s="150" t="s">
        <v>262</v>
      </c>
      <c r="B16" s="150"/>
      <c r="C16" s="150"/>
    </row>
    <row r="17" spans="1:3" ht="12.75">
      <c r="A17" s="150" t="s">
        <v>263</v>
      </c>
      <c r="B17" s="237">
        <v>3584</v>
      </c>
      <c r="C17" s="237">
        <v>3584</v>
      </c>
    </row>
    <row r="18" spans="1:4" ht="12.75">
      <c r="A18" s="150" t="s">
        <v>264</v>
      </c>
      <c r="B18" s="237">
        <v>25774</v>
      </c>
      <c r="C18" s="237">
        <v>25774</v>
      </c>
      <c r="D18" s="230" t="s">
        <v>415</v>
      </c>
    </row>
    <row r="19" spans="1:3" ht="12.75">
      <c r="A19" s="150" t="s">
        <v>265</v>
      </c>
      <c r="B19" s="237">
        <v>3600</v>
      </c>
      <c r="C19" s="237">
        <v>3600</v>
      </c>
    </row>
    <row r="20" spans="1:3" ht="12.75">
      <c r="A20" s="248" t="s">
        <v>440</v>
      </c>
      <c r="B20" s="249">
        <f>SUM(B16:B19)</f>
        <v>32958</v>
      </c>
      <c r="C20" s="249">
        <f>SUM(C17:C19)</f>
        <v>32958</v>
      </c>
    </row>
    <row r="21" spans="1:8" ht="12.75">
      <c r="A21" s="150" t="s">
        <v>266</v>
      </c>
      <c r="B21" s="237">
        <v>5908</v>
      </c>
      <c r="C21" s="237">
        <v>5908</v>
      </c>
      <c r="D21">
        <v>-45</v>
      </c>
      <c r="E21" s="259">
        <v>-44212</v>
      </c>
      <c r="F21" s="259" t="s">
        <v>452</v>
      </c>
      <c r="G21" s="259"/>
      <c r="H21" s="259"/>
    </row>
    <row r="22" spans="1:3" ht="12.75">
      <c r="A22" s="150" t="s">
        <v>454</v>
      </c>
      <c r="B22" s="237">
        <v>12327</v>
      </c>
      <c r="C22" s="237">
        <v>12327</v>
      </c>
    </row>
    <row r="23" spans="1:3" ht="12.75">
      <c r="A23" s="257" t="s">
        <v>417</v>
      </c>
      <c r="B23" s="258">
        <f>SUM(B21:B22)</f>
        <v>18235</v>
      </c>
      <c r="C23" s="258">
        <f>SUM(C21:C22)</f>
        <v>18235</v>
      </c>
    </row>
    <row r="24" spans="1:8" s="242" customFormat="1" ht="12.75">
      <c r="A24" s="265" t="s">
        <v>438</v>
      </c>
      <c r="B24" s="262"/>
      <c r="C24" s="262">
        <v>35162</v>
      </c>
      <c r="D24" s="261">
        <v>392</v>
      </c>
      <c r="E24" s="260">
        <v>391680</v>
      </c>
      <c r="F24" s="260" t="s">
        <v>452</v>
      </c>
      <c r="G24" s="260"/>
      <c r="H24" s="260"/>
    </row>
    <row r="25" spans="1:3" ht="12.75">
      <c r="A25" s="266" t="s">
        <v>423</v>
      </c>
      <c r="B25" s="263"/>
      <c r="C25" s="263"/>
    </row>
    <row r="26" spans="1:3" ht="12.75">
      <c r="A26" s="266" t="s">
        <v>424</v>
      </c>
      <c r="B26" s="263"/>
      <c r="C26" s="263"/>
    </row>
    <row r="27" spans="1:3" ht="12.75">
      <c r="A27" s="266" t="s">
        <v>425</v>
      </c>
      <c r="B27" s="263"/>
      <c r="C27" s="263"/>
    </row>
    <row r="28" spans="1:3" ht="12.75">
      <c r="A28" s="267" t="s">
        <v>426</v>
      </c>
      <c r="B28" s="264"/>
      <c r="C28" s="264"/>
    </row>
    <row r="29" spans="1:3" ht="12.75">
      <c r="A29" s="240" t="s">
        <v>416</v>
      </c>
      <c r="B29" s="237">
        <v>3644</v>
      </c>
      <c r="C29" s="237">
        <f>SUM(C30:C31)</f>
        <v>3645</v>
      </c>
    </row>
    <row r="30" spans="1:3" ht="12.75">
      <c r="A30" s="239" t="s">
        <v>267</v>
      </c>
      <c r="B30" s="237"/>
      <c r="C30" s="237">
        <v>2104</v>
      </c>
    </row>
    <row r="31" spans="1:7" s="241" customFormat="1" ht="12.75">
      <c r="A31" s="239" t="s">
        <v>418</v>
      </c>
      <c r="B31" s="237"/>
      <c r="C31" s="237">
        <v>1541</v>
      </c>
      <c r="F31">
        <v>57042</v>
      </c>
      <c r="G31" s="230" t="s">
        <v>453</v>
      </c>
    </row>
    <row r="32" spans="1:7" ht="39">
      <c r="A32" s="250" t="s">
        <v>439</v>
      </c>
      <c r="B32" s="253">
        <f>SUM(B23+B24+B29)</f>
        <v>21879</v>
      </c>
      <c r="C32" s="253">
        <f>SUM(C23+C24+C29)</f>
        <v>57042</v>
      </c>
      <c r="F32" s="241">
        <v>392</v>
      </c>
      <c r="G32" s="241"/>
    </row>
    <row r="33" spans="1:6" ht="12.75">
      <c r="A33" s="150" t="s">
        <v>268</v>
      </c>
      <c r="B33" s="237">
        <v>1757</v>
      </c>
      <c r="C33" s="237">
        <v>1757</v>
      </c>
      <c r="F33">
        <f>SUM(F31:F32)</f>
        <v>57434</v>
      </c>
    </row>
    <row r="34" spans="1:3" ht="12.75">
      <c r="A34" s="251" t="s">
        <v>442</v>
      </c>
      <c r="B34" s="253">
        <f>SUM(B33)</f>
        <v>1757</v>
      </c>
      <c r="C34" s="253">
        <f>SUM(C33)</f>
        <v>1757</v>
      </c>
    </row>
    <row r="35" spans="1:3" ht="12.75">
      <c r="A35" s="150" t="s">
        <v>444</v>
      </c>
      <c r="B35" s="237"/>
      <c r="C35" s="237">
        <v>1590</v>
      </c>
    </row>
    <row r="36" spans="1:3" s="230" customFormat="1" ht="12.75">
      <c r="A36" s="150" t="s">
        <v>445</v>
      </c>
      <c r="B36" s="237"/>
      <c r="C36" s="237">
        <v>3563</v>
      </c>
    </row>
    <row r="37" spans="1:3" s="230" customFormat="1" ht="12.75">
      <c r="A37" s="252" t="s">
        <v>447</v>
      </c>
      <c r="B37" s="150"/>
      <c r="C37" s="256">
        <v>85</v>
      </c>
    </row>
    <row r="38" spans="1:4" ht="12.75">
      <c r="A38" s="150" t="s">
        <v>255</v>
      </c>
      <c r="B38" s="237"/>
      <c r="C38" s="237">
        <v>5</v>
      </c>
      <c r="D38" s="230" t="s">
        <v>428</v>
      </c>
    </row>
    <row r="39" spans="1:3" s="230" customFormat="1" ht="12.75">
      <c r="A39" s="251" t="s">
        <v>443</v>
      </c>
      <c r="B39" s="251"/>
      <c r="C39" s="253">
        <f>SUM(C35:C38)</f>
        <v>5243</v>
      </c>
    </row>
    <row r="40" spans="1:3" ht="12.75">
      <c r="A40" s="42" t="s">
        <v>272</v>
      </c>
      <c r="B40" s="237"/>
      <c r="C40" s="237">
        <v>970</v>
      </c>
    </row>
    <row r="41" spans="1:3" ht="12.75">
      <c r="A41" s="244" t="s">
        <v>449</v>
      </c>
      <c r="B41" s="244"/>
      <c r="C41" s="245">
        <v>98</v>
      </c>
    </row>
    <row r="42" spans="1:3" ht="12.75">
      <c r="A42" s="150" t="s">
        <v>271</v>
      </c>
      <c r="B42" s="237"/>
      <c r="C42" s="237">
        <v>724</v>
      </c>
    </row>
    <row r="43" spans="1:3" ht="12.75">
      <c r="A43" s="150" t="s">
        <v>450</v>
      </c>
      <c r="B43" s="150"/>
      <c r="C43" s="150">
        <v>1385</v>
      </c>
    </row>
    <row r="44" spans="1:3" ht="12.75">
      <c r="A44" s="251" t="s">
        <v>448</v>
      </c>
      <c r="B44" s="253"/>
      <c r="C44" s="253">
        <v>3176</v>
      </c>
    </row>
    <row r="45" spans="1:3" ht="12.75">
      <c r="A45" s="43" t="s">
        <v>451</v>
      </c>
      <c r="B45" s="44">
        <f>SUM(B15+B20+B32+B34+B39+B44)</f>
        <v>72742</v>
      </c>
      <c r="C45" s="44">
        <f>SUM(C15+C20+C32+C34+C39+C44)</f>
        <v>116324</v>
      </c>
    </row>
    <row r="47" spans="1:3" s="230" customFormat="1" ht="12.75">
      <c r="A47" s="150" t="s">
        <v>446</v>
      </c>
      <c r="B47" s="237"/>
      <c r="C47" s="237">
        <v>17</v>
      </c>
    </row>
    <row r="48" spans="1:3" s="230" customFormat="1" ht="12.75">
      <c r="A48" s="268" t="s">
        <v>455</v>
      </c>
      <c r="B48" s="269"/>
      <c r="C48" s="269">
        <f>SUM(C47)</f>
        <v>17</v>
      </c>
    </row>
    <row r="49" spans="1:3" s="230" customFormat="1" ht="12.75">
      <c r="A49" s="254"/>
      <c r="B49" s="255"/>
      <c r="C49" s="255"/>
    </row>
    <row r="50" spans="1:3" s="230" customFormat="1" ht="12.75">
      <c r="A50" s="254"/>
      <c r="B50" s="255"/>
      <c r="C50" s="255"/>
    </row>
    <row r="51" spans="1:3" s="230" customFormat="1" ht="12.75">
      <c r="A51" s="254"/>
      <c r="B51" s="255"/>
      <c r="C51" s="255"/>
    </row>
    <row r="52" spans="1:3" ht="12.75">
      <c r="A52" s="230" t="s">
        <v>427</v>
      </c>
      <c r="B52">
        <v>35162</v>
      </c>
      <c r="C52">
        <v>35162</v>
      </c>
    </row>
    <row r="53" ht="12.75">
      <c r="A53" s="243" t="s">
        <v>423</v>
      </c>
    </row>
    <row r="54" ht="12.75">
      <c r="A54" s="243" t="s">
        <v>424</v>
      </c>
    </row>
    <row r="55" ht="12.75">
      <c r="A55" s="243" t="s">
        <v>425</v>
      </c>
    </row>
    <row r="56" ht="12.75">
      <c r="A56" s="243" t="s">
        <v>426</v>
      </c>
    </row>
    <row r="58" ht="12.75">
      <c r="B58" s="23"/>
    </row>
  </sheetData>
  <sheetProtection/>
  <mergeCells count="3">
    <mergeCell ref="A2:C2"/>
    <mergeCell ref="A1:C1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Gyöngyöstarján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Gyöngyöstarján Község Önkormányzata</dc:creator>
  <cp:keywords/>
  <dc:description/>
  <cp:lastModifiedBy>Dr. Jakab Csaba</cp:lastModifiedBy>
  <cp:lastPrinted>2015-06-02T08:30:05Z</cp:lastPrinted>
  <dcterms:created xsi:type="dcterms:W3CDTF">2003-11-24T07:36:12Z</dcterms:created>
  <dcterms:modified xsi:type="dcterms:W3CDTF">2015-06-02T08:30:11Z</dcterms:modified>
  <cp:category/>
  <cp:version/>
  <cp:contentType/>
  <cp:contentStatus/>
</cp:coreProperties>
</file>