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4175" windowHeight="7875"/>
  </bookViews>
  <sheets>
    <sheet name="indoklás" sheetId="1" r:id="rId1"/>
    <sheet name="Munka2" sheetId="2" r:id="rId2"/>
  </sheets>
  <calcPr calcId="125725"/>
</workbook>
</file>

<file path=xl/calcChain.xml><?xml version="1.0" encoding="utf-8"?>
<calcChain xmlns="http://schemas.openxmlformats.org/spreadsheetml/2006/main">
  <c r="H718" i="1"/>
  <c r="H721"/>
  <c r="H720"/>
  <c r="F720"/>
  <c r="H725"/>
  <c r="H724"/>
  <c r="H723"/>
  <c r="H386"/>
  <c r="F386"/>
  <c r="F721"/>
  <c r="H277"/>
  <c r="F277"/>
  <c r="H367"/>
  <c r="H722" l="1"/>
  <c r="F718"/>
  <c r="F725"/>
  <c r="H706"/>
  <c r="H707" s="1"/>
  <c r="F706"/>
  <c r="F707" s="1"/>
  <c r="H656" l="1"/>
  <c r="F656"/>
  <c r="H581"/>
  <c r="F581"/>
  <c r="H545"/>
  <c r="F545"/>
  <c r="H535"/>
  <c r="F535"/>
  <c r="H505"/>
  <c r="F505"/>
  <c r="H423"/>
  <c r="F423"/>
  <c r="H418"/>
  <c r="H419" s="1"/>
  <c r="F418"/>
  <c r="F419" s="1"/>
  <c r="H357"/>
  <c r="F357"/>
  <c r="H305"/>
  <c r="F305"/>
  <c r="H310"/>
  <c r="F310"/>
  <c r="H211"/>
  <c r="F211"/>
  <c r="F693"/>
  <c r="H131"/>
  <c r="F131"/>
  <c r="H92"/>
  <c r="F92"/>
  <c r="H185"/>
  <c r="F185"/>
  <c r="H684"/>
  <c r="F684"/>
  <c r="H455"/>
  <c r="F82"/>
  <c r="F723"/>
  <c r="F671"/>
  <c r="F672" s="1"/>
  <c r="H671"/>
  <c r="H672" s="1"/>
  <c r="F648"/>
  <c r="H649"/>
  <c r="F649"/>
  <c r="H648"/>
  <c r="H619"/>
  <c r="H620" s="1"/>
  <c r="F619"/>
  <c r="F620" s="1"/>
  <c r="F367"/>
  <c r="H362"/>
  <c r="F362"/>
  <c r="H352"/>
  <c r="F352"/>
  <c r="H516"/>
  <c r="F516"/>
  <c r="H496"/>
  <c r="F496"/>
  <c r="F455"/>
  <c r="H432"/>
  <c r="H433" s="1"/>
  <c r="H434" s="1"/>
  <c r="F432"/>
  <c r="F433" s="1"/>
  <c r="F434" s="1"/>
  <c r="H397"/>
  <c r="H398" s="1"/>
  <c r="H399" s="1"/>
  <c r="F397"/>
  <c r="F398" s="1"/>
  <c r="F399" s="1"/>
  <c r="H381"/>
  <c r="F381"/>
  <c r="H243"/>
  <c r="H168"/>
  <c r="H160"/>
  <c r="F6"/>
  <c r="F21" s="1"/>
  <c r="F64" s="1"/>
  <c r="H717" l="1"/>
  <c r="F717"/>
  <c r="H424"/>
  <c r="F424"/>
  <c r="F727"/>
  <c r="H685"/>
  <c r="F657"/>
  <c r="F685"/>
  <c r="H657"/>
  <c r="F363"/>
  <c r="F368" s="1"/>
  <c r="H363"/>
  <c r="H368" s="1"/>
  <c r="F724"/>
  <c r="F329"/>
  <c r="F698"/>
  <c r="F629"/>
  <c r="F630" s="1"/>
  <c r="F608"/>
  <c r="F577"/>
  <c r="F561"/>
  <c r="F562" s="1"/>
  <c r="F479"/>
  <c r="F458"/>
  <c r="F382"/>
  <c r="F387" s="1"/>
  <c r="F291"/>
  <c r="F292" s="1"/>
  <c r="F272"/>
  <c r="F273" s="1"/>
  <c r="F278" s="1"/>
  <c r="F243"/>
  <c r="F233"/>
  <c r="F207"/>
  <c r="F181"/>
  <c r="F186" s="1"/>
  <c r="F168"/>
  <c r="F160"/>
  <c r="F127"/>
  <c r="F111"/>
  <c r="F108"/>
  <c r="F715" l="1"/>
  <c r="F480"/>
  <c r="F713"/>
  <c r="F93"/>
  <c r="F609"/>
  <c r="F610" s="1"/>
  <c r="F112"/>
  <c r="F716"/>
  <c r="F722"/>
  <c r="F330"/>
  <c r="F331" s="1"/>
  <c r="F234"/>
  <c r="F255" s="1"/>
  <c r="H693"/>
  <c r="H716" s="1"/>
  <c r="H698" l="1"/>
  <c r="H561"/>
  <c r="H479"/>
  <c r="H329" l="1"/>
  <c r="H330" l="1"/>
  <c r="H331" s="1"/>
  <c r="H629" l="1"/>
  <c r="H630" s="1"/>
  <c r="H577" l="1"/>
  <c r="H458"/>
  <c r="H480" s="1"/>
  <c r="H207" l="1"/>
  <c r="H127"/>
  <c r="H713" l="1"/>
  <c r="H111"/>
  <c r="H714" s="1"/>
  <c r="H108"/>
  <c r="H112" l="1"/>
  <c r="H82"/>
  <c r="H93" l="1"/>
  <c r="H608"/>
  <c r="H562"/>
  <c r="H609" l="1"/>
  <c r="H610" s="1"/>
  <c r="H382"/>
  <c r="H387" s="1"/>
  <c r="H291"/>
  <c r="H292" s="1"/>
  <c r="H272"/>
  <c r="H273" s="1"/>
  <c r="H278" s="1"/>
  <c r="H233"/>
  <c r="H181"/>
  <c r="H715" l="1"/>
  <c r="H719" s="1"/>
  <c r="H726" s="1"/>
  <c r="H186"/>
  <c r="H163"/>
  <c r="H170" s="1"/>
  <c r="H6"/>
  <c r="H21" s="1"/>
  <c r="H64" s="1"/>
  <c r="H727" s="1"/>
  <c r="H234" l="1"/>
  <c r="H255" s="1"/>
  <c r="F163"/>
  <c r="F170" s="1"/>
  <c r="F714"/>
  <c r="F719" s="1"/>
  <c r="F726" s="1"/>
</calcChain>
</file>

<file path=xl/sharedStrings.xml><?xml version="1.0" encoding="utf-8"?>
<sst xmlns="http://schemas.openxmlformats.org/spreadsheetml/2006/main" count="513" uniqueCount="232">
  <si>
    <t>Megnevezés</t>
  </si>
  <si>
    <t>Normatív állami hozzájárulás</t>
  </si>
  <si>
    <t>Bevételek mindösszesen:</t>
  </si>
  <si>
    <t>Szociális étkeztetés</t>
  </si>
  <si>
    <t>Állami hozzájárulások összesen:</t>
  </si>
  <si>
    <t>Személyi juttatások összesen:</t>
  </si>
  <si>
    <t>Munkaadót terhelő járulékok:</t>
  </si>
  <si>
    <t>Karbantartási,kisjavítási szolgáltatások</t>
  </si>
  <si>
    <t>Dologi és egyéb folyó kiadások összesen:</t>
  </si>
  <si>
    <t>Működési kiadások összesen:</t>
  </si>
  <si>
    <t>Felújítási ÁFA</t>
  </si>
  <si>
    <t>Felhalmozási kiadások összesen:</t>
  </si>
  <si>
    <t>Kiadások mindösszesen:</t>
  </si>
  <si>
    <t>Gépjárműadó</t>
  </si>
  <si>
    <t>Intézményi beruházási ÁFA</t>
  </si>
  <si>
    <t>Működési tartalékok</t>
  </si>
  <si>
    <t>Felhalmozási tartalék</t>
  </si>
  <si>
    <t>Működési célú pénzeszköz átadás vállalkozásnak</t>
  </si>
  <si>
    <t>Kiadások összesen</t>
  </si>
  <si>
    <t>12.000 Ft*12 hó</t>
  </si>
  <si>
    <t>Földterület vásárlása</t>
  </si>
  <si>
    <t xml:space="preserve">beszerz., szolg. felszám.forg.adója bázis </t>
  </si>
  <si>
    <t>Felhalmozási kiadások összesen</t>
  </si>
  <si>
    <t>Személyi juttatások</t>
  </si>
  <si>
    <t>Munkaadói járulékok</t>
  </si>
  <si>
    <t>Támogatásértékű működési kiadások</t>
  </si>
  <si>
    <t>Szociális célú támogatások</t>
  </si>
  <si>
    <t>Működési kiadások</t>
  </si>
  <si>
    <t>Felújítási kiadások</t>
  </si>
  <si>
    <t>Beruházási kiadások</t>
  </si>
  <si>
    <t>Felhalmozási célú átadás</t>
  </si>
  <si>
    <t>Tartalékok</t>
  </si>
  <si>
    <t>Rászorultságtól függő normatív kedvezmények</t>
  </si>
  <si>
    <t>Dologi és ellátotti juttatások</t>
  </si>
  <si>
    <t>cafeteria</t>
  </si>
  <si>
    <t>közfoglalkoztatás támogatása</t>
  </si>
  <si>
    <t>Szociális hozzájárulási adó</t>
  </si>
  <si>
    <t>bér 27%-a</t>
  </si>
  <si>
    <t>bér 27 %-a</t>
  </si>
  <si>
    <t>Óvodapedagógusok elismert létszáma</t>
  </si>
  <si>
    <t>Óvodaped.munkáját segítő létszáma</t>
  </si>
  <si>
    <t>Karbantartási, kisjavítási szolgáltatás</t>
  </si>
  <si>
    <t>Könyvtári,közművelődési feladatok</t>
  </si>
  <si>
    <t>ügyeleti díj 57 Ft/fő</t>
  </si>
  <si>
    <t>fogászati ügyelet 50Ft/fő/év</t>
  </si>
  <si>
    <t>Kistérségi Társulás (házi gondozás)</t>
  </si>
  <si>
    <t>Óvodába bejáró gyermek utaztatása</t>
  </si>
  <si>
    <t>Közös Önkormányzati Hivatal működésének tám.</t>
  </si>
  <si>
    <t>Óvodaműködtetési támogatás</t>
  </si>
  <si>
    <t>Közös Hivatal</t>
  </si>
  <si>
    <t>Intézményi Társulásnak és Közös Hivatalnak átadott</t>
  </si>
  <si>
    <t xml:space="preserve">Településüzemeltetéshez kapcsolódó feladatellátás </t>
  </si>
  <si>
    <t>Szociális feladatok egyéb támogatása</t>
  </si>
  <si>
    <t>Gyermekétkeztetés</t>
  </si>
  <si>
    <t>Általános támogatáshoz tartozó kiegészítés</t>
  </si>
  <si>
    <t>Termőföld bérbeadásból származó jöv.ut.SZJA</t>
  </si>
  <si>
    <t>Vagyoni típusú adók</t>
  </si>
  <si>
    <t>magánszemélyek kommunális adója</t>
  </si>
  <si>
    <t>Értékesítési és forgalmi adók</t>
  </si>
  <si>
    <t>állandó tevékenység után fizetett iparűzési adó</t>
  </si>
  <si>
    <t>helyi önkormányzatot megillető rész</t>
  </si>
  <si>
    <t>Egyéb áruhasználati és szolgáltatási adók</t>
  </si>
  <si>
    <t>idegenforgalmi adó,talajterhelési díj</t>
  </si>
  <si>
    <t>Áru- és készletértékesítés ellenértéke</t>
  </si>
  <si>
    <t>Önk.vagyon üzemeltetési,koncessziós bevétel</t>
  </si>
  <si>
    <t>Kiszámlázott ÁFA bevétel</t>
  </si>
  <si>
    <t>Kamatbevételek</t>
  </si>
  <si>
    <t>Szolgáltatások ellenértéke</t>
  </si>
  <si>
    <t>Egyéb működési bevételek</t>
  </si>
  <si>
    <t>045160 Közutak,hidak, alagutak üzemeltetése, fenntartása</t>
  </si>
  <si>
    <t>Üzemeltetési anyagok</t>
  </si>
  <si>
    <t>Szakmai tevékenységet segítő szolgáltatások</t>
  </si>
  <si>
    <t>Működési célú előzetesen felszámított ÁFA</t>
  </si>
  <si>
    <t>Ingatlanok felújítása</t>
  </si>
  <si>
    <t>Kiadások összesen:</t>
  </si>
  <si>
    <t>Ingatlanok beszerzése,létesítése</t>
  </si>
  <si>
    <t>046020 Vezetékes műsorelosztás,kábeltelevíziós rendszerek</t>
  </si>
  <si>
    <t>Külső személyi juttatások</t>
  </si>
  <si>
    <t>011130 Önkormányzatok és önkormányzati hivatalok ált.igazgatási tevékenysége</t>
  </si>
  <si>
    <t>Törvény szerinti illetmények,munkabérek</t>
  </si>
  <si>
    <t>Béren kívüli juttatások</t>
  </si>
  <si>
    <t>Egyéb költségtérítések</t>
  </si>
  <si>
    <t>Választott tisztségviselők juttatása</t>
  </si>
  <si>
    <t>Szakmai anyagok beszerzése</t>
  </si>
  <si>
    <t>Irodaszer,nyomtatvány</t>
  </si>
  <si>
    <t>Üzemeltetési anyagok beszerzése</t>
  </si>
  <si>
    <t>Informatikai szolgáltatások igénybevétele</t>
  </si>
  <si>
    <t>telefondíj</t>
  </si>
  <si>
    <t>Egyéb kommunikációs szolgáltatás</t>
  </si>
  <si>
    <t xml:space="preserve">kiadványok,könyvek </t>
  </si>
  <si>
    <t>Bérleti és lízing díjak</t>
  </si>
  <si>
    <t>irodabérlet</t>
  </si>
  <si>
    <t>épület karbantartás</t>
  </si>
  <si>
    <t>Egyéb szolgáltatások</t>
  </si>
  <si>
    <t>Kiküldetések kiadásai</t>
  </si>
  <si>
    <t xml:space="preserve">Reklám- és propaganda kiadások </t>
  </si>
  <si>
    <t>Kamatkiadások</t>
  </si>
  <si>
    <t>Egyéb pénzügyi műveletek kiadásai</t>
  </si>
  <si>
    <t>Egyéb dologi kiadások</t>
  </si>
  <si>
    <t>Működési célú támogatások</t>
  </si>
  <si>
    <t>Egyéb tárgyi eszközök beszerzése, létesítése</t>
  </si>
  <si>
    <t>Beruházási célú előzetesen felszámított ÁFA</t>
  </si>
  <si>
    <t>047410 Ár- és belvízvédelemmel összefüggő tevékenységek</t>
  </si>
  <si>
    <t>066020 Város-, községgazdálkodási egyéb szolgáltatás</t>
  </si>
  <si>
    <t>Törvény szerinti illetmények, munkabérek</t>
  </si>
  <si>
    <t xml:space="preserve">telefondíj </t>
  </si>
  <si>
    <t>Közüzemi díjak</t>
  </si>
  <si>
    <t>tüzoltószertár, üres szolgálati lakások</t>
  </si>
  <si>
    <t>Fizetendő ÁFA</t>
  </si>
  <si>
    <t>Működési célú egyéb támogatások</t>
  </si>
  <si>
    <t>Egyéb tárgyi eszközök beszerzése,létesítése</t>
  </si>
  <si>
    <t>Felhalmozási célú egyéb támogatás</t>
  </si>
  <si>
    <t>013320 Köztemető-fenntartás és működtetés</t>
  </si>
  <si>
    <t>064010 Közvilágítás</t>
  </si>
  <si>
    <t>072111 Háziorvosi alapellátás</t>
  </si>
  <si>
    <t>072112 Háziorvosi ügyeleti ellátás</t>
  </si>
  <si>
    <t>072312 Fogorvosi ügyeleti ellátás</t>
  </si>
  <si>
    <t>074031 Család és nővédelmi egészségügyi gondozás</t>
  </si>
  <si>
    <t>Közlekedési költségtérítés</t>
  </si>
  <si>
    <t>Foglalkoztatottak egyéb személyi juttatásai</t>
  </si>
  <si>
    <t>Karbantartási, kisjavítási szolgáltatások</t>
  </si>
  <si>
    <t>107051 Szociális étkeztetés</t>
  </si>
  <si>
    <t xml:space="preserve">rezsi támogatás </t>
  </si>
  <si>
    <t>106020 Lakásfenntartással, lakhatással összefüggő ellátások</t>
  </si>
  <si>
    <t>Lakásfenntartási támogatás</t>
  </si>
  <si>
    <t>105010 Munkanélküli aktív korúak ellátásai</t>
  </si>
  <si>
    <t>Foglalkoztatást helyettesítő támogatás</t>
  </si>
  <si>
    <t>Rendszeres szoc.segély</t>
  </si>
  <si>
    <t>107060 Egyéb szociális pénzbeli ellátások, támogatások</t>
  </si>
  <si>
    <t>Köztemetés</t>
  </si>
  <si>
    <t>Működési kölcsönök nyújtása háztartásoknak</t>
  </si>
  <si>
    <t>051030 Nem veszélyes (települési) hulladék begyűjtése</t>
  </si>
  <si>
    <t>082092 Közművelődés-hagyományos közösségi kulturális értékek gondozása</t>
  </si>
  <si>
    <t>081045 Szabadidősport tevékenység és támogatása</t>
  </si>
  <si>
    <t>Működési célú egyéb támogatás</t>
  </si>
  <si>
    <t>045150 Egyéb szárazföldi személyszállítás</t>
  </si>
  <si>
    <t>Egyéb önkormányzati feladatok tám.</t>
  </si>
  <si>
    <t>041233 Hosszabb időtartamú közfoglalkoztatás</t>
  </si>
  <si>
    <t>091140 Óvodai nevelés ellátás működtetési feladatai</t>
  </si>
  <si>
    <t>092120 Köznevelési intézmény tanulók nevelésével,oktatásával összefüggő feladatok</t>
  </si>
  <si>
    <t>Egyéb kommunikációs szolgáltatások</t>
  </si>
  <si>
    <t>Intézményi Társulás</t>
  </si>
  <si>
    <t>Felújítási célú előzetesen felszámított ÁFA</t>
  </si>
  <si>
    <t>Informatikai eszközök beszerzése, létesítése</t>
  </si>
  <si>
    <t>104052 Családtámogatások</t>
  </si>
  <si>
    <t>Óvodáztatási támogatás</t>
  </si>
  <si>
    <t>Hosszú lejáratú hitelek felvétele</t>
  </si>
  <si>
    <t>Üdülőhelyi feladatok támogatása</t>
  </si>
  <si>
    <t>anyagok,eszközök</t>
  </si>
  <si>
    <t>babakötvény</t>
  </si>
  <si>
    <t>hirdető táblák, egyéb</t>
  </si>
  <si>
    <t>gépkocsi vásárlás</t>
  </si>
  <si>
    <t>gépkocsi,fűkaszák</t>
  </si>
  <si>
    <t>irodaszer,gyógyszer</t>
  </si>
  <si>
    <t>tisztítószer,eszközök</t>
  </si>
  <si>
    <t>052080 Szennyvízcsatorna építése, fenntartása, üzemeltetése</t>
  </si>
  <si>
    <t>Hosszú lejáratú hitel törlesztése</t>
  </si>
  <si>
    <t>Hiteltörlesztés</t>
  </si>
  <si>
    <t>Zalaapáti Község Önkormányzatának 2016. évi költségvetése</t>
  </si>
  <si>
    <t>2015. évi várható teljesítés</t>
  </si>
  <si>
    <t>2016. évi terv</t>
  </si>
  <si>
    <t>Működési célú költségvetési és kiegészítő támog.</t>
  </si>
  <si>
    <t>Egyes jövedelempótló támogatások kiegészítése</t>
  </si>
  <si>
    <t>Áht-n belüli megelőlegezés</t>
  </si>
  <si>
    <t>Egyéb működési célú támogatás elk.áll.alapoktól</t>
  </si>
  <si>
    <t>Egyéb működési támogatás fejezettől</t>
  </si>
  <si>
    <t>Egyéb működési támogatás központi kezelésű ei.</t>
  </si>
  <si>
    <t>Egyéb működési támogatás társadalombizt.alaptól</t>
  </si>
  <si>
    <t>védőnői, fogorvosi szolg.</t>
  </si>
  <si>
    <t>Egyéb működési célú tám. helyi önkorm.</t>
  </si>
  <si>
    <t>Rövid lejáratú hitelek felvétele</t>
  </si>
  <si>
    <t>Működési célú kölcsönök felvétele</t>
  </si>
  <si>
    <t>Egyéb felhalmozási célú támogatás fejezettől</t>
  </si>
  <si>
    <t>Egyéb felhalmozási célú támog. önkormányztoktól</t>
  </si>
  <si>
    <t>Közvetített szolgáltatások értéke</t>
  </si>
  <si>
    <t>Igazgatási szolgáltatási díjak,szabálysértési bírság</t>
  </si>
  <si>
    <t>Ingatlanok értékesítése</t>
  </si>
  <si>
    <t>Egyéb tárgyi eszközök értékesítése</t>
  </si>
  <si>
    <t>Működési célú kölcsön megtérülése</t>
  </si>
  <si>
    <t>Működési célú átvett pénzeszköz</t>
  </si>
  <si>
    <t>Fordított ÁFA befizetés</t>
  </si>
  <si>
    <t>1 fő</t>
  </si>
  <si>
    <t>Munkaadót terhelő SZJA.</t>
  </si>
  <si>
    <t>Kistérségi Társulás (belső ellenőrzés)</t>
  </si>
  <si>
    <t>Munkáltatót terhelő SZJA.</t>
  </si>
  <si>
    <t>kaszálásokhoz +gépkocsi üzemanyag,eszköz,</t>
  </si>
  <si>
    <t>Táppénz hozzájárulás</t>
  </si>
  <si>
    <t>072311 Fogorvosi alapellátás</t>
  </si>
  <si>
    <t>fogorvosi ellátás</t>
  </si>
  <si>
    <t>Települési lakásfenntartási támogatás</t>
  </si>
  <si>
    <t>Egyéb jogviszonyban nem saját foglalkoztatottak</t>
  </si>
  <si>
    <t>Helyi megállapítású közgyógyellátás</t>
  </si>
  <si>
    <t>Önkormányzati segély</t>
  </si>
  <si>
    <t>Helyi megállapítású ápolási díj</t>
  </si>
  <si>
    <t>Települési támogatás</t>
  </si>
  <si>
    <t>Egyéb az önkorm.rend. megállapított juttatás</t>
  </si>
  <si>
    <t>Természetben nyújtott önkormányzati segély</t>
  </si>
  <si>
    <t>Önkormányzat saját hat.adott term.ellátás</t>
  </si>
  <si>
    <t>Egészségkárosodottak támogatása</t>
  </si>
  <si>
    <t>Egyéb pénzbeli és természetbeni gyvt.tám.</t>
  </si>
  <si>
    <t>Egyéb jogviszonyban nem saját foglalkoztottak</t>
  </si>
  <si>
    <t>Fizetendő általános forgalmi adó</t>
  </si>
  <si>
    <t>Működési célú támogatás nyújtása vállalkozásnak</t>
  </si>
  <si>
    <t>2015.évi maradvány 800.000 Ft</t>
  </si>
  <si>
    <t>Egyéb tárgyi eszközök beszerzése</t>
  </si>
  <si>
    <t>018010 Önkormányzatok elszámolásai a központi költségvetéssel</t>
  </si>
  <si>
    <t xml:space="preserve">2015. évi várható teljesítés </t>
  </si>
  <si>
    <t xml:space="preserve">2016. évi terv </t>
  </si>
  <si>
    <t>Elvonások és befizetések</t>
  </si>
  <si>
    <t>áht-n belüli megelőlegezés, előző évi elszámolás</t>
  </si>
  <si>
    <t>Rövid lejáratú hitelek, kölcsönök törlesztése</t>
  </si>
  <si>
    <t>polgármester,alpolgármester</t>
  </si>
  <si>
    <t>belvízelvezetés</t>
  </si>
  <si>
    <t>Szünidei gyermekétkeztetés</t>
  </si>
  <si>
    <t>számítógépek, kazán</t>
  </si>
  <si>
    <t>járda tulajdonbavétel díja</t>
  </si>
  <si>
    <t>hosszab időtartamú+útőr</t>
  </si>
  <si>
    <t>fűkaszák</t>
  </si>
  <si>
    <t>temető kerítés,  parkoló</t>
  </si>
  <si>
    <t>egészségház burkolat javítás</t>
  </si>
  <si>
    <t>Arany János utca telekkialakítás közműlétesítése</t>
  </si>
  <si>
    <t>Képviselői tartalék</t>
  </si>
  <si>
    <t>Polgárőrség támogatás (+30 Lakos L.+120 Görcsi F.)</t>
  </si>
  <si>
    <t>Vöröskereszt (+120 Kollerné+30 Lakos L. +20 Fehér Cs.)</t>
  </si>
  <si>
    <t>Boróka ( 30 Lakos L.+90 Iberpaker I.)</t>
  </si>
  <si>
    <t>Capella (30 Lakos L. )</t>
  </si>
  <si>
    <t>Rozmaring (30 Iberpaker I.)</t>
  </si>
  <si>
    <t>Iskola ( 50 Fehér Cs. )</t>
  </si>
  <si>
    <t>Sportegyesület ( 50 Fehér Cs. )</t>
  </si>
  <si>
    <t>Előző évi maradvány igénybevétele</t>
  </si>
  <si>
    <t>2015.évről áthuzódó bérkompenzáció</t>
  </si>
  <si>
    <t>Közalapítvány, lakosság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</si>
</sst>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</borders>
  <cellStyleXfs count="1">
    <xf numFmtId="0" fontId="0" fillId="0" borderId="0"/>
  </cellStyleXfs>
  <cellXfs count="208">
    <xf numFmtId="0" fontId="0" fillId="0" borderId="0" xfId="0"/>
    <xf numFmtId="0" fontId="0" fillId="0" borderId="0" xfId="0"/>
    <xf numFmtId="0" fontId="2" fillId="0" borderId="0" xfId="0" applyFont="1" applyFill="1" applyBorder="1" applyAlignment="1"/>
    <xf numFmtId="0" fontId="1" fillId="0" borderId="0" xfId="0" applyFont="1" applyAlignment="1"/>
    <xf numFmtId="3" fontId="1" fillId="0" borderId="0" xfId="0" applyNumberFormat="1" applyFont="1" applyBorder="1" applyAlignment="1"/>
    <xf numFmtId="0" fontId="1" fillId="0" borderId="0" xfId="0" applyFont="1" applyBorder="1" applyAlignment="1"/>
    <xf numFmtId="0" fontId="1" fillId="0" borderId="18" xfId="0" applyFont="1" applyBorder="1" applyAlignment="1">
      <alignment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3" fontId="0" fillId="0" borderId="0" xfId="0" applyNumberFormat="1"/>
    <xf numFmtId="3" fontId="0" fillId="0" borderId="0" xfId="0" applyNumberFormat="1" applyFont="1" applyBorder="1" applyAlignment="1"/>
    <xf numFmtId="0" fontId="1" fillId="0" borderId="0" xfId="0" applyFont="1" applyBorder="1" applyAlignment="1">
      <alignment vertical="center"/>
    </xf>
    <xf numFmtId="0" fontId="0" fillId="0" borderId="0" xfId="0" applyFill="1" applyBorder="1" applyAlignment="1"/>
    <xf numFmtId="0" fontId="0" fillId="0" borderId="0" xfId="0" applyFont="1" applyBorder="1" applyAlignment="1"/>
    <xf numFmtId="0" fontId="1" fillId="0" borderId="0" xfId="0" applyFont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Border="1" applyAlignment="1">
      <alignment vertical="center"/>
    </xf>
    <xf numFmtId="0" fontId="2" fillId="0" borderId="0" xfId="0" applyFont="1" applyFill="1" applyBorder="1" applyAlignment="1"/>
    <xf numFmtId="0" fontId="1" fillId="0" borderId="0" xfId="0" applyFont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/>
    <xf numFmtId="0" fontId="0" fillId="0" borderId="5" xfId="0" applyFill="1" applyBorder="1" applyAlignment="1"/>
    <xf numFmtId="0" fontId="0" fillId="0" borderId="5" xfId="0" applyBorder="1" applyAlignment="1"/>
    <xf numFmtId="0" fontId="0" fillId="0" borderId="6" xfId="0" applyBorder="1" applyAlignment="1"/>
    <xf numFmtId="0" fontId="2" fillId="0" borderId="1" xfId="0" applyFont="1" applyFill="1" applyBorder="1" applyAlignment="1"/>
    <xf numFmtId="3" fontId="1" fillId="0" borderId="4" xfId="0" applyNumberFormat="1" applyFont="1" applyBorder="1" applyAlignment="1"/>
    <xf numFmtId="0" fontId="1" fillId="0" borderId="6" xfId="0" applyFont="1" applyBorder="1" applyAlignment="1"/>
    <xf numFmtId="3" fontId="1" fillId="0" borderId="1" xfId="0" applyNumberFormat="1" applyFont="1" applyBorder="1" applyAlignment="1"/>
    <xf numFmtId="0" fontId="2" fillId="0" borderId="5" xfId="0" applyFont="1" applyFill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3" fontId="1" fillId="0" borderId="26" xfId="0" applyNumberFormat="1" applyFont="1" applyBorder="1" applyAlignment="1"/>
    <xf numFmtId="0" fontId="0" fillId="0" borderId="27" xfId="0" applyBorder="1" applyAlignment="1"/>
    <xf numFmtId="0" fontId="2" fillId="0" borderId="21" xfId="0" applyFont="1" applyFill="1" applyBorder="1" applyAlignment="1"/>
    <xf numFmtId="3" fontId="0" fillId="0" borderId="16" xfId="0" applyNumberFormat="1" applyBorder="1" applyAlignment="1"/>
    <xf numFmtId="3" fontId="0" fillId="0" borderId="17" xfId="0" applyNumberFormat="1" applyBorder="1" applyAlignment="1"/>
    <xf numFmtId="3" fontId="0" fillId="0" borderId="1" xfId="0" applyNumberFormat="1" applyBorder="1" applyAlignment="1"/>
    <xf numFmtId="0" fontId="2" fillId="0" borderId="4" xfId="0" applyFont="1" applyFill="1" applyBorder="1" applyAlignment="1"/>
    <xf numFmtId="0" fontId="2" fillId="0" borderId="6" xfId="0" applyFont="1" applyFill="1" applyBorder="1" applyAlignment="1"/>
    <xf numFmtId="3" fontId="0" fillId="0" borderId="4" xfId="0" applyNumberFormat="1" applyBorder="1" applyAlignment="1"/>
    <xf numFmtId="3" fontId="0" fillId="0" borderId="6" xfId="0" applyNumberFormat="1" applyBorder="1" applyAlignment="1"/>
    <xf numFmtId="0" fontId="0" fillId="0" borderId="4" xfId="0" applyFill="1" applyBorder="1" applyAlignment="1"/>
    <xf numFmtId="0" fontId="0" fillId="0" borderId="6" xfId="0" applyFill="1" applyBorder="1" applyAlignment="1"/>
    <xf numFmtId="0" fontId="0" fillId="0" borderId="0" xfId="0" applyFill="1" applyBorder="1" applyAlignment="1"/>
    <xf numFmtId="3" fontId="0" fillId="0" borderId="7" xfId="0" applyNumberFormat="1" applyBorder="1" applyAlignment="1"/>
    <xf numFmtId="0" fontId="4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/>
    <xf numFmtId="3" fontId="4" fillId="0" borderId="1" xfId="0" applyNumberFormat="1" applyFont="1" applyBorder="1" applyAlignment="1">
      <alignment horizontal="right"/>
    </xf>
    <xf numFmtId="0" fontId="6" fillId="0" borderId="30" xfId="0" applyFont="1" applyFill="1" applyBorder="1" applyAlignment="1"/>
    <xf numFmtId="0" fontId="6" fillId="0" borderId="30" xfId="0" applyFont="1" applyBorder="1" applyAlignment="1"/>
    <xf numFmtId="0" fontId="6" fillId="0" borderId="17" xfId="0" applyFont="1" applyBorder="1" applyAlignment="1"/>
    <xf numFmtId="3" fontId="0" fillId="0" borderId="16" xfId="0" applyNumberFormat="1" applyFont="1" applyBorder="1" applyAlignment="1">
      <alignment horizontal="right"/>
    </xf>
    <xf numFmtId="3" fontId="0" fillId="0" borderId="17" xfId="0" applyNumberFormat="1" applyFont="1" applyBorder="1" applyAlignment="1">
      <alignment horizontal="right"/>
    </xf>
    <xf numFmtId="0" fontId="5" fillId="0" borderId="26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/>
    </xf>
    <xf numFmtId="0" fontId="5" fillId="0" borderId="27" xfId="0" applyFont="1" applyFill="1" applyBorder="1" applyAlignment="1">
      <alignment horizontal="left"/>
    </xf>
    <xf numFmtId="3" fontId="0" fillId="0" borderId="11" xfId="0" applyNumberFormat="1" applyFont="1" applyBorder="1" applyAlignment="1">
      <alignment horizontal="right"/>
    </xf>
    <xf numFmtId="0" fontId="5" fillId="0" borderId="28" xfId="0" applyFont="1" applyFill="1" applyBorder="1" applyAlignment="1"/>
    <xf numFmtId="3" fontId="4" fillId="0" borderId="28" xfId="0" applyNumberFormat="1" applyFont="1" applyBorder="1" applyAlignment="1">
      <alignment horizontal="right"/>
    </xf>
    <xf numFmtId="0" fontId="4" fillId="0" borderId="28" xfId="0" applyFont="1" applyBorder="1" applyAlignment="1">
      <alignment horizontal="right"/>
    </xf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3" fontId="1" fillId="0" borderId="15" xfId="0" applyNumberFormat="1" applyFont="1" applyBorder="1" applyAlignment="1"/>
    <xf numFmtId="0" fontId="0" fillId="0" borderId="8" xfId="0" applyFill="1" applyBorder="1" applyAlignment="1"/>
    <xf numFmtId="0" fontId="0" fillId="0" borderId="8" xfId="0" applyFont="1" applyFill="1" applyBorder="1" applyAlignment="1"/>
    <xf numFmtId="0" fontId="0" fillId="0" borderId="7" xfId="0" applyBorder="1" applyAlignment="1"/>
    <xf numFmtId="3" fontId="1" fillId="0" borderId="21" xfId="0" applyNumberFormat="1" applyFont="1" applyBorder="1" applyAlignment="1"/>
    <xf numFmtId="0" fontId="2" fillId="0" borderId="9" xfId="0" applyFont="1" applyFill="1" applyBorder="1" applyAlignment="1"/>
    <xf numFmtId="0" fontId="2" fillId="0" borderId="10" xfId="0" applyFont="1" applyFill="1" applyBorder="1" applyAlignment="1"/>
    <xf numFmtId="3" fontId="1" fillId="0" borderId="11" xfId="0" applyNumberFormat="1" applyFont="1" applyBorder="1" applyAlignment="1"/>
    <xf numFmtId="3" fontId="1" fillId="0" borderId="12" xfId="0" applyNumberFormat="1" applyFont="1" applyBorder="1" applyAlignment="1"/>
    <xf numFmtId="3" fontId="0" fillId="0" borderId="4" xfId="0" applyNumberFormat="1" applyFont="1" applyBorder="1" applyAlignment="1"/>
    <xf numFmtId="0" fontId="0" fillId="0" borderId="6" xfId="0" applyFont="1" applyBorder="1" applyAlignment="1"/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3" fontId="0" fillId="0" borderId="6" xfId="0" applyNumberFormat="1" applyFont="1" applyBorder="1" applyAlignment="1"/>
    <xf numFmtId="0" fontId="1" fillId="0" borderId="21" xfId="0" applyFont="1" applyBorder="1" applyAlignment="1"/>
    <xf numFmtId="0" fontId="0" fillId="0" borderId="5" xfId="0" applyFont="1" applyBorder="1" applyAlignment="1"/>
    <xf numFmtId="0" fontId="2" fillId="0" borderId="1" xfId="0" applyFont="1" applyBorder="1" applyAlignment="1"/>
    <xf numFmtId="0" fontId="0" fillId="0" borderId="1" xfId="0" applyFill="1" applyBorder="1" applyAlignment="1"/>
    <xf numFmtId="0" fontId="0" fillId="0" borderId="1" xfId="0" applyFont="1" applyBorder="1" applyAlignment="1"/>
    <xf numFmtId="0" fontId="1" fillId="0" borderId="11" xfId="0" applyFont="1" applyBorder="1" applyAlignment="1"/>
    <xf numFmtId="0" fontId="1" fillId="0" borderId="1" xfId="0" applyFont="1" applyBorder="1" applyAlignment="1"/>
    <xf numFmtId="3" fontId="0" fillId="0" borderId="1" xfId="0" applyNumberFormat="1" applyFont="1" applyBorder="1" applyAlignment="1"/>
    <xf numFmtId="0" fontId="3" fillId="0" borderId="5" xfId="0" applyFont="1" applyFill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0" fillId="0" borderId="4" xfId="0" applyFont="1" applyBorder="1" applyAlignment="1"/>
    <xf numFmtId="3" fontId="1" fillId="0" borderId="28" xfId="0" applyNumberFormat="1" applyFont="1" applyBorder="1" applyAlignment="1"/>
    <xf numFmtId="0" fontId="1" fillId="0" borderId="28" xfId="0" applyFont="1" applyBorder="1" applyAlignment="1"/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28" xfId="0" applyFont="1" applyFill="1" applyBorder="1" applyAlignment="1"/>
    <xf numFmtId="3" fontId="0" fillId="0" borderId="7" xfId="0" applyNumberFormat="1" applyFont="1" applyBorder="1" applyAlignment="1"/>
    <xf numFmtId="0" fontId="3" fillId="0" borderId="8" xfId="0" applyFont="1" applyFill="1" applyBorder="1" applyAlignment="1"/>
    <xf numFmtId="0" fontId="2" fillId="0" borderId="31" xfId="0" applyFont="1" applyFill="1" applyBorder="1" applyAlignment="1"/>
    <xf numFmtId="0" fontId="0" fillId="0" borderId="32" xfId="0" applyBorder="1" applyAlignment="1"/>
    <xf numFmtId="0" fontId="0" fillId="0" borderId="33" xfId="0" applyBorder="1" applyAlignment="1"/>
    <xf numFmtId="3" fontId="1" fillId="0" borderId="31" xfId="0" applyNumberFormat="1" applyFont="1" applyBorder="1" applyAlignment="1"/>
    <xf numFmtId="0" fontId="0" fillId="0" borderId="10" xfId="0" applyBorder="1" applyAlignment="1">
      <alignment vertical="center"/>
    </xf>
    <xf numFmtId="0" fontId="0" fillId="0" borderId="27" xfId="0" applyBorder="1" applyAlignment="1">
      <alignment vertical="center"/>
    </xf>
    <xf numFmtId="3" fontId="1" fillId="0" borderId="37" xfId="0" applyNumberFormat="1" applyFont="1" applyBorder="1" applyAlignment="1"/>
    <xf numFmtId="0" fontId="2" fillId="0" borderId="29" xfId="0" applyFont="1" applyFill="1" applyBorder="1" applyAlignment="1"/>
    <xf numFmtId="0" fontId="0" fillId="0" borderId="29" xfId="0" applyBorder="1" applyAlignment="1"/>
    <xf numFmtId="3" fontId="1" fillId="0" borderId="29" xfId="0" applyNumberFormat="1" applyFont="1" applyBorder="1" applyAlignment="1"/>
    <xf numFmtId="0" fontId="1" fillId="0" borderId="29" xfId="0" applyFont="1" applyBorder="1" applyAlignment="1">
      <alignment horizontal="center" vertical="center"/>
    </xf>
    <xf numFmtId="0" fontId="1" fillId="0" borderId="29" xfId="0" applyFont="1" applyBorder="1" applyAlignment="1">
      <alignment vertical="center"/>
    </xf>
    <xf numFmtId="0" fontId="1" fillId="0" borderId="0" xfId="0" applyFont="1" applyAlignme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29" xfId="0" applyFont="1" applyBorder="1" applyAlignment="1"/>
    <xf numFmtId="0" fontId="0" fillId="0" borderId="10" xfId="0" applyBorder="1" applyAlignment="1"/>
    <xf numFmtId="3" fontId="1" fillId="0" borderId="27" xfId="0" applyNumberFormat="1" applyFont="1" applyBorder="1" applyAlignment="1"/>
    <xf numFmtId="0" fontId="0" fillId="0" borderId="4" xfId="0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" fillId="0" borderId="36" xfId="0" applyFont="1" applyFill="1" applyBorder="1" applyAlignment="1"/>
    <xf numFmtId="0" fontId="2" fillId="0" borderId="24" xfId="0" applyFont="1" applyFill="1" applyBorder="1" applyAlignment="1"/>
    <xf numFmtId="0" fontId="0" fillId="0" borderId="9" xfId="0" applyFill="1" applyBorder="1" applyAlignment="1"/>
    <xf numFmtId="0" fontId="0" fillId="0" borderId="10" xfId="0" applyFont="1" applyBorder="1" applyAlignment="1"/>
    <xf numFmtId="0" fontId="0" fillId="0" borderId="27" xfId="0" applyFont="1" applyBorder="1" applyAlignment="1"/>
    <xf numFmtId="0" fontId="2" fillId="0" borderId="32" xfId="0" applyFont="1" applyFill="1" applyBorder="1" applyAlignment="1"/>
    <xf numFmtId="0" fontId="2" fillId="0" borderId="33" xfId="0" applyFont="1" applyFill="1" applyBorder="1" applyAlignment="1"/>
    <xf numFmtId="0" fontId="2" fillId="0" borderId="30" xfId="0" applyFont="1" applyFill="1" applyBorder="1" applyAlignment="1"/>
    <xf numFmtId="0" fontId="2" fillId="0" borderId="17" xfId="0" applyFont="1" applyFill="1" applyBorder="1" applyAlignment="1"/>
    <xf numFmtId="0" fontId="0" fillId="0" borderId="0" xfId="0" applyFont="1" applyFill="1" applyBorder="1" applyAlignment="1"/>
    <xf numFmtId="3" fontId="0" fillId="0" borderId="26" xfId="0" applyNumberFormat="1" applyFont="1" applyBorder="1" applyAlignment="1"/>
    <xf numFmtId="0" fontId="0" fillId="0" borderId="5" xfId="0" applyFont="1" applyFill="1" applyBorder="1" applyAlignment="1"/>
    <xf numFmtId="0" fontId="0" fillId="0" borderId="6" xfId="0" applyFont="1" applyFill="1" applyBorder="1" applyAlignment="1"/>
    <xf numFmtId="0" fontId="1" fillId="0" borderId="4" xfId="0" applyFont="1" applyBorder="1" applyAlignment="1"/>
    <xf numFmtId="0" fontId="0" fillId="0" borderId="24" xfId="0" applyFill="1" applyBorder="1" applyAlignment="1"/>
    <xf numFmtId="0" fontId="0" fillId="0" borderId="24" xfId="0" applyFont="1" applyBorder="1" applyAlignment="1"/>
    <xf numFmtId="0" fontId="0" fillId="0" borderId="25" xfId="0" applyFont="1" applyBorder="1" applyAlignment="1"/>
    <xf numFmtId="3" fontId="1" fillId="0" borderId="38" xfId="0" applyNumberFormat="1" applyFont="1" applyBorder="1" applyAlignment="1"/>
    <xf numFmtId="3" fontId="1" fillId="0" borderId="6" xfId="0" applyNumberFormat="1" applyFont="1" applyBorder="1" applyAlignment="1"/>
    <xf numFmtId="0" fontId="1" fillId="0" borderId="16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3" fillId="0" borderId="4" xfId="0" applyFont="1" applyFill="1" applyBorder="1" applyAlignment="1"/>
    <xf numFmtId="0" fontId="1" fillId="0" borderId="5" xfId="0" applyFont="1" applyBorder="1" applyAlignment="1"/>
    <xf numFmtId="3" fontId="1" fillId="0" borderId="1" xfId="0" applyNumberFormat="1" applyFont="1" applyFill="1" applyBorder="1" applyAlignment="1"/>
    <xf numFmtId="0" fontId="3" fillId="0" borderId="4" xfId="0" applyFont="1" applyBorder="1" applyAlignment="1"/>
    <xf numFmtId="0" fontId="1" fillId="0" borderId="0" xfId="0" applyFont="1" applyAlignment="1">
      <alignment horizontal="center"/>
    </xf>
    <xf numFmtId="0" fontId="3" fillId="0" borderId="6" xfId="0" applyFont="1" applyFill="1" applyBorder="1" applyAlignment="1"/>
    <xf numFmtId="3" fontId="1" fillId="0" borderId="4" xfId="0" applyNumberFormat="1" applyFont="1" applyFill="1" applyBorder="1" applyAlignment="1"/>
    <xf numFmtId="3" fontId="1" fillId="0" borderId="6" xfId="0" applyNumberFormat="1" applyFont="1" applyFill="1" applyBorder="1" applyAlignment="1"/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/>
    <xf numFmtId="0" fontId="2" fillId="0" borderId="4" xfId="0" applyFont="1" applyBorder="1" applyAlignment="1"/>
    <xf numFmtId="0" fontId="0" fillId="0" borderId="0" xfId="0" applyAlignment="1">
      <alignment vertical="center"/>
    </xf>
    <xf numFmtId="0" fontId="0" fillId="0" borderId="25" xfId="0" applyFill="1" applyBorder="1" applyAlignment="1"/>
    <xf numFmtId="3" fontId="0" fillId="0" borderId="35" xfId="0" applyNumberFormat="1" applyBorder="1" applyAlignment="1"/>
    <xf numFmtId="3" fontId="0" fillId="0" borderId="25" xfId="0" applyNumberFormat="1" applyBorder="1" applyAlignment="1"/>
    <xf numFmtId="0" fontId="3" fillId="0" borderId="9" xfId="0" applyFont="1" applyFill="1" applyBorder="1" applyAlignment="1"/>
    <xf numFmtId="3" fontId="0" fillId="0" borderId="21" xfId="0" applyNumberFormat="1" applyFont="1" applyBorder="1" applyAlignment="1"/>
    <xf numFmtId="0" fontId="0" fillId="0" borderId="21" xfId="0" applyFont="1" applyBorder="1" applyAlignment="1"/>
    <xf numFmtId="0" fontId="2" fillId="0" borderId="18" xfId="0" applyFont="1" applyFill="1" applyBorder="1" applyAlignment="1"/>
    <xf numFmtId="0" fontId="2" fillId="0" borderId="19" xfId="0" applyFont="1" applyFill="1" applyBorder="1" applyAlignment="1"/>
    <xf numFmtId="3" fontId="1" fillId="0" borderId="20" xfId="0" applyNumberFormat="1" applyFont="1" applyBorder="1" applyAlignment="1"/>
    <xf numFmtId="0" fontId="1" fillId="0" borderId="19" xfId="0" applyFont="1" applyBorder="1" applyAlignment="1"/>
    <xf numFmtId="0" fontId="0" fillId="0" borderId="1" xfId="0" applyFont="1" applyFill="1" applyBorder="1" applyAlignment="1"/>
    <xf numFmtId="3" fontId="1" fillId="0" borderId="16" xfId="0" applyNumberFormat="1" applyFont="1" applyBorder="1" applyAlignment="1"/>
    <xf numFmtId="3" fontId="1" fillId="0" borderId="17" xfId="0" applyNumberFormat="1" applyFont="1" applyBorder="1" applyAlignment="1"/>
    <xf numFmtId="3" fontId="0" fillId="0" borderId="16" xfId="0" applyNumberFormat="1" applyFont="1" applyBorder="1" applyAlignment="1"/>
    <xf numFmtId="3" fontId="0" fillId="0" borderId="17" xfId="0" applyNumberFormat="1" applyFont="1" applyBorder="1" applyAlignment="1"/>
    <xf numFmtId="0" fontId="0" fillId="0" borderId="34" xfId="0" applyFill="1" applyBorder="1" applyAlignment="1">
      <alignment wrapText="1"/>
    </xf>
    <xf numFmtId="0" fontId="0" fillId="0" borderId="34" xfId="0" applyBorder="1" applyAlignment="1">
      <alignment wrapText="1"/>
    </xf>
    <xf numFmtId="0" fontId="0" fillId="0" borderId="22" xfId="0" applyBorder="1" applyAlignment="1">
      <alignment wrapText="1"/>
    </xf>
    <xf numFmtId="0" fontId="2" fillId="0" borderId="0" xfId="0" applyFont="1" applyFill="1" applyBorder="1" applyAlignment="1"/>
    <xf numFmtId="0" fontId="2" fillId="0" borderId="34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3" fillId="0" borderId="1" xfId="0" applyFont="1" applyFill="1" applyBorder="1" applyAlignment="1"/>
    <xf numFmtId="0" fontId="1" fillId="0" borderId="0" xfId="0" applyFont="1" applyFill="1" applyBorder="1" applyAlignment="1"/>
    <xf numFmtId="0" fontId="0" fillId="0" borderId="4" xfId="0" applyBorder="1" applyAlignment="1"/>
    <xf numFmtId="10" fontId="0" fillId="0" borderId="1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3" fontId="0" fillId="0" borderId="23" xfId="0" applyNumberFormat="1" applyFont="1" applyBorder="1" applyAlignment="1"/>
    <xf numFmtId="3" fontId="0" fillId="0" borderId="34" xfId="0" applyNumberFormat="1" applyFont="1" applyBorder="1" applyAlignment="1"/>
    <xf numFmtId="3" fontId="0" fillId="0" borderId="22" xfId="0" applyNumberFormat="1" applyFont="1" applyBorder="1" applyAlignment="1"/>
    <xf numFmtId="3" fontId="1" fillId="0" borderId="23" xfId="0" applyNumberFormat="1" applyFont="1" applyBorder="1" applyAlignment="1"/>
    <xf numFmtId="3" fontId="1" fillId="0" borderId="22" xfId="0" applyNumberFormat="1" applyFont="1" applyBorder="1" applyAlignment="1"/>
    <xf numFmtId="0" fontId="0" fillId="0" borderId="1" xfId="0" applyBorder="1" applyAlignment="1"/>
    <xf numFmtId="0" fontId="2" fillId="0" borderId="39" xfId="0" applyFont="1" applyFill="1" applyBorder="1" applyAlignment="1"/>
    <xf numFmtId="3" fontId="1" fillId="0" borderId="39" xfId="0" applyNumberFormat="1" applyFont="1" applyBorder="1" applyAlignment="1"/>
    <xf numFmtId="0" fontId="1" fillId="0" borderId="39" xfId="0" applyFont="1" applyBorder="1" applyAlignment="1"/>
    <xf numFmtId="3" fontId="0" fillId="0" borderId="4" xfId="0" applyNumberFormat="1" applyFont="1" applyBorder="1" applyAlignment="1">
      <alignment vertical="center"/>
    </xf>
    <xf numFmtId="3" fontId="0" fillId="0" borderId="6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10" fontId="2" fillId="0" borderId="1" xfId="0" applyNumberFormat="1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27"/>
  <sheetViews>
    <sheetView tabSelected="1" topLeftCell="A710" workbookViewId="0">
      <selection activeCell="H165" sqref="H165:I165"/>
    </sheetView>
  </sheetViews>
  <sheetFormatPr defaultRowHeight="15"/>
  <cols>
    <col min="11" max="11" width="9.85546875" bestFit="1" customWidth="1"/>
  </cols>
  <sheetData>
    <row r="1" spans="1:9" s="1" customFormat="1"/>
    <row r="2" spans="1:9">
      <c r="A2" s="151" t="s">
        <v>158</v>
      </c>
      <c r="B2" s="151"/>
      <c r="C2" s="151"/>
      <c r="D2" s="151"/>
      <c r="E2" s="151"/>
      <c r="F2" s="151"/>
      <c r="G2" s="151"/>
      <c r="H2" s="151"/>
      <c r="I2" s="151"/>
    </row>
    <row r="4" spans="1:9" ht="15" customHeight="1">
      <c r="A4" s="114" t="s">
        <v>0</v>
      </c>
      <c r="B4" s="114"/>
      <c r="C4" s="114"/>
      <c r="D4" s="114"/>
      <c r="E4" s="114"/>
      <c r="F4" s="49" t="s">
        <v>159</v>
      </c>
      <c r="G4" s="49"/>
      <c r="H4" s="49" t="s">
        <v>160</v>
      </c>
      <c r="I4" s="49"/>
    </row>
    <row r="5" spans="1:9">
      <c r="A5" s="115"/>
      <c r="B5" s="115"/>
      <c r="C5" s="115"/>
      <c r="D5" s="115"/>
      <c r="E5" s="115"/>
      <c r="F5" s="50"/>
      <c r="G5" s="50"/>
      <c r="H5" s="50"/>
      <c r="I5" s="50"/>
    </row>
    <row r="6" spans="1:9">
      <c r="A6" s="84" t="s">
        <v>1</v>
      </c>
      <c r="B6" s="84"/>
      <c r="C6" s="84"/>
      <c r="D6" s="84"/>
      <c r="E6" s="84"/>
      <c r="F6" s="28">
        <f>SUM(F7:G20)</f>
        <v>179660410</v>
      </c>
      <c r="G6" s="28"/>
      <c r="H6" s="28">
        <f>SUM(H7:I20)</f>
        <v>194803547</v>
      </c>
      <c r="I6" s="28"/>
    </row>
    <row r="7" spans="1:9" s="1" customFormat="1">
      <c r="A7" s="150" t="s">
        <v>51</v>
      </c>
      <c r="B7" s="91"/>
      <c r="C7" s="91"/>
      <c r="D7" s="91"/>
      <c r="E7" s="92"/>
      <c r="F7" s="76">
        <v>12600834</v>
      </c>
      <c r="G7" s="81"/>
      <c r="H7" s="76">
        <v>11350080</v>
      </c>
      <c r="I7" s="81"/>
    </row>
    <row r="8" spans="1:9" s="1" customFormat="1">
      <c r="A8" s="150" t="s">
        <v>47</v>
      </c>
      <c r="B8" s="23"/>
      <c r="C8" s="23"/>
      <c r="D8" s="23"/>
      <c r="E8" s="24"/>
      <c r="F8" s="76">
        <v>58486600</v>
      </c>
      <c r="G8" s="24"/>
      <c r="H8" s="76">
        <v>57937000</v>
      </c>
      <c r="I8" s="24"/>
    </row>
    <row r="9" spans="1:9" s="1" customFormat="1">
      <c r="A9" s="150" t="s">
        <v>147</v>
      </c>
      <c r="B9" s="23"/>
      <c r="C9" s="23"/>
      <c r="D9" s="23"/>
      <c r="E9" s="24"/>
      <c r="F9" s="76">
        <v>477400</v>
      </c>
      <c r="G9" s="24"/>
      <c r="H9" s="76">
        <v>471200</v>
      </c>
      <c r="I9" s="24"/>
    </row>
    <row r="10" spans="1:9" s="1" customFormat="1">
      <c r="A10" s="150" t="s">
        <v>136</v>
      </c>
      <c r="B10" s="91"/>
      <c r="C10" s="91"/>
      <c r="D10" s="91"/>
      <c r="E10" s="92"/>
      <c r="F10" s="76">
        <v>5000000</v>
      </c>
      <c r="G10" s="81"/>
      <c r="H10" s="76">
        <v>6000000</v>
      </c>
      <c r="I10" s="81"/>
    </row>
    <row r="11" spans="1:9" s="1" customFormat="1">
      <c r="A11" s="150" t="s">
        <v>42</v>
      </c>
      <c r="B11" s="91"/>
      <c r="C11" s="91"/>
      <c r="D11" s="91"/>
      <c r="E11" s="92"/>
      <c r="F11" s="76">
        <v>1977900</v>
      </c>
      <c r="G11" s="81"/>
      <c r="H11" s="76">
        <v>1973340</v>
      </c>
      <c r="I11" s="81"/>
    </row>
    <row r="12" spans="1:9" s="1" customFormat="1">
      <c r="A12" s="150" t="s">
        <v>39</v>
      </c>
      <c r="B12" s="91"/>
      <c r="C12" s="91"/>
      <c r="D12" s="91"/>
      <c r="E12" s="92"/>
      <c r="F12" s="76">
        <v>32847700</v>
      </c>
      <c r="G12" s="81"/>
      <c r="H12" s="76">
        <v>35709400</v>
      </c>
      <c r="I12" s="81"/>
    </row>
    <row r="13" spans="1:9" s="1" customFormat="1">
      <c r="A13" s="150" t="s">
        <v>40</v>
      </c>
      <c r="B13" s="91"/>
      <c r="C13" s="91"/>
      <c r="D13" s="91"/>
      <c r="E13" s="92"/>
      <c r="F13" s="76">
        <v>13089867</v>
      </c>
      <c r="G13" s="81"/>
      <c r="H13" s="76">
        <v>22772000</v>
      </c>
      <c r="I13" s="81"/>
    </row>
    <row r="14" spans="1:9" s="1" customFormat="1">
      <c r="A14" s="150" t="s">
        <v>48</v>
      </c>
      <c r="B14" s="91"/>
      <c r="C14" s="91"/>
      <c r="D14" s="91"/>
      <c r="E14" s="92"/>
      <c r="F14" s="76">
        <v>6136666</v>
      </c>
      <c r="G14" s="81"/>
      <c r="H14" s="76">
        <v>6746667</v>
      </c>
      <c r="I14" s="81"/>
    </row>
    <row r="15" spans="1:9" s="1" customFormat="1">
      <c r="A15" s="150" t="s">
        <v>46</v>
      </c>
      <c r="B15" s="91"/>
      <c r="C15" s="91"/>
      <c r="D15" s="91"/>
      <c r="E15" s="92"/>
      <c r="F15" s="76">
        <v>4585333</v>
      </c>
      <c r="G15" s="81"/>
      <c r="H15" s="76">
        <v>3861334</v>
      </c>
      <c r="I15" s="81"/>
    </row>
    <row r="16" spans="1:9" s="1" customFormat="1">
      <c r="A16" s="150" t="s">
        <v>52</v>
      </c>
      <c r="B16" s="91"/>
      <c r="C16" s="91"/>
      <c r="D16" s="91"/>
      <c r="E16" s="92"/>
      <c r="F16" s="76">
        <v>10795040</v>
      </c>
      <c r="G16" s="81"/>
      <c r="H16" s="76">
        <v>13399567</v>
      </c>
      <c r="I16" s="81"/>
    </row>
    <row r="17" spans="1:9">
      <c r="A17" s="147" t="s">
        <v>3</v>
      </c>
      <c r="B17" s="90"/>
      <c r="C17" s="90"/>
      <c r="D17" s="90"/>
      <c r="E17" s="152"/>
      <c r="F17" s="37">
        <v>1162560</v>
      </c>
      <c r="G17" s="37"/>
      <c r="H17" s="37">
        <v>1162560</v>
      </c>
      <c r="I17" s="37"/>
    </row>
    <row r="18" spans="1:9">
      <c r="A18" s="147" t="s">
        <v>230</v>
      </c>
      <c r="B18" s="23"/>
      <c r="C18" s="23"/>
      <c r="D18" s="23"/>
      <c r="E18" s="24"/>
      <c r="F18" s="40"/>
      <c r="G18" s="41"/>
      <c r="H18" s="40">
        <v>182499</v>
      </c>
      <c r="I18" s="41"/>
    </row>
    <row r="19" spans="1:9">
      <c r="A19" s="147" t="s">
        <v>53</v>
      </c>
      <c r="B19" s="90"/>
      <c r="C19" s="90"/>
      <c r="D19" s="90"/>
      <c r="E19" s="152"/>
      <c r="F19" s="37">
        <v>20827952</v>
      </c>
      <c r="G19" s="37"/>
      <c r="H19" s="37">
        <v>21874158</v>
      </c>
      <c r="I19" s="37"/>
    </row>
    <row r="20" spans="1:9" s="1" customFormat="1">
      <c r="A20" s="147" t="s">
        <v>54</v>
      </c>
      <c r="B20" s="23"/>
      <c r="C20" s="23"/>
      <c r="D20" s="23"/>
      <c r="E20" s="24"/>
      <c r="F20" s="76">
        <v>11672558</v>
      </c>
      <c r="G20" s="41"/>
      <c r="H20" s="76">
        <v>11363742</v>
      </c>
      <c r="I20" s="41"/>
    </row>
    <row r="21" spans="1:9">
      <c r="A21" s="38" t="s">
        <v>4</v>
      </c>
      <c r="B21" s="29"/>
      <c r="C21" s="29"/>
      <c r="D21" s="29"/>
      <c r="E21" s="39"/>
      <c r="F21" s="28">
        <f>SUM(F6)</f>
        <v>179660410</v>
      </c>
      <c r="G21" s="28"/>
      <c r="H21" s="28">
        <f>SUM(H6)</f>
        <v>194803547</v>
      </c>
      <c r="I21" s="28"/>
    </row>
    <row r="22" spans="1:9">
      <c r="A22" s="38" t="s">
        <v>162</v>
      </c>
      <c r="B22" s="29"/>
      <c r="C22" s="29"/>
      <c r="D22" s="29"/>
      <c r="E22" s="39"/>
      <c r="F22" s="28">
        <v>5897310</v>
      </c>
      <c r="G22" s="28"/>
      <c r="H22" s="28"/>
      <c r="I22" s="28"/>
    </row>
    <row r="23" spans="1:9">
      <c r="A23" s="38" t="s">
        <v>161</v>
      </c>
      <c r="B23" s="29"/>
      <c r="C23" s="29"/>
      <c r="D23" s="29"/>
      <c r="E23" s="39"/>
      <c r="F23" s="28">
        <v>12293985</v>
      </c>
      <c r="G23" s="28"/>
      <c r="H23" s="28"/>
      <c r="I23" s="28"/>
    </row>
    <row r="24" spans="1:9" s="1" customFormat="1">
      <c r="A24" s="38" t="s">
        <v>163</v>
      </c>
      <c r="B24" s="29"/>
      <c r="C24" s="29"/>
      <c r="D24" s="29"/>
      <c r="E24" s="39"/>
      <c r="F24" s="28">
        <v>6805000</v>
      </c>
      <c r="G24" s="28"/>
      <c r="H24" s="28"/>
      <c r="I24" s="28"/>
    </row>
    <row r="25" spans="1:9" s="1" customFormat="1">
      <c r="A25" s="38" t="s">
        <v>166</v>
      </c>
      <c r="B25" s="29"/>
      <c r="C25" s="29"/>
      <c r="D25" s="29"/>
      <c r="E25" s="39"/>
      <c r="F25" s="28">
        <v>969000</v>
      </c>
      <c r="G25" s="28"/>
      <c r="H25" s="28"/>
      <c r="I25" s="28"/>
    </row>
    <row r="26" spans="1:9">
      <c r="A26" s="38" t="s">
        <v>165</v>
      </c>
      <c r="B26" s="29"/>
      <c r="C26" s="29"/>
      <c r="D26" s="29"/>
      <c r="E26" s="39"/>
      <c r="F26" s="28">
        <v>4747000</v>
      </c>
      <c r="G26" s="28"/>
      <c r="H26" s="28"/>
      <c r="I26" s="28"/>
    </row>
    <row r="27" spans="1:9">
      <c r="A27" s="38" t="s">
        <v>167</v>
      </c>
      <c r="B27" s="29"/>
      <c r="C27" s="29"/>
      <c r="D27" s="29"/>
      <c r="E27" s="39"/>
      <c r="F27" s="149">
        <v>9845000</v>
      </c>
      <c r="G27" s="149"/>
      <c r="H27" s="28">
        <v>12423000</v>
      </c>
      <c r="I27" s="28"/>
    </row>
    <row r="28" spans="1:9">
      <c r="A28" s="147" t="s">
        <v>168</v>
      </c>
      <c r="B28" s="83"/>
      <c r="C28" s="83"/>
      <c r="D28" s="83"/>
      <c r="E28" s="77"/>
      <c r="F28" s="153"/>
      <c r="G28" s="154"/>
      <c r="H28" s="37"/>
      <c r="I28" s="37"/>
    </row>
    <row r="29" spans="1:9">
      <c r="A29" s="38" t="s">
        <v>164</v>
      </c>
      <c r="B29" s="23"/>
      <c r="C29" s="23"/>
      <c r="D29" s="23"/>
      <c r="E29" s="24"/>
      <c r="F29" s="149">
        <v>12721000</v>
      </c>
      <c r="G29" s="149"/>
      <c r="H29" s="28">
        <v>21153000</v>
      </c>
      <c r="I29" s="88"/>
    </row>
    <row r="30" spans="1:9">
      <c r="A30" s="147" t="s">
        <v>35</v>
      </c>
      <c r="B30" s="91"/>
      <c r="C30" s="91"/>
      <c r="D30" s="91"/>
      <c r="E30" s="92"/>
      <c r="F30" s="149"/>
      <c r="G30" s="149"/>
      <c r="H30" s="149"/>
      <c r="I30" s="149"/>
    </row>
    <row r="31" spans="1:9">
      <c r="A31" s="38" t="s">
        <v>169</v>
      </c>
      <c r="B31" s="23"/>
      <c r="C31" s="23"/>
      <c r="D31" s="23"/>
      <c r="E31" s="24"/>
      <c r="F31" s="26">
        <v>6579000</v>
      </c>
      <c r="G31" s="140"/>
      <c r="H31" s="28">
        <v>7063231</v>
      </c>
      <c r="I31" s="28"/>
    </row>
    <row r="32" spans="1:9">
      <c r="A32" s="38"/>
      <c r="B32" s="23"/>
      <c r="C32" s="23"/>
      <c r="D32" s="23"/>
      <c r="E32" s="24"/>
      <c r="F32" s="26"/>
      <c r="G32" s="24"/>
      <c r="H32" s="37"/>
      <c r="I32" s="37"/>
    </row>
    <row r="33" spans="1:9">
      <c r="A33" s="38" t="s">
        <v>172</v>
      </c>
      <c r="B33" s="29"/>
      <c r="C33" s="29"/>
      <c r="D33" s="29"/>
      <c r="E33" s="39"/>
      <c r="F33" s="28">
        <v>109721000</v>
      </c>
      <c r="G33" s="28"/>
      <c r="H33" s="28">
        <v>13616000</v>
      </c>
      <c r="I33" s="28"/>
    </row>
    <row r="34" spans="1:9" s="1" customFormat="1">
      <c r="A34" s="38"/>
      <c r="B34" s="23"/>
      <c r="C34" s="23"/>
      <c r="D34" s="23"/>
      <c r="E34" s="24"/>
      <c r="F34" s="26"/>
      <c r="G34" s="24"/>
      <c r="H34" s="26"/>
      <c r="I34" s="24"/>
    </row>
    <row r="35" spans="1:9" s="1" customFormat="1">
      <c r="A35" s="38" t="s">
        <v>173</v>
      </c>
      <c r="B35" s="23"/>
      <c r="C35" s="23"/>
      <c r="D35" s="23"/>
      <c r="E35" s="24"/>
      <c r="F35" s="26">
        <v>3922000</v>
      </c>
      <c r="G35" s="24"/>
      <c r="H35" s="26"/>
      <c r="I35" s="24"/>
    </row>
    <row r="36" spans="1:9" s="1" customFormat="1">
      <c r="A36" s="38"/>
      <c r="B36" s="30"/>
      <c r="C36" s="30"/>
      <c r="D36" s="30"/>
      <c r="E36" s="31"/>
      <c r="F36" s="26"/>
      <c r="G36" s="140"/>
      <c r="H36" s="26"/>
      <c r="I36" s="140"/>
    </row>
    <row r="37" spans="1:9">
      <c r="A37" s="38" t="s">
        <v>55</v>
      </c>
      <c r="B37" s="29"/>
      <c r="C37" s="29"/>
      <c r="D37" s="29"/>
      <c r="E37" s="39"/>
      <c r="F37" s="28"/>
      <c r="G37" s="28"/>
      <c r="H37" s="28"/>
      <c r="I37" s="28"/>
    </row>
    <row r="38" spans="1:9" s="1" customFormat="1">
      <c r="A38" s="38"/>
      <c r="B38" s="23"/>
      <c r="C38" s="23"/>
      <c r="D38" s="23"/>
      <c r="E38" s="24"/>
      <c r="F38" s="28"/>
      <c r="G38" s="28"/>
      <c r="H38" s="28"/>
      <c r="I38" s="28"/>
    </row>
    <row r="39" spans="1:9" s="1" customFormat="1">
      <c r="A39" s="38" t="s">
        <v>56</v>
      </c>
      <c r="B39" s="30"/>
      <c r="C39" s="30"/>
      <c r="D39" s="30"/>
      <c r="E39" s="31"/>
      <c r="F39" s="26">
        <v>8320000</v>
      </c>
      <c r="G39" s="140"/>
      <c r="H39" s="26">
        <v>10120000</v>
      </c>
      <c r="I39" s="140"/>
    </row>
    <row r="40" spans="1:9" s="1" customFormat="1">
      <c r="A40" s="147" t="s">
        <v>57</v>
      </c>
      <c r="B40" s="30"/>
      <c r="C40" s="30"/>
      <c r="D40" s="30"/>
      <c r="E40" s="31"/>
      <c r="F40" s="26"/>
      <c r="G40" s="27"/>
      <c r="H40" s="26"/>
      <c r="I40" s="27"/>
    </row>
    <row r="41" spans="1:9">
      <c r="A41" s="38" t="s">
        <v>58</v>
      </c>
      <c r="B41" s="29"/>
      <c r="C41" s="29"/>
      <c r="D41" s="29"/>
      <c r="E41" s="39"/>
      <c r="F41" s="28">
        <v>16962000</v>
      </c>
      <c r="G41" s="28"/>
      <c r="H41" s="28">
        <v>16900000</v>
      </c>
      <c r="I41" s="28"/>
    </row>
    <row r="42" spans="1:9" s="1" customFormat="1">
      <c r="A42" s="147" t="s">
        <v>59</v>
      </c>
      <c r="B42" s="23"/>
      <c r="C42" s="23"/>
      <c r="D42" s="23"/>
      <c r="E42" s="24"/>
      <c r="F42" s="26"/>
      <c r="G42" s="140"/>
      <c r="H42" s="26"/>
      <c r="I42" s="140"/>
    </row>
    <row r="43" spans="1:9">
      <c r="A43" s="38" t="s">
        <v>13</v>
      </c>
      <c r="B43" s="29"/>
      <c r="C43" s="29"/>
      <c r="D43" s="29"/>
      <c r="E43" s="39"/>
      <c r="F43" s="149">
        <v>3524000</v>
      </c>
      <c r="G43" s="149"/>
      <c r="H43" s="149">
        <v>3500000</v>
      </c>
      <c r="I43" s="149"/>
    </row>
    <row r="44" spans="1:9" s="1" customFormat="1">
      <c r="A44" s="147" t="s">
        <v>60</v>
      </c>
      <c r="B44" s="23"/>
      <c r="C44" s="23"/>
      <c r="D44" s="23"/>
      <c r="E44" s="24"/>
      <c r="F44" s="153"/>
      <c r="G44" s="154"/>
      <c r="H44" s="153"/>
      <c r="I44" s="154"/>
    </row>
    <row r="45" spans="1:9" s="1" customFormat="1">
      <c r="A45" s="38" t="s">
        <v>61</v>
      </c>
      <c r="B45" s="23"/>
      <c r="C45" s="23"/>
      <c r="D45" s="23"/>
      <c r="E45" s="24"/>
      <c r="F45" s="149">
        <v>2160000</v>
      </c>
      <c r="G45" s="149"/>
      <c r="H45" s="149">
        <v>2100000</v>
      </c>
      <c r="I45" s="149"/>
    </row>
    <row r="46" spans="1:9" s="1" customFormat="1">
      <c r="A46" s="147" t="s">
        <v>62</v>
      </c>
      <c r="B46" s="83"/>
      <c r="C46" s="83"/>
      <c r="D46" s="83"/>
      <c r="E46" s="77"/>
      <c r="F46" s="149"/>
      <c r="G46" s="149"/>
      <c r="H46" s="149"/>
      <c r="I46" s="149"/>
    </row>
    <row r="47" spans="1:9" s="1" customFormat="1">
      <c r="A47" s="38" t="s">
        <v>175</v>
      </c>
      <c r="B47" s="148"/>
      <c r="C47" s="148"/>
      <c r="D47" s="148"/>
      <c r="E47" s="27"/>
      <c r="F47" s="26">
        <v>40000</v>
      </c>
      <c r="G47" s="27"/>
      <c r="H47" s="26">
        <v>40000</v>
      </c>
      <c r="I47" s="24"/>
    </row>
    <row r="48" spans="1:9" s="1" customFormat="1">
      <c r="A48" s="38" t="s">
        <v>63</v>
      </c>
      <c r="B48" s="148"/>
      <c r="C48" s="148"/>
      <c r="D48" s="148"/>
      <c r="E48" s="27"/>
      <c r="F48" s="26">
        <v>4689000</v>
      </c>
      <c r="G48" s="27"/>
      <c r="H48" s="26"/>
      <c r="I48" s="24"/>
    </row>
    <row r="49" spans="1:9" s="1" customFormat="1">
      <c r="A49" s="38" t="s">
        <v>67</v>
      </c>
      <c r="B49" s="148"/>
      <c r="C49" s="148"/>
      <c r="D49" s="148"/>
      <c r="E49" s="27"/>
      <c r="F49" s="26">
        <v>6062000</v>
      </c>
      <c r="G49" s="140"/>
      <c r="H49" s="26">
        <v>6000000</v>
      </c>
      <c r="I49" s="140"/>
    </row>
    <row r="50" spans="1:9" s="1" customFormat="1">
      <c r="A50" s="38" t="s">
        <v>174</v>
      </c>
      <c r="B50" s="148"/>
      <c r="C50" s="148"/>
      <c r="D50" s="148"/>
      <c r="E50" s="27"/>
      <c r="F50" s="26">
        <v>290000</v>
      </c>
      <c r="G50" s="27"/>
      <c r="H50" s="26">
        <v>290000</v>
      </c>
      <c r="I50" s="140"/>
    </row>
    <row r="51" spans="1:9">
      <c r="A51" s="38" t="s">
        <v>64</v>
      </c>
      <c r="B51" s="29"/>
      <c r="C51" s="29"/>
      <c r="D51" s="29"/>
      <c r="E51" s="39"/>
      <c r="F51" s="28">
        <v>180000</v>
      </c>
      <c r="G51" s="28"/>
      <c r="H51" s="37"/>
      <c r="I51" s="37"/>
    </row>
    <row r="52" spans="1:9">
      <c r="A52" s="38" t="s">
        <v>65</v>
      </c>
      <c r="B52" s="29"/>
      <c r="C52" s="29"/>
      <c r="D52" s="29"/>
      <c r="E52" s="39"/>
      <c r="F52" s="28">
        <v>541000</v>
      </c>
      <c r="G52" s="28"/>
      <c r="H52" s="28">
        <v>100000</v>
      </c>
      <c r="I52" s="28"/>
    </row>
    <row r="53" spans="1:9">
      <c r="A53" s="38" t="s">
        <v>66</v>
      </c>
      <c r="B53" s="29"/>
      <c r="C53" s="29"/>
      <c r="D53" s="29"/>
      <c r="E53" s="39"/>
      <c r="F53" s="28">
        <v>1000</v>
      </c>
      <c r="G53" s="28"/>
      <c r="H53" s="89"/>
      <c r="I53" s="89"/>
    </row>
    <row r="54" spans="1:9" s="1" customFormat="1">
      <c r="A54" s="38" t="s">
        <v>68</v>
      </c>
      <c r="B54" s="29"/>
      <c r="C54" s="29"/>
      <c r="D54" s="29"/>
      <c r="E54" s="39"/>
      <c r="F54" s="26">
        <v>2711000</v>
      </c>
      <c r="G54" s="140"/>
      <c r="H54" s="26">
        <v>2500000</v>
      </c>
      <c r="I54" s="27"/>
    </row>
    <row r="55" spans="1:9" s="1" customFormat="1">
      <c r="A55" s="38" t="s">
        <v>176</v>
      </c>
      <c r="B55" s="29"/>
      <c r="C55" s="29"/>
      <c r="D55" s="29"/>
      <c r="E55" s="39"/>
      <c r="F55" s="26">
        <v>88000</v>
      </c>
      <c r="G55" s="140"/>
      <c r="H55" s="26"/>
      <c r="I55" s="140"/>
    </row>
    <row r="56" spans="1:9" s="1" customFormat="1">
      <c r="A56" s="38" t="s">
        <v>177</v>
      </c>
      <c r="B56" s="29"/>
      <c r="C56" s="29"/>
      <c r="D56" s="29"/>
      <c r="E56" s="39"/>
      <c r="F56" s="26">
        <v>111000</v>
      </c>
      <c r="G56" s="140"/>
      <c r="H56" s="26"/>
      <c r="I56" s="140"/>
    </row>
    <row r="57" spans="1:9" s="1" customFormat="1">
      <c r="A57" s="38" t="s">
        <v>171</v>
      </c>
      <c r="B57" s="23"/>
      <c r="C57" s="23"/>
      <c r="D57" s="23"/>
      <c r="E57" s="24"/>
      <c r="F57" s="26">
        <v>7000000</v>
      </c>
      <c r="G57" s="41"/>
      <c r="H57" s="26"/>
      <c r="I57" s="41"/>
    </row>
    <row r="58" spans="1:9" s="1" customFormat="1">
      <c r="A58" s="38" t="s">
        <v>178</v>
      </c>
      <c r="B58" s="23"/>
      <c r="C58" s="23"/>
      <c r="D58" s="23"/>
      <c r="E58" s="24"/>
      <c r="F58" s="26">
        <v>246000</v>
      </c>
      <c r="G58" s="24"/>
      <c r="H58" s="26">
        <v>400000</v>
      </c>
      <c r="I58" s="24"/>
    </row>
    <row r="59" spans="1:9" s="1" customFormat="1">
      <c r="A59" s="38" t="s">
        <v>179</v>
      </c>
      <c r="B59" s="23"/>
      <c r="C59" s="23"/>
      <c r="D59" s="23"/>
      <c r="E59" s="24"/>
      <c r="F59" s="26">
        <v>400000</v>
      </c>
      <c r="G59" s="24"/>
      <c r="H59" s="26"/>
      <c r="I59" s="24"/>
    </row>
    <row r="60" spans="1:9" s="1" customFormat="1">
      <c r="A60" s="38" t="s">
        <v>146</v>
      </c>
      <c r="B60" s="23"/>
      <c r="C60" s="23"/>
      <c r="D60" s="23"/>
      <c r="E60" s="24"/>
      <c r="F60" s="26">
        <v>14345000</v>
      </c>
      <c r="G60" s="24"/>
      <c r="H60" s="26"/>
      <c r="I60" s="24"/>
    </row>
    <row r="61" spans="1:9" s="1" customFormat="1">
      <c r="A61" s="38" t="s">
        <v>170</v>
      </c>
      <c r="B61" s="23"/>
      <c r="C61" s="23"/>
      <c r="D61" s="23"/>
      <c r="E61" s="24"/>
      <c r="F61" s="26">
        <v>7999000</v>
      </c>
      <c r="G61" s="24"/>
      <c r="H61" s="26"/>
      <c r="I61" s="24"/>
    </row>
    <row r="62" spans="1:9" s="1" customFormat="1">
      <c r="A62" s="38" t="s">
        <v>229</v>
      </c>
      <c r="B62" s="23"/>
      <c r="C62" s="23"/>
      <c r="D62" s="23"/>
      <c r="E62" s="24"/>
      <c r="F62" s="26">
        <v>20018000</v>
      </c>
      <c r="G62" s="24"/>
      <c r="H62" s="26">
        <v>11602615</v>
      </c>
      <c r="I62" s="24"/>
    </row>
    <row r="63" spans="1:9" s="1" customFormat="1">
      <c r="A63" s="38"/>
      <c r="B63" s="23"/>
      <c r="C63" s="23"/>
      <c r="D63" s="23"/>
      <c r="E63" s="24"/>
      <c r="F63" s="26"/>
      <c r="G63" s="24"/>
      <c r="H63" s="26"/>
      <c r="I63" s="24"/>
    </row>
    <row r="64" spans="1:9">
      <c r="A64" s="25" t="s">
        <v>2</v>
      </c>
      <c r="B64" s="25"/>
      <c r="C64" s="25"/>
      <c r="D64" s="25"/>
      <c r="E64" s="25"/>
      <c r="F64" s="28">
        <f>F21+F22+F23+F24+F25+F26+F27+F29+F31+F33+F35+F37+F39+F41+F43+F45+F47+F48+F49+F50+F51+F52+F53+F54+F55+F56+F57+F58+F59+F60+F61+F62</f>
        <v>448847705</v>
      </c>
      <c r="G64" s="28"/>
      <c r="H64" s="28">
        <f>H21+H22+H23+H24+H25+H26+H27+H29+H31+H33+H35+H37+H39+H41+H43+H45+H47+H48+H49+H50+H51+H52+H53+H54+H55+H56+H57+H58+H59+H60+H61+H62</f>
        <v>302611393</v>
      </c>
      <c r="I64" s="28"/>
    </row>
    <row r="67" spans="1:9" s="1" customFormat="1"/>
    <row r="68" spans="1:9" s="1" customFormat="1"/>
    <row r="69" spans="1:9" s="1" customFormat="1">
      <c r="A69" s="113" t="s">
        <v>69</v>
      </c>
      <c r="B69" s="113"/>
      <c r="C69" s="113"/>
      <c r="D69" s="113"/>
      <c r="E69" s="113"/>
      <c r="F69" s="113"/>
      <c r="G69" s="113"/>
      <c r="H69" s="113"/>
      <c r="I69" s="113"/>
    </row>
    <row r="70" spans="1:9" s="1" customFormat="1">
      <c r="A70" s="2"/>
      <c r="B70" s="2"/>
      <c r="C70" s="2"/>
      <c r="D70" s="2"/>
      <c r="E70" s="2"/>
      <c r="F70" s="4"/>
      <c r="G70" s="5"/>
      <c r="H70" s="4"/>
      <c r="I70" s="5"/>
    </row>
    <row r="71" spans="1:9" s="1" customFormat="1" ht="15" customHeight="1">
      <c r="A71" s="141" t="s">
        <v>0</v>
      </c>
      <c r="B71" s="142"/>
      <c r="C71" s="142"/>
      <c r="D71" s="142"/>
      <c r="E71" s="143"/>
      <c r="F71" s="49" t="s">
        <v>159</v>
      </c>
      <c r="G71" s="49"/>
      <c r="H71" s="49" t="s">
        <v>160</v>
      </c>
      <c r="I71" s="49"/>
    </row>
    <row r="72" spans="1:9" s="1" customFormat="1">
      <c r="A72" s="144"/>
      <c r="B72" s="145"/>
      <c r="C72" s="145"/>
      <c r="D72" s="145"/>
      <c r="E72" s="146"/>
      <c r="F72" s="50"/>
      <c r="G72" s="50"/>
      <c r="H72" s="50"/>
      <c r="I72" s="50"/>
    </row>
    <row r="73" spans="1:9" s="1" customFormat="1">
      <c r="A73" s="38" t="s">
        <v>70</v>
      </c>
      <c r="B73" s="29"/>
      <c r="C73" s="29"/>
      <c r="D73" s="29"/>
      <c r="E73" s="39"/>
      <c r="F73" s="40">
        <v>11000</v>
      </c>
      <c r="G73" s="41"/>
      <c r="H73" s="40">
        <v>15000</v>
      </c>
      <c r="I73" s="41"/>
    </row>
    <row r="74" spans="1:9" s="1" customFormat="1">
      <c r="A74" s="22"/>
      <c r="B74" s="22"/>
      <c r="C74" s="22"/>
      <c r="D74" s="22"/>
      <c r="E74" s="43"/>
      <c r="F74" s="40"/>
      <c r="G74" s="41"/>
      <c r="H74" s="40"/>
      <c r="I74" s="41"/>
    </row>
    <row r="75" spans="1:9" s="1" customFormat="1">
      <c r="A75" s="38" t="s">
        <v>41</v>
      </c>
      <c r="B75" s="29"/>
      <c r="C75" s="29"/>
      <c r="D75" s="29"/>
      <c r="E75" s="39"/>
      <c r="F75" s="40">
        <v>202000</v>
      </c>
      <c r="G75" s="41"/>
      <c r="H75" s="40">
        <v>200000</v>
      </c>
      <c r="I75" s="41"/>
    </row>
    <row r="76" spans="1:9" s="1" customFormat="1">
      <c r="A76" s="85"/>
      <c r="B76" s="85"/>
      <c r="C76" s="85"/>
      <c r="D76" s="85"/>
      <c r="E76" s="85"/>
      <c r="F76" s="37"/>
      <c r="G76" s="37"/>
      <c r="H76" s="37"/>
      <c r="I76" s="37"/>
    </row>
    <row r="77" spans="1:9">
      <c r="A77" s="38" t="s">
        <v>93</v>
      </c>
      <c r="B77" s="29"/>
      <c r="C77" s="29"/>
      <c r="D77" s="29"/>
      <c r="E77" s="29"/>
      <c r="F77" s="37">
        <v>182000</v>
      </c>
      <c r="G77" s="37"/>
      <c r="H77" s="37">
        <v>200000</v>
      </c>
      <c r="I77" s="37"/>
    </row>
    <row r="78" spans="1:9">
      <c r="A78" s="68"/>
      <c r="B78" s="68"/>
      <c r="C78" s="68"/>
      <c r="D78" s="68"/>
      <c r="E78" s="68"/>
      <c r="F78" s="45"/>
      <c r="G78" s="45"/>
      <c r="H78" s="45"/>
      <c r="I78" s="45"/>
    </row>
    <row r="79" spans="1:9">
      <c r="A79" s="38" t="s">
        <v>72</v>
      </c>
      <c r="B79" s="29"/>
      <c r="C79" s="29"/>
      <c r="D79" s="29"/>
      <c r="E79" s="29"/>
      <c r="F79" s="37">
        <v>62000</v>
      </c>
      <c r="G79" s="37"/>
      <c r="H79" s="37">
        <v>112000</v>
      </c>
      <c r="I79" s="37"/>
    </row>
    <row r="80" spans="1:9" s="1" customFormat="1">
      <c r="A80" s="38"/>
      <c r="B80" s="29"/>
      <c r="C80" s="29"/>
      <c r="D80" s="29"/>
      <c r="E80" s="29"/>
      <c r="F80" s="37"/>
      <c r="G80" s="37"/>
      <c r="H80" s="37"/>
      <c r="I80" s="37"/>
    </row>
    <row r="81" spans="1:9" ht="15.75" thickBot="1">
      <c r="A81" s="38" t="s">
        <v>98</v>
      </c>
      <c r="B81" s="23"/>
      <c r="C81" s="23"/>
      <c r="D81" s="23"/>
      <c r="E81" s="24"/>
      <c r="F81" s="40">
        <v>3000</v>
      </c>
      <c r="G81" s="41"/>
      <c r="H81" s="40">
        <v>5000</v>
      </c>
      <c r="I81" s="41"/>
    </row>
    <row r="82" spans="1:9" ht="16.5" thickTop="1" thickBot="1">
      <c r="A82" s="72" t="s">
        <v>8</v>
      </c>
      <c r="B82" s="73"/>
      <c r="C82" s="73"/>
      <c r="D82" s="73"/>
      <c r="E82" s="73"/>
      <c r="F82" s="74">
        <f>SUM(F73:G81)</f>
        <v>460000</v>
      </c>
      <c r="G82" s="87"/>
      <c r="H82" s="74">
        <f>SUM(H73:I81)</f>
        <v>532000</v>
      </c>
      <c r="I82" s="87"/>
    </row>
    <row r="83" spans="1:9" s="1" customFormat="1" ht="15.75" thickTop="1">
      <c r="A83" s="25" t="s">
        <v>75</v>
      </c>
      <c r="B83" s="25"/>
      <c r="C83" s="25"/>
      <c r="D83" s="25"/>
      <c r="E83" s="25"/>
      <c r="F83" s="28">
        <v>67664000</v>
      </c>
      <c r="G83" s="28"/>
      <c r="H83" s="28">
        <v>1500000</v>
      </c>
      <c r="I83" s="28"/>
    </row>
    <row r="84" spans="1:9" s="1" customFormat="1">
      <c r="A84" s="22" t="s">
        <v>215</v>
      </c>
      <c r="B84" s="83"/>
      <c r="C84" s="83"/>
      <c r="D84" s="83"/>
      <c r="E84" s="77"/>
      <c r="F84" s="76"/>
      <c r="G84" s="77"/>
      <c r="H84" s="76"/>
      <c r="I84" s="77"/>
    </row>
    <row r="85" spans="1:9" s="1" customFormat="1">
      <c r="A85" s="22"/>
      <c r="B85" s="23"/>
      <c r="C85" s="23"/>
      <c r="D85" s="23"/>
      <c r="E85" s="24"/>
      <c r="F85" s="76"/>
      <c r="G85" s="77"/>
      <c r="H85" s="76"/>
      <c r="I85" s="77"/>
    </row>
    <row r="86" spans="1:9" s="1" customFormat="1">
      <c r="A86" s="29" t="s">
        <v>73</v>
      </c>
      <c r="B86" s="30"/>
      <c r="C86" s="30"/>
      <c r="D86" s="30"/>
      <c r="E86" s="31"/>
      <c r="F86" s="26"/>
      <c r="G86" s="140"/>
      <c r="H86" s="26"/>
      <c r="I86" s="140"/>
    </row>
    <row r="87" spans="1:9" s="1" customFormat="1">
      <c r="A87" s="22"/>
      <c r="B87" s="83"/>
      <c r="C87" s="83"/>
      <c r="D87" s="83"/>
      <c r="E87" s="77"/>
      <c r="F87" s="76"/>
      <c r="G87" s="77"/>
      <c r="H87" s="76"/>
      <c r="I87" s="77"/>
    </row>
    <row r="88" spans="1:9" s="1" customFormat="1">
      <c r="A88" s="22"/>
      <c r="B88" s="23"/>
      <c r="C88" s="23"/>
      <c r="D88" s="23"/>
      <c r="E88" s="24"/>
      <c r="F88" s="76"/>
      <c r="G88" s="24"/>
      <c r="H88" s="76"/>
      <c r="I88" s="24"/>
    </row>
    <row r="89" spans="1:9" s="1" customFormat="1">
      <c r="A89" s="29" t="s">
        <v>10</v>
      </c>
      <c r="B89" s="23"/>
      <c r="C89" s="23"/>
      <c r="D89" s="23"/>
      <c r="E89" s="24"/>
      <c r="F89" s="26"/>
      <c r="G89" s="24"/>
      <c r="H89" s="26"/>
      <c r="I89" s="24"/>
    </row>
    <row r="90" spans="1:9" s="1" customFormat="1">
      <c r="A90" s="29" t="s">
        <v>180</v>
      </c>
      <c r="B90" s="23"/>
      <c r="C90" s="23"/>
      <c r="D90" s="23"/>
      <c r="E90" s="24"/>
      <c r="F90" s="26">
        <v>34277000</v>
      </c>
      <c r="G90" s="24"/>
      <c r="H90" s="26"/>
      <c r="I90" s="24"/>
    </row>
    <row r="91" spans="1:9" s="1" customFormat="1" ht="15.75" thickBot="1">
      <c r="A91" s="29" t="s">
        <v>14</v>
      </c>
      <c r="B91" s="23"/>
      <c r="C91" s="23"/>
      <c r="D91" s="23"/>
      <c r="E91" s="24"/>
      <c r="F91" s="189">
        <v>2049000</v>
      </c>
      <c r="G91" s="190"/>
      <c r="H91" s="189">
        <v>405000</v>
      </c>
      <c r="I91" s="190"/>
    </row>
    <row r="92" spans="1:9" s="1" customFormat="1" ht="16.5" thickTop="1" thickBot="1">
      <c r="A92" s="72" t="s">
        <v>11</v>
      </c>
      <c r="B92" s="73"/>
      <c r="C92" s="73"/>
      <c r="D92" s="73"/>
      <c r="E92" s="73"/>
      <c r="F92" s="74">
        <f>SUM(F83+F86+F89+F90+F91)</f>
        <v>103990000</v>
      </c>
      <c r="G92" s="74"/>
      <c r="H92" s="74">
        <f>SUM(H83+H86+H89+H90+H91)</f>
        <v>1905000</v>
      </c>
      <c r="I92" s="74"/>
    </row>
    <row r="93" spans="1:9" ht="16.5" thickTop="1" thickBot="1">
      <c r="A93" s="34" t="s">
        <v>74</v>
      </c>
      <c r="B93" s="34"/>
      <c r="C93" s="34"/>
      <c r="D93" s="34"/>
      <c r="E93" s="34"/>
      <c r="F93" s="71">
        <f>SUM(F82+F92)</f>
        <v>104450000</v>
      </c>
      <c r="G93" s="82"/>
      <c r="H93" s="71">
        <f>SUM(H82:I92)</f>
        <v>4342000</v>
      </c>
      <c r="I93" s="82"/>
    </row>
    <row r="94" spans="1:9" s="1" customFormat="1" ht="15.75" thickTop="1">
      <c r="A94" s="18"/>
      <c r="B94" s="18"/>
      <c r="C94" s="18"/>
      <c r="D94" s="18"/>
      <c r="E94" s="18"/>
      <c r="F94" s="4"/>
      <c r="G94" s="5"/>
      <c r="H94" s="4"/>
      <c r="I94" s="5"/>
    </row>
    <row r="95" spans="1:9" s="1" customFormat="1">
      <c r="A95" s="18"/>
      <c r="B95" s="18"/>
      <c r="C95" s="18"/>
      <c r="D95" s="18"/>
      <c r="E95" s="18"/>
      <c r="F95" s="4"/>
      <c r="G95" s="5"/>
      <c r="H95" s="4"/>
      <c r="I95" s="5"/>
    </row>
    <row r="96" spans="1:9" s="1" customFormat="1">
      <c r="A96" s="18"/>
      <c r="B96" s="18"/>
      <c r="C96" s="18"/>
      <c r="D96" s="18"/>
      <c r="E96" s="18"/>
      <c r="F96" s="4"/>
      <c r="G96" s="5"/>
      <c r="H96" s="4"/>
      <c r="I96" s="5"/>
    </row>
    <row r="97" spans="1:9" s="1" customFormat="1">
      <c r="A97" s="18"/>
      <c r="B97" s="18"/>
      <c r="C97" s="18"/>
      <c r="D97" s="18"/>
      <c r="E97" s="18"/>
      <c r="F97" s="4"/>
      <c r="G97" s="5"/>
      <c r="H97" s="4"/>
      <c r="I97" s="5"/>
    </row>
    <row r="98" spans="1:9" s="1" customFormat="1">
      <c r="A98" s="18"/>
      <c r="B98" s="18"/>
      <c r="C98" s="18"/>
      <c r="D98" s="18"/>
      <c r="E98" s="18"/>
      <c r="F98" s="4"/>
      <c r="G98" s="5"/>
      <c r="H98" s="4"/>
      <c r="I98" s="5"/>
    </row>
    <row r="99" spans="1:9" s="1" customFormat="1">
      <c r="A99" s="18"/>
      <c r="B99" s="18"/>
      <c r="C99" s="18"/>
      <c r="D99" s="18"/>
      <c r="E99" s="18"/>
      <c r="F99" s="4"/>
      <c r="G99" s="5"/>
      <c r="H99" s="4"/>
      <c r="I99" s="5"/>
    </row>
    <row r="100" spans="1:9" s="1" customFormat="1">
      <c r="A100" s="18"/>
      <c r="B100" s="18"/>
      <c r="C100" s="18"/>
      <c r="D100" s="18"/>
      <c r="E100" s="18"/>
      <c r="F100" s="4"/>
      <c r="G100" s="5"/>
      <c r="H100" s="4"/>
      <c r="I100" s="5"/>
    </row>
    <row r="101" spans="1:9">
      <c r="A101" s="17"/>
      <c r="B101" s="17"/>
      <c r="C101" s="17"/>
      <c r="D101" s="17"/>
      <c r="E101" s="17"/>
      <c r="F101" s="8"/>
      <c r="G101" s="8"/>
      <c r="H101" s="8"/>
      <c r="I101" s="8"/>
    </row>
    <row r="102" spans="1:9" s="1" customFormat="1">
      <c r="A102" s="155" t="s">
        <v>76</v>
      </c>
      <c r="B102" s="159"/>
      <c r="C102" s="159"/>
      <c r="D102" s="159"/>
      <c r="E102" s="159"/>
      <c r="F102" s="159"/>
      <c r="G102" s="159"/>
      <c r="H102" s="159"/>
      <c r="I102" s="159"/>
    </row>
    <row r="103" spans="1:9" s="1" customFormat="1">
      <c r="A103" s="11"/>
      <c r="B103" s="11"/>
      <c r="C103" s="11"/>
      <c r="D103" s="11"/>
      <c r="E103" s="11"/>
      <c r="F103" s="8"/>
      <c r="G103" s="8"/>
      <c r="H103" s="8"/>
      <c r="I103" s="8"/>
    </row>
    <row r="104" spans="1:9" s="1" customFormat="1" ht="15" customHeight="1">
      <c r="A104" s="114" t="s">
        <v>0</v>
      </c>
      <c r="B104" s="114"/>
      <c r="C104" s="114"/>
      <c r="D104" s="114"/>
      <c r="E104" s="114"/>
      <c r="F104" s="49" t="s">
        <v>159</v>
      </c>
      <c r="G104" s="49"/>
      <c r="H104" s="49" t="s">
        <v>160</v>
      </c>
      <c r="I104" s="49"/>
    </row>
    <row r="105" spans="1:9" s="1" customFormat="1">
      <c r="A105" s="115"/>
      <c r="B105" s="115"/>
      <c r="C105" s="115"/>
      <c r="D105" s="115"/>
      <c r="E105" s="115"/>
      <c r="F105" s="50"/>
      <c r="G105" s="50"/>
      <c r="H105" s="50"/>
      <c r="I105" s="50"/>
    </row>
    <row r="106" spans="1:9" s="1" customFormat="1">
      <c r="A106" s="38" t="s">
        <v>77</v>
      </c>
      <c r="B106" s="29"/>
      <c r="C106" s="29"/>
      <c r="D106" s="29"/>
      <c r="E106" s="29"/>
      <c r="F106" s="37">
        <v>144000</v>
      </c>
      <c r="G106" s="37"/>
      <c r="H106" s="37">
        <v>144000</v>
      </c>
      <c r="I106" s="37"/>
    </row>
    <row r="107" spans="1:9" s="1" customFormat="1" ht="15.75" thickBot="1">
      <c r="A107" s="44" t="s">
        <v>19</v>
      </c>
      <c r="B107" s="131"/>
      <c r="C107" s="131"/>
      <c r="D107" s="131"/>
      <c r="E107" s="69"/>
      <c r="F107" s="45"/>
      <c r="G107" s="45"/>
      <c r="H107" s="45"/>
      <c r="I107" s="45"/>
    </row>
    <row r="108" spans="1:9" s="1" customFormat="1" ht="16.5" thickTop="1" thickBot="1">
      <c r="A108" s="72" t="s">
        <v>5</v>
      </c>
      <c r="B108" s="73"/>
      <c r="C108" s="73"/>
      <c r="D108" s="73"/>
      <c r="E108" s="73"/>
      <c r="F108" s="74">
        <f>SUM(F106:G107)</f>
        <v>144000</v>
      </c>
      <c r="G108" s="74"/>
      <c r="H108" s="74">
        <f>SUM(H106:I107)</f>
        <v>144000</v>
      </c>
      <c r="I108" s="74"/>
    </row>
    <row r="109" spans="1:9" s="1" customFormat="1" ht="15.75" thickTop="1">
      <c r="A109" s="38" t="s">
        <v>36</v>
      </c>
      <c r="B109" s="29"/>
      <c r="C109" s="29"/>
      <c r="D109" s="29"/>
      <c r="E109" s="29"/>
      <c r="F109" s="37">
        <v>35000</v>
      </c>
      <c r="G109" s="37"/>
      <c r="H109" s="37">
        <v>35000</v>
      </c>
      <c r="I109" s="37"/>
    </row>
    <row r="110" spans="1:9" s="1" customFormat="1" ht="15.75" thickBot="1">
      <c r="A110" s="44"/>
      <c r="B110" s="44"/>
      <c r="C110" s="44"/>
      <c r="D110" s="44"/>
      <c r="E110" s="44"/>
      <c r="F110" s="45"/>
      <c r="G110" s="45"/>
      <c r="H110" s="45"/>
      <c r="I110" s="45"/>
    </row>
    <row r="111" spans="1:9" s="1" customFormat="1" ht="16.5" thickTop="1" thickBot="1">
      <c r="A111" s="72" t="s">
        <v>6</v>
      </c>
      <c r="B111" s="73"/>
      <c r="C111" s="73"/>
      <c r="D111" s="73"/>
      <c r="E111" s="73"/>
      <c r="F111" s="74">
        <f>SUM(F109:G110)</f>
        <v>35000</v>
      </c>
      <c r="G111" s="74"/>
      <c r="H111" s="74">
        <f>SUM(H109:I110)</f>
        <v>35000</v>
      </c>
      <c r="I111" s="74"/>
    </row>
    <row r="112" spans="1:9" s="1" customFormat="1" ht="16.5" thickTop="1" thickBot="1">
      <c r="A112" s="72" t="s">
        <v>9</v>
      </c>
      <c r="B112" s="117"/>
      <c r="C112" s="117"/>
      <c r="D112" s="117"/>
      <c r="E112" s="33"/>
      <c r="F112" s="32">
        <f>SUM(F108+F111)</f>
        <v>179000</v>
      </c>
      <c r="G112" s="33"/>
      <c r="H112" s="32">
        <f>SUM(H108+H111)</f>
        <v>179000</v>
      </c>
      <c r="I112" s="33"/>
    </row>
    <row r="113" spans="1:9" s="1" customFormat="1" ht="15.75" thickTop="1">
      <c r="A113" s="2"/>
      <c r="B113" s="2"/>
      <c r="C113" s="2"/>
      <c r="D113" s="2"/>
      <c r="E113" s="2"/>
      <c r="F113" s="4"/>
      <c r="G113" s="4"/>
      <c r="H113" s="4"/>
      <c r="I113" s="4"/>
    </row>
    <row r="114" spans="1:9" s="1" customFormat="1">
      <c r="A114" s="2"/>
      <c r="B114" s="2"/>
      <c r="C114" s="2"/>
      <c r="D114" s="2"/>
      <c r="E114" s="2"/>
      <c r="F114" s="4"/>
      <c r="G114" s="4"/>
      <c r="H114" s="4"/>
      <c r="I114" s="4"/>
    </row>
    <row r="115" spans="1:9" s="1" customFormat="1">
      <c r="A115" s="155" t="s">
        <v>78</v>
      </c>
      <c r="B115" s="156"/>
      <c r="C115" s="156"/>
      <c r="D115" s="156"/>
      <c r="E115" s="156"/>
      <c r="F115" s="156"/>
      <c r="G115" s="156"/>
      <c r="H115" s="156"/>
      <c r="I115" s="156"/>
    </row>
    <row r="116" spans="1:9">
      <c r="A116" s="6"/>
      <c r="B116" s="6"/>
      <c r="C116" s="6"/>
      <c r="D116" s="6"/>
      <c r="E116" s="6"/>
      <c r="F116" s="7"/>
      <c r="G116" s="7"/>
      <c r="H116" s="7"/>
      <c r="I116" s="7"/>
    </row>
    <row r="117" spans="1:9" ht="15" customHeight="1">
      <c r="A117" s="114" t="s">
        <v>0</v>
      </c>
      <c r="B117" s="114"/>
      <c r="C117" s="114"/>
      <c r="D117" s="114"/>
      <c r="E117" s="114"/>
      <c r="F117" s="49" t="s">
        <v>159</v>
      </c>
      <c r="G117" s="49"/>
      <c r="H117" s="49" t="s">
        <v>160</v>
      </c>
      <c r="I117" s="49"/>
    </row>
    <row r="118" spans="1:9">
      <c r="A118" s="115"/>
      <c r="B118" s="115"/>
      <c r="C118" s="115"/>
      <c r="D118" s="115"/>
      <c r="E118" s="115"/>
      <c r="F118" s="50"/>
      <c r="G118" s="50"/>
      <c r="H118" s="50"/>
      <c r="I118" s="50"/>
    </row>
    <row r="119" spans="1:9" s="1" customFormat="1">
      <c r="A119" s="158" t="s">
        <v>79</v>
      </c>
      <c r="B119" s="30"/>
      <c r="C119" s="30"/>
      <c r="D119" s="30"/>
      <c r="E119" s="30"/>
      <c r="F119" s="37">
        <v>2268000</v>
      </c>
      <c r="G119" s="37"/>
      <c r="H119" s="37"/>
      <c r="I119" s="37"/>
    </row>
    <row r="120" spans="1:9" s="1" customFormat="1">
      <c r="A120" s="157" t="s">
        <v>181</v>
      </c>
      <c r="B120" s="157"/>
      <c r="C120" s="157"/>
      <c r="D120" s="157"/>
      <c r="E120" s="157"/>
      <c r="F120" s="45"/>
      <c r="G120" s="45"/>
      <c r="H120" s="45"/>
      <c r="I120" s="45"/>
    </row>
    <row r="121" spans="1:9" s="1" customFormat="1">
      <c r="A121" s="38" t="s">
        <v>80</v>
      </c>
      <c r="B121" s="29"/>
      <c r="C121" s="29"/>
      <c r="D121" s="29"/>
      <c r="E121" s="29"/>
      <c r="F121" s="37">
        <v>132000</v>
      </c>
      <c r="G121" s="37"/>
      <c r="H121" s="37"/>
      <c r="I121" s="37"/>
    </row>
    <row r="122" spans="1:9" s="1" customFormat="1">
      <c r="A122" s="44"/>
      <c r="B122" s="44"/>
      <c r="C122" s="44"/>
      <c r="D122" s="44"/>
      <c r="E122" s="44"/>
      <c r="F122" s="45"/>
      <c r="G122" s="45"/>
      <c r="H122" s="45"/>
      <c r="I122" s="45"/>
    </row>
    <row r="123" spans="1:9" s="1" customFormat="1">
      <c r="A123" s="38" t="s">
        <v>81</v>
      </c>
      <c r="B123" s="29"/>
      <c r="C123" s="29"/>
      <c r="D123" s="29"/>
      <c r="E123" s="29"/>
      <c r="F123" s="37"/>
      <c r="G123" s="37"/>
      <c r="H123" s="37"/>
      <c r="I123" s="37"/>
    </row>
    <row r="124" spans="1:9" s="1" customFormat="1">
      <c r="A124" s="68" t="s">
        <v>34</v>
      </c>
      <c r="B124" s="68"/>
      <c r="C124" s="68"/>
      <c r="D124" s="68"/>
      <c r="E124" s="68"/>
      <c r="F124" s="45"/>
      <c r="G124" s="45"/>
      <c r="H124" s="45"/>
      <c r="I124" s="45"/>
    </row>
    <row r="125" spans="1:9" s="1" customFormat="1">
      <c r="A125" s="38" t="s">
        <v>82</v>
      </c>
      <c r="B125" s="29"/>
      <c r="C125" s="29"/>
      <c r="D125" s="29"/>
      <c r="E125" s="29"/>
      <c r="F125" s="37">
        <v>5908000</v>
      </c>
      <c r="G125" s="37"/>
      <c r="H125" s="37">
        <v>5984000</v>
      </c>
      <c r="I125" s="37"/>
    </row>
    <row r="126" spans="1:9" ht="15.75" thickBot="1">
      <c r="A126" s="136" t="s">
        <v>211</v>
      </c>
      <c r="B126" s="136"/>
      <c r="C126" s="136"/>
      <c r="D126" s="136"/>
      <c r="E126" s="160"/>
      <c r="F126" s="161"/>
      <c r="G126" s="162"/>
      <c r="H126" s="161"/>
      <c r="I126" s="162"/>
    </row>
    <row r="127" spans="1:9" ht="16.5" thickTop="1" thickBot="1">
      <c r="A127" s="72" t="s">
        <v>5</v>
      </c>
      <c r="B127" s="73"/>
      <c r="C127" s="73"/>
      <c r="D127" s="73"/>
      <c r="E127" s="73"/>
      <c r="F127" s="74">
        <f>SUM(F119:G126)</f>
        <v>8308000</v>
      </c>
      <c r="G127" s="74"/>
      <c r="H127" s="74">
        <f>SUM(H119:I126)</f>
        <v>5984000</v>
      </c>
      <c r="I127" s="74"/>
    </row>
    <row r="128" spans="1:9" ht="15.75" thickTop="1">
      <c r="A128" s="38" t="s">
        <v>36</v>
      </c>
      <c r="B128" s="29"/>
      <c r="C128" s="29"/>
      <c r="D128" s="29"/>
      <c r="E128" s="29"/>
      <c r="F128" s="37">
        <v>2171000</v>
      </c>
      <c r="G128" s="37"/>
      <c r="H128" s="37">
        <v>1599000</v>
      </c>
      <c r="I128" s="37"/>
    </row>
    <row r="129" spans="1:11">
      <c r="A129" s="85" t="s">
        <v>37</v>
      </c>
      <c r="B129" s="85"/>
      <c r="C129" s="85"/>
      <c r="D129" s="85"/>
      <c r="E129" s="85"/>
      <c r="F129" s="37"/>
      <c r="G129" s="37"/>
      <c r="H129" s="37"/>
      <c r="I129" s="37"/>
    </row>
    <row r="130" spans="1:11" s="1" customFormat="1">
      <c r="A130" s="25" t="s">
        <v>182</v>
      </c>
      <c r="B130" s="25"/>
      <c r="C130" s="25"/>
      <c r="D130" s="25"/>
      <c r="E130" s="25"/>
      <c r="F130" s="37">
        <v>98000</v>
      </c>
      <c r="G130" s="37"/>
      <c r="H130" s="37">
        <v>30000</v>
      </c>
      <c r="I130" s="37"/>
    </row>
    <row r="131" spans="1:11" ht="15.75" thickBot="1">
      <c r="A131" s="122" t="s">
        <v>6</v>
      </c>
      <c r="B131" s="123"/>
      <c r="C131" s="123"/>
      <c r="D131" s="123"/>
      <c r="E131" s="123"/>
      <c r="F131" s="107">
        <f>SUM(F128:G130)</f>
        <v>2269000</v>
      </c>
      <c r="G131" s="139"/>
      <c r="H131" s="107">
        <f>SUM(H128:I130)</f>
        <v>1629000</v>
      </c>
      <c r="I131" s="139"/>
    </row>
    <row r="132" spans="1:11" ht="15.75" thickTop="1">
      <c r="A132" s="38" t="s">
        <v>83</v>
      </c>
      <c r="B132" s="29"/>
      <c r="C132" s="29"/>
      <c r="D132" s="29"/>
      <c r="E132" s="39"/>
      <c r="F132" s="37">
        <v>35000</v>
      </c>
      <c r="G132" s="37"/>
      <c r="H132" s="37">
        <v>35000</v>
      </c>
      <c r="I132" s="37"/>
    </row>
    <row r="133" spans="1:11">
      <c r="A133" s="44" t="s">
        <v>84</v>
      </c>
      <c r="B133" s="44"/>
      <c r="C133" s="44"/>
      <c r="D133" s="44"/>
      <c r="E133" s="44"/>
      <c r="F133" s="45"/>
      <c r="G133" s="45"/>
      <c r="H133" s="45"/>
      <c r="I133" s="45"/>
    </row>
    <row r="134" spans="1:11">
      <c r="A134" s="38" t="s">
        <v>85</v>
      </c>
      <c r="B134" s="29"/>
      <c r="C134" s="29"/>
      <c r="D134" s="29"/>
      <c r="E134" s="29"/>
      <c r="F134" s="37">
        <v>4000</v>
      </c>
      <c r="G134" s="37"/>
      <c r="H134" s="37">
        <v>5000</v>
      </c>
      <c r="I134" s="37"/>
    </row>
    <row r="135" spans="1:11">
      <c r="A135" s="85" t="s">
        <v>148</v>
      </c>
      <c r="B135" s="85"/>
      <c r="C135" s="85"/>
      <c r="D135" s="85"/>
      <c r="E135" s="85"/>
      <c r="F135" s="37"/>
      <c r="G135" s="37"/>
      <c r="H135" s="37"/>
      <c r="I135" s="37"/>
    </row>
    <row r="136" spans="1:11" s="1" customFormat="1">
      <c r="A136" s="25" t="s">
        <v>86</v>
      </c>
      <c r="B136" s="25"/>
      <c r="C136" s="25"/>
      <c r="D136" s="25"/>
      <c r="E136" s="25"/>
      <c r="F136" s="37">
        <v>124000</v>
      </c>
      <c r="G136" s="37"/>
      <c r="H136" s="37">
        <v>125000</v>
      </c>
      <c r="I136" s="37"/>
    </row>
    <row r="137" spans="1:11" s="1" customFormat="1">
      <c r="A137" s="85" t="s">
        <v>87</v>
      </c>
      <c r="B137" s="86"/>
      <c r="C137" s="86"/>
      <c r="D137" s="86"/>
      <c r="E137" s="86"/>
      <c r="F137" s="37"/>
      <c r="G137" s="37"/>
      <c r="H137" s="37"/>
      <c r="I137" s="37"/>
    </row>
    <row r="138" spans="1:11">
      <c r="A138" s="38" t="s">
        <v>88</v>
      </c>
      <c r="B138" s="29"/>
      <c r="C138" s="29"/>
      <c r="D138" s="29"/>
      <c r="E138" s="29"/>
      <c r="F138" s="37">
        <v>127000</v>
      </c>
      <c r="G138" s="37"/>
      <c r="H138" s="37">
        <v>130000</v>
      </c>
      <c r="I138" s="37"/>
    </row>
    <row r="139" spans="1:11">
      <c r="A139" s="44" t="s">
        <v>89</v>
      </c>
      <c r="B139" s="44"/>
      <c r="C139" s="44"/>
      <c r="D139" s="44"/>
      <c r="E139" s="44"/>
      <c r="F139" s="45"/>
      <c r="G139" s="45"/>
      <c r="H139" s="45"/>
      <c r="I139" s="45"/>
    </row>
    <row r="140" spans="1:11">
      <c r="A140" s="38" t="s">
        <v>90</v>
      </c>
      <c r="B140" s="29"/>
      <c r="C140" s="29"/>
      <c r="D140" s="29"/>
      <c r="E140" s="29"/>
      <c r="F140" s="37">
        <v>353000</v>
      </c>
      <c r="G140" s="37"/>
      <c r="H140" s="37">
        <v>355000</v>
      </c>
      <c r="I140" s="37"/>
    </row>
    <row r="141" spans="1:11">
      <c r="A141" s="44" t="s">
        <v>91</v>
      </c>
      <c r="B141" s="44"/>
      <c r="C141" s="44"/>
      <c r="D141" s="44"/>
      <c r="E141" s="44"/>
      <c r="F141" s="45"/>
      <c r="G141" s="45"/>
      <c r="H141" s="45"/>
      <c r="I141" s="45"/>
    </row>
    <row r="142" spans="1:11">
      <c r="A142" s="38" t="s">
        <v>7</v>
      </c>
      <c r="B142" s="29"/>
      <c r="C142" s="29"/>
      <c r="D142" s="29"/>
      <c r="E142" s="29"/>
      <c r="F142" s="37">
        <v>47000</v>
      </c>
      <c r="G142" s="37"/>
      <c r="H142" s="37">
        <v>50000</v>
      </c>
      <c r="I142" s="37"/>
    </row>
    <row r="143" spans="1:11">
      <c r="A143" s="44" t="s">
        <v>92</v>
      </c>
      <c r="B143" s="44"/>
      <c r="C143" s="44"/>
      <c r="D143" s="44"/>
      <c r="E143" s="44"/>
      <c r="F143" s="45"/>
      <c r="G143" s="45"/>
      <c r="H143" s="45"/>
      <c r="I143" s="45"/>
      <c r="K143" s="9"/>
    </row>
    <row r="144" spans="1:11">
      <c r="A144" s="38" t="s">
        <v>71</v>
      </c>
      <c r="B144" s="29"/>
      <c r="C144" s="29"/>
      <c r="D144" s="29"/>
      <c r="E144" s="29"/>
      <c r="F144" s="37">
        <v>1000</v>
      </c>
      <c r="G144" s="37"/>
      <c r="H144" s="37">
        <v>5000</v>
      </c>
      <c r="I144" s="37"/>
    </row>
    <row r="145" spans="1:10">
      <c r="A145" s="68"/>
      <c r="B145" s="68"/>
      <c r="C145" s="68"/>
      <c r="D145" s="68"/>
      <c r="E145" s="68"/>
      <c r="F145" s="45"/>
      <c r="G145" s="45"/>
      <c r="H145" s="45"/>
      <c r="I145" s="45"/>
    </row>
    <row r="146" spans="1:10">
      <c r="A146" s="38" t="s">
        <v>93</v>
      </c>
      <c r="B146" s="29"/>
      <c r="C146" s="29"/>
      <c r="D146" s="29"/>
      <c r="E146" s="29"/>
      <c r="F146" s="37">
        <v>1539000</v>
      </c>
      <c r="G146" s="37"/>
      <c r="H146" s="37">
        <v>1550000</v>
      </c>
      <c r="I146" s="37"/>
      <c r="J146" s="9"/>
    </row>
    <row r="147" spans="1:10">
      <c r="A147" s="68" t="s">
        <v>149</v>
      </c>
      <c r="B147" s="69"/>
      <c r="C147" s="69"/>
      <c r="D147" s="69"/>
      <c r="E147" s="69"/>
      <c r="F147" s="45"/>
      <c r="G147" s="45"/>
      <c r="H147" s="45"/>
      <c r="I147" s="45"/>
    </row>
    <row r="148" spans="1:10" s="1" customFormat="1">
      <c r="A148" s="25" t="s">
        <v>94</v>
      </c>
      <c r="B148" s="84"/>
      <c r="C148" s="84"/>
      <c r="D148" s="84"/>
      <c r="E148" s="84"/>
      <c r="F148" s="37">
        <v>1132000</v>
      </c>
      <c r="G148" s="37"/>
      <c r="H148" s="37">
        <v>1150000</v>
      </c>
      <c r="I148" s="37"/>
    </row>
    <row r="149" spans="1:10" s="1" customFormat="1">
      <c r="A149" s="42"/>
      <c r="B149" s="83"/>
      <c r="C149" s="83"/>
      <c r="D149" s="83"/>
      <c r="E149" s="77"/>
      <c r="F149" s="40"/>
      <c r="G149" s="41"/>
      <c r="H149" s="40"/>
      <c r="I149" s="41"/>
    </row>
    <row r="150" spans="1:10">
      <c r="A150" s="38" t="s">
        <v>95</v>
      </c>
      <c r="B150" s="29"/>
      <c r="C150" s="29"/>
      <c r="D150" s="29"/>
      <c r="E150" s="29"/>
      <c r="F150" s="37">
        <v>110000</v>
      </c>
      <c r="G150" s="37"/>
      <c r="H150" s="37">
        <v>110000</v>
      </c>
      <c r="I150" s="37"/>
    </row>
    <row r="151" spans="1:10">
      <c r="A151" s="42"/>
      <c r="B151" s="83"/>
      <c r="C151" s="83"/>
      <c r="D151" s="83"/>
      <c r="E151" s="77"/>
      <c r="F151" s="40"/>
      <c r="G151" s="41"/>
      <c r="H151" s="40"/>
      <c r="I151" s="41"/>
    </row>
    <row r="152" spans="1:10" s="1" customFormat="1">
      <c r="A152" s="38" t="s">
        <v>72</v>
      </c>
      <c r="B152" s="30"/>
      <c r="C152" s="30"/>
      <c r="D152" s="30"/>
      <c r="E152" s="31"/>
      <c r="F152" s="40">
        <v>295000</v>
      </c>
      <c r="G152" s="41"/>
      <c r="H152" s="40">
        <v>310000</v>
      </c>
      <c r="I152" s="41"/>
    </row>
    <row r="153" spans="1:10" s="1" customFormat="1">
      <c r="A153" s="42"/>
      <c r="B153" s="23"/>
      <c r="C153" s="23"/>
      <c r="D153" s="23"/>
      <c r="E153" s="24"/>
      <c r="F153" s="40"/>
      <c r="G153" s="41"/>
      <c r="H153" s="40"/>
      <c r="I153" s="41"/>
    </row>
    <row r="154" spans="1:10" s="1" customFormat="1">
      <c r="A154" s="38" t="s">
        <v>96</v>
      </c>
      <c r="B154" s="30"/>
      <c r="C154" s="30"/>
      <c r="D154" s="30"/>
      <c r="E154" s="31"/>
      <c r="F154" s="40">
        <v>614000</v>
      </c>
      <c r="G154" s="24"/>
      <c r="H154" s="40">
        <v>650000</v>
      </c>
      <c r="I154" s="24"/>
    </row>
    <row r="155" spans="1:10" s="1" customFormat="1">
      <c r="A155" s="42"/>
      <c r="B155" s="83"/>
      <c r="C155" s="83"/>
      <c r="D155" s="83"/>
      <c r="E155" s="77"/>
      <c r="F155" s="40"/>
      <c r="G155" s="24"/>
      <c r="H155" s="40"/>
      <c r="I155" s="24"/>
    </row>
    <row r="156" spans="1:10" s="1" customFormat="1">
      <c r="A156" s="38" t="s">
        <v>97</v>
      </c>
      <c r="B156" s="30"/>
      <c r="C156" s="30"/>
      <c r="D156" s="30"/>
      <c r="E156" s="31"/>
      <c r="F156" s="40">
        <v>2733000</v>
      </c>
      <c r="G156" s="24"/>
      <c r="H156" s="40">
        <v>2800000</v>
      </c>
      <c r="I156" s="24"/>
    </row>
    <row r="157" spans="1:10" s="1" customFormat="1">
      <c r="A157" s="42"/>
      <c r="B157" s="83"/>
      <c r="C157" s="83"/>
      <c r="D157" s="83"/>
      <c r="E157" s="77"/>
      <c r="F157" s="40"/>
      <c r="G157" s="24"/>
      <c r="H157" s="40"/>
      <c r="I157" s="24"/>
    </row>
    <row r="158" spans="1:10">
      <c r="A158" s="38" t="s">
        <v>98</v>
      </c>
      <c r="B158" s="29"/>
      <c r="C158" s="29"/>
      <c r="D158" s="29"/>
      <c r="E158" s="29"/>
      <c r="F158" s="37">
        <v>1038000</v>
      </c>
      <c r="G158" s="37"/>
      <c r="H158" s="37">
        <v>1050000</v>
      </c>
      <c r="I158" s="37"/>
    </row>
    <row r="159" spans="1:10" ht="15.75" thickBot="1">
      <c r="A159" s="44"/>
      <c r="B159" s="44"/>
      <c r="C159" s="44"/>
      <c r="D159" s="44"/>
      <c r="E159" s="44"/>
      <c r="F159" s="35"/>
      <c r="G159" s="36"/>
      <c r="H159" s="35"/>
      <c r="I159" s="36"/>
    </row>
    <row r="160" spans="1:10" ht="16.5" thickTop="1" thickBot="1">
      <c r="A160" s="72" t="s">
        <v>8</v>
      </c>
      <c r="B160" s="73"/>
      <c r="C160" s="73"/>
      <c r="D160" s="73"/>
      <c r="E160" s="73"/>
      <c r="F160" s="74">
        <f>SUM(F132:G159)</f>
        <v>8152000</v>
      </c>
      <c r="G160" s="87"/>
      <c r="H160" s="74">
        <f>SUM(H132:I159)</f>
        <v>8325000</v>
      </c>
      <c r="I160" s="87"/>
    </row>
    <row r="161" spans="1:9" s="1" customFormat="1" ht="16.5" thickTop="1" thickBot="1">
      <c r="A161" s="72" t="s">
        <v>99</v>
      </c>
      <c r="B161" s="117"/>
      <c r="C161" s="117"/>
      <c r="D161" s="117"/>
      <c r="E161" s="33"/>
      <c r="F161" s="32">
        <v>20000</v>
      </c>
      <c r="G161" s="33"/>
      <c r="H161" s="32"/>
      <c r="I161" s="33"/>
    </row>
    <row r="162" spans="1:9" s="1" customFormat="1" ht="16.5" thickTop="1" thickBot="1">
      <c r="A162" s="163"/>
      <c r="B162" s="117"/>
      <c r="C162" s="117"/>
      <c r="D162" s="117"/>
      <c r="E162" s="33"/>
      <c r="F162" s="32"/>
      <c r="G162" s="33"/>
      <c r="H162" s="32"/>
      <c r="I162" s="33"/>
    </row>
    <row r="163" spans="1:9" s="1" customFormat="1" ht="16.5" thickTop="1" thickBot="1">
      <c r="A163" s="72" t="s">
        <v>9</v>
      </c>
      <c r="B163" s="117"/>
      <c r="C163" s="117"/>
      <c r="D163" s="117"/>
      <c r="E163" s="33"/>
      <c r="F163" s="32">
        <f>F127+F131+F160+F161</f>
        <v>18749000</v>
      </c>
      <c r="G163" s="33"/>
      <c r="H163" s="32">
        <f>H127+H131+H160+H161</f>
        <v>15938000</v>
      </c>
      <c r="I163" s="33"/>
    </row>
    <row r="164" spans="1:9" ht="16.5" thickTop="1" thickBot="1">
      <c r="A164" s="72" t="s">
        <v>15</v>
      </c>
      <c r="B164" s="73"/>
      <c r="C164" s="73"/>
      <c r="D164" s="73"/>
      <c r="E164" s="73"/>
      <c r="F164" s="74"/>
      <c r="G164" s="87"/>
      <c r="H164" s="74">
        <v>484393</v>
      </c>
      <c r="I164" s="87"/>
    </row>
    <row r="165" spans="1:9" ht="15.75" thickTop="1">
      <c r="A165" s="65" t="s">
        <v>100</v>
      </c>
      <c r="B165" s="66"/>
      <c r="C165" s="66"/>
      <c r="D165" s="66"/>
      <c r="E165" s="66"/>
      <c r="F165" s="67"/>
      <c r="G165" s="67"/>
      <c r="H165" s="67">
        <v>2120000</v>
      </c>
      <c r="I165" s="67"/>
    </row>
    <row r="166" spans="1:9" ht="15.75" thickBot="1">
      <c r="A166" s="68" t="s">
        <v>214</v>
      </c>
      <c r="B166" s="69"/>
      <c r="C166" s="69"/>
      <c r="D166" s="69"/>
      <c r="E166" s="69"/>
      <c r="F166" s="70"/>
      <c r="G166" s="70"/>
      <c r="H166" s="70"/>
      <c r="I166" s="70"/>
    </row>
    <row r="167" spans="1:9" ht="16.5" thickTop="1" thickBot="1">
      <c r="A167" s="34" t="s">
        <v>101</v>
      </c>
      <c r="B167" s="34"/>
      <c r="C167" s="34"/>
      <c r="D167" s="34"/>
      <c r="E167" s="34"/>
      <c r="F167" s="71"/>
      <c r="G167" s="71"/>
      <c r="H167" s="71">
        <v>221000</v>
      </c>
      <c r="I167" s="71"/>
    </row>
    <row r="168" spans="1:9" ht="16.5" thickTop="1" thickBot="1">
      <c r="A168" s="72" t="s">
        <v>11</v>
      </c>
      <c r="B168" s="73"/>
      <c r="C168" s="73"/>
      <c r="D168" s="73"/>
      <c r="E168" s="73"/>
      <c r="F168" s="74">
        <f>SUM(F165:G167)</f>
        <v>0</v>
      </c>
      <c r="G168" s="75"/>
      <c r="H168" s="74">
        <f>SUM(H165:I167)</f>
        <v>2341000</v>
      </c>
      <c r="I168" s="75"/>
    </row>
    <row r="169" spans="1:9" s="1" customFormat="1" ht="16.5" thickTop="1" thickBot="1">
      <c r="A169" s="72" t="s">
        <v>16</v>
      </c>
      <c r="B169" s="117"/>
      <c r="C169" s="117"/>
      <c r="D169" s="117"/>
      <c r="E169" s="33"/>
      <c r="F169" s="32"/>
      <c r="G169" s="118"/>
      <c r="H169" s="32"/>
      <c r="I169" s="118"/>
    </row>
    <row r="170" spans="1:9" ht="16.5" thickTop="1" thickBot="1">
      <c r="A170" s="72" t="s">
        <v>12</v>
      </c>
      <c r="B170" s="73"/>
      <c r="C170" s="73"/>
      <c r="D170" s="73"/>
      <c r="E170" s="73"/>
      <c r="F170" s="74">
        <f>SUM(F163+F164+F168+F169)</f>
        <v>18749000</v>
      </c>
      <c r="G170" s="87"/>
      <c r="H170" s="74">
        <f>SUM(H163+H164+H168+H169)</f>
        <v>18763393</v>
      </c>
      <c r="I170" s="87"/>
    </row>
    <row r="171" spans="1:9" ht="15.75" thickTop="1"/>
    <row r="173" spans="1:9">
      <c r="A173" s="113" t="s">
        <v>102</v>
      </c>
      <c r="B173" s="113"/>
      <c r="C173" s="113"/>
      <c r="D173" s="113"/>
      <c r="E173" s="113"/>
      <c r="F173" s="113"/>
      <c r="G173" s="113"/>
      <c r="H173" s="113"/>
      <c r="I173" s="113"/>
    </row>
    <row r="175" spans="1:9" ht="15" customHeight="1">
      <c r="A175" s="114" t="s">
        <v>0</v>
      </c>
      <c r="B175" s="114"/>
      <c r="C175" s="114"/>
      <c r="D175" s="114"/>
      <c r="E175" s="114"/>
      <c r="F175" s="49" t="s">
        <v>159</v>
      </c>
      <c r="G175" s="49"/>
      <c r="H175" s="49" t="s">
        <v>160</v>
      </c>
      <c r="I175" s="49"/>
    </row>
    <row r="176" spans="1:9">
      <c r="A176" s="115"/>
      <c r="B176" s="115"/>
      <c r="C176" s="115"/>
      <c r="D176" s="115"/>
      <c r="E176" s="115"/>
      <c r="F176" s="50"/>
      <c r="G176" s="50"/>
      <c r="H176" s="50"/>
      <c r="I176" s="50"/>
    </row>
    <row r="177" spans="1:9">
      <c r="A177" s="38" t="s">
        <v>71</v>
      </c>
      <c r="B177" s="29"/>
      <c r="C177" s="29"/>
      <c r="D177" s="29"/>
      <c r="E177" s="29"/>
      <c r="F177" s="37"/>
      <c r="G177" s="37"/>
      <c r="H177" s="37"/>
      <c r="I177" s="37"/>
    </row>
    <row r="178" spans="1:9">
      <c r="A178" s="44"/>
      <c r="B178" s="131"/>
      <c r="C178" s="131"/>
      <c r="D178" s="131"/>
      <c r="E178" s="131"/>
      <c r="F178" s="45"/>
      <c r="G178" s="45"/>
      <c r="H178" s="45"/>
      <c r="I178" s="45"/>
    </row>
    <row r="179" spans="1:9">
      <c r="A179" s="38" t="s">
        <v>72</v>
      </c>
      <c r="B179" s="29"/>
      <c r="C179" s="29"/>
      <c r="D179" s="29"/>
      <c r="E179" s="29"/>
      <c r="F179" s="37"/>
      <c r="G179" s="37"/>
      <c r="H179" s="37"/>
      <c r="I179" s="37"/>
    </row>
    <row r="180" spans="1:9" ht="15.75" thickBot="1">
      <c r="A180" s="42"/>
      <c r="B180" s="83"/>
      <c r="C180" s="83"/>
      <c r="D180" s="83"/>
      <c r="E180" s="77"/>
      <c r="F180" s="40"/>
      <c r="G180" s="41"/>
      <c r="H180" s="40"/>
      <c r="I180" s="41"/>
    </row>
    <row r="181" spans="1:9" ht="16.5" thickTop="1" thickBot="1">
      <c r="A181" s="72" t="s">
        <v>8</v>
      </c>
      <c r="B181" s="73"/>
      <c r="C181" s="73"/>
      <c r="D181" s="73"/>
      <c r="E181" s="73"/>
      <c r="F181" s="74">
        <f>SUM(F177:G180)</f>
        <v>0</v>
      </c>
      <c r="G181" s="87"/>
      <c r="H181" s="74">
        <f>SUM(H177:I180)</f>
        <v>0</v>
      </c>
      <c r="I181" s="87"/>
    </row>
    <row r="182" spans="1:9" s="1" customFormat="1" ht="16.5" thickTop="1" thickBot="1">
      <c r="A182" s="29" t="s">
        <v>73</v>
      </c>
      <c r="B182" s="30"/>
      <c r="C182" s="30"/>
      <c r="D182" s="30"/>
      <c r="E182" s="31"/>
      <c r="F182" s="32"/>
      <c r="G182" s="33"/>
      <c r="H182" s="32">
        <v>1000000</v>
      </c>
      <c r="I182" s="33"/>
    </row>
    <row r="183" spans="1:9" s="1" customFormat="1" ht="16.5" thickTop="1" thickBot="1">
      <c r="A183" s="22" t="s">
        <v>212</v>
      </c>
      <c r="B183" s="23"/>
      <c r="C183" s="23"/>
      <c r="D183" s="23"/>
      <c r="E183" s="24"/>
      <c r="F183" s="32"/>
      <c r="G183" s="33"/>
      <c r="H183" s="32"/>
      <c r="I183" s="33"/>
    </row>
    <row r="184" spans="1:9" s="1" customFormat="1" ht="16.5" thickTop="1" thickBot="1">
      <c r="A184" s="25" t="s">
        <v>142</v>
      </c>
      <c r="B184" s="25"/>
      <c r="C184" s="25"/>
      <c r="D184" s="25"/>
      <c r="E184" s="25"/>
      <c r="F184" s="32"/>
      <c r="G184" s="33"/>
      <c r="H184" s="32">
        <v>270000</v>
      </c>
      <c r="I184" s="33"/>
    </row>
    <row r="185" spans="1:9" s="1" customFormat="1" ht="16.5" thickTop="1" thickBot="1">
      <c r="A185" s="34" t="s">
        <v>11</v>
      </c>
      <c r="B185" s="34"/>
      <c r="C185" s="34"/>
      <c r="D185" s="34"/>
      <c r="E185" s="34"/>
      <c r="F185" s="32">
        <f>SUM(F182:G184)</f>
        <v>0</v>
      </c>
      <c r="G185" s="33"/>
      <c r="H185" s="32">
        <f>SUM(H182:I184)</f>
        <v>1270000</v>
      </c>
      <c r="I185" s="33"/>
    </row>
    <row r="186" spans="1:9" ht="16.5" thickTop="1" thickBot="1">
      <c r="A186" s="72" t="s">
        <v>12</v>
      </c>
      <c r="B186" s="73"/>
      <c r="C186" s="73"/>
      <c r="D186" s="73"/>
      <c r="E186" s="73"/>
      <c r="F186" s="74">
        <f>SUM(F185,F181)</f>
        <v>0</v>
      </c>
      <c r="G186" s="87"/>
      <c r="H186" s="74">
        <f>SUM(H185,H181)</f>
        <v>1270000</v>
      </c>
      <c r="I186" s="87"/>
    </row>
    <row r="187" spans="1:9" ht="15.75" thickTop="1"/>
    <row r="188" spans="1:9" s="1" customFormat="1"/>
    <row r="189" spans="1:9" s="1" customFormat="1"/>
    <row r="190" spans="1:9" s="1" customFormat="1"/>
    <row r="191" spans="1:9" s="1" customFormat="1"/>
    <row r="192" spans="1:9" s="1" customFormat="1"/>
    <row r="193" spans="1:9" s="1" customFormat="1"/>
    <row r="194" spans="1:9" s="1" customFormat="1"/>
    <row r="195" spans="1:9" s="1" customFormat="1"/>
    <row r="197" spans="1:9">
      <c r="A197" s="113" t="s">
        <v>103</v>
      </c>
      <c r="B197" s="113"/>
      <c r="C197" s="113"/>
      <c r="D197" s="113"/>
      <c r="E197" s="113"/>
      <c r="F197" s="113"/>
      <c r="G197" s="113"/>
      <c r="H197" s="113"/>
      <c r="I197" s="113"/>
    </row>
    <row r="199" spans="1:9" ht="15" customHeight="1">
      <c r="A199" s="114" t="s">
        <v>0</v>
      </c>
      <c r="B199" s="114"/>
      <c r="C199" s="114"/>
      <c r="D199" s="114"/>
      <c r="E199" s="114"/>
      <c r="F199" s="49" t="s">
        <v>159</v>
      </c>
      <c r="G199" s="49"/>
      <c r="H199" s="49" t="s">
        <v>160</v>
      </c>
      <c r="I199" s="49"/>
    </row>
    <row r="200" spans="1:9">
      <c r="A200" s="115"/>
      <c r="B200" s="115"/>
      <c r="C200" s="115"/>
      <c r="D200" s="115"/>
      <c r="E200" s="115"/>
      <c r="F200" s="50"/>
      <c r="G200" s="50"/>
      <c r="H200" s="50"/>
      <c r="I200" s="50"/>
    </row>
    <row r="201" spans="1:9" s="1" customFormat="1">
      <c r="A201" s="78" t="s">
        <v>104</v>
      </c>
      <c r="B201" s="79"/>
      <c r="C201" s="79"/>
      <c r="D201" s="79"/>
      <c r="E201" s="80"/>
      <c r="F201" s="76">
        <v>2414000</v>
      </c>
      <c r="G201" s="81"/>
      <c r="H201" s="76">
        <v>3120000</v>
      </c>
      <c r="I201" s="81"/>
    </row>
    <row r="202" spans="1:9" s="1" customFormat="1">
      <c r="A202" s="119"/>
      <c r="B202" s="120"/>
      <c r="C202" s="120"/>
      <c r="D202" s="120"/>
      <c r="E202" s="121"/>
      <c r="F202" s="76"/>
      <c r="G202" s="81"/>
      <c r="H202" s="76"/>
      <c r="I202" s="81"/>
    </row>
    <row r="203" spans="1:9" s="1" customFormat="1">
      <c r="A203" s="78" t="s">
        <v>80</v>
      </c>
      <c r="B203" s="79"/>
      <c r="C203" s="79"/>
      <c r="D203" s="79"/>
      <c r="E203" s="80"/>
      <c r="F203" s="76">
        <v>134000</v>
      </c>
      <c r="G203" s="81"/>
      <c r="H203" s="76">
        <v>200000</v>
      </c>
      <c r="I203" s="81"/>
    </row>
    <row r="204" spans="1:9" s="1" customFormat="1">
      <c r="A204" s="158"/>
      <c r="B204" s="23"/>
      <c r="C204" s="23"/>
      <c r="D204" s="23"/>
      <c r="E204" s="24"/>
      <c r="F204" s="76"/>
      <c r="G204" s="81"/>
      <c r="H204" s="76"/>
      <c r="I204" s="81"/>
    </row>
    <row r="205" spans="1:9" s="1" customFormat="1">
      <c r="A205" s="158" t="s">
        <v>119</v>
      </c>
      <c r="B205" s="23"/>
      <c r="C205" s="23"/>
      <c r="D205" s="23"/>
      <c r="E205" s="24"/>
      <c r="F205" s="76">
        <v>192000</v>
      </c>
      <c r="G205" s="81"/>
      <c r="H205" s="76"/>
      <c r="I205" s="81"/>
    </row>
    <row r="206" spans="1:9" s="1" customFormat="1" ht="15.75" thickBot="1">
      <c r="A206" s="158"/>
      <c r="B206" s="23"/>
      <c r="C206" s="23"/>
      <c r="D206" s="23"/>
      <c r="E206" s="24"/>
      <c r="F206" s="76"/>
      <c r="G206" s="81"/>
      <c r="H206" s="76"/>
      <c r="I206" s="81"/>
    </row>
    <row r="207" spans="1:9" ht="16.5" thickTop="1" thickBot="1">
      <c r="A207" s="72" t="s">
        <v>5</v>
      </c>
      <c r="B207" s="73"/>
      <c r="C207" s="73"/>
      <c r="D207" s="73"/>
      <c r="E207" s="73"/>
      <c r="F207" s="74">
        <f>SUM(F201:G206)</f>
        <v>2740000</v>
      </c>
      <c r="G207" s="74"/>
      <c r="H207" s="74">
        <f>SUM(H201:I206)</f>
        <v>3320000</v>
      </c>
      <c r="I207" s="74"/>
    </row>
    <row r="208" spans="1:9" ht="15.75" thickTop="1">
      <c r="A208" s="38" t="s">
        <v>36</v>
      </c>
      <c r="B208" s="29"/>
      <c r="C208" s="29"/>
      <c r="D208" s="29"/>
      <c r="E208" s="29"/>
      <c r="F208" s="37">
        <v>698000</v>
      </c>
      <c r="G208" s="37"/>
      <c r="H208" s="37">
        <v>842000</v>
      </c>
      <c r="I208" s="37"/>
    </row>
    <row r="209" spans="1:9">
      <c r="A209" s="85" t="s">
        <v>38</v>
      </c>
      <c r="B209" s="85"/>
      <c r="C209" s="85"/>
      <c r="D209" s="85"/>
      <c r="E209" s="85"/>
      <c r="F209" s="37"/>
      <c r="G209" s="37"/>
      <c r="H209" s="37"/>
      <c r="I209" s="37"/>
    </row>
    <row r="210" spans="1:9" s="1" customFormat="1">
      <c r="A210" s="25" t="s">
        <v>184</v>
      </c>
      <c r="B210" s="25"/>
      <c r="C210" s="25"/>
      <c r="D210" s="25"/>
      <c r="E210" s="25"/>
      <c r="F210" s="37">
        <v>41000</v>
      </c>
      <c r="G210" s="37"/>
      <c r="H210" s="37">
        <v>80000</v>
      </c>
      <c r="I210" s="37"/>
    </row>
    <row r="211" spans="1:9" ht="15.75" thickBot="1">
      <c r="A211" s="122" t="s">
        <v>6</v>
      </c>
      <c r="B211" s="123"/>
      <c r="C211" s="123"/>
      <c r="D211" s="123"/>
      <c r="E211" s="123"/>
      <c r="F211" s="107">
        <f>SUM(F208:G210)</f>
        <v>739000</v>
      </c>
      <c r="G211" s="107"/>
      <c r="H211" s="107">
        <f>SUM(H208:I210)</f>
        <v>922000</v>
      </c>
      <c r="I211" s="107"/>
    </row>
    <row r="212" spans="1:9" ht="15.75" thickTop="1">
      <c r="A212" s="38" t="s">
        <v>85</v>
      </c>
      <c r="B212" s="29"/>
      <c r="C212" s="29"/>
      <c r="D212" s="29"/>
      <c r="E212" s="39"/>
      <c r="F212" s="37">
        <v>2761000</v>
      </c>
      <c r="G212" s="37"/>
      <c r="H212" s="37">
        <v>3000000</v>
      </c>
      <c r="I212" s="37"/>
    </row>
    <row r="213" spans="1:9">
      <c r="A213" s="44" t="s">
        <v>185</v>
      </c>
      <c r="B213" s="44"/>
      <c r="C213" s="44"/>
      <c r="D213" s="44"/>
      <c r="E213" s="44"/>
      <c r="F213" s="45"/>
      <c r="G213" s="45"/>
      <c r="H213" s="45"/>
      <c r="I213" s="45"/>
    </row>
    <row r="214" spans="1:9" s="1" customFormat="1">
      <c r="A214" s="38" t="s">
        <v>86</v>
      </c>
      <c r="B214" s="29"/>
      <c r="C214" s="29"/>
      <c r="D214" s="29"/>
      <c r="E214" s="39"/>
      <c r="F214" s="37">
        <v>30000</v>
      </c>
      <c r="G214" s="37"/>
      <c r="H214" s="37">
        <v>50000</v>
      </c>
      <c r="I214" s="37"/>
    </row>
    <row r="215" spans="1:9" s="1" customFormat="1">
      <c r="A215" s="42" t="s">
        <v>105</v>
      </c>
      <c r="B215" s="83"/>
      <c r="C215" s="83"/>
      <c r="D215" s="83"/>
      <c r="E215" s="77"/>
      <c r="F215" s="37"/>
      <c r="G215" s="37"/>
      <c r="H215" s="37"/>
      <c r="I215" s="37"/>
    </row>
    <row r="216" spans="1:9" s="1" customFormat="1">
      <c r="A216" s="25" t="s">
        <v>106</v>
      </c>
      <c r="B216" s="25"/>
      <c r="C216" s="25"/>
      <c r="D216" s="25"/>
      <c r="E216" s="25"/>
      <c r="F216" s="37">
        <v>294000</v>
      </c>
      <c r="G216" s="37"/>
      <c r="H216" s="37">
        <v>300000</v>
      </c>
      <c r="I216" s="37"/>
    </row>
    <row r="217" spans="1:9" s="1" customFormat="1">
      <c r="A217" s="85" t="s">
        <v>107</v>
      </c>
      <c r="B217" s="170"/>
      <c r="C217" s="170"/>
      <c r="D217" s="170"/>
      <c r="E217" s="170"/>
      <c r="F217" s="37"/>
      <c r="G217" s="37"/>
      <c r="H217" s="37"/>
      <c r="I217" s="37"/>
    </row>
    <row r="218" spans="1:9" s="1" customFormat="1">
      <c r="A218" s="38" t="s">
        <v>90</v>
      </c>
      <c r="B218" s="30"/>
      <c r="C218" s="30"/>
      <c r="D218" s="30"/>
      <c r="E218" s="31"/>
      <c r="F218" s="37">
        <v>144000</v>
      </c>
      <c r="G218" s="37"/>
      <c r="H218" s="37">
        <v>150000</v>
      </c>
      <c r="I218" s="37"/>
    </row>
    <row r="219" spans="1:9" s="1" customFormat="1">
      <c r="A219" s="42" t="s">
        <v>150</v>
      </c>
      <c r="B219" s="83"/>
      <c r="C219" s="83"/>
      <c r="D219" s="83"/>
      <c r="E219" s="77"/>
      <c r="F219" s="37"/>
      <c r="G219" s="37"/>
      <c r="H219" s="37"/>
      <c r="I219" s="37"/>
    </row>
    <row r="220" spans="1:9" s="1" customFormat="1">
      <c r="A220" s="38" t="s">
        <v>7</v>
      </c>
      <c r="B220" s="30"/>
      <c r="C220" s="30"/>
      <c r="D220" s="30"/>
      <c r="E220" s="31"/>
      <c r="F220" s="37">
        <v>394000</v>
      </c>
      <c r="G220" s="37"/>
      <c r="H220" s="37">
        <v>400000</v>
      </c>
      <c r="I220" s="37"/>
    </row>
    <row r="221" spans="1:9" s="1" customFormat="1">
      <c r="A221" s="42" t="s">
        <v>152</v>
      </c>
      <c r="B221" s="23"/>
      <c r="C221" s="23"/>
      <c r="D221" s="23"/>
      <c r="E221" s="24"/>
      <c r="F221" s="37"/>
      <c r="G221" s="37"/>
      <c r="H221" s="37"/>
      <c r="I221" s="37"/>
    </row>
    <row r="222" spans="1:9" s="1" customFormat="1">
      <c r="A222" s="25" t="s">
        <v>71</v>
      </c>
      <c r="B222" s="25"/>
      <c r="C222" s="25"/>
      <c r="D222" s="25"/>
      <c r="E222" s="25"/>
      <c r="F222" s="37">
        <v>1543000</v>
      </c>
      <c r="G222" s="37"/>
      <c r="H222" s="37">
        <v>1550000</v>
      </c>
      <c r="I222" s="37"/>
    </row>
    <row r="223" spans="1:9" s="1" customFormat="1">
      <c r="A223" s="85"/>
      <c r="B223" s="170"/>
      <c r="C223" s="170"/>
      <c r="D223" s="170"/>
      <c r="E223" s="170"/>
      <c r="F223" s="37"/>
      <c r="G223" s="37"/>
      <c r="H223" s="37"/>
      <c r="I223" s="37"/>
    </row>
    <row r="224" spans="1:9" s="1" customFormat="1">
      <c r="A224" s="25" t="s">
        <v>93</v>
      </c>
      <c r="B224" s="25"/>
      <c r="C224" s="25"/>
      <c r="D224" s="25"/>
      <c r="E224" s="25"/>
      <c r="F224" s="37">
        <v>512000</v>
      </c>
      <c r="G224" s="37"/>
      <c r="H224" s="37">
        <v>520000</v>
      </c>
      <c r="I224" s="37"/>
    </row>
    <row r="225" spans="1:9" s="1" customFormat="1">
      <c r="A225" s="85"/>
      <c r="B225" s="170"/>
      <c r="C225" s="170"/>
      <c r="D225" s="170"/>
      <c r="E225" s="170"/>
      <c r="F225" s="37"/>
      <c r="G225" s="37"/>
      <c r="H225" s="37"/>
      <c r="I225" s="37"/>
    </row>
    <row r="226" spans="1:9" s="1" customFormat="1">
      <c r="A226" s="25" t="s">
        <v>94</v>
      </c>
      <c r="B226" s="25"/>
      <c r="C226" s="25"/>
      <c r="D226" s="25"/>
      <c r="E226" s="25"/>
      <c r="F226" s="37">
        <v>22000</v>
      </c>
      <c r="G226" s="37"/>
      <c r="H226" s="37">
        <v>25000</v>
      </c>
      <c r="I226" s="37"/>
    </row>
    <row r="227" spans="1:9" s="1" customFormat="1">
      <c r="A227" s="85"/>
      <c r="B227" s="170"/>
      <c r="C227" s="170"/>
      <c r="D227" s="170"/>
      <c r="E227" s="170"/>
      <c r="F227" s="37"/>
      <c r="G227" s="37"/>
      <c r="H227" s="37"/>
      <c r="I227" s="37"/>
    </row>
    <row r="228" spans="1:9">
      <c r="A228" s="38" t="s">
        <v>72</v>
      </c>
      <c r="B228" s="29"/>
      <c r="C228" s="29"/>
      <c r="D228" s="29"/>
      <c r="E228" s="29"/>
      <c r="F228" s="37">
        <v>1444000</v>
      </c>
      <c r="G228" s="37"/>
      <c r="H228" s="37">
        <v>1500000</v>
      </c>
      <c r="I228" s="37"/>
    </row>
    <row r="229" spans="1:9">
      <c r="A229" s="85"/>
      <c r="B229" s="85"/>
      <c r="C229" s="85"/>
      <c r="D229" s="85"/>
      <c r="E229" s="85"/>
      <c r="F229" s="37"/>
      <c r="G229" s="37"/>
      <c r="H229" s="37"/>
      <c r="I229" s="37"/>
    </row>
    <row r="230" spans="1:9">
      <c r="A230" s="178" t="s">
        <v>108</v>
      </c>
      <c r="B230" s="178"/>
      <c r="C230" s="178"/>
      <c r="D230" s="178"/>
      <c r="E230" s="178"/>
      <c r="F230" s="45">
        <v>6539000</v>
      </c>
      <c r="G230" s="45"/>
      <c r="H230" s="45"/>
      <c r="I230" s="45"/>
    </row>
    <row r="231" spans="1:9">
      <c r="A231" s="38" t="s">
        <v>98</v>
      </c>
      <c r="B231" s="29"/>
      <c r="C231" s="29"/>
      <c r="D231" s="29"/>
      <c r="E231" s="29"/>
      <c r="F231" s="37">
        <v>1122000</v>
      </c>
      <c r="G231" s="37"/>
      <c r="H231" s="37">
        <v>1100000</v>
      </c>
      <c r="I231" s="37"/>
    </row>
    <row r="232" spans="1:9" ht="15.75" thickBot="1">
      <c r="A232" s="44"/>
      <c r="B232" s="131"/>
      <c r="C232" s="131"/>
      <c r="D232" s="131"/>
      <c r="E232" s="131"/>
      <c r="F232" s="45"/>
      <c r="G232" s="45"/>
      <c r="H232" s="45"/>
      <c r="I232" s="45"/>
    </row>
    <row r="233" spans="1:9" ht="16.5" thickTop="1" thickBot="1">
      <c r="A233" s="72" t="s">
        <v>8</v>
      </c>
      <c r="B233" s="73"/>
      <c r="C233" s="73"/>
      <c r="D233" s="73"/>
      <c r="E233" s="73"/>
      <c r="F233" s="74">
        <f>SUM(F212:G232)</f>
        <v>14805000</v>
      </c>
      <c r="G233" s="87"/>
      <c r="H233" s="74">
        <f>SUM(H212:I232)</f>
        <v>8595000</v>
      </c>
      <c r="I233" s="87"/>
    </row>
    <row r="234" spans="1:9" ht="16.5" thickTop="1" thickBot="1">
      <c r="A234" s="34" t="s">
        <v>9</v>
      </c>
      <c r="B234" s="34"/>
      <c r="C234" s="34"/>
      <c r="D234" s="34"/>
      <c r="E234" s="34"/>
      <c r="F234" s="71">
        <f>SUM(F233,F211,F207)</f>
        <v>18284000</v>
      </c>
      <c r="G234" s="82"/>
      <c r="H234" s="71">
        <f>SUM(H233,H211,H207)</f>
        <v>12837000</v>
      </c>
      <c r="I234" s="82"/>
    </row>
    <row r="235" spans="1:9" s="1" customFormat="1" ht="16.5" thickTop="1" thickBot="1">
      <c r="A235" s="34" t="s">
        <v>20</v>
      </c>
      <c r="B235" s="34"/>
      <c r="C235" s="34"/>
      <c r="D235" s="34"/>
      <c r="E235" s="34"/>
      <c r="F235" s="164"/>
      <c r="G235" s="165"/>
      <c r="H235" s="164"/>
      <c r="I235" s="165"/>
    </row>
    <row r="236" spans="1:9" s="1" customFormat="1" ht="15.75" thickTop="1">
      <c r="A236" s="166" t="s">
        <v>75</v>
      </c>
      <c r="B236" s="166"/>
      <c r="C236" s="166"/>
      <c r="D236" s="166"/>
      <c r="E236" s="167"/>
      <c r="F236" s="168"/>
      <c r="G236" s="169"/>
      <c r="H236" s="168">
        <v>4000000</v>
      </c>
      <c r="I236" s="169"/>
    </row>
    <row r="237" spans="1:9" s="1" customFormat="1">
      <c r="A237" s="22" t="s">
        <v>220</v>
      </c>
      <c r="B237" s="83"/>
      <c r="C237" s="83"/>
      <c r="D237" s="83"/>
      <c r="E237" s="77"/>
      <c r="F237" s="76"/>
      <c r="G237" s="77"/>
      <c r="H237" s="76"/>
      <c r="I237" s="77"/>
    </row>
    <row r="238" spans="1:9" s="1" customFormat="1">
      <c r="A238" s="29" t="s">
        <v>110</v>
      </c>
      <c r="B238" s="30"/>
      <c r="C238" s="30"/>
      <c r="D238" s="30"/>
      <c r="E238" s="31"/>
      <c r="F238" s="26">
        <v>8902000</v>
      </c>
      <c r="G238" s="27"/>
      <c r="H238" s="26"/>
      <c r="I238" s="27"/>
    </row>
    <row r="239" spans="1:9" s="1" customFormat="1">
      <c r="A239" s="22" t="s">
        <v>151</v>
      </c>
      <c r="B239" s="23"/>
      <c r="C239" s="23"/>
      <c r="D239" s="23"/>
      <c r="E239" s="24"/>
      <c r="F239" s="26"/>
      <c r="G239" s="27"/>
      <c r="H239" s="26"/>
      <c r="I239" s="27"/>
    </row>
    <row r="240" spans="1:9">
      <c r="A240" s="25" t="s">
        <v>101</v>
      </c>
      <c r="B240" s="25"/>
      <c r="C240" s="25"/>
      <c r="D240" s="25"/>
      <c r="E240" s="25"/>
      <c r="F240" s="28">
        <v>2156000</v>
      </c>
      <c r="G240" s="28"/>
      <c r="H240" s="28">
        <v>1080000</v>
      </c>
      <c r="I240" s="28"/>
    </row>
    <row r="241" spans="1:9" s="1" customFormat="1">
      <c r="A241" s="129" t="s">
        <v>111</v>
      </c>
      <c r="B241" s="129"/>
      <c r="C241" s="129"/>
      <c r="D241" s="129"/>
      <c r="E241" s="130"/>
      <c r="F241" s="171"/>
      <c r="G241" s="172"/>
      <c r="H241" s="171">
        <v>2500000</v>
      </c>
      <c r="I241" s="172"/>
    </row>
    <row r="242" spans="1:9" s="1" customFormat="1" ht="15.75" thickBot="1">
      <c r="A242" s="175" t="s">
        <v>231</v>
      </c>
      <c r="B242" s="176"/>
      <c r="C242" s="176"/>
      <c r="D242" s="176"/>
      <c r="E242" s="177"/>
      <c r="F242" s="173"/>
      <c r="G242" s="174"/>
      <c r="H242" s="173"/>
      <c r="I242" s="174"/>
    </row>
    <row r="243" spans="1:9" ht="16.5" thickTop="1" thickBot="1">
      <c r="A243" s="34" t="s">
        <v>11</v>
      </c>
      <c r="B243" s="34"/>
      <c r="C243" s="34"/>
      <c r="D243" s="34"/>
      <c r="E243" s="34"/>
      <c r="F243" s="71">
        <f>SUM(F236:G242)</f>
        <v>11058000</v>
      </c>
      <c r="G243" s="71"/>
      <c r="H243" s="71">
        <f>SUM(H236:I242)</f>
        <v>7580000</v>
      </c>
      <c r="I243" s="71"/>
    </row>
    <row r="244" spans="1:9" s="1" customFormat="1" ht="16.5" thickTop="1" thickBot="1">
      <c r="A244" s="72" t="s">
        <v>109</v>
      </c>
      <c r="B244" s="117"/>
      <c r="C244" s="117"/>
      <c r="D244" s="117"/>
      <c r="E244" s="33"/>
      <c r="F244" s="32">
        <v>2147000</v>
      </c>
      <c r="G244" s="118"/>
      <c r="H244" s="32">
        <v>1250000</v>
      </c>
      <c r="I244" s="118"/>
    </row>
    <row r="245" spans="1:9" s="1" customFormat="1" ht="16.5" thickTop="1" thickBot="1">
      <c r="A245" s="124" t="s">
        <v>223</v>
      </c>
      <c r="B245" s="125"/>
      <c r="C245" s="125"/>
      <c r="D245" s="125"/>
      <c r="E245" s="126"/>
      <c r="F245" s="132"/>
      <c r="G245" s="126"/>
      <c r="H245" s="132">
        <v>270000</v>
      </c>
      <c r="I245" s="126"/>
    </row>
    <row r="246" spans="1:9" s="1" customFormat="1" ht="16.5" thickTop="1" thickBot="1">
      <c r="A246" s="124" t="s">
        <v>222</v>
      </c>
      <c r="B246" s="125"/>
      <c r="C246" s="125"/>
      <c r="D246" s="125"/>
      <c r="E246" s="126"/>
      <c r="F246" s="132"/>
      <c r="G246" s="126"/>
      <c r="H246" s="132">
        <v>400000</v>
      </c>
      <c r="I246" s="126"/>
    </row>
    <row r="247" spans="1:9" s="1" customFormat="1" ht="16.5" thickTop="1" thickBot="1">
      <c r="A247" s="124" t="s">
        <v>224</v>
      </c>
      <c r="B247" s="125"/>
      <c r="C247" s="125"/>
      <c r="D247" s="125"/>
      <c r="E247" s="126"/>
      <c r="F247" s="132"/>
      <c r="G247" s="126"/>
      <c r="H247" s="132">
        <v>120000</v>
      </c>
      <c r="I247" s="126"/>
    </row>
    <row r="248" spans="1:9" s="1" customFormat="1" ht="16.5" thickTop="1" thickBot="1">
      <c r="A248" s="124" t="s">
        <v>225</v>
      </c>
      <c r="B248" s="125"/>
      <c r="C248" s="125"/>
      <c r="D248" s="125"/>
      <c r="E248" s="126"/>
      <c r="F248" s="132"/>
      <c r="G248" s="126"/>
      <c r="H248" s="132">
        <v>30000</v>
      </c>
      <c r="I248" s="126"/>
    </row>
    <row r="249" spans="1:9" s="1" customFormat="1" ht="16.5" thickTop="1" thickBot="1">
      <c r="A249" s="124" t="s">
        <v>226</v>
      </c>
      <c r="B249" s="125"/>
      <c r="C249" s="125"/>
      <c r="D249" s="125"/>
      <c r="E249" s="126"/>
      <c r="F249" s="132"/>
      <c r="G249" s="126"/>
      <c r="H249" s="132">
        <v>30000</v>
      </c>
      <c r="I249" s="126"/>
    </row>
    <row r="250" spans="1:9" s="1" customFormat="1" ht="16.5" thickTop="1" thickBot="1">
      <c r="A250" s="124" t="s">
        <v>227</v>
      </c>
      <c r="B250" s="125"/>
      <c r="C250" s="125"/>
      <c r="D250" s="125"/>
      <c r="E250" s="126"/>
      <c r="F250" s="132"/>
      <c r="G250" s="126"/>
      <c r="H250" s="132">
        <v>50000</v>
      </c>
      <c r="I250" s="126"/>
    </row>
    <row r="251" spans="1:9" s="1" customFormat="1" ht="16.5" thickTop="1" thickBot="1">
      <c r="A251" s="124" t="s">
        <v>228</v>
      </c>
      <c r="B251" s="125"/>
      <c r="C251" s="125"/>
      <c r="D251" s="125"/>
      <c r="E251" s="126"/>
      <c r="F251" s="132"/>
      <c r="G251" s="126"/>
      <c r="H251" s="132">
        <v>50000</v>
      </c>
      <c r="I251" s="126"/>
    </row>
    <row r="252" spans="1:9" s="1" customFormat="1" ht="16.5" thickTop="1" thickBot="1">
      <c r="A252" s="124" t="s">
        <v>221</v>
      </c>
      <c r="B252" s="125"/>
      <c r="C252" s="125"/>
      <c r="D252" s="125"/>
      <c r="E252" s="126"/>
      <c r="F252" s="132"/>
      <c r="G252" s="126"/>
      <c r="H252" s="132">
        <v>300000</v>
      </c>
      <c r="I252" s="126"/>
    </row>
    <row r="253" spans="1:9" s="1" customFormat="1" ht="16.5" thickTop="1" thickBot="1">
      <c r="A253" s="124"/>
      <c r="B253" s="125"/>
      <c r="C253" s="125"/>
      <c r="D253" s="125"/>
      <c r="E253" s="126"/>
      <c r="F253" s="132"/>
      <c r="G253" s="126"/>
      <c r="H253" s="132"/>
      <c r="I253" s="126"/>
    </row>
    <row r="254" spans="1:9" s="1" customFormat="1" ht="16.5" thickTop="1" thickBot="1">
      <c r="A254" s="124"/>
      <c r="B254" s="125"/>
      <c r="C254" s="125"/>
      <c r="D254" s="125"/>
      <c r="E254" s="126"/>
      <c r="F254" s="132"/>
      <c r="G254" s="126"/>
      <c r="H254" s="132"/>
      <c r="I254" s="126"/>
    </row>
    <row r="255" spans="1:9" ht="16.5" thickTop="1" thickBot="1">
      <c r="A255" s="72" t="s">
        <v>12</v>
      </c>
      <c r="B255" s="73"/>
      <c r="C255" s="73"/>
      <c r="D255" s="73"/>
      <c r="E255" s="73"/>
      <c r="F255" s="74">
        <f>SUM(F234+F243+F244)</f>
        <v>31489000</v>
      </c>
      <c r="G255" s="87"/>
      <c r="H255" s="74">
        <f>SUM(H234+H243+H244)</f>
        <v>21667000</v>
      </c>
      <c r="I255" s="87"/>
    </row>
    <row r="256" spans="1:9" s="1" customFormat="1" ht="15.75" thickTop="1">
      <c r="A256" s="2"/>
      <c r="B256" s="2"/>
      <c r="C256" s="2"/>
      <c r="D256" s="2"/>
      <c r="E256" s="2"/>
      <c r="F256" s="4"/>
      <c r="G256" s="5"/>
      <c r="H256" s="4"/>
      <c r="I256" s="5"/>
    </row>
    <row r="258" spans="1:11">
      <c r="A258" s="113" t="s">
        <v>112</v>
      </c>
      <c r="B258" s="113"/>
      <c r="C258" s="113"/>
      <c r="D258" s="113"/>
      <c r="E258" s="113"/>
      <c r="F258" s="113"/>
      <c r="G258" s="113"/>
      <c r="H258" s="113"/>
      <c r="I258" s="113"/>
    </row>
    <row r="260" spans="1:11" ht="15" customHeight="1">
      <c r="A260" s="114" t="s">
        <v>0</v>
      </c>
      <c r="B260" s="114"/>
      <c r="C260" s="114"/>
      <c r="D260" s="114"/>
      <c r="E260" s="114"/>
      <c r="F260" s="49" t="s">
        <v>159</v>
      </c>
      <c r="G260" s="49"/>
      <c r="H260" s="49" t="s">
        <v>160</v>
      </c>
      <c r="I260" s="49"/>
    </row>
    <row r="261" spans="1:11">
      <c r="A261" s="115"/>
      <c r="B261" s="115"/>
      <c r="C261" s="115"/>
      <c r="D261" s="115"/>
      <c r="E261" s="115"/>
      <c r="F261" s="50"/>
      <c r="G261" s="50"/>
      <c r="H261" s="50"/>
      <c r="I261" s="50"/>
    </row>
    <row r="262" spans="1:11">
      <c r="A262" s="38" t="s">
        <v>85</v>
      </c>
      <c r="B262" s="29"/>
      <c r="C262" s="29"/>
      <c r="D262" s="29"/>
      <c r="E262" s="39"/>
      <c r="F262" s="37"/>
      <c r="G262" s="37"/>
      <c r="H262" s="37">
        <v>20000</v>
      </c>
      <c r="I262" s="37"/>
    </row>
    <row r="263" spans="1:11">
      <c r="A263" s="44"/>
      <c r="B263" s="44"/>
      <c r="C263" s="44"/>
      <c r="D263" s="44"/>
      <c r="E263" s="44"/>
      <c r="F263" s="45"/>
      <c r="G263" s="45"/>
      <c r="H263" s="45"/>
      <c r="I263" s="45"/>
      <c r="K263" s="9"/>
    </row>
    <row r="264" spans="1:11">
      <c r="A264" s="38" t="s">
        <v>106</v>
      </c>
      <c r="B264" s="29"/>
      <c r="C264" s="29"/>
      <c r="D264" s="29"/>
      <c r="E264" s="29"/>
      <c r="F264" s="37">
        <v>20000</v>
      </c>
      <c r="G264" s="37"/>
      <c r="H264" s="37">
        <v>20000</v>
      </c>
      <c r="I264" s="37"/>
    </row>
    <row r="265" spans="1:11">
      <c r="A265" s="85"/>
      <c r="B265" s="85"/>
      <c r="C265" s="85"/>
      <c r="D265" s="85"/>
      <c r="E265" s="85"/>
      <c r="F265" s="37"/>
      <c r="G265" s="37"/>
      <c r="H265" s="37"/>
      <c r="I265" s="37"/>
    </row>
    <row r="266" spans="1:11" s="1" customFormat="1">
      <c r="A266" s="25" t="s">
        <v>120</v>
      </c>
      <c r="B266" s="25"/>
      <c r="C266" s="25"/>
      <c r="D266" s="25"/>
      <c r="E266" s="25"/>
      <c r="F266" s="37">
        <v>80000</v>
      </c>
      <c r="G266" s="37"/>
      <c r="H266" s="37">
        <v>80000</v>
      </c>
      <c r="I266" s="37"/>
    </row>
    <row r="267" spans="1:11" s="1" customFormat="1">
      <c r="A267" s="85"/>
      <c r="B267" s="85"/>
      <c r="C267" s="85"/>
      <c r="D267" s="85"/>
      <c r="E267" s="85"/>
      <c r="F267" s="37"/>
      <c r="G267" s="37"/>
      <c r="H267" s="37"/>
      <c r="I267" s="37"/>
    </row>
    <row r="268" spans="1:11" s="1" customFormat="1">
      <c r="A268" s="25" t="s">
        <v>71</v>
      </c>
      <c r="B268" s="25"/>
      <c r="C268" s="25"/>
      <c r="D268" s="25"/>
      <c r="E268" s="25"/>
      <c r="F268" s="37">
        <v>209000</v>
      </c>
      <c r="G268" s="37"/>
      <c r="H268" s="37">
        <v>200000</v>
      </c>
      <c r="I268" s="37"/>
    </row>
    <row r="269" spans="1:11" s="1" customFormat="1">
      <c r="A269" s="85"/>
      <c r="B269" s="85"/>
      <c r="C269" s="85"/>
      <c r="D269" s="85"/>
      <c r="E269" s="85"/>
      <c r="F269" s="37"/>
      <c r="G269" s="37"/>
      <c r="H269" s="37"/>
      <c r="I269" s="37"/>
    </row>
    <row r="270" spans="1:11">
      <c r="A270" s="38" t="s">
        <v>72</v>
      </c>
      <c r="B270" s="29"/>
      <c r="C270" s="29"/>
      <c r="D270" s="29"/>
      <c r="E270" s="29"/>
      <c r="F270" s="37">
        <v>81000</v>
      </c>
      <c r="G270" s="37"/>
      <c r="H270" s="37">
        <v>86000</v>
      </c>
      <c r="I270" s="37"/>
    </row>
    <row r="271" spans="1:11" ht="15.75" thickBot="1">
      <c r="A271" s="42"/>
      <c r="B271" s="83"/>
      <c r="C271" s="83"/>
      <c r="D271" s="83"/>
      <c r="E271" s="77"/>
      <c r="F271" s="40"/>
      <c r="G271" s="41"/>
      <c r="H271" s="40"/>
      <c r="I271" s="41"/>
    </row>
    <row r="272" spans="1:11" ht="16.5" thickTop="1" thickBot="1">
      <c r="A272" s="72" t="s">
        <v>8</v>
      </c>
      <c r="B272" s="73"/>
      <c r="C272" s="73"/>
      <c r="D272" s="73"/>
      <c r="E272" s="73"/>
      <c r="F272" s="74">
        <f>SUM(F262:G271)</f>
        <v>390000</v>
      </c>
      <c r="G272" s="87"/>
      <c r="H272" s="74">
        <f>SUM(H262:I271)</f>
        <v>406000</v>
      </c>
      <c r="I272" s="87"/>
    </row>
    <row r="273" spans="1:9" ht="16.5" thickTop="1" thickBot="1">
      <c r="A273" s="34" t="s">
        <v>9</v>
      </c>
      <c r="B273" s="34"/>
      <c r="C273" s="34"/>
      <c r="D273" s="34"/>
      <c r="E273" s="34"/>
      <c r="F273" s="71">
        <f>SUM(F272)</f>
        <v>390000</v>
      </c>
      <c r="G273" s="82"/>
      <c r="H273" s="71">
        <f>SUM(H272)</f>
        <v>406000</v>
      </c>
      <c r="I273" s="82"/>
    </row>
    <row r="274" spans="1:9" s="1" customFormat="1" ht="15.75" thickTop="1">
      <c r="A274" s="29" t="s">
        <v>110</v>
      </c>
      <c r="B274" s="30"/>
      <c r="C274" s="30"/>
      <c r="D274" s="30"/>
      <c r="E274" s="31"/>
      <c r="F274" s="26"/>
      <c r="G274" s="27"/>
      <c r="H274" s="26">
        <v>9000000</v>
      </c>
      <c r="I274" s="27"/>
    </row>
    <row r="275" spans="1:9" s="1" customFormat="1">
      <c r="A275" s="22" t="s">
        <v>218</v>
      </c>
      <c r="B275" s="23"/>
      <c r="C275" s="23"/>
      <c r="D275" s="23"/>
      <c r="E275" s="24"/>
      <c r="F275" s="26"/>
      <c r="G275" s="27"/>
      <c r="H275" s="26"/>
      <c r="I275" s="27"/>
    </row>
    <row r="276" spans="1:9" s="1" customFormat="1" ht="15.75" thickBot="1">
      <c r="A276" s="25" t="s">
        <v>101</v>
      </c>
      <c r="B276" s="25"/>
      <c r="C276" s="25"/>
      <c r="D276" s="25"/>
      <c r="E276" s="25"/>
      <c r="F276" s="28"/>
      <c r="G276" s="28"/>
      <c r="H276" s="28">
        <v>2430000</v>
      </c>
      <c r="I276" s="28"/>
    </row>
    <row r="277" spans="1:9" s="1" customFormat="1" ht="16.5" thickTop="1" thickBot="1">
      <c r="A277" s="34" t="s">
        <v>11</v>
      </c>
      <c r="B277" s="34"/>
      <c r="C277" s="34"/>
      <c r="D277" s="34"/>
      <c r="E277" s="34"/>
      <c r="F277" s="71">
        <f>SUM(F274:G276)</f>
        <v>0</v>
      </c>
      <c r="G277" s="71"/>
      <c r="H277" s="71">
        <f>SUM(H274:I276)</f>
        <v>11430000</v>
      </c>
      <c r="I277" s="71"/>
    </row>
    <row r="278" spans="1:9" s="1" customFormat="1" ht="16.5" thickTop="1" thickBot="1">
      <c r="A278" s="72" t="s">
        <v>12</v>
      </c>
      <c r="B278" s="73"/>
      <c r="C278" s="73"/>
      <c r="D278" s="73"/>
      <c r="E278" s="73"/>
      <c r="F278" s="74">
        <f>SUM(F273+F277)</f>
        <v>390000</v>
      </c>
      <c r="G278" s="87"/>
      <c r="H278" s="74">
        <f>SUM(H273+H277)</f>
        <v>11836000</v>
      </c>
      <c r="I278" s="87"/>
    </row>
    <row r="279" spans="1:9" s="1" customFormat="1" ht="15.75" thickTop="1">
      <c r="A279" s="12"/>
      <c r="B279" s="13"/>
      <c r="C279" s="13"/>
      <c r="D279" s="13"/>
      <c r="E279" s="13"/>
      <c r="F279" s="10"/>
      <c r="G279" s="13"/>
      <c r="H279" s="10"/>
      <c r="I279" s="13"/>
    </row>
    <row r="281" spans="1:9">
      <c r="A281" s="113" t="s">
        <v>113</v>
      </c>
      <c r="B281" s="113"/>
      <c r="C281" s="113"/>
      <c r="D281" s="113"/>
      <c r="E281" s="113"/>
      <c r="F281" s="113"/>
      <c r="G281" s="113"/>
      <c r="H281" s="113"/>
      <c r="I281" s="113"/>
    </row>
    <row r="283" spans="1:9" ht="15" customHeight="1">
      <c r="A283" s="114" t="s">
        <v>0</v>
      </c>
      <c r="B283" s="114"/>
      <c r="C283" s="114"/>
      <c r="D283" s="114"/>
      <c r="E283" s="114"/>
      <c r="F283" s="49" t="s">
        <v>159</v>
      </c>
      <c r="G283" s="49"/>
      <c r="H283" s="49" t="s">
        <v>160</v>
      </c>
      <c r="I283" s="49"/>
    </row>
    <row r="284" spans="1:9">
      <c r="A284" s="115"/>
      <c r="B284" s="115"/>
      <c r="C284" s="115"/>
      <c r="D284" s="115"/>
      <c r="E284" s="115"/>
      <c r="F284" s="50"/>
      <c r="G284" s="50"/>
      <c r="H284" s="50"/>
      <c r="I284" s="50"/>
    </row>
    <row r="285" spans="1:9">
      <c r="A285" s="38" t="s">
        <v>106</v>
      </c>
      <c r="B285" s="29"/>
      <c r="C285" s="29"/>
      <c r="D285" s="29"/>
      <c r="E285" s="29"/>
      <c r="F285" s="37">
        <v>5479000</v>
      </c>
      <c r="G285" s="37"/>
      <c r="H285" s="37">
        <v>6500000</v>
      </c>
      <c r="I285" s="37"/>
    </row>
    <row r="286" spans="1:9">
      <c r="A286" s="44"/>
      <c r="B286" s="44"/>
      <c r="C286" s="44"/>
      <c r="D286" s="44"/>
      <c r="E286" s="44"/>
      <c r="F286" s="45"/>
      <c r="G286" s="45"/>
      <c r="H286" s="45"/>
      <c r="I286" s="45"/>
    </row>
    <row r="287" spans="1:9">
      <c r="A287" s="38" t="s">
        <v>7</v>
      </c>
      <c r="B287" s="29"/>
      <c r="C287" s="29"/>
      <c r="D287" s="29"/>
      <c r="E287" s="29"/>
      <c r="F287" s="37"/>
      <c r="G287" s="37"/>
      <c r="H287" s="37"/>
      <c r="I287" s="37"/>
    </row>
    <row r="288" spans="1:9">
      <c r="A288" s="44"/>
      <c r="B288" s="44"/>
      <c r="C288" s="44"/>
      <c r="D288" s="44"/>
      <c r="E288" s="44"/>
      <c r="F288" s="45"/>
      <c r="G288" s="45"/>
      <c r="H288" s="45"/>
      <c r="I288" s="45"/>
    </row>
    <row r="289" spans="1:9">
      <c r="A289" s="38" t="s">
        <v>72</v>
      </c>
      <c r="B289" s="29"/>
      <c r="C289" s="29"/>
      <c r="D289" s="29"/>
      <c r="E289" s="29"/>
      <c r="F289" s="37">
        <v>1410000</v>
      </c>
      <c r="G289" s="37"/>
      <c r="H289" s="37">
        <v>1755000</v>
      </c>
      <c r="I289" s="37"/>
    </row>
    <row r="290" spans="1:9" ht="15.75" thickBot="1">
      <c r="A290" s="42" t="s">
        <v>21</v>
      </c>
      <c r="B290" s="83"/>
      <c r="C290" s="83"/>
      <c r="D290" s="83"/>
      <c r="E290" s="77"/>
      <c r="F290" s="40"/>
      <c r="G290" s="41"/>
      <c r="H290" s="40"/>
      <c r="I290" s="41"/>
    </row>
    <row r="291" spans="1:9" ht="16.5" thickTop="1" thickBot="1">
      <c r="A291" s="72" t="s">
        <v>8</v>
      </c>
      <c r="B291" s="73"/>
      <c r="C291" s="73"/>
      <c r="D291" s="73"/>
      <c r="E291" s="73"/>
      <c r="F291" s="74">
        <f>SUM(F285:G290)</f>
        <v>6889000</v>
      </c>
      <c r="G291" s="87"/>
      <c r="H291" s="74">
        <f>SUM(H285:I290)</f>
        <v>8255000</v>
      </c>
      <c r="I291" s="87"/>
    </row>
    <row r="292" spans="1:9" ht="16.5" thickTop="1" thickBot="1">
      <c r="A292" s="34" t="s">
        <v>9</v>
      </c>
      <c r="B292" s="34"/>
      <c r="C292" s="34"/>
      <c r="D292" s="34"/>
      <c r="E292" s="34"/>
      <c r="F292" s="71">
        <f>SUM(F291)</f>
        <v>6889000</v>
      </c>
      <c r="G292" s="82"/>
      <c r="H292" s="71">
        <f>SUM(H291)</f>
        <v>8255000</v>
      </c>
      <c r="I292" s="82"/>
    </row>
    <row r="293" spans="1:9" ht="15.75" thickTop="1"/>
    <row r="294" spans="1:9" s="1" customFormat="1"/>
    <row r="295" spans="1:9" s="1" customFormat="1">
      <c r="A295" s="113" t="s">
        <v>135</v>
      </c>
      <c r="B295" s="113"/>
      <c r="C295" s="113"/>
      <c r="D295" s="113"/>
      <c r="E295" s="113"/>
      <c r="F295" s="113"/>
      <c r="G295" s="113"/>
      <c r="H295" s="113"/>
      <c r="I295" s="113"/>
    </row>
    <row r="296" spans="1:9" s="1" customFormat="1"/>
    <row r="297" spans="1:9" s="1" customFormat="1" ht="15" customHeight="1">
      <c r="A297" s="114" t="s">
        <v>0</v>
      </c>
      <c r="B297" s="114"/>
      <c r="C297" s="114"/>
      <c r="D297" s="114"/>
      <c r="E297" s="114"/>
      <c r="F297" s="49" t="s">
        <v>159</v>
      </c>
      <c r="G297" s="49"/>
      <c r="H297" s="49" t="s">
        <v>160</v>
      </c>
      <c r="I297" s="49"/>
    </row>
    <row r="298" spans="1:9" s="1" customFormat="1">
      <c r="A298" s="115"/>
      <c r="B298" s="115"/>
      <c r="C298" s="115"/>
      <c r="D298" s="115"/>
      <c r="E298" s="115"/>
      <c r="F298" s="50"/>
      <c r="G298" s="50"/>
      <c r="H298" s="50"/>
      <c r="I298" s="50"/>
    </row>
    <row r="299" spans="1:9" s="1" customFormat="1">
      <c r="A299" s="78" t="s">
        <v>79</v>
      </c>
      <c r="B299" s="79"/>
      <c r="C299" s="79"/>
      <c r="D299" s="79"/>
      <c r="E299" s="80"/>
      <c r="F299" s="76">
        <v>1464000</v>
      </c>
      <c r="G299" s="81"/>
      <c r="H299" s="76">
        <v>1548000</v>
      </c>
      <c r="I299" s="81"/>
    </row>
    <row r="300" spans="1:9" s="1" customFormat="1">
      <c r="A300" s="119"/>
      <c r="B300" s="120"/>
      <c r="C300" s="120"/>
      <c r="D300" s="120"/>
      <c r="E300" s="121"/>
      <c r="F300" s="96"/>
      <c r="G300" s="97"/>
      <c r="H300" s="96"/>
      <c r="I300" s="97"/>
    </row>
    <row r="301" spans="1:9" s="1" customFormat="1" ht="15.75" thickBot="1">
      <c r="A301" s="179" t="s">
        <v>80</v>
      </c>
      <c r="B301" s="179"/>
      <c r="C301" s="179"/>
      <c r="D301" s="179"/>
      <c r="E301" s="180"/>
      <c r="F301" s="76">
        <v>80000</v>
      </c>
      <c r="G301" s="81"/>
      <c r="H301" s="76">
        <v>100000</v>
      </c>
      <c r="I301" s="81"/>
    </row>
    <row r="302" spans="1:9" s="1" customFormat="1" ht="16.5" thickTop="1" thickBot="1">
      <c r="A302" s="105" t="s">
        <v>34</v>
      </c>
      <c r="B302" s="105"/>
      <c r="C302" s="105"/>
      <c r="D302" s="105"/>
      <c r="E302" s="106"/>
      <c r="F302" s="76"/>
      <c r="G302" s="81"/>
      <c r="H302" s="96"/>
      <c r="I302" s="97"/>
    </row>
    <row r="303" spans="1:9" s="1" customFormat="1" ht="16.5" thickTop="1" thickBot="1">
      <c r="A303" s="202" t="s">
        <v>119</v>
      </c>
      <c r="B303" s="202"/>
      <c r="C303" s="202"/>
      <c r="D303" s="202"/>
      <c r="E303" s="203"/>
      <c r="F303" s="76">
        <v>27000</v>
      </c>
      <c r="G303" s="81"/>
      <c r="H303" s="96"/>
      <c r="I303" s="97"/>
    </row>
    <row r="304" spans="1:9" s="1" customFormat="1" ht="16.5" thickTop="1" thickBot="1">
      <c r="A304" s="105"/>
      <c r="B304" s="105"/>
      <c r="C304" s="105"/>
      <c r="D304" s="105"/>
      <c r="E304" s="106"/>
      <c r="F304" s="76"/>
      <c r="G304" s="81"/>
      <c r="H304" s="96"/>
      <c r="I304" s="97"/>
    </row>
    <row r="305" spans="1:9" s="1" customFormat="1" ht="16.5" thickTop="1" thickBot="1">
      <c r="A305" s="72" t="s">
        <v>5</v>
      </c>
      <c r="B305" s="73"/>
      <c r="C305" s="73"/>
      <c r="D305" s="73"/>
      <c r="E305" s="73"/>
      <c r="F305" s="74">
        <f>SUM(F299:G304)</f>
        <v>1571000</v>
      </c>
      <c r="G305" s="74"/>
      <c r="H305" s="74">
        <f>SUM(H299:I304)</f>
        <v>1648000</v>
      </c>
      <c r="I305" s="74"/>
    </row>
    <row r="306" spans="1:9" s="1" customFormat="1" ht="15.75" thickTop="1">
      <c r="A306" s="38" t="s">
        <v>36</v>
      </c>
      <c r="B306" s="29"/>
      <c r="C306" s="29"/>
      <c r="D306" s="29"/>
      <c r="E306" s="29"/>
      <c r="F306" s="37">
        <v>403000</v>
      </c>
      <c r="G306" s="37"/>
      <c r="H306" s="37">
        <v>418000</v>
      </c>
      <c r="I306" s="37"/>
    </row>
    <row r="307" spans="1:9" s="1" customFormat="1">
      <c r="A307" s="184"/>
      <c r="B307" s="185"/>
      <c r="C307" s="185"/>
      <c r="D307" s="185"/>
      <c r="E307" s="185"/>
      <c r="F307" s="37"/>
      <c r="G307" s="37"/>
      <c r="H307" s="37"/>
      <c r="I307" s="37"/>
    </row>
    <row r="308" spans="1:9" s="1" customFormat="1">
      <c r="A308" s="204" t="s">
        <v>184</v>
      </c>
      <c r="B308" s="205"/>
      <c r="C308" s="205"/>
      <c r="D308" s="205"/>
      <c r="E308" s="205"/>
      <c r="F308" s="37">
        <v>14000</v>
      </c>
      <c r="G308" s="37"/>
      <c r="H308" s="37">
        <v>30000</v>
      </c>
      <c r="I308" s="37"/>
    </row>
    <row r="309" spans="1:9" s="1" customFormat="1">
      <c r="A309" s="184"/>
      <c r="B309" s="185"/>
      <c r="C309" s="185"/>
      <c r="D309" s="185"/>
      <c r="E309" s="185"/>
      <c r="F309" s="37"/>
      <c r="G309" s="37"/>
      <c r="H309" s="37"/>
      <c r="I309" s="37"/>
    </row>
    <row r="310" spans="1:9" s="1" customFormat="1" ht="15.75" thickBot="1">
      <c r="A310" s="122" t="s">
        <v>6</v>
      </c>
      <c r="B310" s="123"/>
      <c r="C310" s="123"/>
      <c r="D310" s="123"/>
      <c r="E310" s="123"/>
      <c r="F310" s="107">
        <f>SUM(F306:G309)</f>
        <v>417000</v>
      </c>
      <c r="G310" s="107"/>
      <c r="H310" s="107">
        <f>SUM(H306:I309)</f>
        <v>448000</v>
      </c>
      <c r="I310" s="107"/>
    </row>
    <row r="311" spans="1:9" s="1" customFormat="1" ht="15.75" thickTop="1">
      <c r="A311" s="38" t="s">
        <v>83</v>
      </c>
      <c r="B311" s="29"/>
      <c r="C311" s="29"/>
      <c r="D311" s="29"/>
      <c r="E311" s="39"/>
      <c r="F311" s="37">
        <v>13000</v>
      </c>
      <c r="G311" s="37"/>
      <c r="H311" s="37">
        <v>15000</v>
      </c>
      <c r="I311" s="37"/>
    </row>
    <row r="312" spans="1:9" s="1" customFormat="1">
      <c r="A312" s="44"/>
      <c r="B312" s="44"/>
      <c r="C312" s="44"/>
      <c r="D312" s="44"/>
      <c r="E312" s="44"/>
      <c r="F312" s="45"/>
      <c r="G312" s="45"/>
      <c r="H312" s="45"/>
      <c r="I312" s="45"/>
    </row>
    <row r="313" spans="1:9" s="1" customFormat="1">
      <c r="A313" s="38" t="s">
        <v>85</v>
      </c>
      <c r="B313" s="29"/>
      <c r="C313" s="29"/>
      <c r="D313" s="29"/>
      <c r="E313" s="39"/>
      <c r="F313" s="40">
        <v>1678000</v>
      </c>
      <c r="G313" s="41"/>
      <c r="H313" s="40">
        <v>1700000</v>
      </c>
      <c r="I313" s="41"/>
    </row>
    <row r="314" spans="1:9" s="1" customFormat="1">
      <c r="A314" s="42"/>
      <c r="B314" s="22"/>
      <c r="C314" s="22"/>
      <c r="D314" s="22"/>
      <c r="E314" s="43"/>
      <c r="F314" s="40"/>
      <c r="G314" s="41"/>
      <c r="H314" s="40"/>
      <c r="I314" s="41"/>
    </row>
    <row r="315" spans="1:9" s="1" customFormat="1">
      <c r="A315" s="38" t="s">
        <v>86</v>
      </c>
      <c r="B315" s="29"/>
      <c r="C315" s="29"/>
      <c r="D315" s="29"/>
      <c r="E315" s="29"/>
      <c r="F315" s="37">
        <v>22000</v>
      </c>
      <c r="G315" s="37"/>
      <c r="H315" s="37">
        <v>25000</v>
      </c>
      <c r="I315" s="37"/>
    </row>
    <row r="316" spans="1:9" s="1" customFormat="1">
      <c r="A316" s="85" t="s">
        <v>87</v>
      </c>
      <c r="B316" s="85"/>
      <c r="C316" s="85"/>
      <c r="D316" s="85"/>
      <c r="E316" s="85"/>
      <c r="F316" s="37"/>
      <c r="G316" s="37"/>
      <c r="H316" s="37"/>
      <c r="I316" s="37"/>
    </row>
    <row r="317" spans="1:9" s="1" customFormat="1">
      <c r="A317" s="25" t="s">
        <v>90</v>
      </c>
      <c r="B317" s="25"/>
      <c r="C317" s="25"/>
      <c r="D317" s="25"/>
      <c r="E317" s="25"/>
      <c r="F317" s="37">
        <v>46000</v>
      </c>
      <c r="G317" s="37"/>
      <c r="H317" s="37">
        <v>50000</v>
      </c>
      <c r="I317" s="37"/>
    </row>
    <row r="318" spans="1:9" s="1" customFormat="1">
      <c r="A318" s="85"/>
      <c r="B318" s="85"/>
      <c r="C318" s="85"/>
      <c r="D318" s="85"/>
      <c r="E318" s="85"/>
      <c r="F318" s="37"/>
      <c r="G318" s="37"/>
      <c r="H318" s="37"/>
      <c r="I318" s="37"/>
    </row>
    <row r="319" spans="1:9" s="1" customFormat="1">
      <c r="A319" s="38" t="s">
        <v>7</v>
      </c>
      <c r="B319" s="30"/>
      <c r="C319" s="30"/>
      <c r="D319" s="30"/>
      <c r="E319" s="31"/>
      <c r="F319" s="37">
        <v>1863000</v>
      </c>
      <c r="G319" s="37"/>
      <c r="H319" s="37">
        <v>1500000</v>
      </c>
      <c r="I319" s="37"/>
    </row>
    <row r="320" spans="1:9" s="1" customFormat="1">
      <c r="A320" s="42"/>
      <c r="B320" s="23"/>
      <c r="C320" s="23"/>
      <c r="D320" s="23"/>
      <c r="E320" s="24"/>
      <c r="F320" s="37"/>
      <c r="G320" s="37"/>
      <c r="H320" s="37"/>
      <c r="I320" s="37"/>
    </row>
    <row r="321" spans="1:9" s="1" customFormat="1">
      <c r="A321" s="38" t="s">
        <v>71</v>
      </c>
      <c r="B321" s="30"/>
      <c r="C321" s="30"/>
      <c r="D321" s="30"/>
      <c r="E321" s="31"/>
      <c r="F321" s="37">
        <v>11000</v>
      </c>
      <c r="G321" s="37"/>
      <c r="H321" s="37">
        <v>15000</v>
      </c>
      <c r="I321" s="37"/>
    </row>
    <row r="322" spans="1:9" s="1" customFormat="1">
      <c r="A322" s="42"/>
      <c r="B322" s="23"/>
      <c r="C322" s="23"/>
      <c r="D322" s="23"/>
      <c r="E322" s="24"/>
      <c r="F322" s="37"/>
      <c r="G322" s="37"/>
      <c r="H322" s="37"/>
      <c r="I322" s="37"/>
    </row>
    <row r="323" spans="1:9" s="1" customFormat="1">
      <c r="A323" s="38" t="s">
        <v>93</v>
      </c>
      <c r="B323" s="29"/>
      <c r="C323" s="29"/>
      <c r="D323" s="29"/>
      <c r="E323" s="29"/>
      <c r="F323" s="37">
        <v>128000</v>
      </c>
      <c r="G323" s="37"/>
      <c r="H323" s="37">
        <v>130000</v>
      </c>
      <c r="I323" s="37"/>
    </row>
    <row r="324" spans="1:9" s="1" customFormat="1">
      <c r="A324" s="44"/>
      <c r="B324" s="44"/>
      <c r="C324" s="44"/>
      <c r="D324" s="44"/>
      <c r="E324" s="44"/>
      <c r="F324" s="45"/>
      <c r="G324" s="45"/>
      <c r="H324" s="45"/>
      <c r="I324" s="45"/>
    </row>
    <row r="325" spans="1:9" s="1" customFormat="1">
      <c r="A325" s="38" t="s">
        <v>72</v>
      </c>
      <c r="B325" s="29"/>
      <c r="C325" s="29"/>
      <c r="D325" s="29"/>
      <c r="E325" s="29"/>
      <c r="F325" s="37">
        <v>972000</v>
      </c>
      <c r="G325" s="37"/>
      <c r="H325" s="37">
        <v>950000</v>
      </c>
      <c r="I325" s="37"/>
    </row>
    <row r="326" spans="1:9" s="1" customFormat="1">
      <c r="A326" s="68"/>
      <c r="B326" s="69"/>
      <c r="C326" s="69"/>
      <c r="D326" s="69"/>
      <c r="E326" s="69"/>
      <c r="F326" s="45"/>
      <c r="G326" s="45"/>
      <c r="H326" s="45"/>
      <c r="I326" s="45"/>
    </row>
    <row r="327" spans="1:9" s="1" customFormat="1">
      <c r="A327" s="38"/>
      <c r="B327" s="29"/>
      <c r="C327" s="29"/>
      <c r="D327" s="29"/>
      <c r="E327" s="29"/>
      <c r="F327" s="37"/>
      <c r="G327" s="37"/>
      <c r="H327" s="37"/>
      <c r="I327" s="37"/>
    </row>
    <row r="328" spans="1:9" s="1" customFormat="1" ht="15.75" thickBot="1">
      <c r="A328" s="44"/>
      <c r="B328" s="44"/>
      <c r="C328" s="44"/>
      <c r="D328" s="44"/>
      <c r="E328" s="44"/>
      <c r="F328" s="35"/>
      <c r="G328" s="36"/>
      <c r="H328" s="35"/>
      <c r="I328" s="36"/>
    </row>
    <row r="329" spans="1:9" s="1" customFormat="1" ht="16.5" thickTop="1" thickBot="1">
      <c r="A329" s="72" t="s">
        <v>8</v>
      </c>
      <c r="B329" s="73"/>
      <c r="C329" s="73"/>
      <c r="D329" s="73"/>
      <c r="E329" s="73"/>
      <c r="F329" s="74">
        <f>SUM(F311:G328)</f>
        <v>4733000</v>
      </c>
      <c r="G329" s="87"/>
      <c r="H329" s="74">
        <f>SUM(H311:I328)</f>
        <v>4385000</v>
      </c>
      <c r="I329" s="87"/>
    </row>
    <row r="330" spans="1:9" s="1" customFormat="1" ht="16.5" thickTop="1" thickBot="1">
      <c r="A330" s="34" t="s">
        <v>9</v>
      </c>
      <c r="B330" s="34"/>
      <c r="C330" s="34"/>
      <c r="D330" s="34"/>
      <c r="E330" s="34"/>
      <c r="F330" s="71">
        <f>SUM(F329,F310,F305)</f>
        <v>6721000</v>
      </c>
      <c r="G330" s="82"/>
      <c r="H330" s="71">
        <f>SUM(H329,H310,H305)</f>
        <v>6481000</v>
      </c>
      <c r="I330" s="82"/>
    </row>
    <row r="331" spans="1:9" s="1" customFormat="1" ht="16.5" thickTop="1" thickBot="1">
      <c r="A331" s="72" t="s">
        <v>12</v>
      </c>
      <c r="B331" s="73"/>
      <c r="C331" s="73"/>
      <c r="D331" s="73"/>
      <c r="E331" s="73"/>
      <c r="F331" s="74">
        <f>SUM(F330)</f>
        <v>6721000</v>
      </c>
      <c r="G331" s="87"/>
      <c r="H331" s="74">
        <f>SUM(H330)</f>
        <v>6481000</v>
      </c>
      <c r="I331" s="87"/>
    </row>
    <row r="332" spans="1:9" s="1" customFormat="1" ht="15.75" thickTop="1"/>
    <row r="333" spans="1:9" s="1" customFormat="1"/>
    <row r="334" spans="1:9" s="1" customFormat="1"/>
    <row r="335" spans="1:9" s="1" customFormat="1"/>
    <row r="336" spans="1:9" s="1" customFormat="1"/>
    <row r="337" spans="1:9" s="1" customFormat="1"/>
    <row r="338" spans="1:9" s="1" customFormat="1"/>
    <row r="339" spans="1:9" s="1" customFormat="1"/>
    <row r="340" spans="1:9" s="1" customFormat="1"/>
    <row r="341" spans="1:9" s="1" customFormat="1"/>
    <row r="342" spans="1:9" s="1" customFormat="1"/>
    <row r="343" spans="1:9" s="1" customFormat="1"/>
    <row r="344" spans="1:9" s="1" customFormat="1">
      <c r="A344" s="113" t="s">
        <v>137</v>
      </c>
      <c r="B344" s="113"/>
      <c r="C344" s="113"/>
      <c r="D344" s="113"/>
      <c r="E344" s="113"/>
      <c r="F344" s="113"/>
      <c r="G344" s="113"/>
      <c r="H344" s="113"/>
      <c r="I344" s="113"/>
    </row>
    <row r="345" spans="1:9" s="1" customFormat="1"/>
    <row r="346" spans="1:9" s="1" customFormat="1" ht="15" customHeight="1">
      <c r="A346" s="114" t="s">
        <v>0</v>
      </c>
      <c r="B346" s="114"/>
      <c r="C346" s="114"/>
      <c r="D346" s="114"/>
      <c r="E346" s="114"/>
      <c r="F346" s="49" t="s">
        <v>159</v>
      </c>
      <c r="G346" s="49"/>
      <c r="H346" s="49" t="s">
        <v>160</v>
      </c>
      <c r="I346" s="49"/>
    </row>
    <row r="347" spans="1:9" s="1" customFormat="1">
      <c r="A347" s="115"/>
      <c r="B347" s="115"/>
      <c r="C347" s="115"/>
      <c r="D347" s="115"/>
      <c r="E347" s="115"/>
      <c r="F347" s="50"/>
      <c r="G347" s="50"/>
      <c r="H347" s="50"/>
      <c r="I347" s="50"/>
    </row>
    <row r="348" spans="1:9" s="1" customFormat="1">
      <c r="A348" s="78" t="s">
        <v>79</v>
      </c>
      <c r="B348" s="79"/>
      <c r="C348" s="79"/>
      <c r="D348" s="79"/>
      <c r="E348" s="80"/>
      <c r="F348" s="76">
        <v>12425000</v>
      </c>
      <c r="G348" s="81"/>
      <c r="H348" s="76">
        <v>15059000</v>
      </c>
      <c r="I348" s="81"/>
    </row>
    <row r="349" spans="1:9" s="1" customFormat="1">
      <c r="A349" s="119" t="s">
        <v>216</v>
      </c>
      <c r="B349" s="120"/>
      <c r="C349" s="120"/>
      <c r="D349" s="120"/>
      <c r="E349" s="121"/>
      <c r="F349" s="96"/>
      <c r="G349" s="97"/>
      <c r="H349" s="96"/>
      <c r="I349" s="97"/>
    </row>
    <row r="350" spans="1:9" s="1" customFormat="1" ht="15.75" thickBot="1">
      <c r="A350" s="179" t="s">
        <v>119</v>
      </c>
      <c r="B350" s="179"/>
      <c r="C350" s="179"/>
      <c r="D350" s="179"/>
      <c r="E350" s="180"/>
      <c r="F350" s="76">
        <v>19000</v>
      </c>
      <c r="G350" s="81"/>
      <c r="H350" s="76"/>
      <c r="I350" s="81"/>
    </row>
    <row r="351" spans="1:9" s="1" customFormat="1" ht="16.5" thickTop="1" thickBot="1">
      <c r="A351" s="105" t="s">
        <v>34</v>
      </c>
      <c r="B351" s="105"/>
      <c r="C351" s="105"/>
      <c r="D351" s="105"/>
      <c r="E351" s="106"/>
      <c r="F351" s="96"/>
      <c r="G351" s="97"/>
      <c r="H351" s="96"/>
      <c r="I351" s="97"/>
    </row>
    <row r="352" spans="1:9" s="1" customFormat="1" ht="16.5" thickTop="1" thickBot="1">
      <c r="A352" s="72" t="s">
        <v>5</v>
      </c>
      <c r="B352" s="73"/>
      <c r="C352" s="73"/>
      <c r="D352" s="73"/>
      <c r="E352" s="73"/>
      <c r="F352" s="74">
        <f>SUM(F348:G351)</f>
        <v>12444000</v>
      </c>
      <c r="G352" s="74"/>
      <c r="H352" s="74">
        <f>SUM(H348:I351)</f>
        <v>15059000</v>
      </c>
      <c r="I352" s="74"/>
    </row>
    <row r="353" spans="1:9" s="1" customFormat="1" ht="15.75" thickTop="1">
      <c r="A353" s="38" t="s">
        <v>36</v>
      </c>
      <c r="B353" s="29"/>
      <c r="C353" s="29"/>
      <c r="D353" s="29"/>
      <c r="E353" s="29"/>
      <c r="F353" s="37">
        <v>1513000</v>
      </c>
      <c r="G353" s="37"/>
      <c r="H353" s="37">
        <v>2033000</v>
      </c>
      <c r="I353" s="37"/>
    </row>
    <row r="354" spans="1:9" s="1" customFormat="1">
      <c r="A354" s="184"/>
      <c r="B354" s="185"/>
      <c r="C354" s="185"/>
      <c r="D354" s="185"/>
      <c r="E354" s="185"/>
      <c r="F354" s="37"/>
      <c r="G354" s="37"/>
      <c r="H354" s="37"/>
      <c r="I354" s="37"/>
    </row>
    <row r="355" spans="1:9" s="1" customFormat="1">
      <c r="A355" s="204" t="s">
        <v>186</v>
      </c>
      <c r="B355" s="205"/>
      <c r="C355" s="205"/>
      <c r="D355" s="205"/>
      <c r="E355" s="205"/>
      <c r="F355" s="37">
        <v>2000</v>
      </c>
      <c r="G355" s="37"/>
      <c r="H355" s="37"/>
      <c r="I355" s="37"/>
    </row>
    <row r="356" spans="1:9" s="1" customFormat="1">
      <c r="A356" s="184"/>
      <c r="B356" s="185"/>
      <c r="C356" s="185"/>
      <c r="D356" s="185"/>
      <c r="E356" s="185"/>
      <c r="F356" s="37"/>
      <c r="G356" s="37"/>
      <c r="H356" s="37"/>
      <c r="I356" s="37"/>
    </row>
    <row r="357" spans="1:9" s="1" customFormat="1" ht="15.75" thickBot="1">
      <c r="A357" s="122" t="s">
        <v>6</v>
      </c>
      <c r="B357" s="123"/>
      <c r="C357" s="123"/>
      <c r="D357" s="123"/>
      <c r="E357" s="123"/>
      <c r="F357" s="107">
        <f>SUM(F353:G355)</f>
        <v>1515000</v>
      </c>
      <c r="G357" s="107"/>
      <c r="H357" s="107">
        <f>SUM(H353:I355)</f>
        <v>2033000</v>
      </c>
      <c r="I357" s="107"/>
    </row>
    <row r="358" spans="1:9" s="1" customFormat="1" ht="15.75" thickTop="1">
      <c r="A358" s="38" t="s">
        <v>85</v>
      </c>
      <c r="B358" s="29"/>
      <c r="C358" s="29"/>
      <c r="D358" s="29"/>
      <c r="E358" s="39"/>
      <c r="F358" s="40">
        <v>484000</v>
      </c>
      <c r="G358" s="41"/>
      <c r="H358" s="40">
        <v>2598000</v>
      </c>
      <c r="I358" s="41"/>
    </row>
    <row r="359" spans="1:9" s="1" customFormat="1">
      <c r="A359" s="42"/>
      <c r="B359" s="22"/>
      <c r="C359" s="22"/>
      <c r="D359" s="22"/>
      <c r="E359" s="43"/>
      <c r="F359" s="40"/>
      <c r="G359" s="41"/>
      <c r="H359" s="40"/>
      <c r="I359" s="41"/>
    </row>
    <row r="360" spans="1:9" s="1" customFormat="1">
      <c r="A360" s="38" t="s">
        <v>72</v>
      </c>
      <c r="B360" s="29"/>
      <c r="C360" s="29"/>
      <c r="D360" s="29"/>
      <c r="E360" s="29"/>
      <c r="F360" s="37">
        <v>131000</v>
      </c>
      <c r="G360" s="37"/>
      <c r="H360" s="37">
        <v>701000</v>
      </c>
      <c r="I360" s="37"/>
    </row>
    <row r="361" spans="1:9" s="1" customFormat="1" ht="15.75" thickBot="1">
      <c r="A361" s="68"/>
      <c r="B361" s="69"/>
      <c r="C361" s="69"/>
      <c r="D361" s="69"/>
      <c r="E361" s="69"/>
      <c r="F361" s="45"/>
      <c r="G361" s="45"/>
      <c r="H361" s="45"/>
      <c r="I361" s="45"/>
    </row>
    <row r="362" spans="1:9" s="1" customFormat="1" ht="16.5" thickTop="1" thickBot="1">
      <c r="A362" s="72" t="s">
        <v>8</v>
      </c>
      <c r="B362" s="73"/>
      <c r="C362" s="73"/>
      <c r="D362" s="73"/>
      <c r="E362" s="73"/>
      <c r="F362" s="74">
        <f>SUM(F358:G361)</f>
        <v>615000</v>
      </c>
      <c r="G362" s="87"/>
      <c r="H362" s="74">
        <f>SUM(H358:I361)</f>
        <v>3299000</v>
      </c>
      <c r="I362" s="87"/>
    </row>
    <row r="363" spans="1:9" s="1" customFormat="1" ht="16.5" thickTop="1" thickBot="1">
      <c r="A363" s="34" t="s">
        <v>9</v>
      </c>
      <c r="B363" s="34"/>
      <c r="C363" s="34"/>
      <c r="D363" s="34"/>
      <c r="E363" s="34"/>
      <c r="F363" s="71">
        <f>SUM(F362,F357,F352)</f>
        <v>14574000</v>
      </c>
      <c r="G363" s="82"/>
      <c r="H363" s="71">
        <f>SUM(H362,H357,H352)</f>
        <v>20391000</v>
      </c>
      <c r="I363" s="82"/>
    </row>
    <row r="364" spans="1:9" s="1" customFormat="1" ht="15.75" thickTop="1">
      <c r="A364" s="29" t="s">
        <v>110</v>
      </c>
      <c r="B364" s="30"/>
      <c r="C364" s="30"/>
      <c r="D364" s="30"/>
      <c r="E364" s="31"/>
      <c r="F364" s="26">
        <v>157000</v>
      </c>
      <c r="G364" s="27"/>
      <c r="H364" s="26">
        <v>600000</v>
      </c>
      <c r="I364" s="27"/>
    </row>
    <row r="365" spans="1:9" s="1" customFormat="1">
      <c r="A365" s="22" t="s">
        <v>217</v>
      </c>
      <c r="B365" s="23"/>
      <c r="C365" s="23"/>
      <c r="D365" s="23"/>
      <c r="E365" s="24"/>
      <c r="F365" s="26"/>
      <c r="G365" s="27"/>
      <c r="H365" s="26"/>
      <c r="I365" s="27"/>
    </row>
    <row r="366" spans="1:9" s="1" customFormat="1" ht="15.75" thickBot="1">
      <c r="A366" s="25" t="s">
        <v>101</v>
      </c>
      <c r="B366" s="25"/>
      <c r="C366" s="25"/>
      <c r="D366" s="25"/>
      <c r="E366" s="25"/>
      <c r="F366" s="28">
        <v>42000</v>
      </c>
      <c r="G366" s="28"/>
      <c r="H366" s="28">
        <v>162000</v>
      </c>
      <c r="I366" s="28"/>
    </row>
    <row r="367" spans="1:9" s="1" customFormat="1" ht="16.5" thickTop="1" thickBot="1">
      <c r="A367" s="34" t="s">
        <v>11</v>
      </c>
      <c r="B367" s="34"/>
      <c r="C367" s="34"/>
      <c r="D367" s="34"/>
      <c r="E367" s="34"/>
      <c r="F367" s="71">
        <f>SUM(F364:G366)</f>
        <v>199000</v>
      </c>
      <c r="G367" s="71"/>
      <c r="H367" s="71">
        <f>SUM(H364:I366)</f>
        <v>762000</v>
      </c>
      <c r="I367" s="71"/>
    </row>
    <row r="368" spans="1:9" ht="16.5" thickTop="1" thickBot="1">
      <c r="A368" s="72" t="s">
        <v>12</v>
      </c>
      <c r="B368" s="73"/>
      <c r="C368" s="73"/>
      <c r="D368" s="73"/>
      <c r="E368" s="73"/>
      <c r="F368" s="74">
        <f>SUM(F363+F367)</f>
        <v>14773000</v>
      </c>
      <c r="G368" s="87"/>
      <c r="H368" s="74">
        <f>SUM(H363+H367)</f>
        <v>21153000</v>
      </c>
      <c r="I368" s="87"/>
    </row>
    <row r="369" spans="1:9" ht="15.75" thickTop="1"/>
    <row r="370" spans="1:9" s="1" customFormat="1"/>
    <row r="371" spans="1:9" s="1" customFormat="1"/>
    <row r="373" spans="1:9">
      <c r="A373" s="113" t="s">
        <v>114</v>
      </c>
      <c r="B373" s="113"/>
      <c r="C373" s="113"/>
      <c r="D373" s="113"/>
      <c r="E373" s="113"/>
      <c r="F373" s="113"/>
      <c r="G373" s="113"/>
      <c r="H373" s="113"/>
      <c r="I373" s="113"/>
    </row>
    <row r="374" spans="1:9" s="1" customFormat="1">
      <c r="A374" s="3"/>
      <c r="B374" s="3"/>
      <c r="C374" s="3"/>
      <c r="D374" s="3"/>
      <c r="E374" s="3"/>
      <c r="F374" s="3"/>
      <c r="G374" s="3"/>
      <c r="H374" s="3"/>
      <c r="I374" s="3"/>
    </row>
    <row r="375" spans="1:9" s="1" customFormat="1" ht="15" customHeight="1">
      <c r="A375" s="114" t="s">
        <v>0</v>
      </c>
      <c r="B375" s="114"/>
      <c r="C375" s="114"/>
      <c r="D375" s="114"/>
      <c r="E375" s="114"/>
      <c r="F375" s="49" t="s">
        <v>159</v>
      </c>
      <c r="G375" s="49"/>
      <c r="H375" s="49" t="s">
        <v>160</v>
      </c>
      <c r="I375" s="49"/>
    </row>
    <row r="376" spans="1:9">
      <c r="A376" s="115"/>
      <c r="B376" s="115"/>
      <c r="C376" s="115"/>
      <c r="D376" s="115"/>
      <c r="E376" s="115"/>
      <c r="F376" s="50"/>
      <c r="G376" s="50"/>
      <c r="H376" s="50"/>
      <c r="I376" s="50"/>
    </row>
    <row r="377" spans="1:9">
      <c r="A377" s="38" t="s">
        <v>106</v>
      </c>
      <c r="B377" s="29"/>
      <c r="C377" s="29"/>
      <c r="D377" s="29"/>
      <c r="E377" s="29"/>
      <c r="F377" s="37">
        <v>288000</v>
      </c>
      <c r="G377" s="37"/>
      <c r="H377" s="37">
        <v>300000</v>
      </c>
      <c r="I377" s="37"/>
    </row>
    <row r="378" spans="1:9">
      <c r="A378" s="44"/>
      <c r="B378" s="44"/>
      <c r="C378" s="44"/>
      <c r="D378" s="44"/>
      <c r="E378" s="44"/>
      <c r="F378" s="45"/>
      <c r="G378" s="45"/>
      <c r="H378" s="45"/>
      <c r="I378" s="45"/>
    </row>
    <row r="379" spans="1:9">
      <c r="A379" s="38" t="s">
        <v>72</v>
      </c>
      <c r="B379" s="29"/>
      <c r="C379" s="29"/>
      <c r="D379" s="29"/>
      <c r="E379" s="29"/>
      <c r="F379" s="37">
        <v>77000</v>
      </c>
      <c r="G379" s="37"/>
      <c r="H379" s="37">
        <v>81000</v>
      </c>
      <c r="I379" s="37"/>
    </row>
    <row r="380" spans="1:9" ht="15.75" thickBot="1">
      <c r="A380" s="44"/>
      <c r="B380" s="131"/>
      <c r="C380" s="131"/>
      <c r="D380" s="131"/>
      <c r="E380" s="131"/>
      <c r="F380" s="45"/>
      <c r="G380" s="45"/>
      <c r="H380" s="45"/>
      <c r="I380" s="45"/>
    </row>
    <row r="381" spans="1:9" ht="16.5" thickTop="1" thickBot="1">
      <c r="A381" s="72" t="s">
        <v>8</v>
      </c>
      <c r="B381" s="73"/>
      <c r="C381" s="73"/>
      <c r="D381" s="73"/>
      <c r="E381" s="73"/>
      <c r="F381" s="74">
        <f>SUM(F377+F379)</f>
        <v>365000</v>
      </c>
      <c r="G381" s="87"/>
      <c r="H381" s="74">
        <f>SUM(H377+H379)</f>
        <v>381000</v>
      </c>
      <c r="I381" s="87"/>
    </row>
    <row r="382" spans="1:9" ht="16.5" thickTop="1" thickBot="1">
      <c r="A382" s="72" t="s">
        <v>9</v>
      </c>
      <c r="B382" s="73"/>
      <c r="C382" s="73"/>
      <c r="D382" s="73"/>
      <c r="E382" s="73"/>
      <c r="F382" s="74">
        <f>SUM(F381)</f>
        <v>365000</v>
      </c>
      <c r="G382" s="87"/>
      <c r="H382" s="74">
        <f>SUM(H381)</f>
        <v>381000</v>
      </c>
      <c r="I382" s="87"/>
    </row>
    <row r="383" spans="1:9" s="1" customFormat="1" ht="16.5" thickTop="1" thickBot="1">
      <c r="A383" s="29" t="s">
        <v>73</v>
      </c>
      <c r="B383" s="30"/>
      <c r="C383" s="30"/>
      <c r="D383" s="30"/>
      <c r="E383" s="31"/>
      <c r="F383" s="32"/>
      <c r="G383" s="33"/>
      <c r="H383" s="32">
        <v>1500000</v>
      </c>
      <c r="I383" s="33"/>
    </row>
    <row r="384" spans="1:9" s="1" customFormat="1" ht="16.5" thickTop="1" thickBot="1">
      <c r="A384" s="22" t="s">
        <v>219</v>
      </c>
      <c r="B384" s="23"/>
      <c r="C384" s="23"/>
      <c r="D384" s="23"/>
      <c r="E384" s="24"/>
      <c r="F384" s="32"/>
      <c r="G384" s="33"/>
      <c r="H384" s="32"/>
      <c r="I384" s="33"/>
    </row>
    <row r="385" spans="1:9" s="1" customFormat="1" ht="16.5" thickTop="1" thickBot="1">
      <c r="A385" s="25" t="s">
        <v>142</v>
      </c>
      <c r="B385" s="25"/>
      <c r="C385" s="25"/>
      <c r="D385" s="25"/>
      <c r="E385" s="25"/>
      <c r="F385" s="32"/>
      <c r="G385" s="33"/>
      <c r="H385" s="32">
        <v>405000</v>
      </c>
      <c r="I385" s="33"/>
    </row>
    <row r="386" spans="1:9" s="1" customFormat="1" ht="16.5" thickTop="1" thickBot="1">
      <c r="A386" s="34" t="s">
        <v>11</v>
      </c>
      <c r="B386" s="34"/>
      <c r="C386" s="34"/>
      <c r="D386" s="34"/>
      <c r="E386" s="34"/>
      <c r="F386" s="32">
        <f>SUM(F383:G385)</f>
        <v>0</v>
      </c>
      <c r="G386" s="33"/>
      <c r="H386" s="32">
        <f>SUM(H383:I385)</f>
        <v>1905000</v>
      </c>
      <c r="I386" s="33"/>
    </row>
    <row r="387" spans="1:9" ht="16.5" thickTop="1" thickBot="1">
      <c r="A387" s="72" t="s">
        <v>12</v>
      </c>
      <c r="B387" s="73"/>
      <c r="C387" s="73"/>
      <c r="D387" s="73"/>
      <c r="E387" s="73"/>
      <c r="F387" s="74">
        <f>SUM(F382+F386)</f>
        <v>365000</v>
      </c>
      <c r="G387" s="87"/>
      <c r="H387" s="74">
        <f>SUM(H382+H386)</f>
        <v>2286000</v>
      </c>
      <c r="I387" s="87"/>
    </row>
    <row r="388" spans="1:9" s="1" customFormat="1" ht="15.75" thickTop="1">
      <c r="A388" s="2"/>
      <c r="B388" s="2"/>
      <c r="C388" s="2"/>
      <c r="D388" s="2"/>
      <c r="E388" s="2"/>
      <c r="F388" s="4"/>
      <c r="G388" s="5"/>
      <c r="H388" s="4"/>
      <c r="I388" s="5"/>
    </row>
    <row r="389" spans="1:9" s="1" customFormat="1">
      <c r="A389" s="21"/>
      <c r="B389" s="21"/>
      <c r="C389" s="21"/>
      <c r="D389" s="21"/>
      <c r="E389" s="21"/>
      <c r="F389" s="4"/>
      <c r="G389" s="5"/>
      <c r="H389" s="4"/>
      <c r="I389" s="5"/>
    </row>
    <row r="390" spans="1:9" s="1" customFormat="1">
      <c r="A390" s="15"/>
      <c r="B390" s="15"/>
      <c r="C390" s="15"/>
      <c r="D390" s="15"/>
      <c r="E390" s="15"/>
      <c r="F390" s="4"/>
      <c r="G390" s="5"/>
      <c r="H390" s="4"/>
      <c r="I390" s="5"/>
    </row>
    <row r="391" spans="1:9" s="1" customFormat="1">
      <c r="A391" s="113" t="s">
        <v>115</v>
      </c>
      <c r="B391" s="113"/>
      <c r="C391" s="113"/>
      <c r="D391" s="113"/>
      <c r="E391" s="113"/>
      <c r="F391" s="113"/>
      <c r="G391" s="113"/>
      <c r="H391" s="113"/>
      <c r="I391" s="113"/>
    </row>
    <row r="392" spans="1:9" s="1" customFormat="1">
      <c r="A392" s="14"/>
      <c r="B392" s="14"/>
      <c r="C392" s="14"/>
      <c r="D392" s="14"/>
      <c r="E392" s="14"/>
      <c r="F392" s="14"/>
      <c r="G392" s="14"/>
      <c r="H392" s="14"/>
      <c r="I392" s="14"/>
    </row>
    <row r="393" spans="1:9" s="1" customFormat="1" ht="15" customHeight="1">
      <c r="A393" s="114" t="s">
        <v>0</v>
      </c>
      <c r="B393" s="114"/>
      <c r="C393" s="114"/>
      <c r="D393" s="114"/>
      <c r="E393" s="114"/>
      <c r="F393" s="49" t="s">
        <v>159</v>
      </c>
      <c r="G393" s="49"/>
      <c r="H393" s="49" t="s">
        <v>160</v>
      </c>
      <c r="I393" s="49"/>
    </row>
    <row r="394" spans="1:9" s="1" customFormat="1">
      <c r="A394" s="115"/>
      <c r="B394" s="115"/>
      <c r="C394" s="115"/>
      <c r="D394" s="115"/>
      <c r="E394" s="115"/>
      <c r="F394" s="50"/>
      <c r="G394" s="50"/>
      <c r="H394" s="50"/>
      <c r="I394" s="50"/>
    </row>
    <row r="395" spans="1:9" s="1" customFormat="1">
      <c r="A395" s="38" t="s">
        <v>71</v>
      </c>
      <c r="B395" s="29"/>
      <c r="C395" s="29"/>
      <c r="D395" s="29"/>
      <c r="E395" s="29"/>
      <c r="F395" s="37">
        <v>1206000</v>
      </c>
      <c r="G395" s="37"/>
      <c r="H395" s="37">
        <v>1220000</v>
      </c>
      <c r="I395" s="37"/>
    </row>
    <row r="396" spans="1:9" s="1" customFormat="1" ht="15.75" thickBot="1">
      <c r="A396" s="42" t="s">
        <v>43</v>
      </c>
      <c r="B396" s="83"/>
      <c r="C396" s="83"/>
      <c r="D396" s="83"/>
      <c r="E396" s="77"/>
      <c r="F396" s="40"/>
      <c r="G396" s="41"/>
      <c r="H396" s="40"/>
      <c r="I396" s="41"/>
    </row>
    <row r="397" spans="1:9" s="1" customFormat="1" ht="16.5" thickTop="1" thickBot="1">
      <c r="A397" s="72" t="s">
        <v>8</v>
      </c>
      <c r="B397" s="73"/>
      <c r="C397" s="73"/>
      <c r="D397" s="73"/>
      <c r="E397" s="73"/>
      <c r="F397" s="74">
        <f>SUM(F395)</f>
        <v>1206000</v>
      </c>
      <c r="G397" s="87"/>
      <c r="H397" s="74">
        <f>SUM(H395)</f>
        <v>1220000</v>
      </c>
      <c r="I397" s="87"/>
    </row>
    <row r="398" spans="1:9" s="1" customFormat="1" ht="16.5" thickTop="1" thickBot="1">
      <c r="A398" s="72" t="s">
        <v>9</v>
      </c>
      <c r="B398" s="73"/>
      <c r="C398" s="73"/>
      <c r="D398" s="73"/>
      <c r="E398" s="73"/>
      <c r="F398" s="74">
        <f>SUM(F397)</f>
        <v>1206000</v>
      </c>
      <c r="G398" s="87"/>
      <c r="H398" s="74">
        <f>SUM(H397)</f>
        <v>1220000</v>
      </c>
      <c r="I398" s="87"/>
    </row>
    <row r="399" spans="1:9" s="1" customFormat="1" ht="16.5" thickTop="1" thickBot="1">
      <c r="A399" s="72" t="s">
        <v>12</v>
      </c>
      <c r="B399" s="73"/>
      <c r="C399" s="73"/>
      <c r="D399" s="73"/>
      <c r="E399" s="73"/>
      <c r="F399" s="74">
        <f>SUM(F398)</f>
        <v>1206000</v>
      </c>
      <c r="G399" s="87"/>
      <c r="H399" s="74">
        <f>SUM(H398)</f>
        <v>1220000</v>
      </c>
      <c r="I399" s="87"/>
    </row>
    <row r="400" spans="1:9" s="1" customFormat="1" ht="15.75" thickTop="1">
      <c r="A400" s="18"/>
      <c r="B400" s="18"/>
      <c r="C400" s="18"/>
      <c r="D400" s="18"/>
      <c r="E400" s="18"/>
      <c r="F400" s="4"/>
      <c r="G400" s="5"/>
      <c r="H400" s="4"/>
      <c r="I400" s="5"/>
    </row>
    <row r="401" spans="1:9" s="1" customFormat="1">
      <c r="A401" s="20"/>
      <c r="B401" s="20"/>
      <c r="C401" s="20"/>
      <c r="D401" s="20"/>
      <c r="E401" s="20"/>
      <c r="F401" s="4"/>
      <c r="G401" s="5"/>
      <c r="H401" s="4"/>
      <c r="I401" s="5"/>
    </row>
    <row r="402" spans="1:9" s="1" customFormat="1">
      <c r="A402" s="113" t="s">
        <v>187</v>
      </c>
      <c r="B402" s="113"/>
      <c r="C402" s="113"/>
      <c r="D402" s="113"/>
      <c r="E402" s="113"/>
      <c r="F402" s="113"/>
      <c r="G402" s="113"/>
      <c r="H402" s="113"/>
      <c r="I402" s="113"/>
    </row>
    <row r="403" spans="1:9" s="1" customFormat="1">
      <c r="A403" s="19"/>
      <c r="B403" s="19"/>
      <c r="C403" s="19"/>
      <c r="D403" s="19"/>
      <c r="E403" s="19"/>
      <c r="F403" s="19"/>
      <c r="G403" s="19"/>
      <c r="H403" s="19"/>
      <c r="I403" s="19"/>
    </row>
    <row r="404" spans="1:9" s="1" customFormat="1">
      <c r="A404" s="114" t="s">
        <v>0</v>
      </c>
      <c r="B404" s="114"/>
      <c r="C404" s="114"/>
      <c r="D404" s="114"/>
      <c r="E404" s="114"/>
      <c r="F404" s="49" t="s">
        <v>159</v>
      </c>
      <c r="G404" s="49"/>
      <c r="H404" s="49" t="s">
        <v>160</v>
      </c>
      <c r="I404" s="49"/>
    </row>
    <row r="405" spans="1:9" s="1" customFormat="1">
      <c r="A405" s="115"/>
      <c r="B405" s="115"/>
      <c r="C405" s="115"/>
      <c r="D405" s="115"/>
      <c r="E405" s="115"/>
      <c r="F405" s="50"/>
      <c r="G405" s="50"/>
      <c r="H405" s="50"/>
      <c r="I405" s="50"/>
    </row>
    <row r="406" spans="1:9" s="1" customFormat="1">
      <c r="A406" s="78" t="s">
        <v>140</v>
      </c>
      <c r="B406" s="206"/>
      <c r="C406" s="206"/>
      <c r="D406" s="206"/>
      <c r="E406" s="207"/>
      <c r="F406" s="195">
        <v>33000</v>
      </c>
      <c r="G406" s="196"/>
      <c r="H406" s="197"/>
      <c r="I406" s="198"/>
    </row>
    <row r="407" spans="1:9" s="1" customFormat="1">
      <c r="A407" s="199"/>
      <c r="B407" s="200"/>
      <c r="C407" s="200"/>
      <c r="D407" s="200"/>
      <c r="E407" s="201"/>
      <c r="F407" s="197"/>
      <c r="G407" s="198"/>
      <c r="H407" s="197"/>
      <c r="I407" s="198"/>
    </row>
    <row r="408" spans="1:9" s="1" customFormat="1">
      <c r="A408" s="38" t="s">
        <v>106</v>
      </c>
      <c r="B408" s="29"/>
      <c r="C408" s="29"/>
      <c r="D408" s="29"/>
      <c r="E408" s="29"/>
      <c r="F408" s="37">
        <v>6000</v>
      </c>
      <c r="G408" s="37"/>
      <c r="H408" s="37">
        <v>283000</v>
      </c>
      <c r="I408" s="37"/>
    </row>
    <row r="409" spans="1:9" s="1" customFormat="1">
      <c r="A409" s="85"/>
      <c r="B409" s="85"/>
      <c r="C409" s="85"/>
      <c r="D409" s="85"/>
      <c r="E409" s="85"/>
      <c r="F409" s="37"/>
      <c r="G409" s="37"/>
      <c r="H409" s="37"/>
      <c r="I409" s="37"/>
    </row>
    <row r="410" spans="1:9" s="1" customFormat="1">
      <c r="A410" s="25" t="s">
        <v>120</v>
      </c>
      <c r="B410" s="25"/>
      <c r="C410" s="25"/>
      <c r="D410" s="25"/>
      <c r="E410" s="25"/>
      <c r="F410" s="37">
        <v>85000</v>
      </c>
      <c r="G410" s="37"/>
      <c r="H410" s="37">
        <v>100000</v>
      </c>
      <c r="I410" s="37"/>
    </row>
    <row r="411" spans="1:9" s="1" customFormat="1">
      <c r="A411" s="85"/>
      <c r="B411" s="85"/>
      <c r="C411" s="85"/>
      <c r="D411" s="85"/>
      <c r="E411" s="85"/>
      <c r="F411" s="37"/>
      <c r="G411" s="37"/>
      <c r="H411" s="37"/>
      <c r="I411" s="37"/>
    </row>
    <row r="412" spans="1:9" s="1" customFormat="1">
      <c r="A412" s="25" t="s">
        <v>71</v>
      </c>
      <c r="B412" s="85"/>
      <c r="C412" s="85"/>
      <c r="D412" s="85"/>
      <c r="E412" s="85"/>
      <c r="F412" s="37">
        <v>4039000</v>
      </c>
      <c r="G412" s="37"/>
      <c r="H412" s="37">
        <v>6480000</v>
      </c>
      <c r="I412" s="37"/>
    </row>
    <row r="413" spans="1:9" s="1" customFormat="1">
      <c r="A413" s="181" t="s">
        <v>188</v>
      </c>
      <c r="B413" s="181"/>
      <c r="C413" s="181"/>
      <c r="D413" s="181"/>
      <c r="E413" s="181"/>
      <c r="F413" s="37"/>
      <c r="G413" s="37"/>
      <c r="H413" s="37"/>
      <c r="I413" s="37"/>
    </row>
    <row r="414" spans="1:9" s="1" customFormat="1">
      <c r="A414" s="25" t="s">
        <v>93</v>
      </c>
      <c r="B414" s="25"/>
      <c r="C414" s="25"/>
      <c r="D414" s="25"/>
      <c r="E414" s="25"/>
      <c r="F414" s="37">
        <v>84000</v>
      </c>
      <c r="G414" s="37"/>
      <c r="H414" s="37">
        <v>100000</v>
      </c>
      <c r="I414" s="37"/>
    </row>
    <row r="415" spans="1:9" s="1" customFormat="1">
      <c r="A415" s="85"/>
      <c r="B415" s="85"/>
      <c r="C415" s="85"/>
      <c r="D415" s="85"/>
      <c r="E415" s="85"/>
      <c r="F415" s="37"/>
      <c r="G415" s="37"/>
      <c r="H415" s="37"/>
      <c r="I415" s="37"/>
    </row>
    <row r="416" spans="1:9" s="1" customFormat="1">
      <c r="A416" s="38" t="s">
        <v>72</v>
      </c>
      <c r="B416" s="29"/>
      <c r="C416" s="29"/>
      <c r="D416" s="29"/>
      <c r="E416" s="29"/>
      <c r="F416" s="37">
        <v>50000</v>
      </c>
      <c r="G416" s="37"/>
      <c r="H416" s="37">
        <v>130000</v>
      </c>
      <c r="I416" s="37"/>
    </row>
    <row r="417" spans="1:9" s="1" customFormat="1" ht="15.75" thickBot="1">
      <c r="A417" s="44"/>
      <c r="B417" s="131"/>
      <c r="C417" s="131"/>
      <c r="D417" s="131"/>
      <c r="E417" s="131"/>
      <c r="F417" s="45"/>
      <c r="G417" s="45"/>
      <c r="H417" s="45"/>
      <c r="I417" s="45"/>
    </row>
    <row r="418" spans="1:9" s="1" customFormat="1" ht="16.5" thickTop="1" thickBot="1">
      <c r="A418" s="72" t="s">
        <v>8</v>
      </c>
      <c r="B418" s="73"/>
      <c r="C418" s="73"/>
      <c r="D418" s="73"/>
      <c r="E418" s="73"/>
      <c r="F418" s="74">
        <f>SUM(F406:G417)</f>
        <v>4297000</v>
      </c>
      <c r="G418" s="87"/>
      <c r="H418" s="74">
        <f>SUM(H406:I417)</f>
        <v>7093000</v>
      </c>
      <c r="I418" s="87"/>
    </row>
    <row r="419" spans="1:9" s="1" customFormat="1" ht="16.5" thickTop="1" thickBot="1">
      <c r="A419" s="72" t="s">
        <v>9</v>
      </c>
      <c r="B419" s="73"/>
      <c r="C419" s="73"/>
      <c r="D419" s="73"/>
      <c r="E419" s="73"/>
      <c r="F419" s="74">
        <f>SUM(F418)</f>
        <v>4297000</v>
      </c>
      <c r="G419" s="87"/>
      <c r="H419" s="74">
        <f>SUM(H418)</f>
        <v>7093000</v>
      </c>
      <c r="I419" s="87"/>
    </row>
    <row r="420" spans="1:9" s="1" customFormat="1" ht="15.75" thickTop="1">
      <c r="A420" s="65" t="s">
        <v>100</v>
      </c>
      <c r="B420" s="66"/>
      <c r="C420" s="66"/>
      <c r="D420" s="66"/>
      <c r="E420" s="66"/>
      <c r="F420" s="67">
        <v>1260000</v>
      </c>
      <c r="G420" s="67"/>
      <c r="H420" s="67"/>
      <c r="I420" s="67"/>
    </row>
    <row r="421" spans="1:9" s="1" customFormat="1" ht="15.75" thickBot="1">
      <c r="A421" s="68"/>
      <c r="B421" s="69"/>
      <c r="C421" s="69"/>
      <c r="D421" s="69"/>
      <c r="E421" s="69"/>
      <c r="F421" s="70"/>
      <c r="G421" s="70"/>
      <c r="H421" s="70"/>
      <c r="I421" s="70"/>
    </row>
    <row r="422" spans="1:9" s="1" customFormat="1" ht="16.5" thickTop="1" thickBot="1">
      <c r="A422" s="34" t="s">
        <v>101</v>
      </c>
      <c r="B422" s="34"/>
      <c r="C422" s="34"/>
      <c r="D422" s="34"/>
      <c r="E422" s="34"/>
      <c r="F422" s="71"/>
      <c r="G422" s="71"/>
      <c r="H422" s="71"/>
      <c r="I422" s="71"/>
    </row>
    <row r="423" spans="1:9" s="1" customFormat="1" ht="16.5" thickTop="1" thickBot="1">
      <c r="A423" s="72" t="s">
        <v>11</v>
      </c>
      <c r="B423" s="73"/>
      <c r="C423" s="73"/>
      <c r="D423" s="73"/>
      <c r="E423" s="73"/>
      <c r="F423" s="74">
        <f>SUM(F420:G422)</f>
        <v>1260000</v>
      </c>
      <c r="G423" s="75"/>
      <c r="H423" s="74">
        <f>SUM(H420:I422)</f>
        <v>0</v>
      </c>
      <c r="I423" s="75"/>
    </row>
    <row r="424" spans="1:9" s="1" customFormat="1" ht="16.5" thickTop="1" thickBot="1">
      <c r="A424" s="72" t="s">
        <v>12</v>
      </c>
      <c r="B424" s="73"/>
      <c r="C424" s="73"/>
      <c r="D424" s="73"/>
      <c r="E424" s="73"/>
      <c r="F424" s="74">
        <f>SUM(F419+F423)</f>
        <v>5557000</v>
      </c>
      <c r="G424" s="87"/>
      <c r="H424" s="74">
        <f>SUM(H419+H423)</f>
        <v>7093000</v>
      </c>
      <c r="I424" s="87"/>
    </row>
    <row r="425" spans="1:9" s="1" customFormat="1" ht="15.75" thickTop="1">
      <c r="A425" s="20"/>
      <c r="B425" s="20"/>
      <c r="C425" s="20"/>
      <c r="D425" s="20"/>
      <c r="E425" s="20"/>
      <c r="F425" s="4"/>
      <c r="G425" s="5"/>
      <c r="H425" s="4"/>
      <c r="I425" s="5"/>
    </row>
    <row r="426" spans="1:9" s="1" customFormat="1">
      <c r="A426" s="113" t="s">
        <v>116</v>
      </c>
      <c r="B426" s="113"/>
      <c r="C426" s="113"/>
      <c r="D426" s="113"/>
      <c r="E426" s="113"/>
      <c r="F426" s="113"/>
      <c r="G426" s="113"/>
      <c r="H426" s="113"/>
      <c r="I426" s="113"/>
    </row>
    <row r="427" spans="1:9" s="1" customFormat="1">
      <c r="A427" s="14"/>
      <c r="B427" s="14"/>
      <c r="C427" s="14"/>
      <c r="D427" s="14"/>
      <c r="E427" s="14"/>
      <c r="F427" s="14"/>
      <c r="G427" s="14"/>
      <c r="H427" s="14"/>
      <c r="I427" s="14"/>
    </row>
    <row r="428" spans="1:9" s="1" customFormat="1" ht="15" customHeight="1">
      <c r="A428" s="114" t="s">
        <v>0</v>
      </c>
      <c r="B428" s="114"/>
      <c r="C428" s="114"/>
      <c r="D428" s="114"/>
      <c r="E428" s="114"/>
      <c r="F428" s="49" t="s">
        <v>159</v>
      </c>
      <c r="G428" s="49"/>
      <c r="H428" s="49" t="s">
        <v>160</v>
      </c>
      <c r="I428" s="49"/>
    </row>
    <row r="429" spans="1:9" s="1" customFormat="1">
      <c r="A429" s="115"/>
      <c r="B429" s="115"/>
      <c r="C429" s="115"/>
      <c r="D429" s="115"/>
      <c r="E429" s="115"/>
      <c r="F429" s="50"/>
      <c r="G429" s="50"/>
      <c r="H429" s="50"/>
      <c r="I429" s="50"/>
    </row>
    <row r="430" spans="1:9" s="1" customFormat="1">
      <c r="A430" s="38" t="s">
        <v>71</v>
      </c>
      <c r="B430" s="29"/>
      <c r="C430" s="29"/>
      <c r="D430" s="29"/>
      <c r="E430" s="29"/>
      <c r="F430" s="37">
        <v>87000</v>
      </c>
      <c r="G430" s="37"/>
      <c r="H430" s="37">
        <v>87000</v>
      </c>
      <c r="I430" s="37"/>
    </row>
    <row r="431" spans="1:9" s="1" customFormat="1" ht="15.75" thickBot="1">
      <c r="A431" s="42" t="s">
        <v>44</v>
      </c>
      <c r="B431" s="83"/>
      <c r="C431" s="83"/>
      <c r="D431" s="83"/>
      <c r="E431" s="77"/>
      <c r="F431" s="40"/>
      <c r="G431" s="41"/>
      <c r="H431" s="40"/>
      <c r="I431" s="41"/>
    </row>
    <row r="432" spans="1:9" s="1" customFormat="1" ht="16.5" thickTop="1" thickBot="1">
      <c r="A432" s="72" t="s">
        <v>8</v>
      </c>
      <c r="B432" s="73"/>
      <c r="C432" s="73"/>
      <c r="D432" s="73"/>
      <c r="E432" s="73"/>
      <c r="F432" s="74">
        <f>SUM(F430)</f>
        <v>87000</v>
      </c>
      <c r="G432" s="87"/>
      <c r="H432" s="74">
        <f>SUM(H430)</f>
        <v>87000</v>
      </c>
      <c r="I432" s="87"/>
    </row>
    <row r="433" spans="1:9" s="1" customFormat="1" ht="16.5" thickTop="1" thickBot="1">
      <c r="A433" s="72" t="s">
        <v>9</v>
      </c>
      <c r="B433" s="73"/>
      <c r="C433" s="73"/>
      <c r="D433" s="73"/>
      <c r="E433" s="73"/>
      <c r="F433" s="74">
        <f>SUM(F432)</f>
        <v>87000</v>
      </c>
      <c r="G433" s="87"/>
      <c r="H433" s="74">
        <f>SUM(H432)</f>
        <v>87000</v>
      </c>
      <c r="I433" s="87"/>
    </row>
    <row r="434" spans="1:9" s="1" customFormat="1" ht="16.5" thickTop="1" thickBot="1">
      <c r="A434" s="72" t="s">
        <v>12</v>
      </c>
      <c r="B434" s="73"/>
      <c r="C434" s="73"/>
      <c r="D434" s="73"/>
      <c r="E434" s="73"/>
      <c r="F434" s="74">
        <f>SUM(F433)</f>
        <v>87000</v>
      </c>
      <c r="G434" s="87"/>
      <c r="H434" s="74">
        <f>SUM(H433)</f>
        <v>87000</v>
      </c>
      <c r="I434" s="87"/>
    </row>
    <row r="435" spans="1:9" s="1" customFormat="1" ht="15.75" thickTop="1">
      <c r="A435" s="15"/>
      <c r="B435" s="15"/>
      <c r="C435" s="15"/>
      <c r="D435" s="15"/>
      <c r="E435" s="15"/>
      <c r="F435" s="4"/>
      <c r="G435" s="5"/>
      <c r="H435" s="4"/>
      <c r="I435" s="5"/>
    </row>
    <row r="436" spans="1:9" s="1" customFormat="1">
      <c r="A436" s="21"/>
      <c r="B436" s="21"/>
      <c r="C436" s="21"/>
      <c r="D436" s="21"/>
      <c r="E436" s="21"/>
      <c r="F436" s="4"/>
      <c r="G436" s="5"/>
      <c r="H436" s="4"/>
      <c r="I436" s="5"/>
    </row>
    <row r="437" spans="1:9" s="1" customFormat="1">
      <c r="A437" s="21"/>
      <c r="B437" s="21"/>
      <c r="C437" s="21"/>
      <c r="D437" s="21"/>
      <c r="E437" s="21"/>
      <c r="F437" s="4"/>
      <c r="G437" s="5"/>
      <c r="H437" s="4"/>
      <c r="I437" s="5"/>
    </row>
    <row r="438" spans="1:9" s="1" customFormat="1">
      <c r="A438" s="2"/>
      <c r="B438" s="2"/>
      <c r="C438" s="2"/>
      <c r="D438" s="2"/>
      <c r="E438" s="2"/>
      <c r="F438" s="4"/>
      <c r="G438" s="5"/>
      <c r="H438" s="4"/>
      <c r="I438" s="5"/>
    </row>
    <row r="439" spans="1:9" s="1" customFormat="1">
      <c r="A439" s="182" t="s">
        <v>117</v>
      </c>
      <c r="B439" s="113"/>
      <c r="C439" s="113"/>
      <c r="D439" s="113"/>
      <c r="E439" s="113"/>
      <c r="F439" s="113"/>
      <c r="G439" s="113"/>
      <c r="H439" s="113"/>
      <c r="I439" s="113"/>
    </row>
    <row r="441" spans="1:9" s="1" customFormat="1" ht="15" customHeight="1">
      <c r="A441" s="114" t="s">
        <v>0</v>
      </c>
      <c r="B441" s="114"/>
      <c r="C441" s="114"/>
      <c r="D441" s="114"/>
      <c r="E441" s="114"/>
      <c r="F441" s="49" t="s">
        <v>159</v>
      </c>
      <c r="G441" s="49"/>
      <c r="H441" s="49" t="s">
        <v>160</v>
      </c>
      <c r="I441" s="49"/>
    </row>
    <row r="442" spans="1:9" s="1" customFormat="1">
      <c r="A442" s="115"/>
      <c r="B442" s="115"/>
      <c r="C442" s="115"/>
      <c r="D442" s="115"/>
      <c r="E442" s="115"/>
      <c r="F442" s="50"/>
      <c r="G442" s="50"/>
      <c r="H442" s="50"/>
      <c r="I442" s="50"/>
    </row>
    <row r="443" spans="1:9" s="1" customFormat="1">
      <c r="A443" s="158" t="s">
        <v>79</v>
      </c>
      <c r="B443" s="30"/>
      <c r="C443" s="30"/>
      <c r="D443" s="30"/>
      <c r="E443" s="30"/>
      <c r="F443" s="37">
        <v>528000</v>
      </c>
      <c r="G443" s="37"/>
      <c r="H443" s="37"/>
      <c r="I443" s="37"/>
    </row>
    <row r="444" spans="1:9" s="1" customFormat="1">
      <c r="A444" s="157"/>
      <c r="B444" s="157"/>
      <c r="C444" s="157"/>
      <c r="D444" s="157"/>
      <c r="E444" s="157"/>
      <c r="F444" s="45"/>
      <c r="G444" s="45"/>
      <c r="H444" s="45"/>
      <c r="I444" s="45"/>
    </row>
    <row r="445" spans="1:9" s="1" customFormat="1">
      <c r="A445" s="38" t="s">
        <v>119</v>
      </c>
      <c r="B445" s="29"/>
      <c r="C445" s="29"/>
      <c r="D445" s="29"/>
      <c r="E445" s="29"/>
      <c r="F445" s="37">
        <v>193000</v>
      </c>
      <c r="G445" s="37"/>
      <c r="H445" s="37"/>
      <c r="I445" s="37"/>
    </row>
    <row r="446" spans="1:9" s="1" customFormat="1">
      <c r="A446" s="68"/>
      <c r="B446" s="68"/>
      <c r="C446" s="68"/>
      <c r="D446" s="68"/>
      <c r="E446" s="68"/>
      <c r="F446" s="45"/>
      <c r="G446" s="45"/>
      <c r="H446" s="45"/>
      <c r="I446" s="45"/>
    </row>
    <row r="447" spans="1:9" s="1" customFormat="1">
      <c r="A447" s="38" t="s">
        <v>118</v>
      </c>
      <c r="B447" s="29"/>
      <c r="C447" s="29"/>
      <c r="D447" s="29"/>
      <c r="E447" s="29"/>
      <c r="F447" s="37"/>
      <c r="G447" s="37"/>
      <c r="H447" s="37"/>
      <c r="I447" s="37"/>
    </row>
    <row r="448" spans="1:9" s="1" customFormat="1">
      <c r="A448" s="44"/>
      <c r="B448" s="44"/>
      <c r="C448" s="44"/>
      <c r="D448" s="44"/>
      <c r="E448" s="44"/>
      <c r="F448" s="45"/>
      <c r="G448" s="45"/>
      <c r="H448" s="45"/>
      <c r="I448" s="45"/>
    </row>
    <row r="449" spans="1:9" s="1" customFormat="1">
      <c r="A449" s="38" t="s">
        <v>81</v>
      </c>
      <c r="B449" s="29"/>
      <c r="C449" s="29"/>
      <c r="D449" s="29"/>
      <c r="E449" s="29"/>
      <c r="F449" s="37"/>
      <c r="G449" s="37"/>
      <c r="H449" s="37"/>
      <c r="I449" s="37"/>
    </row>
    <row r="450" spans="1:9" s="1" customFormat="1">
      <c r="A450" s="68"/>
      <c r="B450" s="68"/>
      <c r="C450" s="68"/>
      <c r="D450" s="68"/>
      <c r="E450" s="68"/>
      <c r="F450" s="45"/>
      <c r="G450" s="45"/>
      <c r="H450" s="45"/>
      <c r="I450" s="45"/>
    </row>
    <row r="451" spans="1:9" s="1" customFormat="1">
      <c r="A451" s="25" t="s">
        <v>119</v>
      </c>
      <c r="B451" s="25"/>
      <c r="C451" s="25"/>
      <c r="D451" s="25"/>
      <c r="E451" s="25"/>
      <c r="F451" s="37"/>
      <c r="G451" s="37"/>
      <c r="H451" s="37"/>
      <c r="I451" s="37"/>
    </row>
    <row r="452" spans="1:9" s="1" customFormat="1">
      <c r="A452" s="129"/>
      <c r="B452" s="129"/>
      <c r="C452" s="129"/>
      <c r="D452" s="129"/>
      <c r="E452" s="130"/>
      <c r="F452" s="35"/>
      <c r="G452" s="36"/>
      <c r="H452" s="35"/>
      <c r="I452" s="36"/>
    </row>
    <row r="453" spans="1:9" s="1" customFormat="1">
      <c r="A453" s="25" t="s">
        <v>190</v>
      </c>
      <c r="B453" s="25"/>
      <c r="C453" s="25"/>
      <c r="D453" s="25"/>
      <c r="E453" s="25"/>
      <c r="F453" s="37">
        <v>1548000</v>
      </c>
      <c r="G453" s="37"/>
      <c r="H453" s="37">
        <v>1956000</v>
      </c>
      <c r="I453" s="37"/>
    </row>
    <row r="454" spans="1:9" s="1" customFormat="1" ht="15.75" thickBot="1">
      <c r="A454" s="68"/>
      <c r="B454" s="68"/>
      <c r="C454" s="68"/>
      <c r="D454" s="68"/>
      <c r="E454" s="68"/>
      <c r="F454" s="45"/>
      <c r="G454" s="45"/>
      <c r="H454" s="45"/>
      <c r="I454" s="45"/>
    </row>
    <row r="455" spans="1:9" s="1" customFormat="1" ht="16.5" thickTop="1" thickBot="1">
      <c r="A455" s="72" t="s">
        <v>5</v>
      </c>
      <c r="B455" s="73"/>
      <c r="C455" s="73"/>
      <c r="D455" s="73"/>
      <c r="E455" s="73"/>
      <c r="F455" s="74">
        <f>SUM(F443:G454)</f>
        <v>2269000</v>
      </c>
      <c r="G455" s="75"/>
      <c r="H455" s="74">
        <f>SUM(H443:I454)</f>
        <v>1956000</v>
      </c>
      <c r="I455" s="75"/>
    </row>
    <row r="456" spans="1:9" s="1" customFormat="1" ht="15.75" thickTop="1">
      <c r="A456" s="38" t="s">
        <v>36</v>
      </c>
      <c r="B456" s="29"/>
      <c r="C456" s="29"/>
      <c r="D456" s="29"/>
      <c r="E456" s="29"/>
      <c r="F456" s="37">
        <v>726000</v>
      </c>
      <c r="G456" s="37"/>
      <c r="H456" s="37">
        <v>528000</v>
      </c>
      <c r="I456" s="37"/>
    </row>
    <row r="457" spans="1:9" s="1" customFormat="1" ht="15.75" thickBot="1">
      <c r="A457" s="68" t="s">
        <v>38</v>
      </c>
      <c r="B457" s="68"/>
      <c r="C457" s="68"/>
      <c r="D457" s="68"/>
      <c r="E457" s="68"/>
      <c r="F457" s="45"/>
      <c r="G457" s="45"/>
      <c r="H457" s="45"/>
      <c r="I457" s="45"/>
    </row>
    <row r="458" spans="1:9" s="1" customFormat="1" ht="16.5" thickTop="1" thickBot="1">
      <c r="A458" s="72" t="s">
        <v>6</v>
      </c>
      <c r="B458" s="73"/>
      <c r="C458" s="73"/>
      <c r="D458" s="73"/>
      <c r="E458" s="73"/>
      <c r="F458" s="74">
        <f>SUM(F456:G457)</f>
        <v>726000</v>
      </c>
      <c r="G458" s="75"/>
      <c r="H458" s="74">
        <f>SUM(H456:I457)</f>
        <v>528000</v>
      </c>
      <c r="I458" s="75"/>
    </row>
    <row r="459" spans="1:9" s="1" customFormat="1" ht="15.75" thickTop="1">
      <c r="A459" s="84" t="s">
        <v>83</v>
      </c>
      <c r="B459" s="84"/>
      <c r="C459" s="84"/>
      <c r="D459" s="84"/>
      <c r="E459" s="84"/>
      <c r="F459" s="40">
        <v>30000</v>
      </c>
      <c r="G459" s="41"/>
      <c r="H459" s="40">
        <v>40000</v>
      </c>
      <c r="I459" s="41"/>
    </row>
    <row r="460" spans="1:9" s="1" customFormat="1">
      <c r="A460" s="183" t="s">
        <v>153</v>
      </c>
      <c r="B460" s="83"/>
      <c r="C460" s="83"/>
      <c r="D460" s="83"/>
      <c r="E460" s="77"/>
      <c r="F460" s="40"/>
      <c r="G460" s="41"/>
      <c r="H460" s="40"/>
      <c r="I460" s="41"/>
    </row>
    <row r="461" spans="1:9" s="1" customFormat="1">
      <c r="A461" s="38" t="s">
        <v>70</v>
      </c>
      <c r="B461" s="29"/>
      <c r="C461" s="29"/>
      <c r="D461" s="29"/>
      <c r="E461" s="39"/>
      <c r="F461" s="37">
        <v>219000</v>
      </c>
      <c r="G461" s="37"/>
      <c r="H461" s="37">
        <v>250000</v>
      </c>
      <c r="I461" s="37"/>
    </row>
    <row r="462" spans="1:9" s="1" customFormat="1">
      <c r="A462" s="100" t="s">
        <v>154</v>
      </c>
      <c r="B462" s="100"/>
      <c r="C462" s="100"/>
      <c r="D462" s="100"/>
      <c r="E462" s="100"/>
      <c r="F462" s="45"/>
      <c r="G462" s="45"/>
      <c r="H462" s="45"/>
      <c r="I462" s="45"/>
    </row>
    <row r="463" spans="1:9" s="1" customFormat="1">
      <c r="A463" s="38" t="s">
        <v>86</v>
      </c>
      <c r="B463" s="29"/>
      <c r="C463" s="29"/>
      <c r="D463" s="29"/>
      <c r="E463" s="29"/>
      <c r="F463" s="37">
        <v>22000</v>
      </c>
      <c r="G463" s="37"/>
      <c r="H463" s="37">
        <v>25000</v>
      </c>
      <c r="I463" s="37"/>
    </row>
    <row r="464" spans="1:9" s="1" customFormat="1">
      <c r="A464" s="100" t="s">
        <v>87</v>
      </c>
      <c r="B464" s="100"/>
      <c r="C464" s="100"/>
      <c r="D464" s="100"/>
      <c r="E464" s="100"/>
      <c r="F464" s="45"/>
      <c r="G464" s="45"/>
      <c r="H464" s="45"/>
      <c r="I464" s="45"/>
    </row>
    <row r="465" spans="1:9" s="1" customFormat="1">
      <c r="A465" s="29" t="s">
        <v>106</v>
      </c>
      <c r="B465" s="23"/>
      <c r="C465" s="23"/>
      <c r="D465" s="23"/>
      <c r="E465" s="24"/>
      <c r="F465" s="40">
        <v>66000</v>
      </c>
      <c r="G465" s="24"/>
      <c r="H465" s="40">
        <v>70000</v>
      </c>
      <c r="I465" s="24"/>
    </row>
    <row r="466" spans="1:9" s="1" customFormat="1">
      <c r="A466" s="22"/>
      <c r="B466" s="133"/>
      <c r="C466" s="133"/>
      <c r="D466" s="133"/>
      <c r="E466" s="134"/>
      <c r="F466" s="40"/>
      <c r="G466" s="24"/>
      <c r="H466" s="40"/>
      <c r="I466" s="24"/>
    </row>
    <row r="467" spans="1:9" s="1" customFormat="1">
      <c r="A467" s="38" t="s">
        <v>120</v>
      </c>
      <c r="B467" s="29"/>
      <c r="C467" s="29"/>
      <c r="D467" s="29"/>
      <c r="E467" s="29"/>
      <c r="F467" s="37"/>
      <c r="G467" s="37"/>
      <c r="H467" s="37">
        <v>50000</v>
      </c>
      <c r="I467" s="37"/>
    </row>
    <row r="468" spans="1:9" s="1" customFormat="1">
      <c r="A468" s="44"/>
      <c r="B468" s="44"/>
      <c r="C468" s="44"/>
      <c r="D468" s="44"/>
      <c r="E468" s="44"/>
      <c r="F468" s="45"/>
      <c r="G468" s="45"/>
      <c r="H468" s="45"/>
      <c r="I468" s="45"/>
    </row>
    <row r="469" spans="1:9" s="1" customFormat="1">
      <c r="A469" s="38" t="s">
        <v>71</v>
      </c>
      <c r="B469" s="29"/>
      <c r="C469" s="29"/>
      <c r="D469" s="29"/>
      <c r="E469" s="29"/>
      <c r="F469" s="37">
        <v>74000</v>
      </c>
      <c r="G469" s="37"/>
      <c r="H469" s="37">
        <v>80000</v>
      </c>
      <c r="I469" s="37"/>
    </row>
    <row r="470" spans="1:9" s="1" customFormat="1">
      <c r="A470" s="44"/>
      <c r="B470" s="44"/>
      <c r="C470" s="44"/>
      <c r="D470" s="44"/>
      <c r="E470" s="44"/>
      <c r="F470" s="45"/>
      <c r="G470" s="45"/>
      <c r="H470" s="45"/>
      <c r="I470" s="45"/>
    </row>
    <row r="471" spans="1:9" s="1" customFormat="1">
      <c r="A471" s="38" t="s">
        <v>93</v>
      </c>
      <c r="B471" s="29"/>
      <c r="C471" s="29"/>
      <c r="D471" s="29"/>
      <c r="E471" s="29"/>
      <c r="F471" s="37">
        <v>44000</v>
      </c>
      <c r="G471" s="37"/>
      <c r="H471" s="37">
        <v>50000</v>
      </c>
      <c r="I471" s="37"/>
    </row>
    <row r="472" spans="1:9" s="1" customFormat="1">
      <c r="A472" s="44"/>
      <c r="B472" s="44"/>
      <c r="C472" s="44"/>
      <c r="D472" s="44"/>
      <c r="E472" s="44"/>
      <c r="F472" s="45"/>
      <c r="G472" s="45"/>
      <c r="H472" s="45"/>
      <c r="I472" s="45"/>
    </row>
    <row r="473" spans="1:9" s="1" customFormat="1">
      <c r="A473" s="38" t="s">
        <v>94</v>
      </c>
      <c r="B473" s="29"/>
      <c r="C473" s="29"/>
      <c r="D473" s="29"/>
      <c r="E473" s="29"/>
      <c r="F473" s="37">
        <v>194000</v>
      </c>
      <c r="G473" s="37"/>
      <c r="H473" s="37">
        <v>200000</v>
      </c>
      <c r="I473" s="37"/>
    </row>
    <row r="474" spans="1:9" s="1" customFormat="1">
      <c r="A474" s="68"/>
      <c r="B474" s="68"/>
      <c r="C474" s="68"/>
      <c r="D474" s="68"/>
      <c r="E474" s="68"/>
      <c r="F474" s="45"/>
      <c r="G474" s="45"/>
      <c r="H474" s="45"/>
      <c r="I474" s="45"/>
    </row>
    <row r="475" spans="1:9" s="1" customFormat="1">
      <c r="A475" s="38" t="s">
        <v>72</v>
      </c>
      <c r="B475" s="29"/>
      <c r="C475" s="29"/>
      <c r="D475" s="29"/>
      <c r="E475" s="29"/>
      <c r="F475" s="37">
        <v>69000</v>
      </c>
      <c r="G475" s="37"/>
      <c r="H475" s="37">
        <v>75000</v>
      </c>
      <c r="I475" s="37"/>
    </row>
    <row r="476" spans="1:9" s="1" customFormat="1">
      <c r="A476" s="44"/>
      <c r="B476" s="44"/>
      <c r="C476" s="44"/>
      <c r="D476" s="44"/>
      <c r="E476" s="44"/>
      <c r="F476" s="45"/>
      <c r="G476" s="45"/>
      <c r="H476" s="45"/>
      <c r="I476" s="45"/>
    </row>
    <row r="477" spans="1:9" s="1" customFormat="1">
      <c r="A477" s="38" t="s">
        <v>98</v>
      </c>
      <c r="B477" s="29"/>
      <c r="C477" s="29"/>
      <c r="D477" s="29"/>
      <c r="E477" s="29"/>
      <c r="F477" s="37"/>
      <c r="G477" s="37"/>
      <c r="H477" s="37"/>
      <c r="I477" s="37"/>
    </row>
    <row r="478" spans="1:9" s="1" customFormat="1" ht="15.75" thickBot="1">
      <c r="A478" s="44"/>
      <c r="B478" s="44"/>
      <c r="C478" s="44"/>
      <c r="D478" s="44"/>
      <c r="E478" s="44"/>
      <c r="F478" s="45"/>
      <c r="G478" s="45"/>
      <c r="H478" s="45"/>
      <c r="I478" s="45"/>
    </row>
    <row r="479" spans="1:9" s="1" customFormat="1" ht="16.5" thickTop="1" thickBot="1">
      <c r="A479" s="72" t="s">
        <v>8</v>
      </c>
      <c r="B479" s="73"/>
      <c r="C479" s="73"/>
      <c r="D479" s="73"/>
      <c r="E479" s="73"/>
      <c r="F479" s="74">
        <f>SUM(F459:G478)</f>
        <v>718000</v>
      </c>
      <c r="G479" s="87"/>
      <c r="H479" s="74">
        <f>SUM(H459:I478)</f>
        <v>840000</v>
      </c>
      <c r="I479" s="87"/>
    </row>
    <row r="480" spans="1:9" s="1" customFormat="1" ht="16.5" thickTop="1" thickBot="1">
      <c r="A480" s="72" t="s">
        <v>12</v>
      </c>
      <c r="B480" s="73"/>
      <c r="C480" s="73"/>
      <c r="D480" s="73"/>
      <c r="E480" s="73"/>
      <c r="F480" s="74">
        <f>SUM(F479+F455+F458)</f>
        <v>3713000</v>
      </c>
      <c r="G480" s="87"/>
      <c r="H480" s="74">
        <f>SUM(H479+H455+H458)</f>
        <v>3324000</v>
      </c>
      <c r="I480" s="87"/>
    </row>
    <row r="481" spans="1:9" s="1" customFormat="1" ht="15.75" thickTop="1"/>
    <row r="482" spans="1:9" s="1" customFormat="1"/>
    <row r="483" spans="1:9" s="1" customFormat="1"/>
    <row r="484" spans="1:9" s="1" customFormat="1"/>
    <row r="485" spans="1:9" s="1" customFormat="1"/>
    <row r="486" spans="1:9" s="1" customFormat="1"/>
    <row r="488" spans="1:9">
      <c r="A488" s="113" t="s">
        <v>121</v>
      </c>
      <c r="B488" s="113"/>
      <c r="C488" s="113"/>
      <c r="D488" s="113"/>
      <c r="E488" s="113"/>
      <c r="F488" s="113"/>
      <c r="G488" s="113"/>
      <c r="H488" s="113"/>
      <c r="I488" s="113"/>
    </row>
    <row r="490" spans="1:9" ht="15" customHeight="1">
      <c r="A490" s="114" t="s">
        <v>0</v>
      </c>
      <c r="B490" s="114"/>
      <c r="C490" s="114"/>
      <c r="D490" s="114"/>
      <c r="E490" s="114"/>
      <c r="F490" s="49" t="s">
        <v>159</v>
      </c>
      <c r="G490" s="49"/>
      <c r="H490" s="49" t="s">
        <v>160</v>
      </c>
      <c r="I490" s="49"/>
    </row>
    <row r="491" spans="1:9">
      <c r="A491" s="115"/>
      <c r="B491" s="115"/>
      <c r="C491" s="115"/>
      <c r="D491" s="115"/>
      <c r="E491" s="115"/>
      <c r="F491" s="50"/>
      <c r="G491" s="50"/>
      <c r="H491" s="50"/>
      <c r="I491" s="50"/>
    </row>
    <row r="492" spans="1:9" s="1" customFormat="1">
      <c r="A492" s="38" t="s">
        <v>72</v>
      </c>
      <c r="B492" s="29"/>
      <c r="C492" s="29"/>
      <c r="D492" s="29"/>
      <c r="E492" s="29"/>
      <c r="F492" s="99">
        <v>454000</v>
      </c>
      <c r="G492" s="99"/>
      <c r="H492" s="99">
        <v>454000</v>
      </c>
      <c r="I492" s="99"/>
    </row>
    <row r="493" spans="1:9" s="1" customFormat="1">
      <c r="A493" s="44"/>
      <c r="B493" s="44"/>
      <c r="C493" s="44"/>
      <c r="D493" s="44"/>
      <c r="E493" s="44"/>
      <c r="F493" s="37"/>
      <c r="G493" s="37"/>
      <c r="H493" s="37"/>
      <c r="I493" s="37"/>
    </row>
    <row r="494" spans="1:9">
      <c r="A494" s="25" t="s">
        <v>17</v>
      </c>
      <c r="B494" s="25"/>
      <c r="C494" s="25"/>
      <c r="D494" s="25"/>
      <c r="E494" s="25"/>
      <c r="F494" s="89">
        <v>1683000</v>
      </c>
      <c r="G494" s="89"/>
      <c r="H494" s="89">
        <v>1683000</v>
      </c>
      <c r="I494" s="89"/>
    </row>
    <row r="495" spans="1:9" ht="15.75" thickBot="1">
      <c r="A495" s="90" t="s">
        <v>122</v>
      </c>
      <c r="B495" s="91"/>
      <c r="C495" s="91"/>
      <c r="D495" s="91"/>
      <c r="E495" s="92"/>
      <c r="F495" s="93"/>
      <c r="G495" s="77"/>
      <c r="H495" s="93"/>
      <c r="I495" s="77"/>
    </row>
    <row r="496" spans="1:9" ht="16.5" thickTop="1" thickBot="1">
      <c r="A496" s="34" t="s">
        <v>12</v>
      </c>
      <c r="B496" s="34"/>
      <c r="C496" s="34"/>
      <c r="D496" s="34"/>
      <c r="E496" s="34"/>
      <c r="F496" s="71">
        <f>SUM(F492+F494)</f>
        <v>2137000</v>
      </c>
      <c r="G496" s="82"/>
      <c r="H496" s="71">
        <f>SUM(H492+H494)</f>
        <v>2137000</v>
      </c>
      <c r="I496" s="82"/>
    </row>
    <row r="497" spans="1:9" ht="15.75" thickTop="1"/>
    <row r="499" spans="1:9">
      <c r="A499" s="113" t="s">
        <v>123</v>
      </c>
      <c r="B499" s="113"/>
      <c r="C499" s="113"/>
      <c r="D499" s="113"/>
      <c r="E499" s="113"/>
      <c r="F499" s="113"/>
      <c r="G499" s="113"/>
      <c r="H499" s="113"/>
      <c r="I499" s="113"/>
    </row>
    <row r="501" spans="1:9" ht="15" customHeight="1">
      <c r="A501" s="114" t="s">
        <v>0</v>
      </c>
      <c r="B501" s="114"/>
      <c r="C501" s="114"/>
      <c r="D501" s="114"/>
      <c r="E501" s="114"/>
      <c r="F501" s="49" t="s">
        <v>159</v>
      </c>
      <c r="G501" s="49"/>
      <c r="H501" s="49" t="s">
        <v>160</v>
      </c>
      <c r="I501" s="49"/>
    </row>
    <row r="502" spans="1:9">
      <c r="A502" s="115"/>
      <c r="B502" s="115"/>
      <c r="C502" s="115"/>
      <c r="D502" s="115"/>
      <c r="E502" s="115"/>
      <c r="F502" s="50"/>
      <c r="G502" s="50"/>
      <c r="H502" s="50"/>
      <c r="I502" s="50"/>
    </row>
    <row r="503" spans="1:9">
      <c r="A503" s="25" t="s">
        <v>124</v>
      </c>
      <c r="B503" s="25"/>
      <c r="C503" s="25"/>
      <c r="D503" s="25"/>
      <c r="E503" s="25"/>
      <c r="F503" s="89">
        <v>2134000</v>
      </c>
      <c r="G503" s="89"/>
      <c r="H503" s="89"/>
      <c r="I503" s="89"/>
    </row>
    <row r="504" spans="1:9" s="1" customFormat="1">
      <c r="A504" s="29" t="s">
        <v>189</v>
      </c>
      <c r="B504" s="30"/>
      <c r="C504" s="30"/>
      <c r="D504" s="30"/>
      <c r="E504" s="31"/>
      <c r="F504" s="76">
        <v>515000</v>
      </c>
      <c r="G504" s="77"/>
      <c r="H504" s="76">
        <v>2500000</v>
      </c>
      <c r="I504" s="77"/>
    </row>
    <row r="505" spans="1:9" ht="15.75" thickBot="1">
      <c r="A505" s="98" t="s">
        <v>12</v>
      </c>
      <c r="B505" s="98"/>
      <c r="C505" s="98"/>
      <c r="D505" s="98"/>
      <c r="E505" s="98"/>
      <c r="F505" s="94">
        <f>SUM(F503:G504)</f>
        <v>2649000</v>
      </c>
      <c r="G505" s="95"/>
      <c r="H505" s="94">
        <f>SUM(H503:I504)</f>
        <v>2500000</v>
      </c>
      <c r="I505" s="95"/>
    </row>
    <row r="506" spans="1:9" ht="15.75" thickTop="1"/>
    <row r="508" spans="1:9">
      <c r="A508" s="113" t="s">
        <v>125</v>
      </c>
      <c r="B508" s="113"/>
      <c r="C508" s="113"/>
      <c r="D508" s="113"/>
      <c r="E508" s="113"/>
      <c r="F508" s="113"/>
      <c r="G508" s="113"/>
      <c r="H508" s="113"/>
      <c r="I508" s="113"/>
    </row>
    <row r="510" spans="1:9" ht="15" customHeight="1">
      <c r="A510" s="114" t="s">
        <v>0</v>
      </c>
      <c r="B510" s="114"/>
      <c r="C510" s="114"/>
      <c r="D510" s="114"/>
      <c r="E510" s="114"/>
      <c r="F510" s="49" t="s">
        <v>159</v>
      </c>
      <c r="G510" s="49"/>
      <c r="H510" s="49" t="s">
        <v>160</v>
      </c>
      <c r="I510" s="49"/>
    </row>
    <row r="511" spans="1:9">
      <c r="A511" s="115"/>
      <c r="B511" s="115"/>
      <c r="C511" s="115"/>
      <c r="D511" s="115"/>
      <c r="E511" s="115"/>
      <c r="F511" s="50"/>
      <c r="G511" s="50"/>
      <c r="H511" s="50"/>
      <c r="I511" s="50"/>
    </row>
    <row r="512" spans="1:9">
      <c r="A512" s="25" t="s">
        <v>126</v>
      </c>
      <c r="B512" s="25"/>
      <c r="C512" s="25"/>
      <c r="D512" s="25"/>
      <c r="E512" s="25"/>
      <c r="F512" s="89">
        <v>1982000</v>
      </c>
      <c r="G512" s="89"/>
      <c r="H512" s="89"/>
      <c r="I512" s="89"/>
    </row>
    <row r="513" spans="1:9" s="1" customFormat="1">
      <c r="A513" s="90"/>
      <c r="B513" s="91"/>
      <c r="C513" s="91"/>
      <c r="D513" s="91"/>
      <c r="E513" s="92"/>
      <c r="F513" s="76"/>
      <c r="G513" s="77"/>
      <c r="H513" s="76"/>
      <c r="I513" s="77"/>
    </row>
    <row r="514" spans="1:9">
      <c r="A514" s="29" t="s">
        <v>127</v>
      </c>
      <c r="B514" s="30"/>
      <c r="C514" s="30"/>
      <c r="D514" s="30"/>
      <c r="E514" s="31"/>
      <c r="F514" s="76">
        <v>308000</v>
      </c>
      <c r="G514" s="81"/>
      <c r="H514" s="76"/>
      <c r="I514" s="81"/>
    </row>
    <row r="515" spans="1:9" s="1" customFormat="1">
      <c r="A515" s="90"/>
      <c r="B515" s="23"/>
      <c r="C515" s="23"/>
      <c r="D515" s="23"/>
      <c r="E515" s="24"/>
      <c r="F515" s="76"/>
      <c r="G515" s="24"/>
      <c r="H515" s="76"/>
      <c r="I515" s="24"/>
    </row>
    <row r="516" spans="1:9" ht="15.75" thickBot="1">
      <c r="A516" s="98" t="s">
        <v>12</v>
      </c>
      <c r="B516" s="98"/>
      <c r="C516" s="98"/>
      <c r="D516" s="98"/>
      <c r="E516" s="98"/>
      <c r="F516" s="94">
        <f>SUM(F512+F514)</f>
        <v>2290000</v>
      </c>
      <c r="G516" s="95"/>
      <c r="H516" s="94">
        <f>SUM(H512+H514)</f>
        <v>0</v>
      </c>
      <c r="I516" s="95"/>
    </row>
    <row r="517" spans="1:9" ht="15.75" thickTop="1"/>
    <row r="518" spans="1:9" s="1" customFormat="1"/>
    <row r="519" spans="1:9">
      <c r="A519" s="113" t="s">
        <v>128</v>
      </c>
      <c r="B519" s="113"/>
      <c r="C519" s="113"/>
      <c r="D519" s="113"/>
      <c r="E519" s="113"/>
      <c r="F519" s="113"/>
      <c r="G519" s="113"/>
      <c r="H519" s="113"/>
      <c r="I519" s="113"/>
    </row>
    <row r="521" spans="1:9" ht="15" customHeight="1">
      <c r="A521" s="114" t="s">
        <v>0</v>
      </c>
      <c r="B521" s="114"/>
      <c r="C521" s="114"/>
      <c r="D521" s="114"/>
      <c r="E521" s="114"/>
      <c r="F521" s="49" t="s">
        <v>159</v>
      </c>
      <c r="G521" s="49"/>
      <c r="H521" s="49" t="s">
        <v>160</v>
      </c>
      <c r="I521" s="49"/>
    </row>
    <row r="522" spans="1:9">
      <c r="A522" s="115"/>
      <c r="B522" s="115"/>
      <c r="C522" s="115"/>
      <c r="D522" s="115"/>
      <c r="E522" s="115"/>
      <c r="F522" s="50"/>
      <c r="G522" s="50"/>
      <c r="H522" s="50"/>
      <c r="I522" s="50"/>
    </row>
    <row r="523" spans="1:9">
      <c r="A523" s="25" t="s">
        <v>191</v>
      </c>
      <c r="B523" s="25"/>
      <c r="C523" s="25"/>
      <c r="D523" s="25"/>
      <c r="E523" s="25"/>
      <c r="F523" s="89">
        <v>35000</v>
      </c>
      <c r="G523" s="89"/>
      <c r="H523" s="89">
        <v>115000</v>
      </c>
      <c r="I523" s="89"/>
    </row>
    <row r="524" spans="1:9">
      <c r="A524" s="29" t="s">
        <v>193</v>
      </c>
      <c r="B524" s="30"/>
      <c r="C524" s="30"/>
      <c r="D524" s="30"/>
      <c r="E524" s="31"/>
      <c r="F524" s="76">
        <v>1794000</v>
      </c>
      <c r="G524" s="81"/>
      <c r="H524" s="76">
        <v>963000</v>
      </c>
      <c r="I524" s="81"/>
    </row>
    <row r="525" spans="1:9">
      <c r="A525" s="25" t="s">
        <v>192</v>
      </c>
      <c r="B525" s="88"/>
      <c r="C525" s="88"/>
      <c r="D525" s="88"/>
      <c r="E525" s="88"/>
      <c r="F525" s="89">
        <v>138000</v>
      </c>
      <c r="G525" s="89"/>
      <c r="H525" s="89"/>
      <c r="I525" s="89"/>
    </row>
    <row r="526" spans="1:9" s="1" customFormat="1">
      <c r="A526" s="25" t="s">
        <v>194</v>
      </c>
      <c r="B526" s="88"/>
      <c r="C526" s="88"/>
      <c r="D526" s="88"/>
      <c r="E526" s="88"/>
      <c r="F526" s="89">
        <v>1415000</v>
      </c>
      <c r="G526" s="89"/>
      <c r="H526" s="89">
        <v>1500000</v>
      </c>
      <c r="I526" s="89"/>
    </row>
    <row r="527" spans="1:9" s="1" customFormat="1">
      <c r="A527" s="25" t="s">
        <v>195</v>
      </c>
      <c r="B527" s="88"/>
      <c r="C527" s="88"/>
      <c r="D527" s="88"/>
      <c r="E527" s="88"/>
      <c r="F527" s="89">
        <v>1326000</v>
      </c>
      <c r="G527" s="89"/>
      <c r="H527" s="89">
        <v>1500000</v>
      </c>
      <c r="I527" s="89"/>
    </row>
    <row r="528" spans="1:9" s="1" customFormat="1">
      <c r="A528" s="25" t="s">
        <v>196</v>
      </c>
      <c r="B528" s="88"/>
      <c r="C528" s="88"/>
      <c r="D528" s="88"/>
      <c r="E528" s="88"/>
      <c r="F528" s="89">
        <v>812000</v>
      </c>
      <c r="G528" s="89"/>
      <c r="H528" s="89">
        <v>1000000</v>
      </c>
      <c r="I528" s="89"/>
    </row>
    <row r="529" spans="1:9" s="1" customFormat="1">
      <c r="A529" s="25" t="s">
        <v>129</v>
      </c>
      <c r="B529" s="88"/>
      <c r="C529" s="88"/>
      <c r="D529" s="88"/>
      <c r="E529" s="88"/>
      <c r="F529" s="89">
        <v>1722000</v>
      </c>
      <c r="G529" s="89"/>
      <c r="H529" s="89">
        <v>1800000</v>
      </c>
      <c r="I529" s="89"/>
    </row>
    <row r="530" spans="1:9" s="1" customFormat="1">
      <c r="A530" s="25" t="s">
        <v>197</v>
      </c>
      <c r="B530" s="88"/>
      <c r="C530" s="88"/>
      <c r="D530" s="88"/>
      <c r="E530" s="88"/>
      <c r="F530" s="89">
        <v>77000</v>
      </c>
      <c r="G530" s="89"/>
      <c r="H530" s="89">
        <v>664000</v>
      </c>
      <c r="I530" s="89"/>
    </row>
    <row r="531" spans="1:9" s="1" customFormat="1">
      <c r="A531" s="25" t="s">
        <v>32</v>
      </c>
      <c r="B531" s="88"/>
      <c r="C531" s="88"/>
      <c r="D531" s="88"/>
      <c r="E531" s="88"/>
      <c r="F531" s="89">
        <v>346000</v>
      </c>
      <c r="G531" s="89"/>
      <c r="H531" s="89">
        <v>400000</v>
      </c>
      <c r="I531" s="89"/>
    </row>
    <row r="532" spans="1:9" s="1" customFormat="1">
      <c r="A532" s="25" t="s">
        <v>198</v>
      </c>
      <c r="B532" s="88"/>
      <c r="C532" s="88"/>
      <c r="D532" s="88"/>
      <c r="E532" s="88"/>
      <c r="F532" s="89">
        <v>1032000</v>
      </c>
      <c r="G532" s="89"/>
      <c r="H532" s="89"/>
      <c r="I532" s="89"/>
    </row>
    <row r="533" spans="1:9" s="1" customFormat="1">
      <c r="A533" s="25" t="s">
        <v>130</v>
      </c>
      <c r="B533" s="88"/>
      <c r="C533" s="88"/>
      <c r="D533" s="88"/>
      <c r="E533" s="88"/>
      <c r="F533" s="89">
        <v>80000</v>
      </c>
      <c r="G533" s="89"/>
      <c r="H533" s="89">
        <v>150000</v>
      </c>
      <c r="I533" s="89"/>
    </row>
    <row r="534" spans="1:9" s="1" customFormat="1">
      <c r="A534" s="25"/>
      <c r="B534" s="88"/>
      <c r="C534" s="88"/>
      <c r="D534" s="88"/>
      <c r="E534" s="88"/>
      <c r="F534" s="28"/>
      <c r="G534" s="28"/>
      <c r="H534" s="89"/>
      <c r="I534" s="89"/>
    </row>
    <row r="535" spans="1:9" ht="15.75" thickBot="1">
      <c r="A535" s="98" t="s">
        <v>12</v>
      </c>
      <c r="B535" s="98"/>
      <c r="C535" s="98"/>
      <c r="D535" s="98"/>
      <c r="E535" s="98"/>
      <c r="F535" s="94">
        <f>SUM(F523:G534)</f>
        <v>8777000</v>
      </c>
      <c r="G535" s="95"/>
      <c r="H535" s="94">
        <f>SUM(H523:I534)</f>
        <v>8092000</v>
      </c>
      <c r="I535" s="95"/>
    </row>
    <row r="536" spans="1:9" ht="15.75" thickTop="1"/>
    <row r="537" spans="1:9" s="1" customFormat="1"/>
    <row r="538" spans="1:9" s="1" customFormat="1">
      <c r="A538" s="113" t="s">
        <v>144</v>
      </c>
      <c r="B538" s="113"/>
      <c r="C538" s="113"/>
      <c r="D538" s="113"/>
      <c r="E538" s="113"/>
      <c r="F538" s="113"/>
      <c r="G538" s="113"/>
      <c r="H538" s="113"/>
      <c r="I538" s="113"/>
    </row>
    <row r="539" spans="1:9" s="1" customFormat="1"/>
    <row r="540" spans="1:9" s="1" customFormat="1" ht="15" customHeight="1">
      <c r="A540" s="114" t="s">
        <v>0</v>
      </c>
      <c r="B540" s="114"/>
      <c r="C540" s="114"/>
      <c r="D540" s="114"/>
      <c r="E540" s="114"/>
      <c r="F540" s="49" t="s">
        <v>159</v>
      </c>
      <c r="G540" s="49"/>
      <c r="H540" s="49" t="s">
        <v>160</v>
      </c>
      <c r="I540" s="49"/>
    </row>
    <row r="541" spans="1:9" s="1" customFormat="1">
      <c r="A541" s="115"/>
      <c r="B541" s="115"/>
      <c r="C541" s="115"/>
      <c r="D541" s="115"/>
      <c r="E541" s="115"/>
      <c r="F541" s="50"/>
      <c r="G541" s="50"/>
      <c r="H541" s="50"/>
      <c r="I541" s="50"/>
    </row>
    <row r="542" spans="1:9" s="1" customFormat="1">
      <c r="A542" s="25" t="s">
        <v>145</v>
      </c>
      <c r="B542" s="25"/>
      <c r="C542" s="25"/>
      <c r="D542" s="25"/>
      <c r="E542" s="25"/>
      <c r="F542" s="89">
        <v>40000</v>
      </c>
      <c r="G542" s="89"/>
      <c r="H542" s="28"/>
      <c r="I542" s="28"/>
    </row>
    <row r="543" spans="1:9" s="1" customFormat="1">
      <c r="A543" s="29" t="s">
        <v>199</v>
      </c>
      <c r="B543" s="30"/>
      <c r="C543" s="30"/>
      <c r="D543" s="30"/>
      <c r="E543" s="31"/>
      <c r="F543" s="76">
        <v>969000</v>
      </c>
      <c r="G543" s="77"/>
      <c r="H543" s="76">
        <v>400000</v>
      </c>
      <c r="I543" s="77"/>
    </row>
    <row r="544" spans="1:9" s="1" customFormat="1">
      <c r="A544" s="29" t="s">
        <v>213</v>
      </c>
      <c r="B544" s="30"/>
      <c r="C544" s="30"/>
      <c r="D544" s="30"/>
      <c r="E544" s="31"/>
      <c r="F544" s="76"/>
      <c r="G544" s="77"/>
      <c r="H544" s="76">
        <v>904000</v>
      </c>
      <c r="I544" s="77"/>
    </row>
    <row r="545" spans="1:9" ht="15.75" thickBot="1">
      <c r="A545" s="98" t="s">
        <v>12</v>
      </c>
      <c r="B545" s="98"/>
      <c r="C545" s="98"/>
      <c r="D545" s="98"/>
      <c r="E545" s="98"/>
      <c r="F545" s="94">
        <f>SUM(F542:G544)</f>
        <v>1009000</v>
      </c>
      <c r="G545" s="95"/>
      <c r="H545" s="94">
        <f>SUM(H542:I544)</f>
        <v>1304000</v>
      </c>
      <c r="I545" s="95"/>
    </row>
    <row r="546" spans="1:9" s="1" customFormat="1" ht="15.75" thickTop="1"/>
    <row r="549" spans="1:9" s="1" customFormat="1"/>
    <row r="550" spans="1:9" s="1" customFormat="1"/>
    <row r="553" spans="1:9">
      <c r="A553" s="113" t="s">
        <v>131</v>
      </c>
      <c r="B553" s="113"/>
      <c r="C553" s="113"/>
      <c r="D553" s="113"/>
      <c r="E553" s="113"/>
      <c r="F553" s="113"/>
      <c r="G553" s="113"/>
      <c r="H553" s="113"/>
      <c r="I553" s="113"/>
    </row>
    <row r="555" spans="1:9" ht="15" customHeight="1">
      <c r="A555" s="114" t="s">
        <v>0</v>
      </c>
      <c r="B555" s="114"/>
      <c r="C555" s="114"/>
      <c r="D555" s="114"/>
      <c r="E555" s="114"/>
      <c r="F555" s="49" t="s">
        <v>159</v>
      </c>
      <c r="G555" s="49"/>
      <c r="H555" s="49" t="s">
        <v>160</v>
      </c>
      <c r="I555" s="49"/>
    </row>
    <row r="556" spans="1:9">
      <c r="A556" s="115"/>
      <c r="B556" s="115"/>
      <c r="C556" s="115"/>
      <c r="D556" s="115"/>
      <c r="E556" s="115"/>
      <c r="F556" s="50"/>
      <c r="G556" s="50"/>
      <c r="H556" s="50"/>
      <c r="I556" s="50"/>
    </row>
    <row r="557" spans="1:9" s="1" customFormat="1">
      <c r="A557" s="78" t="s">
        <v>71</v>
      </c>
      <c r="B557" s="79"/>
      <c r="C557" s="79"/>
      <c r="D557" s="79"/>
      <c r="E557" s="80"/>
      <c r="F557" s="76">
        <v>1102000</v>
      </c>
      <c r="G557" s="81"/>
      <c r="H557" s="76">
        <v>1862000</v>
      </c>
      <c r="I557" s="81"/>
    </row>
    <row r="558" spans="1:9" s="1" customFormat="1">
      <c r="A558" s="119"/>
      <c r="B558" s="120"/>
      <c r="C558" s="120"/>
      <c r="D558" s="120"/>
      <c r="E558" s="121"/>
      <c r="F558" s="93"/>
      <c r="G558" s="77"/>
      <c r="H558" s="135"/>
      <c r="I558" s="27"/>
    </row>
    <row r="559" spans="1:9">
      <c r="A559" s="38" t="s">
        <v>72</v>
      </c>
      <c r="B559" s="29"/>
      <c r="C559" s="29"/>
      <c r="D559" s="29"/>
      <c r="E559" s="29"/>
      <c r="F559" s="89">
        <v>298000</v>
      </c>
      <c r="G559" s="89"/>
      <c r="H559" s="37">
        <v>503000</v>
      </c>
      <c r="I559" s="37"/>
    </row>
    <row r="560" spans="1:9" ht="15.75" thickBot="1">
      <c r="A560" s="44"/>
      <c r="B560" s="131"/>
      <c r="C560" s="131"/>
      <c r="D560" s="131"/>
      <c r="E560" s="131"/>
      <c r="F560" s="45"/>
      <c r="G560" s="45"/>
      <c r="H560" s="45"/>
      <c r="I560" s="45"/>
    </row>
    <row r="561" spans="1:9" ht="16.5" thickTop="1" thickBot="1">
      <c r="A561" s="72" t="s">
        <v>8</v>
      </c>
      <c r="B561" s="73"/>
      <c r="C561" s="73"/>
      <c r="D561" s="73"/>
      <c r="E561" s="73"/>
      <c r="F561" s="74">
        <f>SUM(F557:G560)</f>
        <v>1400000</v>
      </c>
      <c r="G561" s="87"/>
      <c r="H561" s="74">
        <f>SUM(H557:I560)</f>
        <v>2365000</v>
      </c>
      <c r="I561" s="87"/>
    </row>
    <row r="562" spans="1:9" ht="16.5" thickTop="1" thickBot="1">
      <c r="A562" s="72" t="s">
        <v>9</v>
      </c>
      <c r="B562" s="73"/>
      <c r="C562" s="73"/>
      <c r="D562" s="73"/>
      <c r="E562" s="73"/>
      <c r="F562" s="74">
        <f>SUM(F561)</f>
        <v>1400000</v>
      </c>
      <c r="G562" s="87"/>
      <c r="H562" s="74">
        <f>SUM(H561)</f>
        <v>2365000</v>
      </c>
      <c r="I562" s="87"/>
    </row>
    <row r="563" spans="1:9" ht="15.75" thickTop="1"/>
    <row r="564" spans="1:9" s="1" customFormat="1"/>
    <row r="566" spans="1:9">
      <c r="A566" s="113" t="s">
        <v>132</v>
      </c>
      <c r="B566" s="113"/>
      <c r="C566" s="113"/>
      <c r="D566" s="113"/>
      <c r="E566" s="113"/>
      <c r="F566" s="113"/>
      <c r="G566" s="113"/>
      <c r="H566" s="113"/>
      <c r="I566" s="113"/>
    </row>
    <row r="568" spans="1:9" ht="15" customHeight="1">
      <c r="A568" s="114" t="s">
        <v>0</v>
      </c>
      <c r="B568" s="114"/>
      <c r="C568" s="114"/>
      <c r="D568" s="114"/>
      <c r="E568" s="114"/>
      <c r="F568" s="49" t="s">
        <v>159</v>
      </c>
      <c r="G568" s="49"/>
      <c r="H568" s="49" t="s">
        <v>160</v>
      </c>
      <c r="I568" s="49"/>
    </row>
    <row r="569" spans="1:9">
      <c r="A569" s="115"/>
      <c r="B569" s="115"/>
      <c r="C569" s="115"/>
      <c r="D569" s="115"/>
      <c r="E569" s="115"/>
      <c r="F569" s="50"/>
      <c r="G569" s="50"/>
      <c r="H569" s="50"/>
      <c r="I569" s="50"/>
    </row>
    <row r="570" spans="1:9">
      <c r="A570" s="38" t="s">
        <v>79</v>
      </c>
      <c r="B570" s="29"/>
      <c r="C570" s="29"/>
      <c r="D570" s="29"/>
      <c r="E570" s="29"/>
      <c r="F570" s="37">
        <v>2042000</v>
      </c>
      <c r="G570" s="37"/>
      <c r="H570" s="37">
        <v>2092000</v>
      </c>
      <c r="I570" s="37"/>
    </row>
    <row r="571" spans="1:9">
      <c r="A571" s="68"/>
      <c r="B571" s="69"/>
      <c r="C571" s="69"/>
      <c r="D571" s="69"/>
      <c r="E571" s="69"/>
      <c r="F571" s="45"/>
      <c r="G571" s="45"/>
      <c r="H571" s="45"/>
      <c r="I571" s="45"/>
    </row>
    <row r="572" spans="1:9">
      <c r="A572" s="25" t="s">
        <v>80</v>
      </c>
      <c r="B572" s="84"/>
      <c r="C572" s="84"/>
      <c r="D572" s="84"/>
      <c r="E572" s="84"/>
      <c r="F572" s="37">
        <v>95000</v>
      </c>
      <c r="G572" s="37"/>
      <c r="H572" s="37">
        <v>100000</v>
      </c>
      <c r="I572" s="37"/>
    </row>
    <row r="573" spans="1:9" ht="15.75" thickBot="1">
      <c r="A573" s="136"/>
      <c r="B573" s="137"/>
      <c r="C573" s="137"/>
      <c r="D573" s="137"/>
      <c r="E573" s="138"/>
      <c r="F573" s="45"/>
      <c r="G573" s="45"/>
      <c r="H573" s="45"/>
      <c r="I573" s="45"/>
    </row>
    <row r="574" spans="1:9" s="1" customFormat="1" ht="15.75" thickTop="1">
      <c r="A574" s="38" t="s">
        <v>119</v>
      </c>
      <c r="B574" s="29"/>
      <c r="C574" s="29"/>
      <c r="D574" s="29"/>
      <c r="E574" s="29"/>
      <c r="F574" s="37">
        <v>125000</v>
      </c>
      <c r="G574" s="37"/>
      <c r="H574" s="37"/>
      <c r="I574" s="37"/>
    </row>
    <row r="575" spans="1:9" s="1" customFormat="1">
      <c r="A575" s="85"/>
      <c r="B575" s="85"/>
      <c r="C575" s="85"/>
      <c r="D575" s="85"/>
      <c r="E575" s="85"/>
      <c r="F575" s="37"/>
      <c r="G575" s="37"/>
      <c r="H575" s="37"/>
      <c r="I575" s="37"/>
    </row>
    <row r="576" spans="1:9" s="1" customFormat="1">
      <c r="A576" s="25" t="s">
        <v>200</v>
      </c>
      <c r="B576" s="25"/>
      <c r="C576" s="25"/>
      <c r="D576" s="25"/>
      <c r="E576" s="25"/>
      <c r="F576" s="37">
        <v>682000</v>
      </c>
      <c r="G576" s="37"/>
      <c r="H576" s="37">
        <v>500000</v>
      </c>
      <c r="I576" s="37"/>
    </row>
    <row r="577" spans="1:9" ht="15.75" thickBot="1">
      <c r="A577" s="122" t="s">
        <v>5</v>
      </c>
      <c r="B577" s="123"/>
      <c r="C577" s="123"/>
      <c r="D577" s="123"/>
      <c r="E577" s="123"/>
      <c r="F577" s="107">
        <f>SUM(F570:G576)</f>
        <v>2944000</v>
      </c>
      <c r="G577" s="107"/>
      <c r="H577" s="107">
        <f>SUM(H570:I576)</f>
        <v>2692000</v>
      </c>
      <c r="I577" s="107"/>
    </row>
    <row r="578" spans="1:9" ht="15.75" thickTop="1">
      <c r="A578" s="38" t="s">
        <v>36</v>
      </c>
      <c r="B578" s="29"/>
      <c r="C578" s="29"/>
      <c r="D578" s="29"/>
      <c r="E578" s="29"/>
      <c r="F578" s="37">
        <v>757000</v>
      </c>
      <c r="G578" s="37"/>
      <c r="H578" s="37">
        <v>700000</v>
      </c>
      <c r="I578" s="37"/>
    </row>
    <row r="579" spans="1:9">
      <c r="A579" s="85" t="s">
        <v>38</v>
      </c>
      <c r="B579" s="85"/>
      <c r="C579" s="85"/>
      <c r="D579" s="85"/>
      <c r="E579" s="85"/>
      <c r="F579" s="37"/>
      <c r="G579" s="37"/>
      <c r="H579" s="37"/>
      <c r="I579" s="37"/>
    </row>
    <row r="580" spans="1:9" s="1" customFormat="1">
      <c r="A580" s="25" t="s">
        <v>184</v>
      </c>
      <c r="B580" s="25"/>
      <c r="C580" s="25"/>
      <c r="D580" s="25"/>
      <c r="E580" s="25"/>
      <c r="F580" s="37">
        <v>34000</v>
      </c>
      <c r="G580" s="37"/>
      <c r="H580" s="37">
        <v>35000</v>
      </c>
      <c r="I580" s="37"/>
    </row>
    <row r="581" spans="1:9" ht="15.75" thickBot="1">
      <c r="A581" s="122" t="s">
        <v>6</v>
      </c>
      <c r="B581" s="123"/>
      <c r="C581" s="123"/>
      <c r="D581" s="123"/>
      <c r="E581" s="123"/>
      <c r="F581" s="107">
        <f>SUM(F578:G580)</f>
        <v>791000</v>
      </c>
      <c r="G581" s="107"/>
      <c r="H581" s="107">
        <f>SUM(H578:I580)</f>
        <v>735000</v>
      </c>
      <c r="I581" s="107"/>
    </row>
    <row r="582" spans="1:9" ht="15.75" thickTop="1">
      <c r="A582" s="38" t="s">
        <v>83</v>
      </c>
      <c r="B582" s="29"/>
      <c r="C582" s="29"/>
      <c r="D582" s="29"/>
      <c r="E582" s="39"/>
      <c r="F582" s="37">
        <v>147000</v>
      </c>
      <c r="G582" s="37"/>
      <c r="H582" s="37">
        <v>150000</v>
      </c>
      <c r="I582" s="37"/>
    </row>
    <row r="583" spans="1:9">
      <c r="A583" s="44"/>
      <c r="B583" s="44"/>
      <c r="C583" s="44"/>
      <c r="D583" s="44"/>
      <c r="E583" s="44"/>
      <c r="F583" s="45"/>
      <c r="G583" s="45"/>
      <c r="H583" s="45"/>
      <c r="I583" s="45"/>
    </row>
    <row r="584" spans="1:9" s="1" customFormat="1">
      <c r="A584" s="38" t="s">
        <v>85</v>
      </c>
      <c r="B584" s="29"/>
      <c r="C584" s="29"/>
      <c r="D584" s="29"/>
      <c r="E584" s="29"/>
      <c r="F584" s="37">
        <v>237000</v>
      </c>
      <c r="G584" s="37"/>
      <c r="H584" s="37">
        <v>240000</v>
      </c>
      <c r="I584" s="37"/>
    </row>
    <row r="585" spans="1:9" s="1" customFormat="1">
      <c r="A585" s="85"/>
      <c r="B585" s="85"/>
      <c r="C585" s="85"/>
      <c r="D585" s="85"/>
      <c r="E585" s="85"/>
      <c r="F585" s="37"/>
      <c r="G585" s="37"/>
      <c r="H585" s="37"/>
      <c r="I585" s="37"/>
    </row>
    <row r="586" spans="1:9">
      <c r="A586" s="38" t="s">
        <v>86</v>
      </c>
      <c r="B586" s="29"/>
      <c r="C586" s="29"/>
      <c r="D586" s="29"/>
      <c r="E586" s="29"/>
      <c r="F586" s="37">
        <v>72000</v>
      </c>
      <c r="G586" s="37"/>
      <c r="H586" s="37">
        <v>75000</v>
      </c>
      <c r="I586" s="37"/>
    </row>
    <row r="587" spans="1:9">
      <c r="A587" s="68" t="s">
        <v>87</v>
      </c>
      <c r="B587" s="68"/>
      <c r="C587" s="68"/>
      <c r="D587" s="68"/>
      <c r="E587" s="68"/>
      <c r="F587" s="45"/>
      <c r="G587" s="45"/>
      <c r="H587" s="45"/>
      <c r="I587" s="45"/>
    </row>
    <row r="588" spans="1:9" s="1" customFormat="1">
      <c r="A588" s="29" t="s">
        <v>88</v>
      </c>
      <c r="B588" s="23"/>
      <c r="C588" s="23"/>
      <c r="D588" s="23"/>
      <c r="E588" s="24"/>
      <c r="F588" s="40">
        <v>66000</v>
      </c>
      <c r="G588" s="24"/>
      <c r="H588" s="40">
        <v>70000</v>
      </c>
      <c r="I588" s="24"/>
    </row>
    <row r="589" spans="1:9" s="1" customFormat="1">
      <c r="A589" s="22"/>
      <c r="B589" s="133"/>
      <c r="C589" s="133"/>
      <c r="D589" s="133"/>
      <c r="E589" s="134"/>
      <c r="F589" s="40"/>
      <c r="G589" s="24"/>
      <c r="H589" s="40"/>
      <c r="I589" s="24"/>
    </row>
    <row r="590" spans="1:9">
      <c r="A590" s="38" t="s">
        <v>106</v>
      </c>
      <c r="B590" s="29"/>
      <c r="C590" s="29"/>
      <c r="D590" s="29"/>
      <c r="E590" s="29"/>
      <c r="F590" s="37">
        <v>738000</v>
      </c>
      <c r="G590" s="37"/>
      <c r="H590" s="37">
        <v>750000</v>
      </c>
      <c r="I590" s="37"/>
    </row>
    <row r="591" spans="1:9">
      <c r="A591" s="44"/>
      <c r="B591" s="44"/>
      <c r="C591" s="44"/>
      <c r="D591" s="44"/>
      <c r="E591" s="44"/>
      <c r="F591" s="45"/>
      <c r="G591" s="45"/>
      <c r="H591" s="45"/>
      <c r="I591" s="45"/>
    </row>
    <row r="592" spans="1:9">
      <c r="A592" s="38" t="s">
        <v>90</v>
      </c>
      <c r="B592" s="29"/>
      <c r="C592" s="29"/>
      <c r="D592" s="29"/>
      <c r="E592" s="29"/>
      <c r="F592" s="37"/>
      <c r="G592" s="37"/>
      <c r="H592" s="37"/>
      <c r="I592" s="37"/>
    </row>
    <row r="593" spans="1:10">
      <c r="A593" s="44"/>
      <c r="B593" s="44"/>
      <c r="C593" s="44"/>
      <c r="D593" s="44"/>
      <c r="E593" s="44"/>
      <c r="F593" s="45"/>
      <c r="G593" s="45"/>
      <c r="H593" s="45"/>
      <c r="I593" s="45"/>
    </row>
    <row r="594" spans="1:10">
      <c r="A594" s="38" t="s">
        <v>7</v>
      </c>
      <c r="B594" s="29"/>
      <c r="C594" s="29"/>
      <c r="D594" s="29"/>
      <c r="E594" s="29"/>
      <c r="F594" s="37"/>
      <c r="G594" s="37"/>
      <c r="H594" s="37">
        <v>50000</v>
      </c>
      <c r="I594" s="37"/>
    </row>
    <row r="595" spans="1:10">
      <c r="A595" s="85"/>
      <c r="B595" s="85"/>
      <c r="C595" s="85"/>
      <c r="D595" s="85"/>
      <c r="E595" s="85"/>
      <c r="F595" s="37"/>
      <c r="G595" s="37"/>
      <c r="H595" s="37"/>
      <c r="I595" s="37"/>
    </row>
    <row r="596" spans="1:10">
      <c r="A596" s="38" t="s">
        <v>71</v>
      </c>
      <c r="B596" s="29"/>
      <c r="C596" s="29"/>
      <c r="D596" s="29"/>
      <c r="E596" s="29"/>
      <c r="F596" s="37">
        <v>2121000</v>
      </c>
      <c r="G596" s="37"/>
      <c r="H596" s="37">
        <v>2200000</v>
      </c>
      <c r="I596" s="37"/>
    </row>
    <row r="597" spans="1:10">
      <c r="A597" s="68"/>
      <c r="B597" s="68"/>
      <c r="C597" s="68"/>
      <c r="D597" s="68"/>
      <c r="E597" s="68"/>
      <c r="F597" s="45"/>
      <c r="G597" s="45"/>
      <c r="H597" s="45"/>
      <c r="I597" s="45"/>
    </row>
    <row r="598" spans="1:10">
      <c r="A598" s="38" t="s">
        <v>93</v>
      </c>
      <c r="B598" s="29"/>
      <c r="C598" s="29"/>
      <c r="D598" s="29"/>
      <c r="E598" s="29"/>
      <c r="F598" s="37">
        <v>285000</v>
      </c>
      <c r="G598" s="37"/>
      <c r="H598" s="37">
        <v>290000</v>
      </c>
      <c r="I598" s="37"/>
    </row>
    <row r="599" spans="1:10">
      <c r="A599" s="68"/>
      <c r="B599" s="68"/>
      <c r="C599" s="68"/>
      <c r="D599" s="68"/>
      <c r="E599" s="68"/>
      <c r="F599" s="45"/>
      <c r="G599" s="45"/>
      <c r="H599" s="45"/>
      <c r="I599" s="45"/>
    </row>
    <row r="600" spans="1:10">
      <c r="A600" s="38" t="s">
        <v>94</v>
      </c>
      <c r="B600" s="29"/>
      <c r="C600" s="29"/>
      <c r="D600" s="29"/>
      <c r="E600" s="29"/>
      <c r="F600" s="37">
        <v>82000</v>
      </c>
      <c r="G600" s="37"/>
      <c r="H600" s="37">
        <v>85000</v>
      </c>
      <c r="I600" s="37"/>
    </row>
    <row r="601" spans="1:10">
      <c r="A601" s="44"/>
      <c r="B601" s="44"/>
      <c r="C601" s="44"/>
      <c r="D601" s="44"/>
      <c r="E601" s="44"/>
      <c r="F601" s="45"/>
      <c r="G601" s="45"/>
      <c r="H601" s="45"/>
      <c r="I601" s="45"/>
    </row>
    <row r="602" spans="1:10">
      <c r="A602" s="38" t="s">
        <v>72</v>
      </c>
      <c r="B602" s="29"/>
      <c r="C602" s="29"/>
      <c r="D602" s="29"/>
      <c r="E602" s="29"/>
      <c r="F602" s="37">
        <v>655000</v>
      </c>
      <c r="G602" s="37"/>
      <c r="H602" s="37">
        <v>680000</v>
      </c>
      <c r="I602" s="37"/>
    </row>
    <row r="603" spans="1:10">
      <c r="A603" s="44"/>
      <c r="B603" s="44"/>
      <c r="C603" s="44"/>
      <c r="D603" s="44"/>
      <c r="E603" s="44"/>
      <c r="F603" s="45"/>
      <c r="G603" s="45"/>
      <c r="H603" s="45"/>
      <c r="I603" s="45"/>
    </row>
    <row r="604" spans="1:10">
      <c r="A604" s="38" t="s">
        <v>201</v>
      </c>
      <c r="B604" s="29"/>
      <c r="C604" s="29"/>
      <c r="D604" s="29"/>
      <c r="E604" s="29"/>
      <c r="F604" s="37">
        <v>7000</v>
      </c>
      <c r="G604" s="37"/>
      <c r="H604" s="37"/>
      <c r="I604" s="37"/>
    </row>
    <row r="605" spans="1:10">
      <c r="A605" s="44"/>
      <c r="B605" s="44"/>
      <c r="C605" s="44"/>
      <c r="D605" s="44"/>
      <c r="E605" s="44"/>
      <c r="F605" s="45"/>
      <c r="G605" s="45"/>
      <c r="H605" s="45"/>
      <c r="I605" s="45"/>
    </row>
    <row r="606" spans="1:10">
      <c r="A606" s="38" t="s">
        <v>98</v>
      </c>
      <c r="B606" s="29"/>
      <c r="C606" s="29"/>
      <c r="D606" s="29"/>
      <c r="E606" s="29"/>
      <c r="F606" s="37">
        <v>653000</v>
      </c>
      <c r="G606" s="37"/>
      <c r="H606" s="37">
        <v>700000</v>
      </c>
      <c r="I606" s="37"/>
      <c r="J606" s="9"/>
    </row>
    <row r="607" spans="1:10" ht="15.75" thickBot="1">
      <c r="A607" s="44"/>
      <c r="B607" s="131"/>
      <c r="C607" s="131"/>
      <c r="D607" s="131"/>
      <c r="E607" s="131"/>
      <c r="F607" s="45"/>
      <c r="G607" s="45"/>
      <c r="H607" s="45"/>
      <c r="I607" s="45"/>
    </row>
    <row r="608" spans="1:10" ht="16.5" thickTop="1" thickBot="1">
      <c r="A608" s="72" t="s">
        <v>8</v>
      </c>
      <c r="B608" s="73"/>
      <c r="C608" s="73"/>
      <c r="D608" s="73"/>
      <c r="E608" s="73"/>
      <c r="F608" s="74">
        <f>SUM(F582:F607)</f>
        <v>5063000</v>
      </c>
      <c r="G608" s="87"/>
      <c r="H608" s="74">
        <f>SUM(H582:H607)</f>
        <v>5290000</v>
      </c>
      <c r="I608" s="87"/>
    </row>
    <row r="609" spans="1:9" ht="16.5" thickTop="1" thickBot="1">
      <c r="A609" s="72" t="s">
        <v>9</v>
      </c>
      <c r="B609" s="73"/>
      <c r="C609" s="73"/>
      <c r="D609" s="73"/>
      <c r="E609" s="73"/>
      <c r="F609" s="74">
        <f>SUM(F577+F581+F608)</f>
        <v>8798000</v>
      </c>
      <c r="G609" s="87"/>
      <c r="H609" s="74">
        <f>SUM(H577+H581+H608)</f>
        <v>8717000</v>
      </c>
      <c r="I609" s="87"/>
    </row>
    <row r="610" spans="1:9" ht="16.5" thickTop="1" thickBot="1">
      <c r="A610" s="72" t="s">
        <v>12</v>
      </c>
      <c r="B610" s="73"/>
      <c r="C610" s="73"/>
      <c r="D610" s="73"/>
      <c r="E610" s="73"/>
      <c r="F610" s="74">
        <f>SUM(F609)</f>
        <v>8798000</v>
      </c>
      <c r="G610" s="87"/>
      <c r="H610" s="74">
        <f>SUM(H609)</f>
        <v>8717000</v>
      </c>
      <c r="I610" s="87"/>
    </row>
    <row r="611" spans="1:9" ht="15.75" thickTop="1"/>
    <row r="612" spans="1:9">
      <c r="A612" s="113" t="s">
        <v>155</v>
      </c>
      <c r="B612" s="113"/>
      <c r="C612" s="113"/>
      <c r="D612" s="113"/>
      <c r="E612" s="113"/>
      <c r="F612" s="113"/>
      <c r="G612" s="113"/>
      <c r="H612" s="113"/>
      <c r="I612" s="113"/>
    </row>
    <row r="613" spans="1:9" s="1" customFormat="1"/>
    <row r="614" spans="1:9" s="1" customFormat="1" ht="15" customHeight="1">
      <c r="A614" s="114" t="s">
        <v>0</v>
      </c>
      <c r="B614" s="114"/>
      <c r="C614" s="114"/>
      <c r="D614" s="114"/>
      <c r="E614" s="114"/>
      <c r="F614" s="49" t="s">
        <v>159</v>
      </c>
      <c r="G614" s="49"/>
      <c r="H614" s="49" t="s">
        <v>160</v>
      </c>
      <c r="I614" s="49"/>
    </row>
    <row r="615" spans="1:9" s="1" customFormat="1" ht="15.75" thickBot="1">
      <c r="A615" s="115"/>
      <c r="B615" s="115"/>
      <c r="C615" s="115"/>
      <c r="D615" s="115"/>
      <c r="E615" s="115"/>
      <c r="F615" s="50"/>
      <c r="G615" s="50"/>
      <c r="H615" s="50"/>
      <c r="I615" s="50"/>
    </row>
    <row r="616" spans="1:9" s="1" customFormat="1" ht="16.5" thickTop="1" thickBot="1">
      <c r="A616" s="72" t="s">
        <v>202</v>
      </c>
      <c r="B616" s="117"/>
      <c r="C616" s="117"/>
      <c r="D616" s="117"/>
      <c r="E616" s="33"/>
      <c r="F616" s="32">
        <v>7029000</v>
      </c>
      <c r="G616" s="33"/>
      <c r="H616" s="32"/>
      <c r="I616" s="33"/>
    </row>
    <row r="617" spans="1:9" s="1" customFormat="1" ht="16.5" thickTop="1" thickBot="1">
      <c r="A617" s="124"/>
      <c r="B617" s="125"/>
      <c r="C617" s="125"/>
      <c r="D617" s="125"/>
      <c r="E617" s="126"/>
      <c r="F617" s="132"/>
      <c r="G617" s="126"/>
      <c r="H617" s="132"/>
      <c r="I617" s="126"/>
    </row>
    <row r="618" spans="1:9" s="1" customFormat="1" ht="16.5" thickTop="1" thickBot="1">
      <c r="A618" s="124"/>
      <c r="B618" s="125"/>
      <c r="C618" s="125"/>
      <c r="D618" s="125"/>
      <c r="E618" s="126"/>
      <c r="F618" s="132"/>
      <c r="G618" s="126"/>
      <c r="H618" s="132"/>
      <c r="I618" s="126"/>
    </row>
    <row r="619" spans="1:9" s="1" customFormat="1" ht="16.5" thickTop="1" thickBot="1">
      <c r="A619" s="72" t="s">
        <v>9</v>
      </c>
      <c r="B619" s="73"/>
      <c r="C619" s="73"/>
      <c r="D619" s="73"/>
      <c r="E619" s="73"/>
      <c r="F619" s="74">
        <f>SUM(F616)</f>
        <v>7029000</v>
      </c>
      <c r="G619" s="87"/>
      <c r="H619" s="74">
        <f>SUM(H616)</f>
        <v>0</v>
      </c>
      <c r="I619" s="87"/>
    </row>
    <row r="620" spans="1:9" s="1" customFormat="1" ht="16.5" thickTop="1" thickBot="1">
      <c r="A620" s="72" t="s">
        <v>12</v>
      </c>
      <c r="B620" s="73"/>
      <c r="C620" s="73"/>
      <c r="D620" s="73"/>
      <c r="E620" s="73"/>
      <c r="F620" s="74">
        <f>SUM(F619)</f>
        <v>7029000</v>
      </c>
      <c r="G620" s="87"/>
      <c r="H620" s="74">
        <f>SUM(H619)</f>
        <v>0</v>
      </c>
      <c r="I620" s="87"/>
    </row>
    <row r="621" spans="1:9" s="1" customFormat="1" ht="15.75" thickTop="1"/>
    <row r="622" spans="1:9">
      <c r="A622" s="113" t="s">
        <v>133</v>
      </c>
      <c r="B622" s="113"/>
      <c r="C622" s="113"/>
      <c r="D622" s="113"/>
      <c r="E622" s="113"/>
      <c r="F622" s="113"/>
      <c r="G622" s="113"/>
      <c r="H622" s="113"/>
      <c r="I622" s="113"/>
    </row>
    <row r="623" spans="1:9">
      <c r="A623" s="1"/>
      <c r="B623" s="1"/>
      <c r="C623" s="1"/>
      <c r="D623" s="1"/>
      <c r="E623" s="1"/>
      <c r="F623" s="1"/>
      <c r="G623" s="1"/>
      <c r="H623" s="1"/>
      <c r="I623" s="1"/>
    </row>
    <row r="624" spans="1:9" ht="15" customHeight="1">
      <c r="A624" s="114" t="s">
        <v>0</v>
      </c>
      <c r="B624" s="114"/>
      <c r="C624" s="114"/>
      <c r="D624" s="114"/>
      <c r="E624" s="114"/>
      <c r="F624" s="49" t="s">
        <v>159</v>
      </c>
      <c r="G624" s="49"/>
      <c r="H624" s="49" t="s">
        <v>160</v>
      </c>
      <c r="I624" s="49"/>
    </row>
    <row r="625" spans="1:9" ht="15.75" thickBot="1">
      <c r="A625" s="115"/>
      <c r="B625" s="115"/>
      <c r="C625" s="115"/>
      <c r="D625" s="115"/>
      <c r="E625" s="115"/>
      <c r="F625" s="50"/>
      <c r="G625" s="50"/>
      <c r="H625" s="50"/>
      <c r="I625" s="50"/>
    </row>
    <row r="626" spans="1:9" ht="16.5" thickTop="1" thickBot="1">
      <c r="A626" s="72" t="s">
        <v>134</v>
      </c>
      <c r="B626" s="117"/>
      <c r="C626" s="117"/>
      <c r="D626" s="117"/>
      <c r="E626" s="33"/>
      <c r="F626" s="32">
        <v>1700000</v>
      </c>
      <c r="G626" s="33"/>
      <c r="H626" s="32">
        <v>2900000</v>
      </c>
      <c r="I626" s="33"/>
    </row>
    <row r="627" spans="1:9" s="1" customFormat="1" ht="16.5" thickTop="1" thickBot="1">
      <c r="A627" s="124" t="s">
        <v>203</v>
      </c>
      <c r="B627" s="125"/>
      <c r="C627" s="125"/>
      <c r="D627" s="125"/>
      <c r="E627" s="126"/>
      <c r="F627" s="132"/>
      <c r="G627" s="126"/>
      <c r="H627" s="132"/>
      <c r="I627" s="126"/>
    </row>
    <row r="628" spans="1:9" s="1" customFormat="1" ht="16.5" thickTop="1" thickBot="1">
      <c r="A628" s="124"/>
      <c r="B628" s="125"/>
      <c r="C628" s="125"/>
      <c r="D628" s="125"/>
      <c r="E628" s="126"/>
      <c r="F628" s="132"/>
      <c r="G628" s="126"/>
      <c r="H628" s="132"/>
      <c r="I628" s="126"/>
    </row>
    <row r="629" spans="1:9" ht="16.5" thickTop="1" thickBot="1">
      <c r="A629" s="72" t="s">
        <v>9</v>
      </c>
      <c r="B629" s="73"/>
      <c r="C629" s="73"/>
      <c r="D629" s="73"/>
      <c r="E629" s="73"/>
      <c r="F629" s="74">
        <f>SUM(F626)</f>
        <v>1700000</v>
      </c>
      <c r="G629" s="87"/>
      <c r="H629" s="74">
        <f>SUM(H626)</f>
        <v>2900000</v>
      </c>
      <c r="I629" s="87"/>
    </row>
    <row r="630" spans="1:9" ht="16.5" thickTop="1" thickBot="1">
      <c r="A630" s="72" t="s">
        <v>12</v>
      </c>
      <c r="B630" s="73"/>
      <c r="C630" s="73"/>
      <c r="D630" s="73"/>
      <c r="E630" s="73"/>
      <c r="F630" s="74">
        <f>SUM(F629)</f>
        <v>1700000</v>
      </c>
      <c r="G630" s="87"/>
      <c r="H630" s="74">
        <f>SUM(H629)</f>
        <v>2900000</v>
      </c>
      <c r="I630" s="87"/>
    </row>
    <row r="631" spans="1:9" ht="15.75" thickTop="1"/>
    <row r="632" spans="1:9" s="1" customFormat="1"/>
    <row r="633" spans="1:9" s="1" customFormat="1"/>
    <row r="634" spans="1:9" s="1" customFormat="1">
      <c r="A634" s="113" t="s">
        <v>138</v>
      </c>
      <c r="B634" s="113"/>
      <c r="C634" s="113"/>
      <c r="D634" s="113"/>
      <c r="E634" s="113"/>
      <c r="F634" s="113"/>
      <c r="G634" s="113"/>
      <c r="H634" s="113"/>
      <c r="I634" s="113"/>
    </row>
    <row r="635" spans="1:9" s="1" customFormat="1"/>
    <row r="636" spans="1:9" s="1" customFormat="1" ht="15" customHeight="1">
      <c r="A636" s="114" t="s">
        <v>0</v>
      </c>
      <c r="B636" s="114"/>
      <c r="C636" s="114"/>
      <c r="D636" s="114"/>
      <c r="E636" s="114"/>
      <c r="F636" s="49" t="s">
        <v>159</v>
      </c>
      <c r="G636" s="49"/>
      <c r="H636" s="49" t="s">
        <v>160</v>
      </c>
      <c r="I636" s="49"/>
    </row>
    <row r="637" spans="1:9" s="1" customFormat="1">
      <c r="A637" s="115"/>
      <c r="B637" s="115"/>
      <c r="C637" s="115"/>
      <c r="D637" s="115"/>
      <c r="E637" s="115"/>
      <c r="F637" s="50"/>
      <c r="G637" s="50"/>
      <c r="H637" s="50"/>
      <c r="I637" s="50"/>
    </row>
    <row r="638" spans="1:9" s="1" customFormat="1">
      <c r="A638" s="38" t="s">
        <v>140</v>
      </c>
      <c r="B638" s="29"/>
      <c r="C638" s="29"/>
      <c r="D638" s="29"/>
      <c r="E638" s="39"/>
      <c r="F638" s="40"/>
      <c r="G638" s="41"/>
      <c r="H638" s="40"/>
      <c r="I638" s="41"/>
    </row>
    <row r="639" spans="1:9" s="1" customFormat="1">
      <c r="A639" s="38"/>
      <c r="B639" s="29"/>
      <c r="C639" s="29"/>
      <c r="D639" s="29"/>
      <c r="E639" s="39"/>
      <c r="F639" s="40"/>
      <c r="G639" s="41"/>
      <c r="H639" s="40"/>
      <c r="I639" s="41"/>
    </row>
    <row r="640" spans="1:9" s="1" customFormat="1">
      <c r="A640" s="38" t="s">
        <v>106</v>
      </c>
      <c r="B640" s="29"/>
      <c r="C640" s="29"/>
      <c r="D640" s="29"/>
      <c r="E640" s="39"/>
      <c r="F640" s="40"/>
      <c r="G640" s="41"/>
      <c r="H640" s="40"/>
      <c r="I640" s="41"/>
    </row>
    <row r="641" spans="1:9" s="1" customFormat="1">
      <c r="A641" s="42"/>
      <c r="B641" s="22"/>
      <c r="C641" s="22"/>
      <c r="D641" s="22"/>
      <c r="E641" s="43"/>
      <c r="F641" s="40"/>
      <c r="G641" s="41"/>
      <c r="H641" s="40"/>
      <c r="I641" s="41"/>
    </row>
    <row r="642" spans="1:9" s="1" customFormat="1">
      <c r="A642" s="38" t="s">
        <v>71</v>
      </c>
      <c r="B642" s="29"/>
      <c r="C642" s="29"/>
      <c r="D642" s="29"/>
      <c r="E642" s="39"/>
      <c r="F642" s="40"/>
      <c r="G642" s="41"/>
      <c r="H642" s="40"/>
      <c r="I642" s="41"/>
    </row>
    <row r="643" spans="1:9" s="1" customFormat="1">
      <c r="A643" s="42"/>
      <c r="B643" s="22"/>
      <c r="C643" s="22"/>
      <c r="D643" s="22"/>
      <c r="E643" s="43"/>
      <c r="F643" s="40"/>
      <c r="G643" s="41"/>
      <c r="H643" s="40"/>
      <c r="I643" s="41"/>
    </row>
    <row r="644" spans="1:9" s="1" customFormat="1">
      <c r="A644" s="38" t="s">
        <v>72</v>
      </c>
      <c r="B644" s="29"/>
      <c r="C644" s="29"/>
      <c r="D644" s="29"/>
      <c r="E644" s="29"/>
      <c r="F644" s="37"/>
      <c r="G644" s="37"/>
      <c r="H644" s="37"/>
      <c r="I644" s="37"/>
    </row>
    <row r="645" spans="1:9" s="1" customFormat="1">
      <c r="A645" s="68"/>
      <c r="B645" s="69"/>
      <c r="C645" s="69"/>
      <c r="D645" s="69"/>
      <c r="E645" s="69"/>
      <c r="F645" s="45"/>
      <c r="G645" s="45"/>
      <c r="H645" s="45"/>
      <c r="I645" s="45"/>
    </row>
    <row r="646" spans="1:9" s="1" customFormat="1">
      <c r="A646" s="25" t="s">
        <v>108</v>
      </c>
      <c r="B646" s="25"/>
      <c r="C646" s="25"/>
      <c r="D646" s="25"/>
      <c r="E646" s="25"/>
      <c r="F646" s="37">
        <v>4823000</v>
      </c>
      <c r="G646" s="37"/>
      <c r="H646" s="37"/>
      <c r="I646" s="37"/>
    </row>
    <row r="647" spans="1:9" s="1" customFormat="1" ht="15.75" thickBot="1">
      <c r="A647" s="68"/>
      <c r="B647" s="69"/>
      <c r="C647" s="69"/>
      <c r="D647" s="69"/>
      <c r="E647" s="69"/>
      <c r="F647" s="45"/>
      <c r="G647" s="45"/>
      <c r="H647" s="45"/>
      <c r="I647" s="45"/>
    </row>
    <row r="648" spans="1:9" s="1" customFormat="1" ht="16.5" thickTop="1" thickBot="1">
      <c r="A648" s="72" t="s">
        <v>8</v>
      </c>
      <c r="B648" s="73"/>
      <c r="C648" s="73"/>
      <c r="D648" s="73"/>
      <c r="E648" s="73"/>
      <c r="F648" s="74">
        <f>SUM(F638:G646)</f>
        <v>4823000</v>
      </c>
      <c r="G648" s="87"/>
      <c r="H648" s="74">
        <f>SUM(H638:I645)</f>
        <v>0</v>
      </c>
      <c r="I648" s="87"/>
    </row>
    <row r="649" spans="1:9" s="1" customFormat="1" ht="15.75" thickTop="1">
      <c r="A649" s="192" t="s">
        <v>9</v>
      </c>
      <c r="B649" s="192"/>
      <c r="C649" s="192"/>
      <c r="D649" s="192"/>
      <c r="E649" s="192"/>
      <c r="F649" s="193">
        <f>SUM(F638:G646)</f>
        <v>4823000</v>
      </c>
      <c r="G649" s="194"/>
      <c r="H649" s="193">
        <f>SUM(H638:I646)</f>
        <v>0</v>
      </c>
      <c r="I649" s="194"/>
    </row>
    <row r="650" spans="1:9" s="1" customFormat="1">
      <c r="A650" s="25" t="s">
        <v>204</v>
      </c>
      <c r="B650" s="25"/>
      <c r="C650" s="25"/>
      <c r="D650" s="25"/>
      <c r="E650" s="25"/>
      <c r="F650" s="28">
        <v>1498000</v>
      </c>
      <c r="G650" s="191"/>
      <c r="H650" s="28"/>
      <c r="I650" s="191"/>
    </row>
    <row r="651" spans="1:9" s="1" customFormat="1">
      <c r="A651" s="25"/>
      <c r="B651" s="25"/>
      <c r="C651" s="25"/>
      <c r="D651" s="25"/>
      <c r="E651" s="25"/>
      <c r="F651" s="28"/>
      <c r="G651" s="191"/>
      <c r="H651" s="28"/>
      <c r="I651" s="191"/>
    </row>
    <row r="652" spans="1:9" s="1" customFormat="1">
      <c r="A652" s="29" t="s">
        <v>73</v>
      </c>
      <c r="B652" s="30"/>
      <c r="C652" s="30"/>
      <c r="D652" s="30"/>
      <c r="E652" s="31"/>
      <c r="F652" s="26">
        <v>10314000</v>
      </c>
      <c r="G652" s="27"/>
      <c r="H652" s="26"/>
      <c r="I652" s="27"/>
    </row>
    <row r="653" spans="1:9" s="1" customFormat="1">
      <c r="A653" s="22"/>
      <c r="B653" s="23"/>
      <c r="C653" s="23"/>
      <c r="D653" s="23"/>
      <c r="E653" s="24"/>
      <c r="F653" s="26"/>
      <c r="G653" s="27"/>
      <c r="H653" s="26"/>
      <c r="I653" s="27"/>
    </row>
    <row r="654" spans="1:9" s="1" customFormat="1">
      <c r="A654" s="29" t="s">
        <v>101</v>
      </c>
      <c r="B654" s="30"/>
      <c r="C654" s="30"/>
      <c r="D654" s="30"/>
      <c r="E654" s="31"/>
      <c r="F654" s="26">
        <v>425000</v>
      </c>
      <c r="G654" s="27"/>
      <c r="H654" s="26"/>
      <c r="I654" s="27"/>
    </row>
    <row r="655" spans="1:9" s="1" customFormat="1" ht="15.75" thickBot="1">
      <c r="A655" s="25" t="s">
        <v>142</v>
      </c>
      <c r="B655" s="25"/>
      <c r="C655" s="25"/>
      <c r="D655" s="25"/>
      <c r="E655" s="25"/>
      <c r="F655" s="28">
        <v>534000</v>
      </c>
      <c r="G655" s="28"/>
      <c r="H655" s="28"/>
      <c r="I655" s="28"/>
    </row>
    <row r="656" spans="1:9" s="1" customFormat="1" ht="16.5" thickTop="1" thickBot="1">
      <c r="A656" s="34" t="s">
        <v>11</v>
      </c>
      <c r="B656" s="34"/>
      <c r="C656" s="34"/>
      <c r="D656" s="34"/>
      <c r="E656" s="34"/>
      <c r="F656" s="71">
        <f>SUM(F650:G655)</f>
        <v>12771000</v>
      </c>
      <c r="G656" s="71"/>
      <c r="H656" s="71">
        <f>SUM(H650:I655)</f>
        <v>0</v>
      </c>
      <c r="I656" s="71"/>
    </row>
    <row r="657" spans="1:9" s="1" customFormat="1" ht="16.5" thickTop="1" thickBot="1">
      <c r="A657" s="72" t="s">
        <v>12</v>
      </c>
      <c r="B657" s="73"/>
      <c r="C657" s="73"/>
      <c r="D657" s="73"/>
      <c r="E657" s="73"/>
      <c r="F657" s="74">
        <f>SUM(F649+F656)</f>
        <v>17594000</v>
      </c>
      <c r="G657" s="87"/>
      <c r="H657" s="74">
        <f>SUM(H649+H656)</f>
        <v>0</v>
      </c>
      <c r="I657" s="87"/>
    </row>
    <row r="658" spans="1:9" s="1" customFormat="1" ht="15.75" thickTop="1"/>
    <row r="659" spans="1:9" s="1" customFormat="1">
      <c r="A659" s="113" t="s">
        <v>139</v>
      </c>
      <c r="B659" s="113"/>
      <c r="C659" s="113"/>
      <c r="D659" s="113"/>
      <c r="E659" s="113"/>
      <c r="F659" s="113"/>
      <c r="G659" s="113"/>
      <c r="H659" s="113"/>
      <c r="I659" s="113"/>
    </row>
    <row r="660" spans="1:9" s="1" customFormat="1"/>
    <row r="661" spans="1:9" s="1" customFormat="1" ht="15" customHeight="1">
      <c r="A661" s="114" t="s">
        <v>0</v>
      </c>
      <c r="B661" s="114"/>
      <c r="C661" s="114"/>
      <c r="D661" s="114"/>
      <c r="E661" s="114"/>
      <c r="F661" s="49" t="s">
        <v>159</v>
      </c>
      <c r="G661" s="49"/>
      <c r="H661" s="49" t="s">
        <v>160</v>
      </c>
      <c r="I661" s="49"/>
    </row>
    <row r="662" spans="1:9" s="1" customFormat="1">
      <c r="A662" s="115"/>
      <c r="B662" s="115"/>
      <c r="C662" s="115"/>
      <c r="D662" s="115"/>
      <c r="E662" s="115"/>
      <c r="F662" s="50"/>
      <c r="G662" s="50"/>
      <c r="H662" s="50"/>
      <c r="I662" s="50"/>
    </row>
    <row r="663" spans="1:9" s="1" customFormat="1">
      <c r="A663" s="38" t="s">
        <v>71</v>
      </c>
      <c r="B663" s="29"/>
      <c r="C663" s="29"/>
      <c r="D663" s="29"/>
      <c r="E663" s="39"/>
      <c r="F663" s="40">
        <v>12000</v>
      </c>
      <c r="G663" s="41"/>
      <c r="H663" s="40"/>
      <c r="I663" s="41"/>
    </row>
    <row r="664" spans="1:9" s="1" customFormat="1">
      <c r="A664" s="42"/>
      <c r="B664" s="22"/>
      <c r="C664" s="22"/>
      <c r="D664" s="22"/>
      <c r="E664" s="43"/>
      <c r="F664" s="40"/>
      <c r="G664" s="41"/>
      <c r="H664" s="40"/>
      <c r="I664" s="41"/>
    </row>
    <row r="665" spans="1:9" s="1" customFormat="1">
      <c r="A665" s="38" t="s">
        <v>72</v>
      </c>
      <c r="B665" s="29"/>
      <c r="C665" s="29"/>
      <c r="D665" s="29"/>
      <c r="E665" s="29"/>
      <c r="F665" s="37">
        <v>6000</v>
      </c>
      <c r="G665" s="37"/>
      <c r="H665" s="37"/>
      <c r="I665" s="37"/>
    </row>
    <row r="666" spans="1:9" s="1" customFormat="1">
      <c r="A666" s="68"/>
      <c r="B666" s="69"/>
      <c r="C666" s="69"/>
      <c r="D666" s="69"/>
      <c r="E666" s="69"/>
      <c r="F666" s="45"/>
      <c r="G666" s="45"/>
      <c r="H666" s="45"/>
      <c r="I666" s="45"/>
    </row>
    <row r="667" spans="1:9" s="1" customFormat="1">
      <c r="A667" s="25" t="s">
        <v>108</v>
      </c>
      <c r="B667" s="25"/>
      <c r="C667" s="25"/>
      <c r="D667" s="25"/>
      <c r="E667" s="25"/>
      <c r="F667" s="37"/>
      <c r="G667" s="37"/>
      <c r="H667" s="37"/>
      <c r="I667" s="37"/>
    </row>
    <row r="668" spans="1:9" s="1" customFormat="1">
      <c r="A668" s="68"/>
      <c r="B668" s="69"/>
      <c r="C668" s="69"/>
      <c r="D668" s="69"/>
      <c r="E668" s="69"/>
      <c r="F668" s="45"/>
      <c r="G668" s="45"/>
      <c r="H668" s="45"/>
      <c r="I668" s="45"/>
    </row>
    <row r="669" spans="1:9" s="1" customFormat="1">
      <c r="A669" s="25" t="s">
        <v>98</v>
      </c>
      <c r="B669" s="25"/>
      <c r="C669" s="25"/>
      <c r="D669" s="25"/>
      <c r="E669" s="25"/>
      <c r="F669" s="37"/>
      <c r="G669" s="37"/>
      <c r="H669" s="37"/>
      <c r="I669" s="37"/>
    </row>
    <row r="670" spans="1:9" s="1" customFormat="1" ht="15.75" thickBot="1">
      <c r="A670" s="68"/>
      <c r="B670" s="69"/>
      <c r="C670" s="69"/>
      <c r="D670" s="69"/>
      <c r="E670" s="69"/>
      <c r="F670" s="45"/>
      <c r="G670" s="45"/>
      <c r="H670" s="45"/>
      <c r="I670" s="45"/>
    </row>
    <row r="671" spans="1:9" s="1" customFormat="1" ht="16.5" thickTop="1" thickBot="1">
      <c r="A671" s="72" t="s">
        <v>8</v>
      </c>
      <c r="B671" s="73"/>
      <c r="C671" s="73"/>
      <c r="D671" s="73"/>
      <c r="E671" s="73"/>
      <c r="F671" s="74">
        <f>SUM(F663:G670)</f>
        <v>18000</v>
      </c>
      <c r="G671" s="87"/>
      <c r="H671" s="74">
        <f>SUM(H663:I668)</f>
        <v>0</v>
      </c>
      <c r="I671" s="87"/>
    </row>
    <row r="672" spans="1:9" s="1" customFormat="1" ht="16.5" thickTop="1" thickBot="1">
      <c r="A672" s="34" t="s">
        <v>9</v>
      </c>
      <c r="B672" s="34"/>
      <c r="C672" s="34"/>
      <c r="D672" s="34"/>
      <c r="E672" s="34"/>
      <c r="F672" s="71">
        <f>SUM(F671)</f>
        <v>18000</v>
      </c>
      <c r="G672" s="82"/>
      <c r="H672" s="71">
        <f>SUM(H671)</f>
        <v>0</v>
      </c>
      <c r="I672" s="82"/>
    </row>
    <row r="673" spans="1:9" s="1" customFormat="1" ht="15.75" thickTop="1">
      <c r="A673" s="29" t="s">
        <v>143</v>
      </c>
      <c r="B673" s="30"/>
      <c r="C673" s="30"/>
      <c r="D673" s="30"/>
      <c r="E673" s="31"/>
      <c r="F673" s="26"/>
      <c r="G673" s="27"/>
      <c r="H673" s="26"/>
      <c r="I673" s="27"/>
    </row>
    <row r="674" spans="1:9" s="1" customFormat="1">
      <c r="A674" s="22"/>
      <c r="B674" s="23"/>
      <c r="C674" s="23"/>
      <c r="D674" s="23"/>
      <c r="E674" s="24"/>
      <c r="F674" s="26"/>
      <c r="G674" s="27"/>
      <c r="H674" s="26"/>
      <c r="I674" s="27"/>
    </row>
    <row r="675" spans="1:9" s="1" customFormat="1">
      <c r="A675" s="29" t="s">
        <v>110</v>
      </c>
      <c r="B675" s="23"/>
      <c r="C675" s="23"/>
      <c r="D675" s="23"/>
      <c r="E675" s="24"/>
      <c r="F675" s="26"/>
      <c r="G675" s="27"/>
      <c r="H675" s="26"/>
      <c r="I675" s="27"/>
    </row>
    <row r="676" spans="1:9" s="1" customFormat="1">
      <c r="A676" s="22"/>
      <c r="B676" s="23"/>
      <c r="C676" s="23"/>
      <c r="D676" s="23"/>
      <c r="E676" s="24"/>
      <c r="F676" s="26"/>
      <c r="G676" s="27"/>
      <c r="H676" s="26"/>
      <c r="I676" s="27"/>
    </row>
    <row r="677" spans="1:9" s="1" customFormat="1">
      <c r="A677" s="25" t="s">
        <v>101</v>
      </c>
      <c r="B677" s="25"/>
      <c r="C677" s="25"/>
      <c r="D677" s="25"/>
      <c r="E677" s="25"/>
      <c r="F677" s="28"/>
      <c r="G677" s="28"/>
      <c r="H677" s="28"/>
      <c r="I677" s="28"/>
    </row>
    <row r="678" spans="1:9" s="1" customFormat="1">
      <c r="A678" s="25"/>
      <c r="B678" s="25"/>
      <c r="C678" s="25"/>
      <c r="D678" s="25"/>
      <c r="E678" s="25"/>
      <c r="F678" s="28"/>
      <c r="G678" s="28"/>
      <c r="H678" s="28"/>
      <c r="I678" s="28"/>
    </row>
    <row r="679" spans="1:9" s="1" customFormat="1">
      <c r="A679" s="25" t="s">
        <v>73</v>
      </c>
      <c r="B679" s="25"/>
      <c r="C679" s="25"/>
      <c r="D679" s="25"/>
      <c r="E679" s="25"/>
      <c r="F679" s="28">
        <v>5575000</v>
      </c>
      <c r="G679" s="28"/>
      <c r="H679" s="28"/>
      <c r="I679" s="28"/>
    </row>
    <row r="680" spans="1:9" s="1" customFormat="1">
      <c r="A680" s="25"/>
      <c r="B680" s="25"/>
      <c r="C680" s="25"/>
      <c r="D680" s="25"/>
      <c r="E680" s="25"/>
      <c r="F680" s="28"/>
      <c r="G680" s="28"/>
      <c r="H680" s="28"/>
      <c r="I680" s="28"/>
    </row>
    <row r="681" spans="1:9" s="1" customFormat="1">
      <c r="A681" s="25" t="s">
        <v>142</v>
      </c>
      <c r="B681" s="25"/>
      <c r="C681" s="25"/>
      <c r="D681" s="25"/>
      <c r="E681" s="25"/>
      <c r="F681" s="28">
        <v>446000</v>
      </c>
      <c r="G681" s="28"/>
      <c r="H681" s="28"/>
      <c r="I681" s="28"/>
    </row>
    <row r="682" spans="1:9" s="1" customFormat="1">
      <c r="A682" s="25" t="s">
        <v>210</v>
      </c>
      <c r="B682" s="25"/>
      <c r="C682" s="25"/>
      <c r="D682" s="25"/>
      <c r="E682" s="25"/>
      <c r="F682" s="28">
        <v>14999000</v>
      </c>
      <c r="G682" s="28"/>
      <c r="H682" s="28"/>
      <c r="I682" s="28"/>
    </row>
    <row r="683" spans="1:9" s="1" customFormat="1" ht="15.75" thickBot="1">
      <c r="A683" s="25" t="s">
        <v>156</v>
      </c>
      <c r="B683" s="25"/>
      <c r="C683" s="25"/>
      <c r="D683" s="25"/>
      <c r="E683" s="25"/>
      <c r="F683" s="28">
        <v>1608000</v>
      </c>
      <c r="G683" s="28"/>
      <c r="H683" s="28">
        <v>2144000</v>
      </c>
      <c r="I683" s="28"/>
    </row>
    <row r="684" spans="1:9" s="1" customFormat="1" ht="16.5" thickTop="1" thickBot="1">
      <c r="A684" s="34" t="s">
        <v>11</v>
      </c>
      <c r="B684" s="34"/>
      <c r="C684" s="34"/>
      <c r="D684" s="34"/>
      <c r="E684" s="34"/>
      <c r="F684" s="71">
        <f>SUM(F673:G683)</f>
        <v>22628000</v>
      </c>
      <c r="G684" s="71"/>
      <c r="H684" s="71">
        <f>SUM(H673:I683)</f>
        <v>2144000</v>
      </c>
      <c r="I684" s="71"/>
    </row>
    <row r="685" spans="1:9" ht="16.5" thickTop="1" thickBot="1">
      <c r="A685" s="72" t="s">
        <v>12</v>
      </c>
      <c r="B685" s="73"/>
      <c r="C685" s="73"/>
      <c r="D685" s="73"/>
      <c r="E685" s="73"/>
      <c r="F685" s="74">
        <f>SUM(F672+F684)</f>
        <v>22646000</v>
      </c>
      <c r="G685" s="87"/>
      <c r="H685" s="74">
        <f>SUM(H672+H684)</f>
        <v>2144000</v>
      </c>
      <c r="I685" s="87"/>
    </row>
    <row r="686" spans="1:9" s="1" customFormat="1" ht="15.75" thickTop="1">
      <c r="A686" s="16"/>
      <c r="B686" s="16"/>
      <c r="C686" s="16"/>
      <c r="D686" s="16"/>
      <c r="E686" s="16"/>
      <c r="F686" s="4"/>
      <c r="G686" s="5"/>
      <c r="H686" s="4"/>
      <c r="I686" s="5"/>
    </row>
    <row r="687" spans="1:9" s="1" customFormat="1">
      <c r="A687" s="21"/>
      <c r="B687" s="21"/>
      <c r="C687" s="21"/>
      <c r="D687" s="21"/>
      <c r="E687" s="21"/>
      <c r="F687" s="4"/>
      <c r="G687" s="5"/>
      <c r="H687" s="4"/>
      <c r="I687" s="5"/>
    </row>
    <row r="688" spans="1:9" s="1" customFormat="1">
      <c r="A688" s="16"/>
      <c r="B688" s="16"/>
      <c r="C688" s="16"/>
      <c r="D688" s="16"/>
      <c r="E688" s="16"/>
      <c r="F688" s="4"/>
      <c r="G688" s="5"/>
      <c r="H688" s="4"/>
      <c r="I688" s="5"/>
    </row>
    <row r="689" spans="1:9">
      <c r="A689" s="113" t="s">
        <v>50</v>
      </c>
      <c r="B689" s="113"/>
      <c r="C689" s="113"/>
      <c r="D689" s="113"/>
      <c r="E689" s="113"/>
      <c r="F689" s="113"/>
      <c r="G689" s="113"/>
      <c r="H689" s="113"/>
      <c r="I689" s="113"/>
    </row>
    <row r="691" spans="1:9" ht="15" customHeight="1">
      <c r="A691" s="114" t="s">
        <v>0</v>
      </c>
      <c r="B691" s="114"/>
      <c r="C691" s="114"/>
      <c r="D691" s="114"/>
      <c r="E691" s="114"/>
      <c r="F691" s="49" t="s">
        <v>159</v>
      </c>
      <c r="G691" s="49"/>
      <c r="H691" s="49" t="s">
        <v>160</v>
      </c>
      <c r="I691" s="49"/>
    </row>
    <row r="692" spans="1:9">
      <c r="A692" s="115"/>
      <c r="B692" s="115"/>
      <c r="C692" s="115"/>
      <c r="D692" s="115"/>
      <c r="E692" s="115"/>
      <c r="F692" s="50"/>
      <c r="G692" s="50"/>
      <c r="H692" s="50"/>
      <c r="I692" s="50"/>
    </row>
    <row r="693" spans="1:9">
      <c r="A693" s="25" t="s">
        <v>109</v>
      </c>
      <c r="B693" s="25"/>
      <c r="C693" s="25"/>
      <c r="D693" s="25"/>
      <c r="E693" s="25"/>
      <c r="F693" s="28">
        <f>SUM(F694:G697)</f>
        <v>141353000</v>
      </c>
      <c r="G693" s="28"/>
      <c r="H693" s="28">
        <f>SUM(H694:I696)</f>
        <v>159446000</v>
      </c>
      <c r="I693" s="28"/>
    </row>
    <row r="694" spans="1:9">
      <c r="A694" s="90" t="s">
        <v>141</v>
      </c>
      <c r="B694" s="91"/>
      <c r="C694" s="91"/>
      <c r="D694" s="91"/>
      <c r="E694" s="92"/>
      <c r="F694" s="76">
        <v>72266000</v>
      </c>
      <c r="G694" s="81"/>
      <c r="H694" s="76">
        <v>86199000</v>
      </c>
      <c r="I694" s="81"/>
    </row>
    <row r="695" spans="1:9" s="1" customFormat="1">
      <c r="A695" s="90" t="s">
        <v>49</v>
      </c>
      <c r="B695" s="91"/>
      <c r="C695" s="91"/>
      <c r="D695" s="91"/>
      <c r="E695" s="92"/>
      <c r="F695" s="76">
        <v>67195000</v>
      </c>
      <c r="G695" s="81"/>
      <c r="H695" s="76">
        <v>71744000</v>
      </c>
      <c r="I695" s="81"/>
    </row>
    <row r="696" spans="1:9" s="1" customFormat="1" ht="15.75" thickBot="1">
      <c r="A696" s="90" t="s">
        <v>45</v>
      </c>
      <c r="B696" s="91"/>
      <c r="C696" s="91"/>
      <c r="D696" s="91"/>
      <c r="E696" s="92"/>
      <c r="F696" s="186">
        <v>1503000</v>
      </c>
      <c r="G696" s="187"/>
      <c r="H696" s="186">
        <v>1503000</v>
      </c>
      <c r="I696" s="188"/>
    </row>
    <row r="697" spans="1:9" s="1" customFormat="1" ht="16.5" thickTop="1" thickBot="1">
      <c r="A697" s="90" t="s">
        <v>183</v>
      </c>
      <c r="B697" s="91"/>
      <c r="C697" s="91"/>
      <c r="D697" s="91"/>
      <c r="E697" s="92"/>
      <c r="F697" s="186">
        <v>389000</v>
      </c>
      <c r="G697" s="187"/>
      <c r="H697" s="76">
        <v>389000</v>
      </c>
      <c r="I697" s="81"/>
    </row>
    <row r="698" spans="1:9" ht="16.5" thickTop="1" thickBot="1">
      <c r="A698" s="34" t="s">
        <v>12</v>
      </c>
      <c r="B698" s="34"/>
      <c r="C698" s="34"/>
      <c r="D698" s="34"/>
      <c r="E698" s="34"/>
      <c r="F698" s="71">
        <f>SUM(F693)</f>
        <v>141353000</v>
      </c>
      <c r="G698" s="82"/>
      <c r="H698" s="71">
        <f>SUM(H693)</f>
        <v>159446000</v>
      </c>
      <c r="I698" s="82"/>
    </row>
    <row r="699" spans="1:9" ht="15.75" thickTop="1">
      <c r="F699" s="1"/>
      <c r="G699" s="1"/>
    </row>
    <row r="700" spans="1:9" s="1" customFormat="1">
      <c r="A700" s="46" t="s">
        <v>205</v>
      </c>
      <c r="B700" s="46"/>
      <c r="C700" s="46"/>
      <c r="D700" s="46"/>
      <c r="E700" s="46"/>
      <c r="F700" s="46"/>
      <c r="G700" s="46"/>
      <c r="H700" s="46"/>
      <c r="I700" s="46"/>
    </row>
    <row r="701" spans="1:9" s="1" customFormat="1"/>
    <row r="702" spans="1:9" s="1" customFormat="1">
      <c r="A702" s="47" t="s">
        <v>0</v>
      </c>
      <c r="B702" s="47"/>
      <c r="C702" s="47"/>
      <c r="D702" s="47"/>
      <c r="E702" s="47"/>
      <c r="F702" s="49" t="s">
        <v>206</v>
      </c>
      <c r="G702" s="49"/>
      <c r="H702" s="49" t="s">
        <v>207</v>
      </c>
      <c r="I702" s="49"/>
    </row>
    <row r="703" spans="1:9">
      <c r="A703" s="48"/>
      <c r="B703" s="48"/>
      <c r="C703" s="48"/>
      <c r="D703" s="48"/>
      <c r="E703" s="48"/>
      <c r="F703" s="50"/>
      <c r="G703" s="50"/>
      <c r="H703" s="50"/>
      <c r="I703" s="50"/>
    </row>
    <row r="704" spans="1:9">
      <c r="A704" s="51" t="s">
        <v>208</v>
      </c>
      <c r="B704" s="51"/>
      <c r="C704" s="51"/>
      <c r="D704" s="51"/>
      <c r="E704" s="51"/>
      <c r="F704" s="52">
        <v>9502000</v>
      </c>
      <c r="G704" s="52"/>
      <c r="H704" s="52">
        <v>6805000</v>
      </c>
      <c r="I704" s="52"/>
    </row>
    <row r="705" spans="1:9" ht="15.75" thickBot="1">
      <c r="A705" s="53" t="s">
        <v>209</v>
      </c>
      <c r="B705" s="54"/>
      <c r="C705" s="54"/>
      <c r="D705" s="54"/>
      <c r="E705" s="55"/>
      <c r="F705" s="56"/>
      <c r="G705" s="57"/>
      <c r="H705" s="56"/>
      <c r="I705" s="57"/>
    </row>
    <row r="706" spans="1:9" ht="16.5" thickTop="1" thickBot="1">
      <c r="A706" s="58" t="s">
        <v>8</v>
      </c>
      <c r="B706" s="59"/>
      <c r="C706" s="59"/>
      <c r="D706" s="59"/>
      <c r="E706" s="60"/>
      <c r="F706" s="61">
        <f>SUM(F704:G705)</f>
        <v>9502000</v>
      </c>
      <c r="G706" s="61"/>
      <c r="H706" s="61">
        <f>SUM(H704:I705)</f>
        <v>6805000</v>
      </c>
      <c r="I706" s="61"/>
    </row>
    <row r="707" spans="1:9" ht="16.5" thickTop="1" thickBot="1">
      <c r="A707" s="62" t="s">
        <v>12</v>
      </c>
      <c r="B707" s="62"/>
      <c r="C707" s="62"/>
      <c r="D707" s="62"/>
      <c r="E707" s="62"/>
      <c r="F707" s="63">
        <f>SUM(F706)</f>
        <v>9502000</v>
      </c>
      <c r="G707" s="64"/>
      <c r="H707" s="63">
        <f>SUM(H706)</f>
        <v>6805000</v>
      </c>
      <c r="I707" s="64"/>
    </row>
    <row r="708" spans="1:9" ht="15.75" thickTop="1"/>
    <row r="709" spans="1:9" s="1" customFormat="1"/>
    <row r="710" spans="1:9" ht="15.75" thickBot="1"/>
    <row r="711" spans="1:9" ht="15.75" customHeight="1" thickBot="1">
      <c r="A711" s="111" t="s">
        <v>0</v>
      </c>
      <c r="B711" s="111"/>
      <c r="C711" s="111"/>
      <c r="D711" s="111"/>
      <c r="E711" s="111"/>
      <c r="F711" s="49" t="s">
        <v>159</v>
      </c>
      <c r="G711" s="49"/>
      <c r="H711" s="49" t="s">
        <v>160</v>
      </c>
      <c r="I711" s="49"/>
    </row>
    <row r="712" spans="1:9" ht="15.75" thickBot="1">
      <c r="A712" s="112"/>
      <c r="B712" s="112"/>
      <c r="C712" s="112"/>
      <c r="D712" s="112"/>
      <c r="E712" s="112"/>
      <c r="F712" s="50"/>
      <c r="G712" s="50"/>
      <c r="H712" s="50"/>
      <c r="I712" s="50"/>
    </row>
    <row r="713" spans="1:9" ht="15.75" thickBot="1">
      <c r="A713" s="108" t="s">
        <v>23</v>
      </c>
      <c r="B713" s="108"/>
      <c r="C713" s="108"/>
      <c r="D713" s="108"/>
      <c r="E713" s="108"/>
      <c r="F713" s="110">
        <f>SUM(F127+F207+F305+F352+F455+F577+F108)</f>
        <v>30420000</v>
      </c>
      <c r="G713" s="116"/>
      <c r="H713" s="110">
        <f>SUM(H127+H207+H305+H352+H455+H577+H108)</f>
        <v>30803000</v>
      </c>
      <c r="I713" s="116"/>
    </row>
    <row r="714" spans="1:9" ht="15.75" thickBot="1">
      <c r="A714" s="108" t="s">
        <v>24</v>
      </c>
      <c r="B714" s="108"/>
      <c r="C714" s="108"/>
      <c r="D714" s="108"/>
      <c r="E714" s="108"/>
      <c r="F714" s="110">
        <f>SUM(F111+F131+F211+F310+F357+F458+F581)</f>
        <v>6492000</v>
      </c>
      <c r="G714" s="110"/>
      <c r="H714" s="110">
        <f>SUM(H111+H131+H211+H310+H357+H458+H581)</f>
        <v>6330000</v>
      </c>
      <c r="I714" s="110"/>
    </row>
    <row r="715" spans="1:9" ht="15.75" thickBot="1">
      <c r="A715" s="108" t="s">
        <v>33</v>
      </c>
      <c r="B715" s="108"/>
      <c r="C715" s="108"/>
      <c r="D715" s="108"/>
      <c r="E715" s="108"/>
      <c r="F715" s="110">
        <f>SUM(F82+F160+F181+F233+F272+F291+F329+F362+F381+F397+F418+F432+F479+F492+F561+F608+F648+F671+F706)</f>
        <v>63977000</v>
      </c>
      <c r="G715" s="116"/>
      <c r="H715" s="110">
        <f>SUM(H82+H160+H181+H233+H272+H291+H329+H362+H381+H397+H418+H432+H479+H492+H561+H608+H648+H671+H706)</f>
        <v>58332000</v>
      </c>
      <c r="I715" s="116"/>
    </row>
    <row r="716" spans="1:9" ht="15.75" thickBot="1">
      <c r="A716" s="108" t="s">
        <v>25</v>
      </c>
      <c r="B716" s="109"/>
      <c r="C716" s="109"/>
      <c r="D716" s="109"/>
      <c r="E716" s="109"/>
      <c r="F716" s="110">
        <f>SUM(F693)</f>
        <v>141353000</v>
      </c>
      <c r="G716" s="110"/>
      <c r="H716" s="110">
        <f>SUM(H693)</f>
        <v>159446000</v>
      </c>
      <c r="I716" s="110"/>
    </row>
    <row r="717" spans="1:9" ht="15.75" thickBot="1">
      <c r="A717" s="108" t="s">
        <v>26</v>
      </c>
      <c r="B717" s="108"/>
      <c r="C717" s="108"/>
      <c r="D717" s="108"/>
      <c r="E717" s="108"/>
      <c r="F717" s="110">
        <f>SUM(F505+F512+F514+F535+F545)</f>
        <v>14725000</v>
      </c>
      <c r="G717" s="116"/>
      <c r="H717" s="110">
        <f>SUM(H505+H512+H514+H535+H545)</f>
        <v>11896000</v>
      </c>
      <c r="I717" s="116"/>
    </row>
    <row r="718" spans="1:9" ht="15.75" thickBot="1">
      <c r="A718" s="108" t="s">
        <v>99</v>
      </c>
      <c r="B718" s="108"/>
      <c r="C718" s="108"/>
      <c r="D718" s="108"/>
      <c r="E718" s="108"/>
      <c r="F718" s="110">
        <f>SUM(F161+F244+F494+F616+F626+F533)</f>
        <v>12659000</v>
      </c>
      <c r="G718" s="116"/>
      <c r="H718" s="110">
        <f>SUM(H161+H244+H494+H616+H626+H533)</f>
        <v>5983000</v>
      </c>
      <c r="I718" s="116"/>
    </row>
    <row r="719" spans="1:9" ht="15.75" thickBot="1">
      <c r="A719" s="108" t="s">
        <v>27</v>
      </c>
      <c r="B719" s="108"/>
      <c r="C719" s="108"/>
      <c r="D719" s="108"/>
      <c r="E719" s="108"/>
      <c r="F719" s="110">
        <f>SUM(F713:G718)</f>
        <v>269626000</v>
      </c>
      <c r="G719" s="116"/>
      <c r="H719" s="110">
        <f>SUM(H713:I718)</f>
        <v>272790000</v>
      </c>
      <c r="I719" s="116"/>
    </row>
    <row r="720" spans="1:9" ht="15.75" thickBot="1">
      <c r="A720" s="108" t="s">
        <v>28</v>
      </c>
      <c r="B720" s="108"/>
      <c r="C720" s="108"/>
      <c r="D720" s="108"/>
      <c r="E720" s="108"/>
      <c r="F720" s="110">
        <f>SUM(F86+F89+F182+F184+F383+F385+F652+F655+F679+F681)</f>
        <v>16869000</v>
      </c>
      <c r="G720" s="116"/>
      <c r="H720" s="110">
        <f>SUM(H86+H89+H182+H184+H383+H385+H652+H655+H679+H681)</f>
        <v>3175000</v>
      </c>
      <c r="I720" s="116"/>
    </row>
    <row r="721" spans="1:9" ht="15.75" thickBot="1">
      <c r="A721" s="108" t="s">
        <v>29</v>
      </c>
      <c r="B721" s="108"/>
      <c r="C721" s="108"/>
      <c r="D721" s="108"/>
      <c r="E721" s="108"/>
      <c r="F721" s="110">
        <f>SUM(F83+F90+F91+F165+F167+F236+F238+F240+F274+F276+F364+F366+F673+F675+F677+F420+F422+F650+F654)</f>
        <v>118430000</v>
      </c>
      <c r="G721" s="116"/>
      <c r="H721" s="110">
        <f>SUM(H83+H90+H91+H165+H167+H236+H238+H240+H274+H276+H364+H366+H673+H675+H677+H420+H422+H650+H654)</f>
        <v>21518000</v>
      </c>
      <c r="I721" s="116"/>
    </row>
    <row r="722" spans="1:9" ht="15.75" thickBot="1">
      <c r="A722" s="108" t="s">
        <v>22</v>
      </c>
      <c r="B722" s="108"/>
      <c r="C722" s="108"/>
      <c r="D722" s="108"/>
      <c r="E722" s="108"/>
      <c r="F722" s="110">
        <f>SUM(F720:G721)</f>
        <v>135299000</v>
      </c>
      <c r="G722" s="116"/>
      <c r="H722" s="110">
        <f>SUM(H720:I721)</f>
        <v>24693000</v>
      </c>
      <c r="I722" s="116"/>
    </row>
    <row r="723" spans="1:9" s="1" customFormat="1" ht="15.75" thickBot="1">
      <c r="A723" s="101" t="s">
        <v>30</v>
      </c>
      <c r="B723" s="127"/>
      <c r="C723" s="127"/>
      <c r="D723" s="127"/>
      <c r="E723" s="128"/>
      <c r="F723" s="110">
        <f>SUM(F241)</f>
        <v>0</v>
      </c>
      <c r="G723" s="116"/>
      <c r="H723" s="110">
        <f>SUM(H241)</f>
        <v>2500000</v>
      </c>
      <c r="I723" s="116"/>
    </row>
    <row r="724" spans="1:9" s="1" customFormat="1" ht="15.75" thickBot="1">
      <c r="A724" s="101" t="s">
        <v>31</v>
      </c>
      <c r="B724" s="102"/>
      <c r="C724" s="102"/>
      <c r="D724" s="102"/>
      <c r="E724" s="103"/>
      <c r="F724" s="110">
        <f>SUM(F164+F169)</f>
        <v>0</v>
      </c>
      <c r="G724" s="116"/>
      <c r="H724" s="110">
        <f>SUM(H164+H169)</f>
        <v>484393</v>
      </c>
      <c r="I724" s="116"/>
    </row>
    <row r="725" spans="1:9" s="1" customFormat="1" ht="15.75" thickBot="1">
      <c r="A725" s="101" t="s">
        <v>157</v>
      </c>
      <c r="B725" s="102"/>
      <c r="C725" s="102"/>
      <c r="D725" s="102"/>
      <c r="E725" s="103"/>
      <c r="F725" s="104">
        <f>SUM(F682+F683)</f>
        <v>16607000</v>
      </c>
      <c r="G725" s="103"/>
      <c r="H725" s="104">
        <f>SUM(H682+H683)</f>
        <v>2144000</v>
      </c>
      <c r="I725" s="103"/>
    </row>
    <row r="726" spans="1:9" ht="15.75" thickBot="1">
      <c r="A726" s="108" t="s">
        <v>18</v>
      </c>
      <c r="B726" s="108"/>
      <c r="C726" s="108"/>
      <c r="D726" s="108"/>
      <c r="E726" s="108"/>
      <c r="F726" s="110">
        <f>SUM(F719+F722+F723+F724+F725)</f>
        <v>421532000</v>
      </c>
      <c r="G726" s="116"/>
      <c r="H726" s="110">
        <f>SUM(H719+H722+H723+H724+H725)</f>
        <v>302611393</v>
      </c>
      <c r="I726" s="116"/>
    </row>
    <row r="727" spans="1:9">
      <c r="A727" s="25" t="s">
        <v>2</v>
      </c>
      <c r="B727" s="25"/>
      <c r="C727" s="25"/>
      <c r="D727" s="25"/>
      <c r="E727" s="25"/>
      <c r="F727" s="28">
        <f>F64</f>
        <v>448847705</v>
      </c>
      <c r="G727" s="28"/>
      <c r="H727" s="28">
        <f>H64</f>
        <v>302611393</v>
      </c>
      <c r="I727" s="28"/>
    </row>
  </sheetData>
  <mergeCells count="1663">
    <mergeCell ref="A424:E424"/>
    <mergeCell ref="F424:G424"/>
    <mergeCell ref="H424:I424"/>
    <mergeCell ref="A415:E415"/>
    <mergeCell ref="F410:G410"/>
    <mergeCell ref="F411:G411"/>
    <mergeCell ref="F412:G412"/>
    <mergeCell ref="F413:G413"/>
    <mergeCell ref="F415:G415"/>
    <mergeCell ref="H410:I410"/>
    <mergeCell ref="H411:I411"/>
    <mergeCell ref="H412:I412"/>
    <mergeCell ref="H413:I413"/>
    <mergeCell ref="H415:I415"/>
    <mergeCell ref="A414:E414"/>
    <mergeCell ref="F414:G414"/>
    <mergeCell ref="H414:I414"/>
    <mergeCell ref="F350:G350"/>
    <mergeCell ref="H350:I350"/>
    <mergeCell ref="A348:E348"/>
    <mergeCell ref="F348:G348"/>
    <mergeCell ref="H348:I348"/>
    <mergeCell ref="F360:G360"/>
    <mergeCell ref="H360:I360"/>
    <mergeCell ref="F416:G416"/>
    <mergeCell ref="H416:I416"/>
    <mergeCell ref="A417:E417"/>
    <mergeCell ref="F417:G417"/>
    <mergeCell ref="H417:I417"/>
    <mergeCell ref="A418:E418"/>
    <mergeCell ref="F418:G418"/>
    <mergeCell ref="H418:I418"/>
    <mergeCell ref="A419:E419"/>
    <mergeCell ref="F419:G419"/>
    <mergeCell ref="H419:I419"/>
    <mergeCell ref="A355:E355"/>
    <mergeCell ref="A356:E356"/>
    <mergeCell ref="F355:G355"/>
    <mergeCell ref="F356:G356"/>
    <mergeCell ref="H355:I355"/>
    <mergeCell ref="H356:I356"/>
    <mergeCell ref="A402:I402"/>
    <mergeCell ref="A404:E405"/>
    <mergeCell ref="F404:G405"/>
    <mergeCell ref="H404:I405"/>
    <mergeCell ref="A408:E408"/>
    <mergeCell ref="F408:G408"/>
    <mergeCell ref="H408:I408"/>
    <mergeCell ref="A406:E406"/>
    <mergeCell ref="F406:G406"/>
    <mergeCell ref="H406:I406"/>
    <mergeCell ref="A407:E407"/>
    <mergeCell ref="F407:G407"/>
    <mergeCell ref="H407:I407"/>
    <mergeCell ref="H269:I269"/>
    <mergeCell ref="A303:E303"/>
    <mergeCell ref="A304:E304"/>
    <mergeCell ref="F303:G303"/>
    <mergeCell ref="F304:G304"/>
    <mergeCell ref="H303:I303"/>
    <mergeCell ref="H304:I304"/>
    <mergeCell ref="A308:E308"/>
    <mergeCell ref="A309:E309"/>
    <mergeCell ref="F308:G308"/>
    <mergeCell ref="F309:G309"/>
    <mergeCell ref="H308:I308"/>
    <mergeCell ref="H309:I309"/>
    <mergeCell ref="A278:E278"/>
    <mergeCell ref="F278:G278"/>
    <mergeCell ref="A274:E274"/>
    <mergeCell ref="A291:E291"/>
    <mergeCell ref="F291:G291"/>
    <mergeCell ref="H291:I291"/>
    <mergeCell ref="A292:E292"/>
    <mergeCell ref="F292:G292"/>
    <mergeCell ref="H292:I292"/>
    <mergeCell ref="A288:E288"/>
    <mergeCell ref="F288:G288"/>
    <mergeCell ref="H288:I288"/>
    <mergeCell ref="A285:E285"/>
    <mergeCell ref="A350:E350"/>
    <mergeCell ref="F61:G61"/>
    <mergeCell ref="H61:I61"/>
    <mergeCell ref="A56:E56"/>
    <mergeCell ref="F56:G56"/>
    <mergeCell ref="H56:I56"/>
    <mergeCell ref="A90:E90"/>
    <mergeCell ref="F90:G90"/>
    <mergeCell ref="H90:I90"/>
    <mergeCell ref="A80:E80"/>
    <mergeCell ref="F80:G80"/>
    <mergeCell ref="H80:I80"/>
    <mergeCell ref="A130:E130"/>
    <mergeCell ref="F130:G130"/>
    <mergeCell ref="H130:I130"/>
    <mergeCell ref="A697:E697"/>
    <mergeCell ref="F697:G697"/>
    <mergeCell ref="H697:I697"/>
    <mergeCell ref="A210:E210"/>
    <mergeCell ref="F210:G210"/>
    <mergeCell ref="H210:I210"/>
    <mergeCell ref="A226:E226"/>
    <mergeCell ref="A227:E227"/>
    <mergeCell ref="F226:G226"/>
    <mergeCell ref="F227:G227"/>
    <mergeCell ref="H226:I226"/>
    <mergeCell ref="H227:I227"/>
    <mergeCell ref="A266:E266"/>
    <mergeCell ref="A267:E267"/>
    <mergeCell ref="F266:G266"/>
    <mergeCell ref="F267:G267"/>
    <mergeCell ref="H266:I266"/>
    <mergeCell ref="H267:I267"/>
    <mergeCell ref="H676:I676"/>
    <mergeCell ref="A678:E678"/>
    <mergeCell ref="A679:E679"/>
    <mergeCell ref="A680:E680"/>
    <mergeCell ref="A681:E681"/>
    <mergeCell ref="F678:G678"/>
    <mergeCell ref="F679:G679"/>
    <mergeCell ref="F680:G680"/>
    <mergeCell ref="F681:G681"/>
    <mergeCell ref="H678:I678"/>
    <mergeCell ref="H679:I679"/>
    <mergeCell ref="H680:I680"/>
    <mergeCell ref="H681:I681"/>
    <mergeCell ref="A538:I538"/>
    <mergeCell ref="A540:E541"/>
    <mergeCell ref="F540:G541"/>
    <mergeCell ref="H540:I541"/>
    <mergeCell ref="A542:E542"/>
    <mergeCell ref="F542:G542"/>
    <mergeCell ref="H542:I542"/>
    <mergeCell ref="A543:E543"/>
    <mergeCell ref="F543:G543"/>
    <mergeCell ref="H543:I543"/>
    <mergeCell ref="H545:I545"/>
    <mergeCell ref="A673:E673"/>
    <mergeCell ref="F673:G673"/>
    <mergeCell ref="H673:I673"/>
    <mergeCell ref="A674:E674"/>
    <mergeCell ref="F674:G674"/>
    <mergeCell ref="H674:I674"/>
    <mergeCell ref="A677:E677"/>
    <mergeCell ref="F677:G677"/>
    <mergeCell ref="H677:I677"/>
    <mergeCell ref="A684:E684"/>
    <mergeCell ref="F684:G684"/>
    <mergeCell ref="H684:I684"/>
    <mergeCell ref="A685:E685"/>
    <mergeCell ref="F685:G685"/>
    <mergeCell ref="H685:I685"/>
    <mergeCell ref="A639:E639"/>
    <mergeCell ref="A640:E640"/>
    <mergeCell ref="F639:G639"/>
    <mergeCell ref="F640:G640"/>
    <mergeCell ref="H639:I639"/>
    <mergeCell ref="H640:I640"/>
    <mergeCell ref="A646:E646"/>
    <mergeCell ref="A647:E647"/>
    <mergeCell ref="F646:G646"/>
    <mergeCell ref="F647:G647"/>
    <mergeCell ref="H646:I646"/>
    <mergeCell ref="H647:I647"/>
    <mergeCell ref="A675:E675"/>
    <mergeCell ref="A676:E676"/>
    <mergeCell ref="F675:G675"/>
    <mergeCell ref="F676:G676"/>
    <mergeCell ref="H675:I675"/>
    <mergeCell ref="A663:E663"/>
    <mergeCell ref="F663:G663"/>
    <mergeCell ref="H663:I663"/>
    <mergeCell ref="A664:E664"/>
    <mergeCell ref="F664:G664"/>
    <mergeCell ref="H664:I664"/>
    <mergeCell ref="A665:E665"/>
    <mergeCell ref="F665:G665"/>
    <mergeCell ref="H665:I665"/>
    <mergeCell ref="A666:E666"/>
    <mergeCell ref="F666:G666"/>
    <mergeCell ref="H666:I666"/>
    <mergeCell ref="A671:E671"/>
    <mergeCell ref="F671:G671"/>
    <mergeCell ref="H671:I671"/>
    <mergeCell ref="A672:E672"/>
    <mergeCell ref="F672:G672"/>
    <mergeCell ref="H672:I672"/>
    <mergeCell ref="A667:E667"/>
    <mergeCell ref="F667:G667"/>
    <mergeCell ref="H667:I667"/>
    <mergeCell ref="A668:E668"/>
    <mergeCell ref="F668:G668"/>
    <mergeCell ref="H668:I668"/>
    <mergeCell ref="A669:E669"/>
    <mergeCell ref="F669:G669"/>
    <mergeCell ref="H669:I669"/>
    <mergeCell ref="A670:E670"/>
    <mergeCell ref="F670:G670"/>
    <mergeCell ref="H670:I670"/>
    <mergeCell ref="F494:G494"/>
    <mergeCell ref="F661:G662"/>
    <mergeCell ref="H661:I662"/>
    <mergeCell ref="A644:E644"/>
    <mergeCell ref="F644:G644"/>
    <mergeCell ref="H644:I644"/>
    <mergeCell ref="A645:E645"/>
    <mergeCell ref="F645:G645"/>
    <mergeCell ref="H645:I645"/>
    <mergeCell ref="A648:E648"/>
    <mergeCell ref="F648:G648"/>
    <mergeCell ref="H648:I648"/>
    <mergeCell ref="A649:E649"/>
    <mergeCell ref="F649:G649"/>
    <mergeCell ref="H649:I649"/>
    <mergeCell ref="A652:E652"/>
    <mergeCell ref="F652:G652"/>
    <mergeCell ref="H652:I652"/>
    <mergeCell ref="A653:E653"/>
    <mergeCell ref="F653:G653"/>
    <mergeCell ref="H653:I653"/>
    <mergeCell ref="A620:E620"/>
    <mergeCell ref="F620:G620"/>
    <mergeCell ref="H620:I620"/>
    <mergeCell ref="A634:I634"/>
    <mergeCell ref="A636:E637"/>
    <mergeCell ref="F636:G637"/>
    <mergeCell ref="H636:I637"/>
    <mergeCell ref="A627:E627"/>
    <mergeCell ref="A655:E655"/>
    <mergeCell ref="F655:G655"/>
    <mergeCell ref="H655:I655"/>
    <mergeCell ref="A656:E656"/>
    <mergeCell ref="F656:G656"/>
    <mergeCell ref="H656:I656"/>
    <mergeCell ref="A657:E657"/>
    <mergeCell ref="F657:G657"/>
    <mergeCell ref="H657:I657"/>
    <mergeCell ref="F630:G630"/>
    <mergeCell ref="H630:I630"/>
    <mergeCell ref="F641:G641"/>
    <mergeCell ref="H626:I626"/>
    <mergeCell ref="A650:E650"/>
    <mergeCell ref="A651:E651"/>
    <mergeCell ref="F650:G650"/>
    <mergeCell ref="F651:G651"/>
    <mergeCell ref="H650:I650"/>
    <mergeCell ref="H651:I651"/>
    <mergeCell ref="A654:E654"/>
    <mergeCell ref="F654:G654"/>
    <mergeCell ref="H654:I654"/>
    <mergeCell ref="A170:E170"/>
    <mergeCell ref="F170:G170"/>
    <mergeCell ref="H170:I170"/>
    <mergeCell ref="A173:I173"/>
    <mergeCell ref="A169:E169"/>
    <mergeCell ref="A612:I612"/>
    <mergeCell ref="A614:E615"/>
    <mergeCell ref="F614:G615"/>
    <mergeCell ref="H614:I615"/>
    <mergeCell ref="A361:E361"/>
    <mergeCell ref="F361:G361"/>
    <mergeCell ref="H361:I361"/>
    <mergeCell ref="A362:E362"/>
    <mergeCell ref="F362:G362"/>
    <mergeCell ref="H362:I362"/>
    <mergeCell ref="A364:E364"/>
    <mergeCell ref="F364:G364"/>
    <mergeCell ref="H364:I364"/>
    <mergeCell ref="A365:E365"/>
    <mergeCell ref="F365:G365"/>
    <mergeCell ref="H365:I365"/>
    <mergeCell ref="A366:E366"/>
    <mergeCell ref="F366:G366"/>
    <mergeCell ref="H366:I366"/>
    <mergeCell ref="A504:E504"/>
    <mergeCell ref="F504:G504"/>
    <mergeCell ref="H504:I504"/>
    <mergeCell ref="H476:I476"/>
    <mergeCell ref="H493:I493"/>
    <mergeCell ref="A475:E475"/>
    <mergeCell ref="F475:G475"/>
    <mergeCell ref="A494:E494"/>
    <mergeCell ref="A186:E186"/>
    <mergeCell ref="F186:G186"/>
    <mergeCell ref="H175:I176"/>
    <mergeCell ref="A179:E179"/>
    <mergeCell ref="F179:G179"/>
    <mergeCell ref="H179:I179"/>
    <mergeCell ref="A180:E180"/>
    <mergeCell ref="F180:G180"/>
    <mergeCell ref="H180:I180"/>
    <mergeCell ref="A177:E177"/>
    <mergeCell ref="F177:G177"/>
    <mergeCell ref="A204:E204"/>
    <mergeCell ref="A211:E211"/>
    <mergeCell ref="F211:G211"/>
    <mergeCell ref="H211:I211"/>
    <mergeCell ref="F185:G185"/>
    <mergeCell ref="H182:I182"/>
    <mergeCell ref="H183:I183"/>
    <mergeCell ref="H184:I184"/>
    <mergeCell ref="H185:I185"/>
    <mergeCell ref="H201:I201"/>
    <mergeCell ref="H186:I186"/>
    <mergeCell ref="A197:I197"/>
    <mergeCell ref="A199:E200"/>
    <mergeCell ref="F199:G200"/>
    <mergeCell ref="H199:I200"/>
    <mergeCell ref="H207:I207"/>
    <mergeCell ref="A207:E207"/>
    <mergeCell ref="F207:G207"/>
    <mergeCell ref="H206:I206"/>
    <mergeCell ref="F208:G208"/>
    <mergeCell ref="A208:E208"/>
    <mergeCell ref="F158:G158"/>
    <mergeCell ref="F216:G216"/>
    <mergeCell ref="A263:E263"/>
    <mergeCell ref="A203:E203"/>
    <mergeCell ref="F203:G203"/>
    <mergeCell ref="A268:E268"/>
    <mergeCell ref="F153:G153"/>
    <mergeCell ref="A152:E152"/>
    <mergeCell ref="A153:E153"/>
    <mergeCell ref="F152:G152"/>
    <mergeCell ref="A123:E123"/>
    <mergeCell ref="F123:G123"/>
    <mergeCell ref="A128:E128"/>
    <mergeCell ref="F128:G128"/>
    <mergeCell ref="H346:I347"/>
    <mergeCell ref="H177:I177"/>
    <mergeCell ref="A178:E178"/>
    <mergeCell ref="F178:G178"/>
    <mergeCell ref="H178:I178"/>
    <mergeCell ref="A181:E181"/>
    <mergeCell ref="F181:G181"/>
    <mergeCell ref="H181:I181"/>
    <mergeCell ref="F263:G263"/>
    <mergeCell ref="H263:I263"/>
    <mergeCell ref="H248:I248"/>
    <mergeCell ref="H249:I249"/>
    <mergeCell ref="H250:I250"/>
    <mergeCell ref="H254:I254"/>
    <mergeCell ref="H205:I205"/>
    <mergeCell ref="H203:I203"/>
    <mergeCell ref="H212:I212"/>
    <mergeCell ref="A213:E213"/>
    <mergeCell ref="H216:I216"/>
    <mergeCell ref="H217:I217"/>
    <mergeCell ref="A245:E245"/>
    <mergeCell ref="F245:G245"/>
    <mergeCell ref="H245:I245"/>
    <mergeCell ref="H251:I251"/>
    <mergeCell ref="H161:I161"/>
    <mergeCell ref="H162:I162"/>
    <mergeCell ref="A85:E85"/>
    <mergeCell ref="A175:E176"/>
    <mergeCell ref="F175:G176"/>
    <mergeCell ref="F85:G85"/>
    <mergeCell ref="H85:I85"/>
    <mergeCell ref="A86:E86"/>
    <mergeCell ref="F86:G86"/>
    <mergeCell ref="H86:I86"/>
    <mergeCell ref="A87:E87"/>
    <mergeCell ref="F87:G87"/>
    <mergeCell ref="H87:I87"/>
    <mergeCell ref="A88:E88"/>
    <mergeCell ref="F88:G88"/>
    <mergeCell ref="H88:I88"/>
    <mergeCell ref="A89:E89"/>
    <mergeCell ref="F89:G89"/>
    <mergeCell ref="H89:I89"/>
    <mergeCell ref="A91:E91"/>
    <mergeCell ref="F91:G91"/>
    <mergeCell ref="H91:I91"/>
    <mergeCell ref="H158:I158"/>
    <mergeCell ref="F159:G159"/>
    <mergeCell ref="H159:I159"/>
    <mergeCell ref="A158:E158"/>
    <mergeCell ref="F204:G204"/>
    <mergeCell ref="H204:I204"/>
    <mergeCell ref="F205:G205"/>
    <mergeCell ref="F212:G212"/>
    <mergeCell ref="A215:E215"/>
    <mergeCell ref="F215:G215"/>
    <mergeCell ref="H215:I215"/>
    <mergeCell ref="F206:G206"/>
    <mergeCell ref="A205:E205"/>
    <mergeCell ref="A206:E206"/>
    <mergeCell ref="H208:I208"/>
    <mergeCell ref="A209:E209"/>
    <mergeCell ref="F209:G209"/>
    <mergeCell ref="H209:I209"/>
    <mergeCell ref="A201:E201"/>
    <mergeCell ref="F201:G201"/>
    <mergeCell ref="F202:G202"/>
    <mergeCell ref="F213:G213"/>
    <mergeCell ref="H213:I213"/>
    <mergeCell ref="H202:I202"/>
    <mergeCell ref="A202:E202"/>
    <mergeCell ref="A212:E212"/>
    <mergeCell ref="H490:I491"/>
    <mergeCell ref="A727:E727"/>
    <mergeCell ref="F727:G727"/>
    <mergeCell ref="H727:I727"/>
    <mergeCell ref="A696:E696"/>
    <mergeCell ref="F696:G696"/>
    <mergeCell ref="H696:I696"/>
    <mergeCell ref="A306:E306"/>
    <mergeCell ref="F306:G306"/>
    <mergeCell ref="H306:I306"/>
    <mergeCell ref="A307:E307"/>
    <mergeCell ref="F307:G307"/>
    <mergeCell ref="H307:I307"/>
    <mergeCell ref="H311:I311"/>
    <mergeCell ref="A312:E312"/>
    <mergeCell ref="F312:G312"/>
    <mergeCell ref="H312:I312"/>
    <mergeCell ref="A313:E313"/>
    <mergeCell ref="A349:E349"/>
    <mergeCell ref="F349:G349"/>
    <mergeCell ref="H349:I349"/>
    <mergeCell ref="F313:G313"/>
    <mergeCell ref="A351:E351"/>
    <mergeCell ref="F351:G351"/>
    <mergeCell ref="H351:I351"/>
    <mergeCell ref="F505:G505"/>
    <mergeCell ref="A496:E496"/>
    <mergeCell ref="H313:I313"/>
    <mergeCell ref="A314:E314"/>
    <mergeCell ref="F314:G314"/>
    <mergeCell ref="H314:I314"/>
    <mergeCell ref="A360:E360"/>
    <mergeCell ref="A409:E409"/>
    <mergeCell ref="A344:I344"/>
    <mergeCell ref="A346:E347"/>
    <mergeCell ref="A295:I295"/>
    <mergeCell ref="F496:G496"/>
    <mergeCell ref="H496:I496"/>
    <mergeCell ref="A499:I499"/>
    <mergeCell ref="A501:E502"/>
    <mergeCell ref="F501:G502"/>
    <mergeCell ref="H501:I502"/>
    <mergeCell ref="A503:E503"/>
    <mergeCell ref="F503:G503"/>
    <mergeCell ref="H503:I503"/>
    <mergeCell ref="A479:E479"/>
    <mergeCell ref="F479:G479"/>
    <mergeCell ref="H479:I479"/>
    <mergeCell ref="F493:G493"/>
    <mergeCell ref="H492:I492"/>
    <mergeCell ref="H324:I324"/>
    <mergeCell ref="A324:E324"/>
    <mergeCell ref="F324:G324"/>
    <mergeCell ref="F326:G326"/>
    <mergeCell ref="H327:I327"/>
    <mergeCell ref="F346:G347"/>
    <mergeCell ref="A477:E477"/>
    <mergeCell ref="F477:G477"/>
    <mergeCell ref="A488:I488"/>
    <mergeCell ref="A490:E491"/>
    <mergeCell ref="H475:I475"/>
    <mergeCell ref="A476:E476"/>
    <mergeCell ref="F476:G476"/>
    <mergeCell ref="F490:G491"/>
    <mergeCell ref="A352:E352"/>
    <mergeCell ref="F352:G352"/>
    <mergeCell ref="H352:I352"/>
    <mergeCell ref="A353:E353"/>
    <mergeCell ref="F353:G353"/>
    <mergeCell ref="H353:I353"/>
    <mergeCell ref="A354:E354"/>
    <mergeCell ref="H470:I470"/>
    <mergeCell ref="A471:E471"/>
    <mergeCell ref="A478:E478"/>
    <mergeCell ref="F478:G478"/>
    <mergeCell ref="H478:I478"/>
    <mergeCell ref="A466:E466"/>
    <mergeCell ref="F466:G466"/>
    <mergeCell ref="H466:I466"/>
    <mergeCell ref="A467:E467"/>
    <mergeCell ref="F467:G467"/>
    <mergeCell ref="A474:E474"/>
    <mergeCell ref="F474:G474"/>
    <mergeCell ref="H474:I474"/>
    <mergeCell ref="F468:G468"/>
    <mergeCell ref="F444:G444"/>
    <mergeCell ref="H444:I444"/>
    <mergeCell ref="A446:E446"/>
    <mergeCell ref="F446:G446"/>
    <mergeCell ref="H446:I446"/>
    <mergeCell ref="F460:G460"/>
    <mergeCell ref="H460:I460"/>
    <mergeCell ref="A457:E457"/>
    <mergeCell ref="F457:G457"/>
    <mergeCell ref="H457:I457"/>
    <mergeCell ref="A458:E458"/>
    <mergeCell ref="H477:I477"/>
    <mergeCell ref="A462:E462"/>
    <mergeCell ref="A439:I439"/>
    <mergeCell ref="A447:E447"/>
    <mergeCell ref="F447:G447"/>
    <mergeCell ref="H447:I447"/>
    <mergeCell ref="A448:E448"/>
    <mergeCell ref="F448:G448"/>
    <mergeCell ref="H448:I448"/>
    <mergeCell ref="A456:E456"/>
    <mergeCell ref="F456:G456"/>
    <mergeCell ref="H456:I456"/>
    <mergeCell ref="F462:G462"/>
    <mergeCell ref="H462:I462"/>
    <mergeCell ref="A459:E459"/>
    <mergeCell ref="F459:G459"/>
    <mergeCell ref="H459:I459"/>
    <mergeCell ref="A460:E460"/>
    <mergeCell ref="A451:E451"/>
    <mergeCell ref="A454:E454"/>
    <mergeCell ref="F451:G451"/>
    <mergeCell ref="F454:G454"/>
    <mergeCell ref="H451:I451"/>
    <mergeCell ref="H454:I454"/>
    <mergeCell ref="H467:I467"/>
    <mergeCell ref="A468:E468"/>
    <mergeCell ref="A357:E357"/>
    <mergeCell ref="F357:G357"/>
    <mergeCell ref="A387:E387"/>
    <mergeCell ref="F387:G387"/>
    <mergeCell ref="H387:I387"/>
    <mergeCell ref="A443:E443"/>
    <mergeCell ref="F443:G443"/>
    <mergeCell ref="H443:I443"/>
    <mergeCell ref="A444:E444"/>
    <mergeCell ref="F458:G458"/>
    <mergeCell ref="H458:I458"/>
    <mergeCell ref="A461:E461"/>
    <mergeCell ref="F461:G461"/>
    <mergeCell ref="H461:I461"/>
    <mergeCell ref="A441:E442"/>
    <mergeCell ref="F441:G442"/>
    <mergeCell ref="H441:I442"/>
    <mergeCell ref="A395:E395"/>
    <mergeCell ref="A449:E449"/>
    <mergeCell ref="F449:G449"/>
    <mergeCell ref="H449:I449"/>
    <mergeCell ref="A450:E450"/>
    <mergeCell ref="F450:G450"/>
    <mergeCell ref="H450:I450"/>
    <mergeCell ref="A455:E455"/>
    <mergeCell ref="F455:G455"/>
    <mergeCell ref="H455:I455"/>
    <mergeCell ref="A445:E445"/>
    <mergeCell ref="F445:G445"/>
    <mergeCell ref="H445:I445"/>
    <mergeCell ref="F396:G396"/>
    <mergeCell ref="H396:I396"/>
    <mergeCell ref="F377:G377"/>
    <mergeCell ref="H377:I377"/>
    <mergeCell ref="A378:E378"/>
    <mergeCell ref="F378:G378"/>
    <mergeCell ref="H378:I378"/>
    <mergeCell ref="A373:I373"/>
    <mergeCell ref="H379:I379"/>
    <mergeCell ref="F395:G395"/>
    <mergeCell ref="F453:G453"/>
    <mergeCell ref="H453:I453"/>
    <mergeCell ref="A363:E363"/>
    <mergeCell ref="F363:G363"/>
    <mergeCell ref="H363:I363"/>
    <mergeCell ref="A368:E368"/>
    <mergeCell ref="F368:G368"/>
    <mergeCell ref="H368:I368"/>
    <mergeCell ref="A367:E367"/>
    <mergeCell ref="F367:G367"/>
    <mergeCell ref="H367:I367"/>
    <mergeCell ref="H398:I398"/>
    <mergeCell ref="H397:I397"/>
    <mergeCell ref="A397:E397"/>
    <mergeCell ref="F397:G397"/>
    <mergeCell ref="A398:E398"/>
    <mergeCell ref="F398:G398"/>
    <mergeCell ref="A410:E410"/>
    <mergeCell ref="A411:E411"/>
    <mergeCell ref="A412:E412"/>
    <mergeCell ref="A413:E413"/>
    <mergeCell ref="F409:G409"/>
    <mergeCell ref="H409:I409"/>
    <mergeCell ref="A416:E416"/>
    <mergeCell ref="A287:E287"/>
    <mergeCell ref="F287:G287"/>
    <mergeCell ref="H287:I287"/>
    <mergeCell ref="A289:E289"/>
    <mergeCell ref="F289:G289"/>
    <mergeCell ref="H289:I289"/>
    <mergeCell ref="A290:E290"/>
    <mergeCell ref="F290:G290"/>
    <mergeCell ref="H290:I290"/>
    <mergeCell ref="F319:G319"/>
    <mergeCell ref="F320:G320"/>
    <mergeCell ref="F321:G321"/>
    <mergeCell ref="H319:I319"/>
    <mergeCell ref="H320:I320"/>
    <mergeCell ref="H321:I321"/>
    <mergeCell ref="A331:E331"/>
    <mergeCell ref="F331:G331"/>
    <mergeCell ref="H331:I331"/>
    <mergeCell ref="A301:E301"/>
    <mergeCell ref="A297:E298"/>
    <mergeCell ref="F297:G298"/>
    <mergeCell ref="A315:E315"/>
    <mergeCell ref="F315:G315"/>
    <mergeCell ref="H315:I315"/>
    <mergeCell ref="A322:E322"/>
    <mergeCell ref="H322:I322"/>
    <mergeCell ref="A317:E317"/>
    <mergeCell ref="A318:E318"/>
    <mergeCell ref="F317:G317"/>
    <mergeCell ref="F318:G318"/>
    <mergeCell ref="H317:I317"/>
    <mergeCell ref="H318:I318"/>
    <mergeCell ref="H271:I271"/>
    <mergeCell ref="A264:E264"/>
    <mergeCell ref="F264:G264"/>
    <mergeCell ref="H264:I264"/>
    <mergeCell ref="A265:E265"/>
    <mergeCell ref="F265:G265"/>
    <mergeCell ref="H265:I265"/>
    <mergeCell ref="A272:E272"/>
    <mergeCell ref="F272:G272"/>
    <mergeCell ref="H272:I272"/>
    <mergeCell ref="A281:I281"/>
    <mergeCell ref="A283:E284"/>
    <mergeCell ref="F283:G284"/>
    <mergeCell ref="H283:I284"/>
    <mergeCell ref="A273:E273"/>
    <mergeCell ref="F273:G273"/>
    <mergeCell ref="H273:I273"/>
    <mergeCell ref="A270:E270"/>
    <mergeCell ref="F270:G270"/>
    <mergeCell ref="H270:I270"/>
    <mergeCell ref="A271:E271"/>
    <mergeCell ref="F271:G271"/>
    <mergeCell ref="H277:I277"/>
    <mergeCell ref="H278:I278"/>
    <mergeCell ref="F274:G274"/>
    <mergeCell ref="H274:I274"/>
    <mergeCell ref="A277:E277"/>
    <mergeCell ref="F277:G277"/>
    <mergeCell ref="A269:E269"/>
    <mergeCell ref="F268:G268"/>
    <mergeCell ref="F269:G269"/>
    <mergeCell ref="H268:I268"/>
    <mergeCell ref="F247:G247"/>
    <mergeCell ref="H246:I246"/>
    <mergeCell ref="H247:I247"/>
    <mergeCell ref="A258:I258"/>
    <mergeCell ref="A260:E261"/>
    <mergeCell ref="F260:G261"/>
    <mergeCell ref="H260:I261"/>
    <mergeCell ref="A262:E262"/>
    <mergeCell ref="F262:G262"/>
    <mergeCell ref="H262:I262"/>
    <mergeCell ref="A255:E255"/>
    <mergeCell ref="F255:G255"/>
    <mergeCell ref="H255:I255"/>
    <mergeCell ref="A246:E246"/>
    <mergeCell ref="A247:E247"/>
    <mergeCell ref="A248:E248"/>
    <mergeCell ref="A250:E250"/>
    <mergeCell ref="A254:E254"/>
    <mergeCell ref="F248:G248"/>
    <mergeCell ref="F249:G249"/>
    <mergeCell ref="F250:G250"/>
    <mergeCell ref="F254:G254"/>
    <mergeCell ref="F252:G252"/>
    <mergeCell ref="A249:E249"/>
    <mergeCell ref="F253:G253"/>
    <mergeCell ref="H253:I253"/>
    <mergeCell ref="H252:I252"/>
    <mergeCell ref="F246:G246"/>
    <mergeCell ref="A252:E252"/>
    <mergeCell ref="A251:E251"/>
    <mergeCell ref="A253:E253"/>
    <mergeCell ref="F251:G251"/>
    <mergeCell ref="A240:E240"/>
    <mergeCell ref="F240:G240"/>
    <mergeCell ref="H240:I240"/>
    <mergeCell ref="A243:E243"/>
    <mergeCell ref="A241:E241"/>
    <mergeCell ref="F241:G241"/>
    <mergeCell ref="H241:I241"/>
    <mergeCell ref="F242:G242"/>
    <mergeCell ref="H242:I242"/>
    <mergeCell ref="H239:I239"/>
    <mergeCell ref="A242:E242"/>
    <mergeCell ref="F221:G221"/>
    <mergeCell ref="H220:I220"/>
    <mergeCell ref="H221:I221"/>
    <mergeCell ref="A232:E232"/>
    <mergeCell ref="F232:G232"/>
    <mergeCell ref="H232:I232"/>
    <mergeCell ref="A229:E229"/>
    <mergeCell ref="F229:G229"/>
    <mergeCell ref="H229:I229"/>
    <mergeCell ref="A230:E230"/>
    <mergeCell ref="F230:G230"/>
    <mergeCell ref="H230:I230"/>
    <mergeCell ref="A231:E231"/>
    <mergeCell ref="F231:G231"/>
    <mergeCell ref="F222:G222"/>
    <mergeCell ref="F223:G223"/>
    <mergeCell ref="A224:E224"/>
    <mergeCell ref="A225:E225"/>
    <mergeCell ref="A228:E228"/>
    <mergeCell ref="F228:G228"/>
    <mergeCell ref="F243:G243"/>
    <mergeCell ref="H222:I222"/>
    <mergeCell ref="F225:G225"/>
    <mergeCell ref="H225:I225"/>
    <mergeCell ref="A235:E235"/>
    <mergeCell ref="F235:G235"/>
    <mergeCell ref="H235:I235"/>
    <mergeCell ref="A238:E238"/>
    <mergeCell ref="A239:E239"/>
    <mergeCell ref="F238:G238"/>
    <mergeCell ref="H238:I238"/>
    <mergeCell ref="F239:G239"/>
    <mergeCell ref="A214:E214"/>
    <mergeCell ref="F214:G214"/>
    <mergeCell ref="H214:I214"/>
    <mergeCell ref="A216:E216"/>
    <mergeCell ref="A220:E220"/>
    <mergeCell ref="A221:E221"/>
    <mergeCell ref="F220:G220"/>
    <mergeCell ref="A233:E233"/>
    <mergeCell ref="F233:G233"/>
    <mergeCell ref="H233:I233"/>
    <mergeCell ref="A236:E236"/>
    <mergeCell ref="F236:G236"/>
    <mergeCell ref="H236:I236"/>
    <mergeCell ref="A234:E234"/>
    <mergeCell ref="F234:G234"/>
    <mergeCell ref="A222:E222"/>
    <mergeCell ref="A223:E223"/>
    <mergeCell ref="H228:I228"/>
    <mergeCell ref="H223:I223"/>
    <mergeCell ref="F217:G217"/>
    <mergeCell ref="A217:E217"/>
    <mergeCell ref="F169:G169"/>
    <mergeCell ref="H169:I169"/>
    <mergeCell ref="A165:E165"/>
    <mergeCell ref="F165:G165"/>
    <mergeCell ref="H165:I165"/>
    <mergeCell ref="A166:E166"/>
    <mergeCell ref="F166:G166"/>
    <mergeCell ref="H166:I166"/>
    <mergeCell ref="A159:E159"/>
    <mergeCell ref="A168:E168"/>
    <mergeCell ref="F168:G168"/>
    <mergeCell ref="H168:I168"/>
    <mergeCell ref="A164:E164"/>
    <mergeCell ref="F164:G164"/>
    <mergeCell ref="H164:I164"/>
    <mergeCell ref="A163:E163"/>
    <mergeCell ref="F163:G163"/>
    <mergeCell ref="H160:I160"/>
    <mergeCell ref="H163:I163"/>
    <mergeCell ref="A167:E167"/>
    <mergeCell ref="A160:E160"/>
    <mergeCell ref="F167:G167"/>
    <mergeCell ref="F160:G160"/>
    <mergeCell ref="A161:E161"/>
    <mergeCell ref="A162:E162"/>
    <mergeCell ref="F161:G161"/>
    <mergeCell ref="F162:G162"/>
    <mergeCell ref="H167:I167"/>
    <mergeCell ref="H152:I152"/>
    <mergeCell ref="A102:I102"/>
    <mergeCell ref="H142:I142"/>
    <mergeCell ref="H153:I153"/>
    <mergeCell ref="A156:E156"/>
    <mergeCell ref="F156:G156"/>
    <mergeCell ref="F157:G157"/>
    <mergeCell ref="H156:I156"/>
    <mergeCell ref="H157:I157"/>
    <mergeCell ref="A157:E157"/>
    <mergeCell ref="A147:E147"/>
    <mergeCell ref="F147:G147"/>
    <mergeCell ref="H147:I147"/>
    <mergeCell ref="A146:E146"/>
    <mergeCell ref="F146:G146"/>
    <mergeCell ref="H146:I146"/>
    <mergeCell ref="A126:E126"/>
    <mergeCell ref="F126:G126"/>
    <mergeCell ref="H126:I126"/>
    <mergeCell ref="A117:E118"/>
    <mergeCell ref="F117:G118"/>
    <mergeCell ref="H117:I118"/>
    <mergeCell ref="A121:E121"/>
    <mergeCell ref="F109:G109"/>
    <mergeCell ref="H109:I109"/>
    <mergeCell ref="A110:E110"/>
    <mergeCell ref="H132:I132"/>
    <mergeCell ref="A133:E133"/>
    <mergeCell ref="F133:G133"/>
    <mergeCell ref="H133:I133"/>
    <mergeCell ref="A127:E127"/>
    <mergeCell ref="F127:G127"/>
    <mergeCell ref="H111:I111"/>
    <mergeCell ref="A112:E112"/>
    <mergeCell ref="H119:I119"/>
    <mergeCell ref="A115:I115"/>
    <mergeCell ref="A120:E120"/>
    <mergeCell ref="F120:G120"/>
    <mergeCell ref="F112:G112"/>
    <mergeCell ref="H112:I112"/>
    <mergeCell ref="A119:E119"/>
    <mergeCell ref="H79:I79"/>
    <mergeCell ref="A77:E77"/>
    <mergeCell ref="F77:G77"/>
    <mergeCell ref="A108:E108"/>
    <mergeCell ref="F108:G108"/>
    <mergeCell ref="H108:I108"/>
    <mergeCell ref="A109:E109"/>
    <mergeCell ref="A83:E83"/>
    <mergeCell ref="F83:G83"/>
    <mergeCell ref="H83:I83"/>
    <mergeCell ref="A84:E84"/>
    <mergeCell ref="F84:G84"/>
    <mergeCell ref="H84:I84"/>
    <mergeCell ref="H92:I92"/>
    <mergeCell ref="F104:G105"/>
    <mergeCell ref="H104:I105"/>
    <mergeCell ref="H107:I107"/>
    <mergeCell ref="F92:G92"/>
    <mergeCell ref="A155:E155"/>
    <mergeCell ref="F155:G155"/>
    <mergeCell ref="H155:I155"/>
    <mergeCell ref="A145:E145"/>
    <mergeCell ref="F145:G145"/>
    <mergeCell ref="H145:I145"/>
    <mergeCell ref="H144:I144"/>
    <mergeCell ref="H82:I82"/>
    <mergeCell ref="A82:E82"/>
    <mergeCell ref="F82:G82"/>
    <mergeCell ref="A93:E93"/>
    <mergeCell ref="F93:G93"/>
    <mergeCell ref="A154:E154"/>
    <mergeCell ref="F154:G154"/>
    <mergeCell ref="H154:I154"/>
    <mergeCell ref="A78:E78"/>
    <mergeCell ref="F78:G78"/>
    <mergeCell ref="H78:I78"/>
    <mergeCell ref="A106:E106"/>
    <mergeCell ref="F106:G106"/>
    <mergeCell ref="H106:I106"/>
    <mergeCell ref="A107:E107"/>
    <mergeCell ref="F107:G107"/>
    <mergeCell ref="A92:E92"/>
    <mergeCell ref="A79:E79"/>
    <mergeCell ref="F79:G79"/>
    <mergeCell ref="A81:E81"/>
    <mergeCell ref="F81:G81"/>
    <mergeCell ref="H81:I81"/>
    <mergeCell ref="H120:I120"/>
    <mergeCell ref="A104:E105"/>
    <mergeCell ref="H93:I93"/>
    <mergeCell ref="F48:G48"/>
    <mergeCell ref="H48:I48"/>
    <mergeCell ref="F14:G14"/>
    <mergeCell ref="H13:I13"/>
    <mergeCell ref="H14:I14"/>
    <mergeCell ref="H16:I16"/>
    <mergeCell ref="H9:I9"/>
    <mergeCell ref="F27:G27"/>
    <mergeCell ref="F23:G23"/>
    <mergeCell ref="H41:I41"/>
    <mergeCell ref="F8:G8"/>
    <mergeCell ref="H8:I8"/>
    <mergeCell ref="F11:G11"/>
    <mergeCell ref="F12:G12"/>
    <mergeCell ref="F37:G37"/>
    <mergeCell ref="F41:G41"/>
    <mergeCell ref="H38:I38"/>
    <mergeCell ref="H36:I36"/>
    <mergeCell ref="A23:E23"/>
    <mergeCell ref="H6:I6"/>
    <mergeCell ref="H17:I17"/>
    <mergeCell ref="F17:G17"/>
    <mergeCell ref="F6:G6"/>
    <mergeCell ref="F18:G18"/>
    <mergeCell ref="H18:I18"/>
    <mergeCell ref="F7:G7"/>
    <mergeCell ref="H7:I7"/>
    <mergeCell ref="F22:G22"/>
    <mergeCell ref="F44:G44"/>
    <mergeCell ref="H44:I44"/>
    <mergeCell ref="F26:G26"/>
    <mergeCell ref="A26:E26"/>
    <mergeCell ref="A33:E33"/>
    <mergeCell ref="A38:E38"/>
    <mergeCell ref="A37:E37"/>
    <mergeCell ref="A16:E16"/>
    <mergeCell ref="A10:E10"/>
    <mergeCell ref="A11:E11"/>
    <mergeCell ref="H32:I32"/>
    <mergeCell ref="H33:I33"/>
    <mergeCell ref="F28:G28"/>
    <mergeCell ref="F29:G29"/>
    <mergeCell ref="A4:E5"/>
    <mergeCell ref="F4:G5"/>
    <mergeCell ref="H4:I5"/>
    <mergeCell ref="H51:I51"/>
    <mergeCell ref="A43:E43"/>
    <mergeCell ref="F43:G43"/>
    <mergeCell ref="H43:I43"/>
    <mergeCell ref="H27:I27"/>
    <mergeCell ref="H28:I28"/>
    <mergeCell ref="H29:I29"/>
    <mergeCell ref="H30:I30"/>
    <mergeCell ref="H31:I31"/>
    <mergeCell ref="A32:E32"/>
    <mergeCell ref="A29:E29"/>
    <mergeCell ref="A30:E30"/>
    <mergeCell ref="H10:I10"/>
    <mergeCell ref="H11:I11"/>
    <mergeCell ref="H12:I12"/>
    <mergeCell ref="H21:I21"/>
    <mergeCell ref="F20:G20"/>
    <mergeCell ref="F19:G19"/>
    <mergeCell ref="F49:G49"/>
    <mergeCell ref="H40:I40"/>
    <mergeCell ref="A20:E20"/>
    <mergeCell ref="H19:I19"/>
    <mergeCell ref="F15:G15"/>
    <mergeCell ref="H15:I15"/>
    <mergeCell ref="A19:E19"/>
    <mergeCell ref="A18:E18"/>
    <mergeCell ref="A7:E7"/>
    <mergeCell ref="A13:E13"/>
    <mergeCell ref="A14:E14"/>
    <mergeCell ref="A2:I2"/>
    <mergeCell ref="H22:I22"/>
    <mergeCell ref="H23:I23"/>
    <mergeCell ref="A27:E27"/>
    <mergeCell ref="A28:E28"/>
    <mergeCell ref="A42:E42"/>
    <mergeCell ref="F21:G21"/>
    <mergeCell ref="H49:I49"/>
    <mergeCell ref="H45:I45"/>
    <mergeCell ref="F46:G46"/>
    <mergeCell ref="H46:I46"/>
    <mergeCell ref="F40:G40"/>
    <mergeCell ref="A51:E51"/>
    <mergeCell ref="F52:G52"/>
    <mergeCell ref="H26:I26"/>
    <mergeCell ref="A36:E36"/>
    <mergeCell ref="F36:G36"/>
    <mergeCell ref="A52:E52"/>
    <mergeCell ref="F30:G30"/>
    <mergeCell ref="F31:G31"/>
    <mergeCell ref="A25:E25"/>
    <mergeCell ref="F25:G25"/>
    <mergeCell ref="H25:I25"/>
    <mergeCell ref="F50:G50"/>
    <mergeCell ref="H50:I50"/>
    <mergeCell ref="A40:E40"/>
    <mergeCell ref="A39:E39"/>
    <mergeCell ref="F39:G39"/>
    <mergeCell ref="H39:I39"/>
    <mergeCell ref="F51:G51"/>
    <mergeCell ref="A6:E6"/>
    <mergeCell ref="A17:E17"/>
    <mergeCell ref="A49:E49"/>
    <mergeCell ref="A382:E382"/>
    <mergeCell ref="F382:G382"/>
    <mergeCell ref="H382:I382"/>
    <mergeCell ref="A57:E57"/>
    <mergeCell ref="F57:G57"/>
    <mergeCell ref="F73:G73"/>
    <mergeCell ref="H52:I52"/>
    <mergeCell ref="H53:I53"/>
    <mergeCell ref="A54:E54"/>
    <mergeCell ref="F54:G54"/>
    <mergeCell ref="H54:I54"/>
    <mergeCell ref="A12:E12"/>
    <mergeCell ref="F16:G16"/>
    <mergeCell ref="A8:E8"/>
    <mergeCell ref="F10:G10"/>
    <mergeCell ref="A34:E34"/>
    <mergeCell ref="F34:G34"/>
    <mergeCell ref="H34:I34"/>
    <mergeCell ref="A24:E24"/>
    <mergeCell ref="F24:G24"/>
    <mergeCell ref="H24:I24"/>
    <mergeCell ref="H37:I37"/>
    <mergeCell ref="F42:G42"/>
    <mergeCell ref="H20:I20"/>
    <mergeCell ref="A45:E45"/>
    <mergeCell ref="A15:E15"/>
    <mergeCell ref="A46:E46"/>
    <mergeCell ref="A41:E41"/>
    <mergeCell ref="F13:G13"/>
    <mergeCell ref="A21:E21"/>
    <mergeCell ref="A22:E22"/>
    <mergeCell ref="A532:E532"/>
    <mergeCell ref="F526:G526"/>
    <mergeCell ref="H526:I526"/>
    <mergeCell ref="A527:E527"/>
    <mergeCell ref="F527:G527"/>
    <mergeCell ref="H527:I527"/>
    <mergeCell ref="H523:I523"/>
    <mergeCell ref="A529:E529"/>
    <mergeCell ref="H468:I468"/>
    <mergeCell ref="A472:E472"/>
    <mergeCell ref="F472:G472"/>
    <mergeCell ref="A9:E9"/>
    <mergeCell ref="F9:G9"/>
    <mergeCell ref="A31:E31"/>
    <mergeCell ref="A375:E376"/>
    <mergeCell ref="F375:G376"/>
    <mergeCell ref="H375:I376"/>
    <mergeCell ref="A381:E381"/>
    <mergeCell ref="F381:G381"/>
    <mergeCell ref="H381:I381"/>
    <mergeCell ref="F32:G32"/>
    <mergeCell ref="A377:E377"/>
    <mergeCell ref="A380:E380"/>
    <mergeCell ref="F380:G380"/>
    <mergeCell ref="A53:E53"/>
    <mergeCell ref="A55:E55"/>
    <mergeCell ref="F33:G33"/>
    <mergeCell ref="F38:G38"/>
    <mergeCell ref="H64:I64"/>
    <mergeCell ref="A74:E74"/>
    <mergeCell ref="F74:G74"/>
    <mergeCell ref="H74:I74"/>
    <mergeCell ref="H510:I511"/>
    <mergeCell ref="A512:E512"/>
    <mergeCell ref="F512:G512"/>
    <mergeCell ref="H512:I512"/>
    <mergeCell ref="A514:E514"/>
    <mergeCell ref="F514:G514"/>
    <mergeCell ref="H514:I514"/>
    <mergeCell ref="A513:E513"/>
    <mergeCell ref="F513:G513"/>
    <mergeCell ref="H513:I513"/>
    <mergeCell ref="A515:E515"/>
    <mergeCell ref="F515:G515"/>
    <mergeCell ref="H515:I515"/>
    <mergeCell ref="F523:G523"/>
    <mergeCell ref="A523:E523"/>
    <mergeCell ref="F529:G529"/>
    <mergeCell ref="H529:I529"/>
    <mergeCell ref="H73:I73"/>
    <mergeCell ref="H42:I42"/>
    <mergeCell ref="A59:E59"/>
    <mergeCell ref="A71:E72"/>
    <mergeCell ref="A44:E44"/>
    <mergeCell ref="A47:E47"/>
    <mergeCell ref="A48:E48"/>
    <mergeCell ref="F59:G59"/>
    <mergeCell ref="H59:I59"/>
    <mergeCell ref="A50:E50"/>
    <mergeCell ref="A60:E60"/>
    <mergeCell ref="A62:E62"/>
    <mergeCell ref="A63:E63"/>
    <mergeCell ref="A64:E64"/>
    <mergeCell ref="F64:G64"/>
    <mergeCell ref="F53:G53"/>
    <mergeCell ref="F71:G72"/>
    <mergeCell ref="H71:I72"/>
    <mergeCell ref="A69:I69"/>
    <mergeCell ref="A61:E61"/>
    <mergeCell ref="F60:G60"/>
    <mergeCell ref="F62:G62"/>
    <mergeCell ref="F63:G63"/>
    <mergeCell ref="H60:I60"/>
    <mergeCell ref="H62:I62"/>
    <mergeCell ref="H63:I63"/>
    <mergeCell ref="H57:I57"/>
    <mergeCell ref="F55:G55"/>
    <mergeCell ref="H55:I55"/>
    <mergeCell ref="F47:G47"/>
    <mergeCell ref="H47:I47"/>
    <mergeCell ref="F45:G45"/>
    <mergeCell ref="H123:I123"/>
    <mergeCell ref="A124:E124"/>
    <mergeCell ref="F124:G124"/>
    <mergeCell ref="H124:I124"/>
    <mergeCell ref="A125:E125"/>
    <mergeCell ref="F121:G121"/>
    <mergeCell ref="H121:I121"/>
    <mergeCell ref="A122:E122"/>
    <mergeCell ref="F125:G125"/>
    <mergeCell ref="H125:I125"/>
    <mergeCell ref="F119:G119"/>
    <mergeCell ref="A131:E131"/>
    <mergeCell ref="F131:G131"/>
    <mergeCell ref="H131:I131"/>
    <mergeCell ref="A73:E73"/>
    <mergeCell ref="A58:E58"/>
    <mergeCell ref="F58:G58"/>
    <mergeCell ref="H58:I58"/>
    <mergeCell ref="H127:I127"/>
    <mergeCell ref="F122:G122"/>
    <mergeCell ref="A75:E75"/>
    <mergeCell ref="A76:E76"/>
    <mergeCell ref="F75:G75"/>
    <mergeCell ref="F76:G76"/>
    <mergeCell ref="H75:I75"/>
    <mergeCell ref="H76:I76"/>
    <mergeCell ref="H77:I77"/>
    <mergeCell ref="H122:I122"/>
    <mergeCell ref="F110:G110"/>
    <mergeCell ref="H110:I110"/>
    <mergeCell ref="A111:E111"/>
    <mergeCell ref="F111:G111"/>
    <mergeCell ref="H128:I128"/>
    <mergeCell ref="A129:E129"/>
    <mergeCell ref="F129:G129"/>
    <mergeCell ref="H129:I129"/>
    <mergeCell ref="A141:E141"/>
    <mergeCell ref="F141:G141"/>
    <mergeCell ref="H141:I141"/>
    <mergeCell ref="A142:E142"/>
    <mergeCell ref="F142:G142"/>
    <mergeCell ref="A132:E132"/>
    <mergeCell ref="F132:G132"/>
    <mergeCell ref="F134:G134"/>
    <mergeCell ref="F137:G137"/>
    <mergeCell ref="H137:I137"/>
    <mergeCell ref="H134:I134"/>
    <mergeCell ref="A139:E139"/>
    <mergeCell ref="F139:G139"/>
    <mergeCell ref="H139:I139"/>
    <mergeCell ref="H557:I557"/>
    <mergeCell ref="A577:E577"/>
    <mergeCell ref="F577:G577"/>
    <mergeCell ref="H577:I577"/>
    <mergeCell ref="F574:G574"/>
    <mergeCell ref="H574:I574"/>
    <mergeCell ref="A575:E575"/>
    <mergeCell ref="F473:G473"/>
    <mergeCell ref="H473:I473"/>
    <mergeCell ref="A465:E465"/>
    <mergeCell ref="F465:G465"/>
    <mergeCell ref="H465:I465"/>
    <mergeCell ref="H555:I556"/>
    <mergeCell ref="A568:E569"/>
    <mergeCell ref="H528:I528"/>
    <mergeCell ref="A570:E570"/>
    <mergeCell ref="F570:G570"/>
    <mergeCell ref="H570:I570"/>
    <mergeCell ref="A473:E473"/>
    <mergeCell ref="A530:E530"/>
    <mergeCell ref="A531:E531"/>
    <mergeCell ref="A545:E545"/>
    <mergeCell ref="F545:G545"/>
    <mergeCell ref="A528:E528"/>
    <mergeCell ref="F528:G528"/>
    <mergeCell ref="A534:E534"/>
    <mergeCell ref="F534:G534"/>
    <mergeCell ref="H534:I534"/>
    <mergeCell ref="A533:E533"/>
    <mergeCell ref="A508:I508"/>
    <mergeCell ref="A510:E511"/>
    <mergeCell ref="F510:G511"/>
    <mergeCell ref="A555:E556"/>
    <mergeCell ref="A470:E470"/>
    <mergeCell ref="F470:G470"/>
    <mergeCell ref="F555:G556"/>
    <mergeCell ref="F606:G606"/>
    <mergeCell ref="H606:I606"/>
    <mergeCell ref="H605:I605"/>
    <mergeCell ref="A604:E604"/>
    <mergeCell ref="F604:G604"/>
    <mergeCell ref="H604:I604"/>
    <mergeCell ref="A605:E605"/>
    <mergeCell ref="F605:G605"/>
    <mergeCell ref="H599:I599"/>
    <mergeCell ref="A600:E600"/>
    <mergeCell ref="F600:G600"/>
    <mergeCell ref="H586:I586"/>
    <mergeCell ref="A587:E587"/>
    <mergeCell ref="F530:G530"/>
    <mergeCell ref="H516:I516"/>
    <mergeCell ref="A516:E516"/>
    <mergeCell ref="F516:G516"/>
    <mergeCell ref="A519:I519"/>
    <mergeCell ref="A521:E522"/>
    <mergeCell ref="F521:G522"/>
    <mergeCell ref="H521:I522"/>
    <mergeCell ref="A535:E535"/>
    <mergeCell ref="F535:G535"/>
    <mergeCell ref="H535:I535"/>
    <mergeCell ref="A601:E601"/>
    <mergeCell ref="F601:G601"/>
    <mergeCell ref="H601:I601"/>
    <mergeCell ref="F557:G557"/>
    <mergeCell ref="A602:E602"/>
    <mergeCell ref="F578:G578"/>
    <mergeCell ref="H578:I578"/>
    <mergeCell ref="F560:G560"/>
    <mergeCell ref="H560:I560"/>
    <mergeCell ref="H561:I561"/>
    <mergeCell ref="A562:E562"/>
    <mergeCell ref="A586:E586"/>
    <mergeCell ref="F586:G586"/>
    <mergeCell ref="F561:G561"/>
    <mergeCell ref="H575:I575"/>
    <mergeCell ref="A585:E585"/>
    <mergeCell ref="F585:G585"/>
    <mergeCell ref="H585:I585"/>
    <mergeCell ref="A588:E588"/>
    <mergeCell ref="F588:G588"/>
    <mergeCell ref="F587:G587"/>
    <mergeCell ref="H587:I587"/>
    <mergeCell ref="A582:E582"/>
    <mergeCell ref="F595:G595"/>
    <mergeCell ref="H595:I595"/>
    <mergeCell ref="A596:E596"/>
    <mergeCell ref="H596:I596"/>
    <mergeCell ref="H593:I593"/>
    <mergeCell ref="A594:E594"/>
    <mergeCell ref="A595:E595"/>
    <mergeCell ref="A597:E597"/>
    <mergeCell ref="A598:E598"/>
    <mergeCell ref="F598:G598"/>
    <mergeCell ref="H594:I594"/>
    <mergeCell ref="F576:G576"/>
    <mergeCell ref="H576:I576"/>
    <mergeCell ref="A576:E576"/>
    <mergeCell ref="H572:I572"/>
    <mergeCell ref="F562:G562"/>
    <mergeCell ref="H562:I562"/>
    <mergeCell ref="A566:I566"/>
    <mergeCell ref="A573:E573"/>
    <mergeCell ref="F573:G573"/>
    <mergeCell ref="H573:I573"/>
    <mergeCell ref="A574:E574"/>
    <mergeCell ref="F575:G575"/>
    <mergeCell ref="A579:E579"/>
    <mergeCell ref="F579:G579"/>
    <mergeCell ref="A558:E558"/>
    <mergeCell ref="F558:G558"/>
    <mergeCell ref="A559:E559"/>
    <mergeCell ref="F559:G559"/>
    <mergeCell ref="H559:I559"/>
    <mergeCell ref="A560:E560"/>
    <mergeCell ref="H717:I717"/>
    <mergeCell ref="A325:E325"/>
    <mergeCell ref="A698:E698"/>
    <mergeCell ref="A622:I622"/>
    <mergeCell ref="A624:E625"/>
    <mergeCell ref="A608:E608"/>
    <mergeCell ref="F628:G628"/>
    <mergeCell ref="H628:I628"/>
    <mergeCell ref="H693:I693"/>
    <mergeCell ref="A609:E609"/>
    <mergeCell ref="F609:G609"/>
    <mergeCell ref="H609:I609"/>
    <mergeCell ref="F608:G608"/>
    <mergeCell ref="A626:E626"/>
    <mergeCell ref="A616:E616"/>
    <mergeCell ref="F616:G616"/>
    <mergeCell ref="A603:E603"/>
    <mergeCell ref="F603:G603"/>
    <mergeCell ref="H603:I603"/>
    <mergeCell ref="F617:G617"/>
    <mergeCell ref="H558:I558"/>
    <mergeCell ref="A561:E561"/>
    <mergeCell ref="A553:I553"/>
    <mergeCell ref="F568:G569"/>
    <mergeCell ref="H568:I569"/>
    <mergeCell ref="A578:E578"/>
    <mergeCell ref="A584:E584"/>
    <mergeCell ref="A571:E571"/>
    <mergeCell ref="F571:G571"/>
    <mergeCell ref="H571:I571"/>
    <mergeCell ref="A572:E572"/>
    <mergeCell ref="F572:G572"/>
    <mergeCell ref="H617:I617"/>
    <mergeCell ref="A618:E618"/>
    <mergeCell ref="A642:E642"/>
    <mergeCell ref="F330:G330"/>
    <mergeCell ref="A628:E628"/>
    <mergeCell ref="F627:G627"/>
    <mergeCell ref="H627:I627"/>
    <mergeCell ref="A629:E629"/>
    <mergeCell ref="F629:G629"/>
    <mergeCell ref="H629:I629"/>
    <mergeCell ref="A630:E630"/>
    <mergeCell ref="F618:G618"/>
    <mergeCell ref="H618:I618"/>
    <mergeCell ref="A619:E619"/>
    <mergeCell ref="F619:G619"/>
    <mergeCell ref="H619:I619"/>
    <mergeCell ref="F531:G531"/>
    <mergeCell ref="F624:G625"/>
    <mergeCell ref="H624:I625"/>
    <mergeCell ref="H591:I591"/>
    <mergeCell ref="F533:G533"/>
    <mergeCell ref="H533:I533"/>
    <mergeCell ref="A463:E463"/>
    <mergeCell ref="F597:G597"/>
    <mergeCell ref="H597:I597"/>
    <mergeCell ref="F594:G594"/>
    <mergeCell ref="F626:G626"/>
    <mergeCell ref="H598:I598"/>
    <mergeCell ref="A589:E589"/>
    <mergeCell ref="F589:G589"/>
    <mergeCell ref="H589:I589"/>
    <mergeCell ref="F602:G602"/>
    <mergeCell ref="A599:E599"/>
    <mergeCell ref="F599:G599"/>
    <mergeCell ref="H600:I600"/>
    <mergeCell ref="A607:E607"/>
    <mergeCell ref="A591:E591"/>
    <mergeCell ref="H581:I581"/>
    <mergeCell ref="F582:G582"/>
    <mergeCell ref="H582:I582"/>
    <mergeCell ref="A583:E583"/>
    <mergeCell ref="F583:G583"/>
    <mergeCell ref="A557:E557"/>
    <mergeCell ref="A593:E593"/>
    <mergeCell ref="F593:G593"/>
    <mergeCell ref="F607:G607"/>
    <mergeCell ref="A606:E606"/>
    <mergeCell ref="H579:I579"/>
    <mergeCell ref="A581:E581"/>
    <mergeCell ref="F581:G581"/>
    <mergeCell ref="F584:G584"/>
    <mergeCell ref="H584:I584"/>
    <mergeCell ref="H583:I583"/>
    <mergeCell ref="H607:I607"/>
    <mergeCell ref="F596:G596"/>
    <mergeCell ref="A592:E592"/>
    <mergeCell ref="F592:G592"/>
    <mergeCell ref="H592:I592"/>
    <mergeCell ref="F591:G591"/>
    <mergeCell ref="A590:E590"/>
    <mergeCell ref="F590:G590"/>
    <mergeCell ref="H590:I590"/>
    <mergeCell ref="H588:I588"/>
    <mergeCell ref="H602:I602"/>
    <mergeCell ref="A399:E399"/>
    <mergeCell ref="F399:G399"/>
    <mergeCell ref="H399:I399"/>
    <mergeCell ref="A426:I426"/>
    <mergeCell ref="A428:E429"/>
    <mergeCell ref="F428:G429"/>
    <mergeCell ref="H428:I429"/>
    <mergeCell ref="A480:E480"/>
    <mergeCell ref="H329:I329"/>
    <mergeCell ref="A330:E330"/>
    <mergeCell ref="A432:E432"/>
    <mergeCell ref="F432:G432"/>
    <mergeCell ref="H432:I432"/>
    <mergeCell ref="A433:E433"/>
    <mergeCell ref="F433:G433"/>
    <mergeCell ref="H433:I433"/>
    <mergeCell ref="A434:E434"/>
    <mergeCell ref="F434:G434"/>
    <mergeCell ref="H434:I434"/>
    <mergeCell ref="A452:E452"/>
    <mergeCell ref="F452:G452"/>
    <mergeCell ref="H452:I452"/>
    <mergeCell ref="A453:E453"/>
    <mergeCell ref="F354:G354"/>
    <mergeCell ref="H354:I354"/>
    <mergeCell ref="H472:I472"/>
    <mergeCell ref="F471:G471"/>
    <mergeCell ref="F480:G480"/>
    <mergeCell ref="H357:I357"/>
    <mergeCell ref="A379:E379"/>
    <mergeCell ref="F379:G379"/>
    <mergeCell ref="A358:E358"/>
    <mergeCell ref="A726:E726"/>
    <mergeCell ref="F719:G719"/>
    <mergeCell ref="F720:G720"/>
    <mergeCell ref="F721:G721"/>
    <mergeCell ref="F722:G722"/>
    <mergeCell ref="F726:G726"/>
    <mergeCell ref="H719:I719"/>
    <mergeCell ref="H720:I720"/>
    <mergeCell ref="H721:I721"/>
    <mergeCell ref="H722:I722"/>
    <mergeCell ref="H726:I726"/>
    <mergeCell ref="A723:E723"/>
    <mergeCell ref="F723:G723"/>
    <mergeCell ref="H723:I723"/>
    <mergeCell ref="A724:E724"/>
    <mergeCell ref="F724:G724"/>
    <mergeCell ref="F713:G713"/>
    <mergeCell ref="A718:E718"/>
    <mergeCell ref="F718:G718"/>
    <mergeCell ref="H724:I724"/>
    <mergeCell ref="H718:I718"/>
    <mergeCell ref="H713:I713"/>
    <mergeCell ref="A714:E714"/>
    <mergeCell ref="A719:E719"/>
    <mergeCell ref="A721:E721"/>
    <mergeCell ref="A722:E722"/>
    <mergeCell ref="F714:G714"/>
    <mergeCell ref="H714:I714"/>
    <mergeCell ref="A715:E715"/>
    <mergeCell ref="F715:G715"/>
    <mergeCell ref="H715:I715"/>
    <mergeCell ref="A717:E717"/>
    <mergeCell ref="A720:E720"/>
    <mergeCell ref="F717:G717"/>
    <mergeCell ref="A244:E244"/>
    <mergeCell ref="F244:G244"/>
    <mergeCell ref="H244:I244"/>
    <mergeCell ref="H471:I471"/>
    <mergeCell ref="F301:G301"/>
    <mergeCell ref="A610:E610"/>
    <mergeCell ref="F610:G610"/>
    <mergeCell ref="H610:I610"/>
    <mergeCell ref="H608:I608"/>
    <mergeCell ref="A694:E694"/>
    <mergeCell ref="F694:G694"/>
    <mergeCell ref="H694:I694"/>
    <mergeCell ref="F698:G698"/>
    <mergeCell ref="H698:I698"/>
    <mergeCell ref="A391:I391"/>
    <mergeCell ref="A393:E394"/>
    <mergeCell ref="F393:G394"/>
    <mergeCell ref="H393:I394"/>
    <mergeCell ref="A469:E469"/>
    <mergeCell ref="F469:G469"/>
    <mergeCell ref="F299:G299"/>
    <mergeCell ref="A300:E300"/>
    <mergeCell ref="H300:I300"/>
    <mergeCell ref="A310:E310"/>
    <mergeCell ref="F310:G310"/>
    <mergeCell ref="F711:G712"/>
    <mergeCell ref="H711:I712"/>
    <mergeCell ref="H616:I616"/>
    <mergeCell ref="A617:E617"/>
    <mergeCell ref="F328:G328"/>
    <mergeCell ref="A713:E713"/>
    <mergeCell ref="A716:E716"/>
    <mergeCell ref="F716:G716"/>
    <mergeCell ref="H716:I716"/>
    <mergeCell ref="A695:E695"/>
    <mergeCell ref="A693:E693"/>
    <mergeCell ref="A711:E712"/>
    <mergeCell ref="H695:I695"/>
    <mergeCell ref="F642:G642"/>
    <mergeCell ref="H642:I642"/>
    <mergeCell ref="A643:E643"/>
    <mergeCell ref="F643:G643"/>
    <mergeCell ref="H643:I643"/>
    <mergeCell ref="A638:E638"/>
    <mergeCell ref="F638:G638"/>
    <mergeCell ref="H638:I638"/>
    <mergeCell ref="A641:E641"/>
    <mergeCell ref="A682:E682"/>
    <mergeCell ref="A683:E683"/>
    <mergeCell ref="F682:G682"/>
    <mergeCell ref="F683:G683"/>
    <mergeCell ref="H682:I682"/>
    <mergeCell ref="H683:I683"/>
    <mergeCell ref="A689:I689"/>
    <mergeCell ref="A691:E692"/>
    <mergeCell ref="F693:G693"/>
    <mergeCell ref="F695:G695"/>
    <mergeCell ref="H641:I641"/>
    <mergeCell ref="A659:I659"/>
    <mergeCell ref="A661:E662"/>
    <mergeCell ref="F691:G692"/>
    <mergeCell ref="H691:I692"/>
    <mergeCell ref="A725:E725"/>
    <mergeCell ref="F725:G725"/>
    <mergeCell ref="H725:I725"/>
    <mergeCell ref="A329:E329"/>
    <mergeCell ref="F322:G322"/>
    <mergeCell ref="H330:I330"/>
    <mergeCell ref="H301:I301"/>
    <mergeCell ref="A302:E302"/>
    <mergeCell ref="F302:G302"/>
    <mergeCell ref="F329:G329"/>
    <mergeCell ref="A327:E327"/>
    <mergeCell ref="F327:G327"/>
    <mergeCell ref="H469:I469"/>
    <mergeCell ref="A430:E430"/>
    <mergeCell ref="F430:G430"/>
    <mergeCell ref="H430:I430"/>
    <mergeCell ref="A431:E431"/>
    <mergeCell ref="F431:G431"/>
    <mergeCell ref="H302:I302"/>
    <mergeCell ref="A305:E305"/>
    <mergeCell ref="F305:G305"/>
    <mergeCell ref="H310:I310"/>
    <mergeCell ref="A328:E328"/>
    <mergeCell ref="H305:I305"/>
    <mergeCell ref="A319:E319"/>
    <mergeCell ref="A320:E320"/>
    <mergeCell ref="A321:E321"/>
    <mergeCell ref="A316:E316"/>
    <mergeCell ref="F316:G316"/>
    <mergeCell ref="F325:G325"/>
    <mergeCell ref="H325:I325"/>
    <mergeCell ref="F323:G323"/>
    <mergeCell ref="H480:I480"/>
    <mergeCell ref="A525:E525"/>
    <mergeCell ref="F525:G525"/>
    <mergeCell ref="H525:I525"/>
    <mergeCell ref="F532:G532"/>
    <mergeCell ref="H530:I530"/>
    <mergeCell ref="H531:I531"/>
    <mergeCell ref="H532:I532"/>
    <mergeCell ref="H494:I494"/>
    <mergeCell ref="A495:E495"/>
    <mergeCell ref="F495:G495"/>
    <mergeCell ref="H495:I495"/>
    <mergeCell ref="H505:I505"/>
    <mergeCell ref="F300:G300"/>
    <mergeCell ref="A326:E326"/>
    <mergeCell ref="A526:E526"/>
    <mergeCell ref="A524:E524"/>
    <mergeCell ref="F524:G524"/>
    <mergeCell ref="H524:I524"/>
    <mergeCell ref="A505:E505"/>
    <mergeCell ref="A492:E492"/>
    <mergeCell ref="A493:E493"/>
    <mergeCell ref="F492:G492"/>
    <mergeCell ref="H380:I380"/>
    <mergeCell ref="F463:G463"/>
    <mergeCell ref="H463:I463"/>
    <mergeCell ref="A464:E464"/>
    <mergeCell ref="F464:G464"/>
    <mergeCell ref="H464:I464"/>
    <mergeCell ref="H431:I431"/>
    <mergeCell ref="H395:I395"/>
    <mergeCell ref="A396:E396"/>
    <mergeCell ref="A150:E150"/>
    <mergeCell ref="F150:G150"/>
    <mergeCell ref="H150:I150"/>
    <mergeCell ref="A151:E151"/>
    <mergeCell ref="F151:G151"/>
    <mergeCell ref="H151:I151"/>
    <mergeCell ref="A148:E148"/>
    <mergeCell ref="F148:G148"/>
    <mergeCell ref="H148:I148"/>
    <mergeCell ref="A149:E149"/>
    <mergeCell ref="F135:G135"/>
    <mergeCell ref="H135:I135"/>
    <mergeCell ref="A134:E134"/>
    <mergeCell ref="F149:G149"/>
    <mergeCell ref="H149:I149"/>
    <mergeCell ref="A140:E140"/>
    <mergeCell ref="F140:G140"/>
    <mergeCell ref="H140:I140"/>
    <mergeCell ref="A136:E136"/>
    <mergeCell ref="F136:G136"/>
    <mergeCell ref="H136:I136"/>
    <mergeCell ref="A137:E137"/>
    <mergeCell ref="A144:E144"/>
    <mergeCell ref="F144:G144"/>
    <mergeCell ref="A143:E143"/>
    <mergeCell ref="F143:G143"/>
    <mergeCell ref="A138:E138"/>
    <mergeCell ref="F138:G138"/>
    <mergeCell ref="H138:I138"/>
    <mergeCell ref="A135:E135"/>
    <mergeCell ref="H143:I143"/>
    <mergeCell ref="F580:G580"/>
    <mergeCell ref="H580:I580"/>
    <mergeCell ref="H297:I298"/>
    <mergeCell ref="H224:I224"/>
    <mergeCell ref="F224:G224"/>
    <mergeCell ref="H323:I323"/>
    <mergeCell ref="H326:I326"/>
    <mergeCell ref="A299:E299"/>
    <mergeCell ref="H299:I299"/>
    <mergeCell ref="A35:E35"/>
    <mergeCell ref="F35:G35"/>
    <mergeCell ref="H35:I35"/>
    <mergeCell ref="H231:I231"/>
    <mergeCell ref="H234:I234"/>
    <mergeCell ref="H243:I243"/>
    <mergeCell ref="A237:E237"/>
    <mergeCell ref="F237:G237"/>
    <mergeCell ref="H237:I237"/>
    <mergeCell ref="A218:E218"/>
    <mergeCell ref="F218:G218"/>
    <mergeCell ref="H218:I218"/>
    <mergeCell ref="A219:E219"/>
    <mergeCell ref="F219:G219"/>
    <mergeCell ref="H219:I219"/>
    <mergeCell ref="A323:E323"/>
    <mergeCell ref="A182:E182"/>
    <mergeCell ref="A183:E183"/>
    <mergeCell ref="A184:E184"/>
    <mergeCell ref="A185:E185"/>
    <mergeCell ref="F182:G182"/>
    <mergeCell ref="F183:G183"/>
    <mergeCell ref="F184:G184"/>
    <mergeCell ref="A700:I700"/>
    <mergeCell ref="A702:E703"/>
    <mergeCell ref="F702:G703"/>
    <mergeCell ref="H702:I703"/>
    <mergeCell ref="A704:E704"/>
    <mergeCell ref="F704:G704"/>
    <mergeCell ref="H704:I704"/>
    <mergeCell ref="A705:E705"/>
    <mergeCell ref="F705:G705"/>
    <mergeCell ref="H705:I705"/>
    <mergeCell ref="A706:E706"/>
    <mergeCell ref="F706:G706"/>
    <mergeCell ref="H706:I706"/>
    <mergeCell ref="A707:E707"/>
    <mergeCell ref="F707:G707"/>
    <mergeCell ref="H707:I707"/>
    <mergeCell ref="A420:E420"/>
    <mergeCell ref="F420:G420"/>
    <mergeCell ref="H420:I420"/>
    <mergeCell ref="A421:E421"/>
    <mergeCell ref="F421:G421"/>
    <mergeCell ref="H421:I421"/>
    <mergeCell ref="A422:E422"/>
    <mergeCell ref="F422:G422"/>
    <mergeCell ref="H422:I422"/>
    <mergeCell ref="A423:E423"/>
    <mergeCell ref="F423:G423"/>
    <mergeCell ref="H423:I423"/>
    <mergeCell ref="A544:E544"/>
    <mergeCell ref="F544:G544"/>
    <mergeCell ref="H544:I544"/>
    <mergeCell ref="A580:E580"/>
    <mergeCell ref="A275:E275"/>
    <mergeCell ref="A276:E276"/>
    <mergeCell ref="F275:G275"/>
    <mergeCell ref="F276:G276"/>
    <mergeCell ref="H275:I275"/>
    <mergeCell ref="H276:I276"/>
    <mergeCell ref="A383:E383"/>
    <mergeCell ref="F383:G383"/>
    <mergeCell ref="H383:I383"/>
    <mergeCell ref="A384:E384"/>
    <mergeCell ref="F384:G384"/>
    <mergeCell ref="H384:I384"/>
    <mergeCell ref="A385:E385"/>
    <mergeCell ref="F385:G385"/>
    <mergeCell ref="H385:I385"/>
    <mergeCell ref="A386:E386"/>
    <mergeCell ref="F386:G386"/>
    <mergeCell ref="H386:I386"/>
    <mergeCell ref="H328:I328"/>
    <mergeCell ref="H316:I316"/>
    <mergeCell ref="A311:E311"/>
    <mergeCell ref="F311:G311"/>
    <mergeCell ref="F285:G285"/>
    <mergeCell ref="H285:I285"/>
    <mergeCell ref="F358:G358"/>
    <mergeCell ref="H358:I358"/>
    <mergeCell ref="A359:E359"/>
    <mergeCell ref="F359:G359"/>
    <mergeCell ref="H359:I359"/>
    <mergeCell ref="A286:E286"/>
    <mergeCell ref="F286:G286"/>
    <mergeCell ref="H286:I28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indoklás</vt:lpstr>
      <vt:lpstr>Munka2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Zalaapáti</dc:creator>
  <cp:lastModifiedBy>user</cp:lastModifiedBy>
  <cp:lastPrinted>2016-02-25T13:10:36Z</cp:lastPrinted>
  <dcterms:created xsi:type="dcterms:W3CDTF">2009-02-05T07:36:46Z</dcterms:created>
  <dcterms:modified xsi:type="dcterms:W3CDTF">2016-03-07T09:22:42Z</dcterms:modified>
</cp:coreProperties>
</file>