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özös\cs.nóri\KÉPVISELŐ-TESTÜLETI ÜLÉS\2017. évi jegyzőkönyvek\2017. november 16\2017 évi költségvetés egységeszserkhez mellékletek\"/>
    </mc:Choice>
  </mc:AlternateContent>
  <bookViews>
    <workbookView xWindow="0" yWindow="0" windowWidth="19200" windowHeight="11145"/>
  </bookViews>
  <sheets>
    <sheet name="Önkormányzat-költségvetési kiad" sheetId="1" r:id="rId1"/>
    <sheet name="Önkormányzat-költségvetési bevé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I65" i="1" l="1"/>
  <c r="G47" i="1"/>
  <c r="I15" i="2"/>
  <c r="H60" i="2" l="1"/>
  <c r="H58" i="2"/>
  <c r="H56" i="2"/>
  <c r="H54" i="2"/>
  <c r="H52" i="2"/>
  <c r="H51" i="2"/>
  <c r="H50" i="2"/>
  <c r="H49" i="2"/>
  <c r="H47" i="2"/>
  <c r="H46" i="2"/>
  <c r="H45" i="2"/>
  <c r="H44" i="2"/>
  <c r="H43" i="2"/>
  <c r="H41" i="2"/>
  <c r="H39" i="2"/>
  <c r="H38" i="2"/>
  <c r="H37" i="2"/>
  <c r="H36" i="2"/>
  <c r="H34" i="2"/>
  <c r="H33" i="2"/>
  <c r="H32" i="2"/>
  <c r="H30" i="2"/>
  <c r="H28" i="2"/>
  <c r="H27" i="2"/>
  <c r="H24" i="2"/>
  <c r="H23" i="2"/>
  <c r="H20" i="2"/>
  <c r="H18" i="2"/>
  <c r="H17" i="2"/>
  <c r="H16" i="2"/>
  <c r="H13" i="2"/>
  <c r="H12" i="2"/>
  <c r="H11" i="2"/>
  <c r="H10" i="2"/>
  <c r="H55" i="1"/>
  <c r="F55" i="1"/>
  <c r="I82" i="1"/>
  <c r="I109" i="1"/>
  <c r="I107" i="1"/>
  <c r="I104" i="1"/>
  <c r="I99" i="1"/>
  <c r="I86" i="1"/>
  <c r="I75" i="1"/>
  <c r="I80" i="1" s="1"/>
  <c r="I73" i="1"/>
  <c r="I59" i="1"/>
  <c r="H56" i="1"/>
  <c r="I50" i="1"/>
  <c r="I42" i="1"/>
  <c r="I33" i="1"/>
  <c r="I26" i="1"/>
  <c r="I19" i="1"/>
  <c r="I21" i="1"/>
  <c r="I15" i="1"/>
  <c r="H10" i="1"/>
  <c r="H11" i="1"/>
  <c r="H12" i="1"/>
  <c r="H13" i="1"/>
  <c r="H14" i="1"/>
  <c r="H16" i="1"/>
  <c r="H17" i="1"/>
  <c r="H18" i="1"/>
  <c r="H22" i="1"/>
  <c r="H23" i="1"/>
  <c r="H24" i="1"/>
  <c r="H25" i="1"/>
  <c r="H27" i="1"/>
  <c r="H28" i="1"/>
  <c r="H29" i="1"/>
  <c r="H30" i="1"/>
  <c r="H31" i="1"/>
  <c r="H32" i="1"/>
  <c r="H34" i="1"/>
  <c r="H35" i="1"/>
  <c r="H36" i="1"/>
  <c r="H37" i="1"/>
  <c r="H38" i="1"/>
  <c r="H39" i="1"/>
  <c r="H40" i="1"/>
  <c r="H43" i="1"/>
  <c r="H44" i="1"/>
  <c r="H45" i="1"/>
  <c r="H46" i="1"/>
  <c r="H51" i="1"/>
  <c r="H52" i="1"/>
  <c r="H53" i="1"/>
  <c r="H54" i="1"/>
  <c r="H57" i="1"/>
  <c r="H58" i="1"/>
  <c r="H60" i="1"/>
  <c r="H61" i="1"/>
  <c r="H62" i="1"/>
  <c r="H63" i="1"/>
  <c r="H64" i="1"/>
  <c r="H67" i="1"/>
  <c r="H68" i="1"/>
  <c r="H69" i="1"/>
  <c r="H71" i="1"/>
  <c r="H76" i="1"/>
  <c r="H77" i="1"/>
  <c r="H78" i="1"/>
  <c r="H79" i="1"/>
  <c r="H83" i="1"/>
  <c r="H84" i="1"/>
  <c r="H85" i="1"/>
  <c r="H87" i="1"/>
  <c r="H88" i="1"/>
  <c r="H89" i="1"/>
  <c r="H90" i="1"/>
  <c r="H91" i="1"/>
  <c r="H92" i="1"/>
  <c r="H93" i="1"/>
  <c r="H95" i="1"/>
  <c r="H96" i="1"/>
  <c r="H97" i="1"/>
  <c r="H98" i="1"/>
  <c r="H101" i="1"/>
  <c r="H102" i="1"/>
  <c r="H105" i="1"/>
  <c r="H106" i="1"/>
  <c r="H108" i="1"/>
  <c r="H109" i="1" s="1"/>
  <c r="H9" i="1"/>
  <c r="I42" i="2"/>
  <c r="H9" i="2"/>
  <c r="I31" i="2"/>
  <c r="I29" i="2"/>
  <c r="I61" i="2"/>
  <c r="I59" i="2"/>
  <c r="I57" i="2"/>
  <c r="I48" i="2"/>
  <c r="I26" i="2"/>
  <c r="I22" i="2"/>
  <c r="I25" i="2" s="1"/>
  <c r="I14" i="2"/>
  <c r="G15" i="2"/>
  <c r="E15" i="2"/>
  <c r="H107" i="1" l="1"/>
  <c r="H15" i="2"/>
  <c r="H82" i="1"/>
  <c r="I70" i="1"/>
  <c r="H42" i="1"/>
  <c r="H104" i="1"/>
  <c r="H99" i="1"/>
  <c r="H86" i="1"/>
  <c r="H94" i="1" s="1"/>
  <c r="I94" i="1"/>
  <c r="H75" i="1"/>
  <c r="H80" i="1" s="1"/>
  <c r="H73" i="1"/>
  <c r="H65" i="1"/>
  <c r="H59" i="1"/>
  <c r="H50" i="1"/>
  <c r="H49" i="1"/>
  <c r="I49" i="1"/>
  <c r="H33" i="1"/>
  <c r="I41" i="1"/>
  <c r="H26" i="1"/>
  <c r="H21" i="1"/>
  <c r="H19" i="1"/>
  <c r="H15" i="1"/>
  <c r="I20" i="1"/>
  <c r="I55" i="2"/>
  <c r="I35" i="2"/>
  <c r="I21" i="2"/>
  <c r="E61" i="2"/>
  <c r="E33" i="2"/>
  <c r="F34" i="2"/>
  <c r="F33" i="2" s="1"/>
  <c r="F16" i="2"/>
  <c r="G61" i="2"/>
  <c r="H61" i="2" s="1"/>
  <c r="G59" i="2"/>
  <c r="H59" i="2" s="1"/>
  <c r="E59" i="2"/>
  <c r="G57" i="2"/>
  <c r="H57" i="2" s="1"/>
  <c r="E57" i="2"/>
  <c r="G53" i="2"/>
  <c r="H53" i="2" s="1"/>
  <c r="E53" i="2"/>
  <c r="G48" i="2"/>
  <c r="H48" i="2" s="1"/>
  <c r="E48" i="2"/>
  <c r="G42" i="2"/>
  <c r="H42" i="2" s="1"/>
  <c r="E42" i="2"/>
  <c r="G31" i="2"/>
  <c r="H31" i="2" s="1"/>
  <c r="E31" i="2"/>
  <c r="G29" i="2"/>
  <c r="H29" i="2" s="1"/>
  <c r="E29" i="2"/>
  <c r="G26" i="2"/>
  <c r="H26" i="2" s="1"/>
  <c r="E26" i="2"/>
  <c r="G22" i="2"/>
  <c r="G25" i="2" s="1"/>
  <c r="H25" i="2" s="1"/>
  <c r="E22" i="2"/>
  <c r="E25" i="2" s="1"/>
  <c r="G14" i="2"/>
  <c r="H14" i="2" s="1"/>
  <c r="E14" i="2"/>
  <c r="E21" i="2" s="1"/>
  <c r="F60" i="2"/>
  <c r="F61" i="2" s="1"/>
  <c r="F58" i="2"/>
  <c r="F59" i="2" s="1"/>
  <c r="F56" i="2"/>
  <c r="F57" i="2" s="1"/>
  <c r="F54" i="2"/>
  <c r="F52" i="2"/>
  <c r="F53" i="2" s="1"/>
  <c r="F51" i="2"/>
  <c r="F50" i="2"/>
  <c r="F49" i="2"/>
  <c r="F48" i="2" s="1"/>
  <c r="F47" i="2"/>
  <c r="F46" i="2"/>
  <c r="F45" i="2"/>
  <c r="F44" i="2"/>
  <c r="F43" i="2"/>
  <c r="F41" i="2"/>
  <c r="F39" i="2"/>
  <c r="F38" i="2"/>
  <c r="F37" i="2"/>
  <c r="F36" i="2"/>
  <c r="F32" i="2"/>
  <c r="F31" i="2" s="1"/>
  <c r="F30" i="2"/>
  <c r="F29" i="2" s="1"/>
  <c r="F28" i="2"/>
  <c r="F27" i="2"/>
  <c r="F24" i="2"/>
  <c r="F23" i="2"/>
  <c r="F22" i="2" s="1"/>
  <c r="F25" i="2" s="1"/>
  <c r="F20" i="2"/>
  <c r="F19" i="2"/>
  <c r="F18" i="2"/>
  <c r="F17" i="2"/>
  <c r="F13" i="2"/>
  <c r="F12" i="2"/>
  <c r="F11" i="2"/>
  <c r="F10" i="2"/>
  <c r="F9" i="2"/>
  <c r="G109" i="1"/>
  <c r="E109" i="1"/>
  <c r="F108" i="1"/>
  <c r="F109" i="1" s="1"/>
  <c r="G107" i="1"/>
  <c r="E107" i="1"/>
  <c r="F106" i="1"/>
  <c r="F105" i="1"/>
  <c r="F107" i="1" s="1"/>
  <c r="G104" i="1"/>
  <c r="E104" i="1"/>
  <c r="F103" i="1"/>
  <c r="F102" i="1"/>
  <c r="F101" i="1"/>
  <c r="F100" i="1"/>
  <c r="G99" i="1"/>
  <c r="E99" i="1"/>
  <c r="F98" i="1"/>
  <c r="F97" i="1"/>
  <c r="F96" i="1"/>
  <c r="F95" i="1"/>
  <c r="F93" i="1"/>
  <c r="F92" i="1"/>
  <c r="F91" i="1"/>
  <c r="F90" i="1"/>
  <c r="F89" i="1"/>
  <c r="F88" i="1"/>
  <c r="F87" i="1"/>
  <c r="G86" i="1"/>
  <c r="E86" i="1"/>
  <c r="F85" i="1"/>
  <c r="F84" i="1"/>
  <c r="F83" i="1"/>
  <c r="G82" i="1"/>
  <c r="E82" i="1"/>
  <c r="F79" i="1"/>
  <c r="F78" i="1"/>
  <c r="F77" i="1"/>
  <c r="F76" i="1"/>
  <c r="G75" i="1"/>
  <c r="G80" i="1" s="1"/>
  <c r="E75" i="1"/>
  <c r="E80" i="1" s="1"/>
  <c r="F74" i="1"/>
  <c r="G73" i="1"/>
  <c r="E73" i="1"/>
  <c r="F72" i="1"/>
  <c r="F71" i="1"/>
  <c r="F69" i="1"/>
  <c r="F68" i="1"/>
  <c r="F67" i="1"/>
  <c r="F66" i="1"/>
  <c r="G65" i="1"/>
  <c r="E65" i="1"/>
  <c r="F64" i="1"/>
  <c r="F63" i="1"/>
  <c r="F62" i="1"/>
  <c r="F61" i="1"/>
  <c r="F60" i="1"/>
  <c r="F59" i="1" s="1"/>
  <c r="G59" i="1"/>
  <c r="E59" i="1"/>
  <c r="F58" i="1"/>
  <c r="F57" i="1"/>
  <c r="F56" i="1"/>
  <c r="F54" i="1"/>
  <c r="F53" i="1"/>
  <c r="F52" i="1"/>
  <c r="F51" i="1"/>
  <c r="G50" i="1"/>
  <c r="G70" i="1" s="1"/>
  <c r="E50" i="1"/>
  <c r="F48" i="1"/>
  <c r="F47" i="1" s="1"/>
  <c r="E47" i="1"/>
  <c r="F46" i="1"/>
  <c r="F45" i="1"/>
  <c r="F44" i="1"/>
  <c r="F43" i="1"/>
  <c r="G42" i="1"/>
  <c r="E42" i="1"/>
  <c r="F40" i="1"/>
  <c r="F39" i="1"/>
  <c r="F38" i="1"/>
  <c r="F37" i="1"/>
  <c r="F36" i="1"/>
  <c r="F35" i="1"/>
  <c r="F34" i="1"/>
  <c r="G33" i="1"/>
  <c r="E33" i="1"/>
  <c r="F32" i="1"/>
  <c r="F31" i="1"/>
  <c r="F30" i="1"/>
  <c r="F29" i="1"/>
  <c r="F28" i="1"/>
  <c r="F27" i="1"/>
  <c r="F26" i="1" s="1"/>
  <c r="G26" i="1"/>
  <c r="G41" i="1" s="1"/>
  <c r="E26" i="1"/>
  <c r="E41" i="1" s="1"/>
  <c r="F25" i="1"/>
  <c r="F24" i="1"/>
  <c r="F23" i="1"/>
  <c r="F22" i="1"/>
  <c r="G21" i="1"/>
  <c r="E21" i="1"/>
  <c r="G19" i="1"/>
  <c r="E19" i="1"/>
  <c r="F18" i="1"/>
  <c r="F17" i="1"/>
  <c r="F16" i="1"/>
  <c r="G15" i="1"/>
  <c r="G20" i="1" s="1"/>
  <c r="E15" i="1"/>
  <c r="F14" i="1"/>
  <c r="F13" i="1"/>
  <c r="F12" i="1"/>
  <c r="F11" i="1"/>
  <c r="F10" i="1"/>
  <c r="F9" i="1"/>
  <c r="F42" i="1" l="1"/>
  <c r="F49" i="1" s="1"/>
  <c r="F75" i="1"/>
  <c r="E70" i="1"/>
  <c r="H22" i="2"/>
  <c r="F33" i="1"/>
  <c r="F41" i="1" s="1"/>
  <c r="F65" i="1"/>
  <c r="F70" i="1" s="1"/>
  <c r="F82" i="1"/>
  <c r="F86" i="1"/>
  <c r="F50" i="1"/>
  <c r="F104" i="1"/>
  <c r="G94" i="1"/>
  <c r="I40" i="2"/>
  <c r="H70" i="1"/>
  <c r="I81" i="1"/>
  <c r="I110" i="1" s="1"/>
  <c r="H41" i="1"/>
  <c r="H20" i="1"/>
  <c r="F80" i="1"/>
  <c r="E94" i="1"/>
  <c r="F99" i="1"/>
  <c r="E55" i="2"/>
  <c r="F15" i="1"/>
  <c r="F19" i="1"/>
  <c r="F21" i="1"/>
  <c r="E49" i="1"/>
  <c r="E81" i="1" s="1"/>
  <c r="F42" i="2"/>
  <c r="F55" i="2" s="1"/>
  <c r="F15" i="2"/>
  <c r="E20" i="1"/>
  <c r="G49" i="1"/>
  <c r="G81" i="1" s="1"/>
  <c r="G110" i="1" s="1"/>
  <c r="F73" i="1"/>
  <c r="G35" i="2"/>
  <c r="H35" i="2" s="1"/>
  <c r="E35" i="2"/>
  <c r="E40" i="2" s="1"/>
  <c r="E62" i="2" s="1"/>
  <c r="G55" i="2"/>
  <c r="H55" i="2" s="1"/>
  <c r="F35" i="2"/>
  <c r="G40" i="2"/>
  <c r="F26" i="2"/>
  <c r="F40" i="2" s="1"/>
  <c r="F14" i="2"/>
  <c r="F21" i="2" s="1"/>
  <c r="G21" i="2"/>
  <c r="H21" i="2" s="1"/>
  <c r="F94" i="1" l="1"/>
  <c r="F20" i="1"/>
  <c r="H40" i="2"/>
  <c r="F81" i="1"/>
  <c r="I62" i="2"/>
  <c r="H81" i="1"/>
  <c r="H110" i="1" s="1"/>
  <c r="E110" i="1"/>
  <c r="F110" i="1"/>
  <c r="G62" i="2"/>
  <c r="F62" i="2"/>
  <c r="H62" i="2" l="1"/>
</calcChain>
</file>

<file path=xl/sharedStrings.xml><?xml version="1.0" encoding="utf-8"?>
<sst xmlns="http://schemas.openxmlformats.org/spreadsheetml/2006/main" count="357" uniqueCount="275">
  <si>
    <t>KIMUTATÁS</t>
  </si>
  <si>
    <t>a Tuzsér Nagyközségi Önkormányzat  2017. évi költségvetési kiadásairól</t>
  </si>
  <si>
    <t>Adatok forintban</t>
  </si>
  <si>
    <t>Sor-
szám</t>
  </si>
  <si>
    <t>Sorszám az adatszolgál-tatásban</t>
  </si>
  <si>
    <t>Rovat megnevezése</t>
  </si>
  <si>
    <t>Rovat
száma</t>
  </si>
  <si>
    <t>Eredeti előirányzat</t>
  </si>
  <si>
    <t>I. Módosítás</t>
  </si>
  <si>
    <t>I. Módosított előirányzat</t>
  </si>
  <si>
    <t>a</t>
  </si>
  <si>
    <t>b</t>
  </si>
  <si>
    <t>c</t>
  </si>
  <si>
    <t>d</t>
  </si>
  <si>
    <t>e</t>
  </si>
  <si>
    <t>f</t>
  </si>
  <si>
    <t>g</t>
  </si>
  <si>
    <t>01</t>
  </si>
  <si>
    <t>Törvény szerinti illetmények, munkabérek</t>
  </si>
  <si>
    <t>K1101</t>
  </si>
  <si>
    <t>03</t>
  </si>
  <si>
    <t>Céljuttatás, projektprémium</t>
  </si>
  <si>
    <t>K1103</t>
  </si>
  <si>
    <t>07</t>
  </si>
  <si>
    <t>Béren kívüli juttatások</t>
  </si>
  <si>
    <t>K1107</t>
  </si>
  <si>
    <t>09</t>
  </si>
  <si>
    <t>Közlekedési költségtérítés</t>
  </si>
  <si>
    <t>K1109</t>
  </si>
  <si>
    <t>10</t>
  </si>
  <si>
    <t>Egyéb költségtérítések</t>
  </si>
  <si>
    <t>K1110</t>
  </si>
  <si>
    <t>13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</si>
  <si>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</si>
  <si>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</si>
  <si>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</si>
  <si>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</si>
  <si>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</si>
  <si>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</si>
  <si>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</si>
  <si>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</si>
  <si>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</si>
  <si>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</si>
  <si>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(=16+17+18)</t>
  </si>
  <si>
    <t>K12</t>
  </si>
  <si>
    <t>SZEMÉLYI JUTTATÁSOK (=15+19)</t>
  </si>
  <si>
    <t>K1</t>
  </si>
  <si>
    <t xml:space="preserve">MUNKAADÓKAT TERHELŐ JÁRULÉKOK ÉS SZOCIÁLIS HOZZÁJÁRULÁSI ADÓ (=22+23+24+25+26+27+28)                                                         </t>
  </si>
  <si>
    <t>K2</t>
  </si>
  <si>
    <t>Szociális hozzájárulás adó</t>
  </si>
  <si>
    <t>EHO</t>
  </si>
  <si>
    <t>Táppénz hozzájárulás</t>
  </si>
  <si>
    <t>munkáltató által fizetetett Szja</t>
  </si>
  <si>
    <t>Szakmai anyagok beszerzése</t>
  </si>
  <si>
    <t>K311</t>
  </si>
  <si>
    <t>|</t>
  </si>
  <si>
    <t>gyógyszer</t>
  </si>
  <si>
    <t>vegyszer</t>
  </si>
  <si>
    <t>könyv</t>
  </si>
  <si>
    <t>folyóirat</t>
  </si>
  <si>
    <t xml:space="preserve">egyéb információhordozó </t>
  </si>
  <si>
    <t>szakmai feladatokhoz tartozó kisértékű tárgyi eszközök</t>
  </si>
  <si>
    <t>Üzemeltetési anyagok beszerzése</t>
  </si>
  <si>
    <t>K312</t>
  </si>
  <si>
    <t>irodaszer, nyomtatvány</t>
  </si>
  <si>
    <t>hajtó- és kenőanyag</t>
  </si>
  <si>
    <t xml:space="preserve">munka- és védőruha </t>
  </si>
  <si>
    <t xml:space="preserve">nem szakmai feladatokhoz tartozó kisértékű tárgyi eszköz </t>
  </si>
  <si>
    <t>karbantartási anyag</t>
  </si>
  <si>
    <t>tisztítószer</t>
  </si>
  <si>
    <t>egyéb árubeszerzés</t>
  </si>
  <si>
    <t>Készletbeszerzés (=29+30+31)</t>
  </si>
  <si>
    <t>K31</t>
  </si>
  <si>
    <t>Informatikai szolgáltatások igénybevétele</t>
  </si>
  <si>
    <t>K321</t>
  </si>
  <si>
    <t>számítógépes rendszer üzemeltetése</t>
  </si>
  <si>
    <t>web-es szolgáltatások</t>
  </si>
  <si>
    <t xml:space="preserve">internet </t>
  </si>
  <si>
    <t>számítógépes oktatás</t>
  </si>
  <si>
    <t>Egyéb kommunikációs szolgáltatások</t>
  </si>
  <si>
    <t>K322</t>
  </si>
  <si>
    <t>telefondíj</t>
  </si>
  <si>
    <t>Kommunikációs szolgáltatások (=33+34)</t>
  </si>
  <si>
    <t>K32</t>
  </si>
  <si>
    <t>Közüzemi díjak</t>
  </si>
  <si>
    <t>K331</t>
  </si>
  <si>
    <t>gázdíj</t>
  </si>
  <si>
    <t>villamosenergia díja</t>
  </si>
  <si>
    <t>víz és csatornadíj</t>
  </si>
  <si>
    <t>szilárd hulladék kezelés díja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</si>
  <si>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</si>
  <si>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</si>
  <si>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</si>
  <si>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</si>
  <si>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</si>
  <si>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</si>
  <si>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</si>
  <si>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</si>
  <si>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foglalkozás eü.vizsgálat</t>
  </si>
  <si>
    <t xml:space="preserve">tűzvédelem, munkavédelem  </t>
  </si>
  <si>
    <t>továbbképzes</t>
  </si>
  <si>
    <t xml:space="preserve">ügyvédi munkadíj, közjegyző díja </t>
  </si>
  <si>
    <t>közbeszerzés</t>
  </si>
  <si>
    <t>Egyéb szolgáltatások</t>
  </si>
  <si>
    <t>K337</t>
  </si>
  <si>
    <t>postai díjak</t>
  </si>
  <si>
    <t>szállítási költség</t>
  </si>
  <si>
    <t xml:space="preserve">pénzügyi szolgáltatások kiadásai </t>
  </si>
  <si>
    <t>egyéb szolgáltatások</t>
  </si>
  <si>
    <t>Szolgáltatási kiadások (=36+37+38+40+41+43+44)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</si>
  <si>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</si>
  <si>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</si>
  <si>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</si>
  <si>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</si>
  <si>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</si>
  <si>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(=47+48)</t>
  </si>
  <si>
    <t>K34</t>
  </si>
  <si>
    <t>Működési célú előzetesen felszámított általános forgalmi adó</t>
  </si>
  <si>
    <t>K351</t>
  </si>
  <si>
    <t>Egyéb dologi kiadások</t>
  </si>
  <si>
    <t>K355</t>
  </si>
  <si>
    <t>biztosítási díj</t>
  </si>
  <si>
    <t>tagdíj</t>
  </si>
  <si>
    <t>műszaki vizsgáztatás költsége</t>
  </si>
  <si>
    <t xml:space="preserve">egyéb bírság </t>
  </si>
  <si>
    <t>Különféle befizetések és egyéb dologi kiadások (=50+51+52+55+59)</t>
  </si>
  <si>
    <t>K35</t>
  </si>
  <si>
    <t>DOLOGI KIADÁSOK (=32+35+46+49+60)</t>
  </si>
  <si>
    <t>K3</t>
  </si>
  <si>
    <t>Intézményi ellátottak pénzbeli juttatásai</t>
  </si>
  <si>
    <t>K47</t>
  </si>
  <si>
    <t>alapfokú oktatásban részesülők ellátásai</t>
  </si>
  <si>
    <t xml:space="preserve">középfokú oktatásban részesülők ellátásai </t>
  </si>
  <si>
    <t xml:space="preserve">felsőfokú oktatásban részesülők ellátásai </t>
  </si>
  <si>
    <t>Egyéb nem intézményi ellátások</t>
  </si>
  <si>
    <t>K48</t>
  </si>
  <si>
    <t>szemétszállítási díj átvállalás</t>
  </si>
  <si>
    <t xml:space="preserve">köztemetés </t>
  </si>
  <si>
    <t>települési támogatás</t>
  </si>
  <si>
    <t>térítési díj átvállalás</t>
  </si>
  <si>
    <t>krízis alap</t>
  </si>
  <si>
    <t>szociális tűzifa</t>
  </si>
  <si>
    <t xml:space="preserve">bérlet </t>
  </si>
  <si>
    <t>ELLÁTOTTAK PÉNZBELI JUTTATÁSAI (=62+63+74+75+83+93+98+101)</t>
  </si>
  <si>
    <t>K4</t>
  </si>
  <si>
    <t>Egyéb működési célú támogatások államháztartáson belülre</t>
  </si>
  <si>
    <t>K506</t>
  </si>
  <si>
    <t>Működési célú visszatérítendő támogatások, kölcsönök nyújtása államháztartáson kívülre</t>
  </si>
  <si>
    <t>K508</t>
  </si>
  <si>
    <t>Egyéb működési célú támogatások államháztartáson kívülre</t>
  </si>
  <si>
    <t>K512</t>
  </si>
  <si>
    <t>Tartalékok</t>
  </si>
  <si>
    <t>K513</t>
  </si>
  <si>
    <t>EGYÉB MŰKÖDÉSI CÉLÚ KIADÁSOK (=122+127+128+129+140+151+162+164+176+177+178+179+190)</t>
  </si>
  <si>
    <t>K5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</si>
  <si>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</si>
  <si>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</si>
  <si>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</si>
  <si>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</si>
  <si>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</si>
  <si>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</si>
  <si>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Beruházási célú előzetesen felszámított általános forgalmi adó</t>
  </si>
  <si>
    <t>K67</t>
  </si>
  <si>
    <t>BERUHÁZÁSOK (=192+193+195+…+199)</t>
  </si>
  <si>
    <t>K6</t>
  </si>
  <si>
    <t>Ingatlanok felújítása</t>
  </si>
  <si>
    <t>K71</t>
  </si>
  <si>
    <t>Felújítási célú előzetesen felszámított általános forgalmi adó</t>
  </si>
  <si>
    <t>K74</t>
  </si>
  <si>
    <t>FELÚJÍTÁSOK (=201+…+204)</t>
  </si>
  <si>
    <t>K7</t>
  </si>
  <si>
    <t>Lakástámogatás</t>
  </si>
  <si>
    <t>K87</t>
  </si>
  <si>
    <t>EGYÉB FELHALMOZÁSI CÉLÚ KIADÁSOK (=206+207+218+229+240+242+254+255+256)</t>
  </si>
  <si>
    <t>K8</t>
  </si>
  <si>
    <t>KÖLTSÉGVETÉSI KIADÁSOK (=20+21+61+121+191+200+205+267)</t>
  </si>
  <si>
    <t>K1-K8</t>
  </si>
  <si>
    <t>a Tuzsér Nagyközségi Önkormányzat  2017. évi költségvetési bevételeiről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</si>
  <si>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</si>
  <si>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</si>
  <si>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</si>
  <si>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</si>
  <si>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</si>
  <si>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</si>
  <si>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</si>
  <si>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</si>
  <si>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</si>
  <si>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</si>
  <si>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</si>
  <si>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</si>
  <si>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</si>
  <si>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Önkormányzatok működési támogatásai (=01+…+06)</t>
  </si>
  <si>
    <t>B11</t>
  </si>
  <si>
    <t>Egyéb működési célú támogatások bevételei államháztartáson belülről (=33+…+42)</t>
  </si>
  <si>
    <t>B16</t>
  </si>
  <si>
    <t xml:space="preserve">OEP finanszírozás </t>
  </si>
  <si>
    <t>Mezőőri támogatás</t>
  </si>
  <si>
    <t>Közfoglalkoztatottak támogatása</t>
  </si>
  <si>
    <t>Működési célú tám.ért.bevétel önkormányzattól</t>
  </si>
  <si>
    <t>MŰKÖDÉSI CÉLÚ TÁMOGATÁSOK ÁLLAMHÁZTARTÁSON BELÜLRŐL (=07+…+10+21+32)</t>
  </si>
  <si>
    <t>B1</t>
  </si>
  <si>
    <t>Egyéb felhalmozási célú támogatások bevételei államháztartáson belülről (=69+…+78)</t>
  </si>
  <si>
    <t>B25</t>
  </si>
  <si>
    <t xml:space="preserve">Felhalmozási célú támogatás kp-i költségvetési szervtől </t>
  </si>
  <si>
    <t xml:space="preserve">Felhalmozási célú támogatás EU-tól </t>
  </si>
  <si>
    <t>FELHALMOZÁSI CÉLÚ TÁMOGATÁSOK ÁLLAMHÁZTARTÁSON BELÜLRŐL (=44+45+46+57+68)</t>
  </si>
  <si>
    <t>B2</t>
  </si>
  <si>
    <t>Vagyoni tipusú adók (=110+…+116)</t>
  </si>
  <si>
    <t>B34</t>
  </si>
  <si>
    <t xml:space="preserve">építményadó </t>
  </si>
  <si>
    <t xml:space="preserve">magánszemélyek kommunális adója </t>
  </si>
  <si>
    <t>Értékesítési és forgalmi adók (=118+…+139)</t>
  </si>
  <si>
    <t>B351</t>
  </si>
  <si>
    <t xml:space="preserve">állandó jelleggel végzett iparűzési tevékenység után fizetett helyi iparűzési adó </t>
  </si>
  <si>
    <t>Gépjárműadók (=146+…+149)</t>
  </si>
  <si>
    <t>B354</t>
  </si>
  <si>
    <t>belföldi gépjárművek adójának a helyi önkormányzatot megillető része</t>
  </si>
  <si>
    <t>Egyéb áruhasználati és szolgáltatási adók (=151+…+167)</t>
  </si>
  <si>
    <t>B355</t>
  </si>
  <si>
    <t xml:space="preserve">Termékek és szolgáltatások adói (=117+140+144+145+150) </t>
  </si>
  <si>
    <t>B35</t>
  </si>
  <si>
    <t xml:space="preserve">Egyéb közhatalmi bevételek </t>
  </si>
  <si>
    <t>B36</t>
  </si>
  <si>
    <t>igazgatási szolgáltatási díj</t>
  </si>
  <si>
    <t xml:space="preserve">szabálysértési pénz- és helyszíni bírság és a közlekedési szabályszegések után kiszabott közigazgatási bírság helyi önkormányzatot megillető része </t>
  </si>
  <si>
    <t>egyéb települési adók</t>
  </si>
  <si>
    <t>KÖZHATALMI BEVÉTELEK (=93+94+104+109+168+169)</t>
  </si>
  <si>
    <t>B3</t>
  </si>
  <si>
    <t>Készletértékesítés ellenértéke</t>
  </si>
  <si>
    <t>B401</t>
  </si>
  <si>
    <t>Szolgáltatások ellenértéke</t>
  </si>
  <si>
    <t>B402</t>
  </si>
  <si>
    <t>Vendégebéd</t>
  </si>
  <si>
    <t>Szociális ebéd</t>
  </si>
  <si>
    <t>Szállásdíj</t>
  </si>
  <si>
    <t>Bérleti díjak (lakóingatlan)</t>
  </si>
  <si>
    <t>Bérleti díjak (nem lakóingatlan)</t>
  </si>
  <si>
    <t>Közvetített szolgáltatások ellenértéke</t>
  </si>
  <si>
    <t>B403</t>
  </si>
  <si>
    <t xml:space="preserve">Bérlakások továbbszámlázott rezsiköltsége </t>
  </si>
  <si>
    <t>Ellátási díjak</t>
  </si>
  <si>
    <t>B405</t>
  </si>
  <si>
    <t>Kiszámlázott általános forgalmi adó</t>
  </si>
  <si>
    <t>B406</t>
  </si>
  <si>
    <t>Egyéb kapott (járó) kamatok és kamatjellegű bevételek</t>
  </si>
  <si>
    <t>B4082</t>
  </si>
  <si>
    <t>Kamatbevételek és más nyereségjellegű bevételek (=202+205)</t>
  </si>
  <si>
    <t>B408</t>
  </si>
  <si>
    <t>Egyéb működési bevételek</t>
  </si>
  <si>
    <t>B411</t>
  </si>
  <si>
    <t>MŰKÖDÉSI BEVÉTELEK (=186+187+190+192+199+…+201+208+216+217+218)</t>
  </si>
  <si>
    <t>B4</t>
  </si>
  <si>
    <t>Ingatlanok értékesítése</t>
  </si>
  <si>
    <t>B52</t>
  </si>
  <si>
    <t>FELHALMOZÁSI BEVÉTELEK (=222+224+226+227+229)</t>
  </si>
  <si>
    <t>B5</t>
  </si>
  <si>
    <t>Működési célú visszatérítendő támogatások, kölcsönök visszatérülése államháztartáson kívülről (=236+…+243)</t>
  </si>
  <si>
    <t>B64</t>
  </si>
  <si>
    <t>MŰKÖDÉSI CÉLÚ ÁTVETT PÉNZESZKÖZÖK (=231+…+234+244)</t>
  </si>
  <si>
    <t>B6</t>
  </si>
  <si>
    <t>Felhalmozási célú visszatérítendő támogatások, kölcsönök visszatérülése államháztartáson kívülről (=261+…+269)</t>
  </si>
  <si>
    <t>B74</t>
  </si>
  <si>
    <t>FELHALMOZÁSI CÉLÚ ÁTVETT PÉNZESZKÖZÖK  (=257+…+260+270)</t>
  </si>
  <si>
    <t>B7</t>
  </si>
  <si>
    <t>KÖLTSÉGVETÉSI BEVÉTELEK (=43+79+185+221+230+256+282)</t>
  </si>
  <si>
    <t>B1-B7</t>
  </si>
  <si>
    <t>Bérkompenzáció, kiegészítés</t>
  </si>
  <si>
    <t>talajterhelési díj</t>
  </si>
  <si>
    <t>II. Módosítás</t>
  </si>
  <si>
    <t>II. Módosított előirányzat</t>
  </si>
  <si>
    <t>h</t>
  </si>
  <si>
    <t>Vásárolt élelmezés</t>
  </si>
  <si>
    <t>K332</t>
  </si>
  <si>
    <t>18.melléklet a 3/2017. (II.27.) önkormányzati rendelethez</t>
  </si>
  <si>
    <t>19 .melléklet a 3/2017. 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</si>
</sst>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4">
    <xf numFmtId="0" fontId="0" fillId="0" borderId="0" xfId="0"/>
    <xf numFmtId="0" fontId="4" fillId="2" borderId="0" xfId="2" applyFont="1" applyFill="1"/>
    <xf numFmtId="164" fontId="4" fillId="2" borderId="0" xfId="2" applyNumberFormat="1" applyFont="1" applyFill="1" applyAlignment="1">
      <alignment horizontal="center"/>
    </xf>
    <xf numFmtId="0" fontId="5" fillId="2" borderId="0" xfId="2" applyFont="1" applyFill="1"/>
    <xf numFmtId="0" fontId="4" fillId="2" borderId="0" xfId="2" applyFont="1" applyFill="1" applyAlignment="1">
      <alignment horizontal="center"/>
    </xf>
    <xf numFmtId="0" fontId="2" fillId="2" borderId="0" xfId="2" applyFont="1" applyFill="1" applyBorder="1" applyAlignment="1"/>
    <xf numFmtId="0" fontId="6" fillId="2" borderId="0" xfId="0" applyFont="1" applyFill="1" applyBorder="1" applyAlignment="1"/>
    <xf numFmtId="0" fontId="4" fillId="2" borderId="0" xfId="2" applyFont="1" applyFill="1" applyBorder="1" applyAlignment="1">
      <alignment horizontal="right"/>
    </xf>
    <xf numFmtId="3" fontId="7" fillId="2" borderId="16" xfId="2" applyNumberFormat="1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center" vertical="center" wrapText="1"/>
    </xf>
    <xf numFmtId="0" fontId="7" fillId="2" borderId="18" xfId="2" applyFont="1" applyFill="1" applyBorder="1" applyAlignment="1">
      <alignment horizontal="center" vertical="center" wrapText="1"/>
    </xf>
    <xf numFmtId="3" fontId="4" fillId="2" borderId="19" xfId="2" applyNumberFormat="1" applyFont="1" applyFill="1" applyBorder="1" applyAlignment="1">
      <alignment vertical="center"/>
    </xf>
    <xf numFmtId="3" fontId="4" fillId="2" borderId="20" xfId="2" applyNumberFormat="1" applyFont="1" applyFill="1" applyBorder="1" applyAlignment="1">
      <alignment vertical="center"/>
    </xf>
    <xf numFmtId="3" fontId="4" fillId="2" borderId="21" xfId="2" applyNumberFormat="1" applyFont="1" applyFill="1" applyBorder="1" applyAlignment="1">
      <alignment vertical="center"/>
    </xf>
    <xf numFmtId="0" fontId="4" fillId="2" borderId="22" xfId="2" applyFont="1" applyFill="1" applyBorder="1" applyAlignment="1">
      <alignment horizontal="center"/>
    </xf>
    <xf numFmtId="164" fontId="4" fillId="2" borderId="23" xfId="2" quotePrefix="1" applyNumberFormat="1" applyFont="1" applyFill="1" applyBorder="1" applyAlignment="1">
      <alignment horizontal="center" vertical="center"/>
    </xf>
    <xf numFmtId="0" fontId="4" fillId="2" borderId="23" xfId="2" applyFont="1" applyFill="1" applyBorder="1" applyAlignment="1">
      <alignment vertical="center"/>
    </xf>
    <xf numFmtId="3" fontId="4" fillId="2" borderId="24" xfId="2" applyNumberFormat="1" applyFont="1" applyFill="1" applyBorder="1" applyAlignment="1">
      <alignment vertical="center"/>
    </xf>
    <xf numFmtId="3" fontId="4" fillId="2" borderId="25" xfId="2" applyNumberFormat="1" applyFont="1" applyFill="1" applyBorder="1" applyAlignment="1">
      <alignment vertical="center"/>
    </xf>
    <xf numFmtId="0" fontId="4" fillId="2" borderId="23" xfId="2" applyFont="1" applyFill="1" applyBorder="1" applyAlignment="1">
      <alignment vertical="center" wrapText="1"/>
    </xf>
    <xf numFmtId="3" fontId="4" fillId="2" borderId="25" xfId="2" applyNumberFormat="1" applyFont="1" applyFill="1" applyBorder="1" applyAlignment="1">
      <alignment vertical="center" wrapText="1"/>
    </xf>
    <xf numFmtId="164" fontId="5" fillId="2" borderId="23" xfId="2" quotePrefix="1" applyNumberFormat="1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vertical="center" wrapText="1"/>
    </xf>
    <xf numFmtId="3" fontId="5" fillId="2" borderId="24" xfId="2" applyNumberFormat="1" applyFont="1" applyFill="1" applyBorder="1" applyAlignment="1">
      <alignment vertical="center"/>
    </xf>
    <xf numFmtId="3" fontId="5" fillId="2" borderId="20" xfId="2" applyNumberFormat="1" applyFont="1" applyFill="1" applyBorder="1" applyAlignment="1">
      <alignment vertical="center"/>
    </xf>
    <xf numFmtId="3" fontId="5" fillId="2" borderId="25" xfId="2" applyNumberFormat="1" applyFont="1" applyFill="1" applyBorder="1" applyAlignment="1">
      <alignment vertical="center" wrapText="1"/>
    </xf>
    <xf numFmtId="164" fontId="8" fillId="2" borderId="23" xfId="2" quotePrefix="1" applyNumberFormat="1" applyFont="1" applyFill="1" applyBorder="1" applyAlignment="1">
      <alignment horizontal="center" vertical="center"/>
    </xf>
    <xf numFmtId="0" fontId="8" fillId="2" borderId="23" xfId="2" applyFont="1" applyFill="1" applyBorder="1" applyAlignment="1">
      <alignment vertical="center" wrapText="1"/>
    </xf>
    <xf numFmtId="3" fontId="9" fillId="2" borderId="25" xfId="0" applyNumberFormat="1" applyFont="1" applyFill="1" applyBorder="1" applyAlignment="1">
      <alignment vertical="center" wrapText="1"/>
    </xf>
    <xf numFmtId="3" fontId="8" fillId="2" borderId="20" xfId="2" applyNumberFormat="1" applyFont="1" applyFill="1" applyBorder="1" applyAlignment="1">
      <alignment vertical="center"/>
    </xf>
    <xf numFmtId="164" fontId="8" fillId="2" borderId="23" xfId="2" applyNumberFormat="1" applyFont="1" applyFill="1" applyBorder="1" applyAlignment="1">
      <alignment horizontal="center" vertical="center"/>
    </xf>
    <xf numFmtId="3" fontId="8" fillId="2" borderId="24" xfId="2" applyNumberFormat="1" applyFont="1" applyFill="1" applyBorder="1" applyAlignment="1">
      <alignment vertical="center"/>
    </xf>
    <xf numFmtId="164" fontId="5" fillId="2" borderId="26" xfId="2" quotePrefix="1" applyNumberFormat="1" applyFont="1" applyFill="1" applyBorder="1" applyAlignment="1">
      <alignment horizontal="center" vertical="center"/>
    </xf>
    <xf numFmtId="0" fontId="5" fillId="2" borderId="26" xfId="2" applyFont="1" applyFill="1" applyBorder="1" applyAlignment="1">
      <alignment vertical="center" wrapText="1"/>
    </xf>
    <xf numFmtId="0" fontId="2" fillId="2" borderId="23" xfId="2" applyFont="1" applyFill="1" applyBorder="1" applyAlignment="1">
      <alignment vertical="center" wrapText="1"/>
    </xf>
    <xf numFmtId="3" fontId="2" fillId="2" borderId="25" xfId="2" applyNumberFormat="1" applyFont="1" applyFill="1" applyBorder="1" applyAlignment="1">
      <alignment vertical="center" wrapText="1"/>
    </xf>
    <xf numFmtId="0" fontId="7" fillId="2" borderId="23" xfId="2" applyFont="1" applyFill="1" applyBorder="1" applyAlignment="1">
      <alignment vertical="center" wrapText="1"/>
    </xf>
    <xf numFmtId="3" fontId="7" fillId="2" borderId="25" xfId="2" applyNumberFormat="1" applyFont="1" applyFill="1" applyBorder="1" applyAlignment="1">
      <alignment vertical="center" wrapText="1"/>
    </xf>
    <xf numFmtId="0" fontId="2" fillId="2" borderId="23" xfId="2" applyFont="1" applyFill="1" applyBorder="1" applyAlignment="1">
      <alignment vertical="center"/>
    </xf>
    <xf numFmtId="3" fontId="2" fillId="2" borderId="25" xfId="2" applyNumberFormat="1" applyFont="1" applyFill="1" applyBorder="1" applyAlignment="1">
      <alignment vertical="center"/>
    </xf>
    <xf numFmtId="166" fontId="4" fillId="2" borderId="23" xfId="2" applyNumberFormat="1" applyFont="1" applyFill="1" applyBorder="1" applyAlignment="1">
      <alignment vertical="center"/>
    </xf>
    <xf numFmtId="0" fontId="5" fillId="2" borderId="23" xfId="2" applyFont="1" applyFill="1" applyBorder="1" applyAlignment="1">
      <alignment vertical="center"/>
    </xf>
    <xf numFmtId="3" fontId="5" fillId="2" borderId="25" xfId="2" applyNumberFormat="1" applyFont="1" applyFill="1" applyBorder="1" applyAlignment="1">
      <alignment vertical="center"/>
    </xf>
    <xf numFmtId="0" fontId="7" fillId="2" borderId="26" xfId="2" applyFont="1" applyFill="1" applyBorder="1" applyAlignment="1">
      <alignment vertical="center" wrapText="1"/>
    </xf>
    <xf numFmtId="3" fontId="5" fillId="2" borderId="27" xfId="2" applyNumberFormat="1" applyFont="1" applyFill="1" applyBorder="1" applyAlignment="1">
      <alignment vertical="center"/>
    </xf>
    <xf numFmtId="3" fontId="5" fillId="2" borderId="12" xfId="2" applyNumberFormat="1" applyFont="1" applyFill="1" applyBorder="1" applyAlignment="1">
      <alignment vertical="center"/>
    </xf>
    <xf numFmtId="3" fontId="7" fillId="2" borderId="28" xfId="2" applyNumberFormat="1" applyFont="1" applyFill="1" applyBorder="1" applyAlignment="1">
      <alignment vertical="center" wrapText="1"/>
    </xf>
    <xf numFmtId="0" fontId="10" fillId="2" borderId="15" xfId="2" applyFont="1" applyFill="1" applyBorder="1" applyAlignment="1">
      <alignment vertical="center"/>
    </xf>
    <xf numFmtId="3" fontId="10" fillId="2" borderId="16" xfId="2" applyNumberFormat="1" applyFont="1" applyFill="1" applyBorder="1" applyAlignment="1">
      <alignment vertical="center"/>
    </xf>
    <xf numFmtId="3" fontId="10" fillId="2" borderId="17" xfId="2" applyNumberFormat="1" applyFont="1" applyFill="1" applyBorder="1" applyAlignment="1">
      <alignment vertical="center"/>
    </xf>
    <xf numFmtId="3" fontId="10" fillId="2" borderId="29" xfId="2" applyNumberFormat="1" applyFont="1" applyFill="1" applyBorder="1" applyAlignment="1">
      <alignment vertical="center"/>
    </xf>
    <xf numFmtId="164" fontId="5" fillId="2" borderId="30" xfId="2" applyNumberFormat="1" applyFont="1" applyFill="1" applyBorder="1" applyAlignment="1">
      <alignment horizontal="center" vertical="center" wrapText="1"/>
    </xf>
    <xf numFmtId="164" fontId="5" fillId="2" borderId="2" xfId="2" applyNumberFormat="1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3" fontId="7" fillId="2" borderId="5" xfId="2" applyNumberFormat="1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/>
    </xf>
    <xf numFmtId="0" fontId="4" fillId="2" borderId="31" xfId="2" quotePrefix="1" applyFont="1" applyFill="1" applyBorder="1" applyAlignment="1">
      <alignment horizontal="center"/>
    </xf>
    <xf numFmtId="0" fontId="4" fillId="2" borderId="31" xfId="2" applyFont="1" applyFill="1" applyBorder="1" applyAlignment="1">
      <alignment wrapText="1"/>
    </xf>
    <xf numFmtId="3" fontId="4" fillId="2" borderId="32" xfId="2" applyNumberFormat="1" applyFont="1" applyFill="1" applyBorder="1" applyAlignment="1"/>
    <xf numFmtId="3" fontId="4" fillId="2" borderId="33" xfId="2" applyNumberFormat="1" applyFont="1" applyFill="1" applyBorder="1" applyAlignment="1"/>
    <xf numFmtId="0" fontId="4" fillId="2" borderId="23" xfId="2" quotePrefix="1" applyFont="1" applyFill="1" applyBorder="1" applyAlignment="1">
      <alignment horizontal="center"/>
    </xf>
    <xf numFmtId="0" fontId="4" fillId="2" borderId="23" xfId="2" applyFont="1" applyFill="1" applyBorder="1" applyAlignment="1">
      <alignment wrapText="1"/>
    </xf>
    <xf numFmtId="3" fontId="4" fillId="2" borderId="24" xfId="2" applyNumberFormat="1" applyFont="1" applyFill="1" applyBorder="1" applyAlignment="1"/>
    <xf numFmtId="3" fontId="4" fillId="2" borderId="35" xfId="2" applyNumberFormat="1" applyFont="1" applyFill="1" applyBorder="1" applyAlignment="1"/>
    <xf numFmtId="3" fontId="5" fillId="2" borderId="25" xfId="2" applyNumberFormat="1" applyFont="1" applyFill="1" applyBorder="1" applyAlignment="1"/>
    <xf numFmtId="3" fontId="4" fillId="2" borderId="25" xfId="2" applyNumberFormat="1" applyFont="1" applyFill="1" applyBorder="1" applyAlignment="1"/>
    <xf numFmtId="0" fontId="5" fillId="2" borderId="23" xfId="2" quotePrefix="1" applyFont="1" applyFill="1" applyBorder="1" applyAlignment="1">
      <alignment horizontal="center"/>
    </xf>
    <xf numFmtId="0" fontId="5" fillId="2" borderId="23" xfId="2" applyFont="1" applyFill="1" applyBorder="1" applyAlignment="1">
      <alignment wrapText="1"/>
    </xf>
    <xf numFmtId="3" fontId="5" fillId="2" borderId="24" xfId="2" applyNumberFormat="1" applyFont="1" applyFill="1" applyBorder="1" applyAlignment="1"/>
    <xf numFmtId="3" fontId="5" fillId="2" borderId="35" xfId="2" applyNumberFormat="1" applyFont="1" applyFill="1" applyBorder="1" applyAlignment="1"/>
    <xf numFmtId="164" fontId="8" fillId="2" borderId="23" xfId="2" applyNumberFormat="1" applyFont="1" applyFill="1" applyBorder="1" applyAlignment="1">
      <alignment horizontal="center"/>
    </xf>
    <xf numFmtId="0" fontId="8" fillId="2" borderId="23" xfId="2" applyFont="1" applyFill="1" applyBorder="1" applyAlignment="1">
      <alignment wrapText="1"/>
    </xf>
    <xf numFmtId="3" fontId="8" fillId="2" borderId="24" xfId="2" applyNumberFormat="1" applyFont="1" applyFill="1" applyBorder="1" applyAlignment="1"/>
    <xf numFmtId="3" fontId="8" fillId="2" borderId="35" xfId="2" applyNumberFormat="1" applyFont="1" applyFill="1" applyBorder="1" applyAlignment="1"/>
    <xf numFmtId="3" fontId="8" fillId="2" borderId="25" xfId="2" applyNumberFormat="1" applyFont="1" applyFill="1" applyBorder="1" applyAlignment="1"/>
    <xf numFmtId="0" fontId="8" fillId="2" borderId="23" xfId="2" quotePrefix="1" applyFont="1" applyFill="1" applyBorder="1" applyAlignment="1">
      <alignment horizontal="center"/>
    </xf>
    <xf numFmtId="0" fontId="2" fillId="2" borderId="23" xfId="2" applyFont="1" applyFill="1" applyBorder="1" applyAlignment="1">
      <alignment wrapText="1"/>
    </xf>
    <xf numFmtId="0" fontId="7" fillId="2" borderId="23" xfId="2" applyFont="1" applyFill="1" applyBorder="1" applyAlignment="1">
      <alignment wrapText="1"/>
    </xf>
    <xf numFmtId="3" fontId="9" fillId="2" borderId="24" xfId="0" applyNumberFormat="1" applyFont="1" applyFill="1" applyBorder="1" applyAlignment="1">
      <alignment vertical="center" wrapText="1"/>
    </xf>
    <xf numFmtId="3" fontId="4" fillId="2" borderId="34" xfId="2" applyNumberFormat="1" applyFont="1" applyFill="1" applyBorder="1" applyAlignment="1"/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164" fontId="5" fillId="2" borderId="2" xfId="2" applyNumberFormat="1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0" fontId="4" fillId="2" borderId="34" xfId="2" applyFont="1" applyFill="1" applyBorder="1" applyAlignment="1"/>
    <xf numFmtId="0" fontId="4" fillId="2" borderId="25" xfId="2" applyFont="1" applyFill="1" applyBorder="1" applyAlignment="1"/>
    <xf numFmtId="0" fontId="5" fillId="2" borderId="25" xfId="2" applyFont="1" applyFill="1" applyBorder="1" applyAlignment="1"/>
    <xf numFmtId="165" fontId="8" fillId="2" borderId="25" xfId="2" applyNumberFormat="1" applyFont="1" applyFill="1" applyBorder="1" applyAlignment="1"/>
    <xf numFmtId="0" fontId="8" fillId="2" borderId="25" xfId="2" applyFont="1" applyFill="1" applyBorder="1" applyAlignment="1"/>
    <xf numFmtId="164" fontId="4" fillId="2" borderId="31" xfId="2" quotePrefix="1" applyNumberFormat="1" applyFont="1" applyFill="1" applyBorder="1" applyAlignment="1">
      <alignment horizontal="center" vertical="center"/>
    </xf>
    <xf numFmtId="0" fontId="4" fillId="2" borderId="31" xfId="2" applyFont="1" applyFill="1" applyBorder="1" applyAlignment="1">
      <alignment vertical="center"/>
    </xf>
    <xf numFmtId="0" fontId="4" fillId="2" borderId="34" xfId="2" applyNumberFormat="1" applyFont="1" applyFill="1" applyBorder="1" applyAlignment="1">
      <alignment vertical="center"/>
    </xf>
    <xf numFmtId="165" fontId="4" fillId="2" borderId="25" xfId="2" applyNumberFormat="1" applyFont="1" applyFill="1" applyBorder="1" applyAlignment="1">
      <alignment vertical="center"/>
    </xf>
    <xf numFmtId="165" fontId="5" fillId="2" borderId="25" xfId="2" applyNumberFormat="1" applyFont="1" applyFill="1" applyBorder="1" applyAlignment="1">
      <alignment vertical="center"/>
    </xf>
    <xf numFmtId="165" fontId="8" fillId="2" borderId="25" xfId="2" applyNumberFormat="1" applyFont="1" applyFill="1" applyBorder="1" applyAlignment="1">
      <alignment vertical="center"/>
    </xf>
    <xf numFmtId="165" fontId="5" fillId="2" borderId="28" xfId="2" applyNumberFormat="1" applyFont="1" applyFill="1" applyBorder="1" applyAlignment="1">
      <alignment vertical="center"/>
    </xf>
    <xf numFmtId="165" fontId="10" fillId="2" borderId="29" xfId="2" applyNumberFormat="1" applyFont="1" applyFill="1" applyBorder="1" applyAlignment="1">
      <alignment vertical="center"/>
    </xf>
    <xf numFmtId="164" fontId="10" fillId="2" borderId="17" xfId="2" quotePrefix="1" applyNumberFormat="1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/>
    </xf>
    <xf numFmtId="0" fontId="4" fillId="2" borderId="16" xfId="2" applyFont="1" applyFill="1" applyBorder="1" applyAlignment="1">
      <alignment horizontal="center"/>
    </xf>
    <xf numFmtId="0" fontId="5" fillId="2" borderId="26" xfId="2" quotePrefix="1" applyFont="1" applyFill="1" applyBorder="1" applyAlignment="1">
      <alignment horizontal="center"/>
    </xf>
    <xf numFmtId="0" fontId="5" fillId="2" borderId="26" xfId="2" applyFont="1" applyFill="1" applyBorder="1" applyAlignment="1">
      <alignment wrapText="1"/>
    </xf>
    <xf numFmtId="0" fontId="5" fillId="2" borderId="28" xfId="2" applyFont="1" applyFill="1" applyBorder="1" applyAlignment="1"/>
    <xf numFmtId="3" fontId="5" fillId="2" borderId="27" xfId="2" applyNumberFormat="1" applyFont="1" applyFill="1" applyBorder="1" applyAlignment="1"/>
    <xf numFmtId="3" fontId="5" fillId="2" borderId="36" xfId="2" applyNumberFormat="1" applyFont="1" applyFill="1" applyBorder="1" applyAlignment="1"/>
    <xf numFmtId="3" fontId="5" fillId="2" borderId="28" xfId="2" applyNumberFormat="1" applyFont="1" applyFill="1" applyBorder="1" applyAlignment="1"/>
    <xf numFmtId="0" fontId="4" fillId="2" borderId="14" xfId="2" applyFont="1" applyFill="1" applyBorder="1" applyAlignment="1">
      <alignment horizontal="center"/>
    </xf>
    <xf numFmtId="0" fontId="10" fillId="2" borderId="15" xfId="2" quotePrefix="1" applyFont="1" applyFill="1" applyBorder="1" applyAlignment="1">
      <alignment horizontal="center"/>
    </xf>
    <xf numFmtId="0" fontId="11" fillId="2" borderId="15" xfId="2" applyFont="1" applyFill="1" applyBorder="1" applyAlignment="1">
      <alignment wrapText="1"/>
    </xf>
    <xf numFmtId="0" fontId="10" fillId="2" borderId="29" xfId="2" applyFont="1" applyFill="1" applyBorder="1" applyAlignment="1"/>
    <xf numFmtId="3" fontId="10" fillId="2" borderId="16" xfId="2" applyNumberFormat="1" applyFont="1" applyFill="1" applyBorder="1" applyAlignment="1"/>
    <xf numFmtId="3" fontId="10" fillId="2" borderId="17" xfId="2" applyNumberFormat="1" applyFont="1" applyFill="1" applyBorder="1" applyAlignment="1"/>
    <xf numFmtId="3" fontId="10" fillId="2" borderId="29" xfId="2" applyNumberFormat="1" applyFont="1" applyFill="1" applyBorder="1" applyAlignment="1"/>
    <xf numFmtId="164" fontId="4" fillId="2" borderId="23" xfId="2" applyNumberFormat="1" applyFont="1" applyFill="1" applyBorder="1" applyAlignment="1">
      <alignment horizontal="center" vertical="center"/>
    </xf>
    <xf numFmtId="3" fontId="6" fillId="2" borderId="25" xfId="0" applyNumberFormat="1" applyFont="1" applyFill="1" applyBorder="1" applyAlignment="1">
      <alignment vertical="center" wrapText="1"/>
    </xf>
    <xf numFmtId="0" fontId="2" fillId="2" borderId="0" xfId="1" applyFont="1" applyFill="1" applyAlignment="1">
      <alignment horizontal="right"/>
    </xf>
    <xf numFmtId="0" fontId="7" fillId="2" borderId="6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164" fontId="5" fillId="2" borderId="1" xfId="2" applyNumberFormat="1" applyFont="1" applyFill="1" applyBorder="1" applyAlignment="1">
      <alignment horizontal="center" vertical="center" wrapText="1"/>
    </xf>
    <xf numFmtId="164" fontId="5" fillId="2" borderId="8" xfId="2" applyNumberFormat="1" applyFont="1" applyFill="1" applyBorder="1" applyAlignment="1">
      <alignment horizontal="center" vertical="center" wrapText="1"/>
    </xf>
    <xf numFmtId="164" fontId="5" fillId="2" borderId="2" xfId="2" applyNumberFormat="1" applyFont="1" applyFill="1" applyBorder="1" applyAlignment="1">
      <alignment horizontal="center" vertical="center" wrapText="1"/>
    </xf>
    <xf numFmtId="164" fontId="5" fillId="2" borderId="0" xfId="2" applyNumberFormat="1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3" fontId="7" fillId="2" borderId="5" xfId="2" applyNumberFormat="1" applyFont="1" applyFill="1" applyBorder="1" applyAlignment="1">
      <alignment horizontal="center" vertical="center" wrapText="1"/>
    </xf>
    <xf numFmtId="3" fontId="7" fillId="2" borderId="11" xfId="2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tabSelected="1" view="pageBreakPreview" zoomScale="60" zoomScaleNormal="100" workbookViewId="0">
      <selection sqref="A1:I1"/>
    </sheetView>
  </sheetViews>
  <sheetFormatPr defaultRowHeight="15" x14ac:dyDescent="0.25"/>
  <cols>
    <col min="1" max="1" width="9.42578125" bestFit="1" customWidth="1"/>
    <col min="2" max="2" width="12" customWidth="1"/>
    <col min="3" max="3" width="69.7109375" customWidth="1"/>
    <col min="4" max="4" width="7.42578125" customWidth="1"/>
    <col min="5" max="5" width="14.140625" bestFit="1" customWidth="1"/>
    <col min="6" max="6" width="13.7109375" hidden="1" customWidth="1"/>
    <col min="7" max="7" width="15.42578125" customWidth="1"/>
    <col min="8" max="8" width="13.85546875" bestFit="1" customWidth="1"/>
    <col min="9" max="9" width="17.28515625" customWidth="1"/>
  </cols>
  <sheetData>
    <row r="1" spans="1:9" ht="15.75" x14ac:dyDescent="0.25">
      <c r="A1" s="118" t="s">
        <v>273</v>
      </c>
      <c r="B1" s="118"/>
      <c r="C1" s="118"/>
      <c r="D1" s="118"/>
      <c r="E1" s="118"/>
      <c r="F1" s="118"/>
      <c r="G1" s="118"/>
      <c r="H1" s="118"/>
      <c r="I1" s="118"/>
    </row>
    <row r="2" spans="1:9" ht="15.75" x14ac:dyDescent="0.25">
      <c r="A2" s="123" t="s">
        <v>0</v>
      </c>
      <c r="B2" s="123"/>
      <c r="C2" s="123"/>
      <c r="D2" s="123"/>
      <c r="E2" s="123"/>
      <c r="F2" s="123"/>
      <c r="G2" s="123"/>
    </row>
    <row r="3" spans="1:9" ht="15.75" x14ac:dyDescent="0.25">
      <c r="A3" s="123" t="s">
        <v>1</v>
      </c>
      <c r="B3" s="123"/>
      <c r="C3" s="123"/>
      <c r="D3" s="123"/>
      <c r="E3" s="123"/>
      <c r="F3" s="123"/>
      <c r="G3" s="123"/>
    </row>
    <row r="4" spans="1:9" ht="15.75" x14ac:dyDescent="0.25">
      <c r="A4" s="1"/>
      <c r="B4" s="2"/>
      <c r="C4" s="1"/>
      <c r="D4" s="1"/>
      <c r="E4" s="1"/>
      <c r="F4" s="3"/>
      <c r="G4" s="1"/>
      <c r="H4" s="3"/>
      <c r="I4" s="1"/>
    </row>
    <row r="5" spans="1:9" ht="16.5" thickBot="1" x14ac:dyDescent="0.3">
      <c r="A5" s="1"/>
      <c r="B5" s="4"/>
      <c r="C5" s="5"/>
      <c r="D5" s="5"/>
      <c r="E5" s="6"/>
      <c r="F5" s="6"/>
      <c r="G5" s="7" t="s">
        <v>2</v>
      </c>
      <c r="H5" s="6"/>
      <c r="I5" s="7"/>
    </row>
    <row r="6" spans="1:9" ht="15" customHeight="1" x14ac:dyDescent="0.25">
      <c r="A6" s="124" t="s">
        <v>3</v>
      </c>
      <c r="B6" s="126" t="s">
        <v>4</v>
      </c>
      <c r="C6" s="128" t="s">
        <v>5</v>
      </c>
      <c r="D6" s="130" t="s">
        <v>6</v>
      </c>
      <c r="E6" s="132" t="s">
        <v>7</v>
      </c>
      <c r="F6" s="119" t="s">
        <v>8</v>
      </c>
      <c r="G6" s="121" t="s">
        <v>9</v>
      </c>
      <c r="H6" s="119" t="s">
        <v>268</v>
      </c>
      <c r="I6" s="121" t="s">
        <v>269</v>
      </c>
    </row>
    <row r="7" spans="1:9" ht="15.75" customHeight="1" thickBot="1" x14ac:dyDescent="0.3">
      <c r="A7" s="125"/>
      <c r="B7" s="127"/>
      <c r="C7" s="129"/>
      <c r="D7" s="131"/>
      <c r="E7" s="133"/>
      <c r="F7" s="120"/>
      <c r="G7" s="122"/>
      <c r="H7" s="120"/>
      <c r="I7" s="122"/>
    </row>
    <row r="8" spans="1:9" ht="16.5" thickBot="1" x14ac:dyDescent="0.3">
      <c r="A8" s="51" t="s">
        <v>10</v>
      </c>
      <c r="B8" s="84" t="s">
        <v>11</v>
      </c>
      <c r="C8" s="85" t="s">
        <v>12</v>
      </c>
      <c r="D8" s="86" t="s">
        <v>13</v>
      </c>
      <c r="E8" s="8" t="s">
        <v>14</v>
      </c>
      <c r="F8" s="9" t="s">
        <v>15</v>
      </c>
      <c r="G8" s="10" t="s">
        <v>15</v>
      </c>
      <c r="H8" s="9" t="s">
        <v>16</v>
      </c>
      <c r="I8" s="10" t="s">
        <v>270</v>
      </c>
    </row>
    <row r="9" spans="1:9" ht="15.75" x14ac:dyDescent="0.25">
      <c r="A9" s="57">
        <v>1</v>
      </c>
      <c r="B9" s="92" t="s">
        <v>17</v>
      </c>
      <c r="C9" s="93" t="s">
        <v>18</v>
      </c>
      <c r="D9" s="94" t="s">
        <v>19</v>
      </c>
      <c r="E9" s="11">
        <v>77684154</v>
      </c>
      <c r="F9" s="12">
        <f>G9-E9</f>
        <v>123366503</v>
      </c>
      <c r="G9" s="13">
        <v>201050657</v>
      </c>
      <c r="H9" s="12">
        <f>I9-G9</f>
        <v>62605073</v>
      </c>
      <c r="I9" s="13">
        <v>263655730</v>
      </c>
    </row>
    <row r="10" spans="1:9" ht="15.75" x14ac:dyDescent="0.25">
      <c r="A10" s="14">
        <v>2</v>
      </c>
      <c r="B10" s="15" t="s">
        <v>20</v>
      </c>
      <c r="C10" s="16" t="s">
        <v>21</v>
      </c>
      <c r="D10" s="95" t="s">
        <v>22</v>
      </c>
      <c r="E10" s="17">
        <v>756969</v>
      </c>
      <c r="F10" s="12">
        <f t="shared" ref="F10:F76" si="0">G10-E10</f>
        <v>4976</v>
      </c>
      <c r="G10" s="18">
        <v>761945</v>
      </c>
      <c r="H10" s="12">
        <f t="shared" ref="H10:H71" si="1">I10-G10</f>
        <v>69829</v>
      </c>
      <c r="I10" s="18">
        <v>831774</v>
      </c>
    </row>
    <row r="11" spans="1:9" ht="15.75" x14ac:dyDescent="0.25">
      <c r="A11" s="14">
        <v>3</v>
      </c>
      <c r="B11" s="15" t="s">
        <v>23</v>
      </c>
      <c r="C11" s="19" t="s">
        <v>24</v>
      </c>
      <c r="D11" s="95" t="s">
        <v>25</v>
      </c>
      <c r="E11" s="17">
        <v>200000</v>
      </c>
      <c r="F11" s="12">
        <f t="shared" si="0"/>
        <v>0</v>
      </c>
      <c r="G11" s="20">
        <v>200000</v>
      </c>
      <c r="H11" s="12">
        <f t="shared" si="1"/>
        <v>0</v>
      </c>
      <c r="I11" s="20">
        <v>200000</v>
      </c>
    </row>
    <row r="12" spans="1:9" ht="15.75" x14ac:dyDescent="0.25">
      <c r="A12" s="14">
        <v>4</v>
      </c>
      <c r="B12" s="15" t="s">
        <v>26</v>
      </c>
      <c r="C12" s="19" t="s">
        <v>27</v>
      </c>
      <c r="D12" s="95" t="s">
        <v>28</v>
      </c>
      <c r="E12" s="17">
        <v>74000</v>
      </c>
      <c r="F12" s="12">
        <f t="shared" si="0"/>
        <v>-7652</v>
      </c>
      <c r="G12" s="20">
        <v>66348</v>
      </c>
      <c r="H12" s="12">
        <f t="shared" si="1"/>
        <v>6080</v>
      </c>
      <c r="I12" s="20">
        <v>72428</v>
      </c>
    </row>
    <row r="13" spans="1:9" ht="15.75" x14ac:dyDescent="0.25">
      <c r="A13" s="14">
        <v>5</v>
      </c>
      <c r="B13" s="15" t="s">
        <v>29</v>
      </c>
      <c r="C13" s="19" t="s">
        <v>30</v>
      </c>
      <c r="D13" s="95" t="s">
        <v>31</v>
      </c>
      <c r="E13" s="17">
        <v>1269804</v>
      </c>
      <c r="F13" s="12">
        <f t="shared" si="0"/>
        <v>0</v>
      </c>
      <c r="G13" s="20">
        <v>1269804</v>
      </c>
      <c r="H13" s="12">
        <f t="shared" si="1"/>
        <v>0</v>
      </c>
      <c r="I13" s="20">
        <v>1269804</v>
      </c>
    </row>
    <row r="14" spans="1:9" ht="15.75" x14ac:dyDescent="0.25">
      <c r="A14" s="14">
        <v>6</v>
      </c>
      <c r="B14" s="15" t="s">
        <v>32</v>
      </c>
      <c r="C14" s="19" t="s">
        <v>33</v>
      </c>
      <c r="D14" s="95" t="s">
        <v>34</v>
      </c>
      <c r="E14" s="17">
        <v>579000</v>
      </c>
      <c r="F14" s="12">
        <f t="shared" si="0"/>
        <v>4313976</v>
      </c>
      <c r="G14" s="20">
        <v>4892976</v>
      </c>
      <c r="H14" s="12">
        <f t="shared" si="1"/>
        <v>-373996</v>
      </c>
      <c r="I14" s="20">
        <v>4518980</v>
      </c>
    </row>
    <row r="15" spans="1:9" ht="15.75" x14ac:dyDescent="0.25">
      <c r="A15" s="14">
        <v>7</v>
      </c>
      <c r="B15" s="21">
        <v>15</v>
      </c>
      <c r="C15" s="22" t="s">
        <v>35</v>
      </c>
      <c r="D15" s="96" t="s">
        <v>36</v>
      </c>
      <c r="E15" s="23">
        <f>SUM(E9:E14)</f>
        <v>80563927</v>
      </c>
      <c r="F15" s="24">
        <f t="shared" ref="F15:I15" si="2">SUM(F9:F14)</f>
        <v>127677803</v>
      </c>
      <c r="G15" s="25">
        <f t="shared" si="2"/>
        <v>208241730</v>
      </c>
      <c r="H15" s="24">
        <f t="shared" si="2"/>
        <v>62306986</v>
      </c>
      <c r="I15" s="25">
        <f t="shared" si="2"/>
        <v>270548716</v>
      </c>
    </row>
    <row r="16" spans="1:9" ht="15.75" x14ac:dyDescent="0.25">
      <c r="A16" s="14">
        <v>8</v>
      </c>
      <c r="B16" s="15">
        <v>16</v>
      </c>
      <c r="C16" s="19" t="s">
        <v>37</v>
      </c>
      <c r="D16" s="95" t="s">
        <v>38</v>
      </c>
      <c r="E16" s="17">
        <v>13177640</v>
      </c>
      <c r="F16" s="12">
        <f t="shared" si="0"/>
        <v>1838382</v>
      </c>
      <c r="G16" s="20">
        <v>15016022</v>
      </c>
      <c r="H16" s="12">
        <f t="shared" si="1"/>
        <v>-74825</v>
      </c>
      <c r="I16" s="20">
        <v>14941197</v>
      </c>
    </row>
    <row r="17" spans="1:9" ht="31.5" x14ac:dyDescent="0.25">
      <c r="A17" s="14">
        <v>9</v>
      </c>
      <c r="B17" s="15">
        <v>17</v>
      </c>
      <c r="C17" s="19" t="s">
        <v>39</v>
      </c>
      <c r="D17" s="95" t="s">
        <v>40</v>
      </c>
      <c r="E17" s="17">
        <v>0</v>
      </c>
      <c r="F17" s="12">
        <f t="shared" si="0"/>
        <v>4268869</v>
      </c>
      <c r="G17" s="20">
        <v>4268869</v>
      </c>
      <c r="H17" s="12">
        <f t="shared" si="1"/>
        <v>-277317</v>
      </c>
      <c r="I17" s="20">
        <v>3991552</v>
      </c>
    </row>
    <row r="18" spans="1:9" ht="15.75" x14ac:dyDescent="0.25">
      <c r="A18" s="14">
        <v>10</v>
      </c>
      <c r="B18" s="15">
        <v>18</v>
      </c>
      <c r="C18" s="16" t="s">
        <v>41</v>
      </c>
      <c r="D18" s="95" t="s">
        <v>42</v>
      </c>
      <c r="E18" s="17">
        <v>1608000</v>
      </c>
      <c r="F18" s="12">
        <f t="shared" si="0"/>
        <v>-1608000</v>
      </c>
      <c r="G18" s="18">
        <v>0</v>
      </c>
      <c r="H18" s="12">
        <f t="shared" si="1"/>
        <v>0</v>
      </c>
      <c r="I18" s="18">
        <v>0</v>
      </c>
    </row>
    <row r="19" spans="1:9" ht="15.75" x14ac:dyDescent="0.25">
      <c r="A19" s="14">
        <v>11</v>
      </c>
      <c r="B19" s="21">
        <v>19</v>
      </c>
      <c r="C19" s="22" t="s">
        <v>43</v>
      </c>
      <c r="D19" s="96" t="s">
        <v>44</v>
      </c>
      <c r="E19" s="23">
        <f>SUM(E16:E18)</f>
        <v>14785640</v>
      </c>
      <c r="F19" s="24">
        <f t="shared" ref="F19:G19" si="3">SUM(F16:F18)</f>
        <v>4499251</v>
      </c>
      <c r="G19" s="25">
        <f t="shared" si="3"/>
        <v>19284891</v>
      </c>
      <c r="H19" s="24">
        <f t="shared" ref="H19:I19" si="4">SUM(H16:H18)</f>
        <v>-352142</v>
      </c>
      <c r="I19" s="25">
        <f t="shared" si="4"/>
        <v>18932749</v>
      </c>
    </row>
    <row r="20" spans="1:9" ht="15.75" x14ac:dyDescent="0.25">
      <c r="A20" s="14">
        <v>12</v>
      </c>
      <c r="B20" s="21">
        <v>20</v>
      </c>
      <c r="C20" s="22" t="s">
        <v>45</v>
      </c>
      <c r="D20" s="96" t="s">
        <v>46</v>
      </c>
      <c r="E20" s="23">
        <f>E15+E19</f>
        <v>95349567</v>
      </c>
      <c r="F20" s="24">
        <f t="shared" ref="F20:G20" si="5">F15+F19</f>
        <v>132177054</v>
      </c>
      <c r="G20" s="25">
        <f t="shared" si="5"/>
        <v>227526621</v>
      </c>
      <c r="H20" s="24">
        <f t="shared" ref="H20:I20" si="6">H15+H19</f>
        <v>61954844</v>
      </c>
      <c r="I20" s="25">
        <f t="shared" si="6"/>
        <v>289481465</v>
      </c>
    </row>
    <row r="21" spans="1:9" ht="31.5" x14ac:dyDescent="0.25">
      <c r="A21" s="14">
        <v>13</v>
      </c>
      <c r="B21" s="21">
        <v>21</v>
      </c>
      <c r="C21" s="22" t="s">
        <v>47</v>
      </c>
      <c r="D21" s="96" t="s">
        <v>48</v>
      </c>
      <c r="E21" s="23">
        <f>SUM(E22:E25)</f>
        <v>18844297</v>
      </c>
      <c r="F21" s="24">
        <f t="shared" ref="F21:G21" si="7">SUM(F22:F25)</f>
        <v>21172996</v>
      </c>
      <c r="G21" s="25">
        <f t="shared" si="7"/>
        <v>40017293</v>
      </c>
      <c r="H21" s="24">
        <f t="shared" ref="H21:I21" si="8">SUM(H22:H25)</f>
        <v>0</v>
      </c>
      <c r="I21" s="25">
        <f t="shared" si="8"/>
        <v>40017293</v>
      </c>
    </row>
    <row r="22" spans="1:9" ht="15.75" x14ac:dyDescent="0.25">
      <c r="A22" s="14">
        <v>14</v>
      </c>
      <c r="B22" s="26">
        <v>22</v>
      </c>
      <c r="C22" s="27" t="s">
        <v>49</v>
      </c>
      <c r="D22" s="97"/>
      <c r="E22" s="80">
        <v>18775857</v>
      </c>
      <c r="F22" s="29">
        <f t="shared" si="0"/>
        <v>20714264</v>
      </c>
      <c r="G22" s="28">
        <v>39490121</v>
      </c>
      <c r="H22" s="29">
        <f t="shared" si="1"/>
        <v>0</v>
      </c>
      <c r="I22" s="28">
        <v>39490121</v>
      </c>
    </row>
    <row r="23" spans="1:9" ht="15.75" x14ac:dyDescent="0.25">
      <c r="A23" s="14">
        <v>15</v>
      </c>
      <c r="B23" s="26">
        <v>25</v>
      </c>
      <c r="C23" s="27" t="s">
        <v>50</v>
      </c>
      <c r="D23" s="97"/>
      <c r="E23" s="80">
        <v>33040</v>
      </c>
      <c r="F23" s="29">
        <f t="shared" si="0"/>
        <v>-8424</v>
      </c>
      <c r="G23" s="28">
        <v>24616</v>
      </c>
      <c r="H23" s="29">
        <f t="shared" si="1"/>
        <v>0</v>
      </c>
      <c r="I23" s="28">
        <v>24616</v>
      </c>
    </row>
    <row r="24" spans="1:9" ht="15.75" x14ac:dyDescent="0.25">
      <c r="A24" s="14">
        <v>16</v>
      </c>
      <c r="B24" s="26">
        <v>26</v>
      </c>
      <c r="C24" s="27" t="s">
        <v>51</v>
      </c>
      <c r="D24" s="97"/>
      <c r="E24" s="80">
        <v>0</v>
      </c>
      <c r="F24" s="29">
        <f t="shared" si="0"/>
        <v>476181</v>
      </c>
      <c r="G24" s="28">
        <v>476181</v>
      </c>
      <c r="H24" s="29">
        <f t="shared" si="1"/>
        <v>0</v>
      </c>
      <c r="I24" s="28">
        <v>476181</v>
      </c>
    </row>
    <row r="25" spans="1:9" ht="15.75" x14ac:dyDescent="0.25">
      <c r="A25" s="14">
        <v>17</v>
      </c>
      <c r="B25" s="26">
        <v>28</v>
      </c>
      <c r="C25" s="27" t="s">
        <v>52</v>
      </c>
      <c r="D25" s="97"/>
      <c r="E25" s="80">
        <v>35400</v>
      </c>
      <c r="F25" s="29">
        <f t="shared" si="0"/>
        <v>-9025</v>
      </c>
      <c r="G25" s="28">
        <v>26375</v>
      </c>
      <c r="H25" s="29">
        <f t="shared" si="1"/>
        <v>0</v>
      </c>
      <c r="I25" s="28">
        <v>26375</v>
      </c>
    </row>
    <row r="26" spans="1:9" ht="15.75" x14ac:dyDescent="0.25">
      <c r="A26" s="14">
        <v>18</v>
      </c>
      <c r="B26" s="15">
        <v>29</v>
      </c>
      <c r="C26" s="19" t="s">
        <v>53</v>
      </c>
      <c r="D26" s="95" t="s">
        <v>54</v>
      </c>
      <c r="E26" s="17">
        <f>SUM(E27:E32)</f>
        <v>1451000</v>
      </c>
      <c r="F26" s="12">
        <f t="shared" ref="F26:I26" si="9">SUM(F27:F32)</f>
        <v>-1217091</v>
      </c>
      <c r="G26" s="20">
        <f t="shared" si="9"/>
        <v>233909</v>
      </c>
      <c r="H26" s="12">
        <f t="shared" si="9"/>
        <v>12004</v>
      </c>
      <c r="I26" s="20">
        <f t="shared" si="9"/>
        <v>245913</v>
      </c>
    </row>
    <row r="27" spans="1:9" ht="15.75" x14ac:dyDescent="0.25">
      <c r="A27" s="14">
        <v>19</v>
      </c>
      <c r="B27" s="30" t="s">
        <v>55</v>
      </c>
      <c r="C27" s="27" t="s">
        <v>56</v>
      </c>
      <c r="D27" s="97"/>
      <c r="E27" s="31">
        <v>20000</v>
      </c>
      <c r="F27" s="29">
        <f t="shared" si="0"/>
        <v>-20000</v>
      </c>
      <c r="G27" s="28"/>
      <c r="H27" s="29">
        <f t="shared" si="1"/>
        <v>0</v>
      </c>
      <c r="I27" s="28">
        <v>0</v>
      </c>
    </row>
    <row r="28" spans="1:9" ht="15.75" x14ac:dyDescent="0.25">
      <c r="A28" s="14">
        <v>20</v>
      </c>
      <c r="B28" s="30" t="s">
        <v>55</v>
      </c>
      <c r="C28" s="27" t="s">
        <v>57</v>
      </c>
      <c r="D28" s="97"/>
      <c r="E28" s="31">
        <v>60000</v>
      </c>
      <c r="F28" s="29">
        <f t="shared" si="0"/>
        <v>-60000</v>
      </c>
      <c r="G28" s="28"/>
      <c r="H28" s="29">
        <f t="shared" si="1"/>
        <v>0</v>
      </c>
      <c r="I28" s="28">
        <v>0</v>
      </c>
    </row>
    <row r="29" spans="1:9" ht="15.75" x14ac:dyDescent="0.25">
      <c r="A29" s="14">
        <v>21</v>
      </c>
      <c r="B29" s="30" t="s">
        <v>55</v>
      </c>
      <c r="C29" s="27" t="s">
        <v>58</v>
      </c>
      <c r="D29" s="97"/>
      <c r="E29" s="31">
        <v>660000</v>
      </c>
      <c r="F29" s="29">
        <f t="shared" si="0"/>
        <v>-660000</v>
      </c>
      <c r="G29" s="28"/>
      <c r="H29" s="29">
        <f t="shared" si="1"/>
        <v>0</v>
      </c>
      <c r="I29" s="28">
        <v>0</v>
      </c>
    </row>
    <row r="30" spans="1:9" ht="15.75" x14ac:dyDescent="0.25">
      <c r="A30" s="14">
        <v>22</v>
      </c>
      <c r="B30" s="30" t="s">
        <v>55</v>
      </c>
      <c r="C30" s="27" t="s">
        <v>59</v>
      </c>
      <c r="D30" s="97"/>
      <c r="E30" s="31">
        <v>281000</v>
      </c>
      <c r="F30" s="29">
        <f t="shared" si="0"/>
        <v>-47091</v>
      </c>
      <c r="G30" s="28">
        <v>233909</v>
      </c>
      <c r="H30" s="29">
        <f t="shared" si="1"/>
        <v>12004</v>
      </c>
      <c r="I30" s="28">
        <v>245913</v>
      </c>
    </row>
    <row r="31" spans="1:9" ht="15.75" x14ac:dyDescent="0.25">
      <c r="A31" s="14">
        <v>23</v>
      </c>
      <c r="B31" s="30" t="s">
        <v>55</v>
      </c>
      <c r="C31" s="27" t="s">
        <v>60</v>
      </c>
      <c r="D31" s="97"/>
      <c r="E31" s="31">
        <v>10000</v>
      </c>
      <c r="F31" s="29">
        <f t="shared" si="0"/>
        <v>-10000</v>
      </c>
      <c r="G31" s="28"/>
      <c r="H31" s="29">
        <f t="shared" si="1"/>
        <v>0</v>
      </c>
      <c r="I31" s="28">
        <v>0</v>
      </c>
    </row>
    <row r="32" spans="1:9" ht="15.75" x14ac:dyDescent="0.25">
      <c r="A32" s="14">
        <v>24</v>
      </c>
      <c r="B32" s="30" t="s">
        <v>55</v>
      </c>
      <c r="C32" s="27" t="s">
        <v>61</v>
      </c>
      <c r="D32" s="97"/>
      <c r="E32" s="31">
        <v>420000</v>
      </c>
      <c r="F32" s="29">
        <f t="shared" si="0"/>
        <v>-420000</v>
      </c>
      <c r="G32" s="28"/>
      <c r="H32" s="29">
        <f t="shared" si="1"/>
        <v>0</v>
      </c>
      <c r="I32" s="28">
        <v>0</v>
      </c>
    </row>
    <row r="33" spans="1:9" ht="15.75" x14ac:dyDescent="0.25">
      <c r="A33" s="14">
        <v>25</v>
      </c>
      <c r="B33" s="15">
        <v>30</v>
      </c>
      <c r="C33" s="19" t="s">
        <v>62</v>
      </c>
      <c r="D33" s="95" t="s">
        <v>63</v>
      </c>
      <c r="E33" s="17">
        <f>SUM(E34:E40)</f>
        <v>11676000</v>
      </c>
      <c r="F33" s="12">
        <f t="shared" ref="F33:I33" si="10">SUM(F34:F40)</f>
        <v>21292027</v>
      </c>
      <c r="G33" s="20">
        <f t="shared" si="10"/>
        <v>32968027</v>
      </c>
      <c r="H33" s="12">
        <f t="shared" si="10"/>
        <v>652072</v>
      </c>
      <c r="I33" s="20">
        <f t="shared" si="10"/>
        <v>33620099</v>
      </c>
    </row>
    <row r="34" spans="1:9" ht="15.75" x14ac:dyDescent="0.25">
      <c r="A34" s="14">
        <v>26</v>
      </c>
      <c r="B34" s="30" t="s">
        <v>55</v>
      </c>
      <c r="C34" s="27" t="s">
        <v>64</v>
      </c>
      <c r="D34" s="97"/>
      <c r="E34" s="31">
        <v>907000</v>
      </c>
      <c r="F34" s="29">
        <f t="shared" si="0"/>
        <v>1654390</v>
      </c>
      <c r="G34" s="28">
        <v>2561390</v>
      </c>
      <c r="H34" s="29">
        <f t="shared" si="1"/>
        <v>0</v>
      </c>
      <c r="I34" s="28">
        <v>2561390</v>
      </c>
    </row>
    <row r="35" spans="1:9" ht="15.75" x14ac:dyDescent="0.25">
      <c r="A35" s="14">
        <v>27</v>
      </c>
      <c r="B35" s="30" t="s">
        <v>55</v>
      </c>
      <c r="C35" s="27" t="s">
        <v>65</v>
      </c>
      <c r="D35" s="97"/>
      <c r="E35" s="31">
        <v>4500000</v>
      </c>
      <c r="F35" s="29">
        <f t="shared" si="0"/>
        <v>8197430</v>
      </c>
      <c r="G35" s="28">
        <v>12697430</v>
      </c>
      <c r="H35" s="29">
        <f t="shared" si="1"/>
        <v>652072</v>
      </c>
      <c r="I35" s="28">
        <v>13349502</v>
      </c>
    </row>
    <row r="36" spans="1:9" ht="15.75" x14ac:dyDescent="0.25">
      <c r="A36" s="14">
        <v>28</v>
      </c>
      <c r="B36" s="30" t="s">
        <v>55</v>
      </c>
      <c r="C36" s="27" t="s">
        <v>66</v>
      </c>
      <c r="D36" s="97"/>
      <c r="E36" s="31">
        <v>355000</v>
      </c>
      <c r="F36" s="29">
        <f t="shared" si="0"/>
        <v>638762</v>
      </c>
      <c r="G36" s="28">
        <v>993762</v>
      </c>
      <c r="H36" s="29">
        <f t="shared" si="1"/>
        <v>0</v>
      </c>
      <c r="I36" s="28">
        <v>993762</v>
      </c>
    </row>
    <row r="37" spans="1:9" ht="15.75" x14ac:dyDescent="0.25">
      <c r="A37" s="14">
        <v>29</v>
      </c>
      <c r="B37" s="30" t="s">
        <v>55</v>
      </c>
      <c r="C37" s="27" t="s">
        <v>67</v>
      </c>
      <c r="D37" s="97"/>
      <c r="E37" s="31">
        <v>750000</v>
      </c>
      <c r="F37" s="29">
        <f t="shared" si="0"/>
        <v>1366948</v>
      </c>
      <c r="G37" s="28">
        <v>2116948</v>
      </c>
      <c r="H37" s="29">
        <f t="shared" si="1"/>
        <v>0</v>
      </c>
      <c r="I37" s="28">
        <v>2116948</v>
      </c>
    </row>
    <row r="38" spans="1:9" ht="15.75" x14ac:dyDescent="0.25">
      <c r="A38" s="14">
        <v>30</v>
      </c>
      <c r="B38" s="30" t="s">
        <v>55</v>
      </c>
      <c r="C38" s="27" t="s">
        <v>68</v>
      </c>
      <c r="D38" s="97"/>
      <c r="E38" s="31">
        <v>1650000</v>
      </c>
      <c r="F38" s="29">
        <f t="shared" si="0"/>
        <v>3008563</v>
      </c>
      <c r="G38" s="28">
        <v>4658563</v>
      </c>
      <c r="H38" s="29">
        <f t="shared" si="1"/>
        <v>0</v>
      </c>
      <c r="I38" s="28">
        <v>4658563</v>
      </c>
    </row>
    <row r="39" spans="1:9" ht="15.75" x14ac:dyDescent="0.25">
      <c r="A39" s="14">
        <v>31</v>
      </c>
      <c r="B39" s="30" t="s">
        <v>55</v>
      </c>
      <c r="C39" s="27" t="s">
        <v>69</v>
      </c>
      <c r="D39" s="97"/>
      <c r="E39" s="31">
        <v>413000</v>
      </c>
      <c r="F39" s="29">
        <f t="shared" si="0"/>
        <v>753738</v>
      </c>
      <c r="G39" s="28">
        <v>1166738</v>
      </c>
      <c r="H39" s="29">
        <f t="shared" si="1"/>
        <v>0</v>
      </c>
      <c r="I39" s="28">
        <v>1166738</v>
      </c>
    </row>
    <row r="40" spans="1:9" ht="15.75" x14ac:dyDescent="0.25">
      <c r="A40" s="14">
        <v>32</v>
      </c>
      <c r="B40" s="30" t="s">
        <v>55</v>
      </c>
      <c r="C40" s="27" t="s">
        <v>70</v>
      </c>
      <c r="D40" s="97"/>
      <c r="E40" s="31">
        <v>3101000</v>
      </c>
      <c r="F40" s="29">
        <f t="shared" si="0"/>
        <v>5672196</v>
      </c>
      <c r="G40" s="28">
        <v>8773196</v>
      </c>
      <c r="H40" s="29">
        <f t="shared" si="1"/>
        <v>0</v>
      </c>
      <c r="I40" s="28">
        <v>8773196</v>
      </c>
    </row>
    <row r="41" spans="1:9" ht="15.75" x14ac:dyDescent="0.25">
      <c r="A41" s="14">
        <v>33</v>
      </c>
      <c r="B41" s="21">
        <v>32</v>
      </c>
      <c r="C41" s="22" t="s">
        <v>71</v>
      </c>
      <c r="D41" s="96" t="s">
        <v>72</v>
      </c>
      <c r="E41" s="23">
        <f>E26+E33</f>
        <v>13127000</v>
      </c>
      <c r="F41" s="24">
        <f t="shared" ref="F41:I41" si="11">F26+F33</f>
        <v>20074936</v>
      </c>
      <c r="G41" s="25">
        <f t="shared" si="11"/>
        <v>33201936</v>
      </c>
      <c r="H41" s="24">
        <f t="shared" si="11"/>
        <v>664076</v>
      </c>
      <c r="I41" s="25">
        <f t="shared" si="11"/>
        <v>33866012</v>
      </c>
    </row>
    <row r="42" spans="1:9" ht="15.75" x14ac:dyDescent="0.25">
      <c r="A42" s="14">
        <v>34</v>
      </c>
      <c r="B42" s="15">
        <v>33</v>
      </c>
      <c r="C42" s="19" t="s">
        <v>73</v>
      </c>
      <c r="D42" s="95" t="s">
        <v>74</v>
      </c>
      <c r="E42" s="17">
        <f>SUM(E43:E46)</f>
        <v>2293000</v>
      </c>
      <c r="F42" s="12">
        <f t="shared" ref="F42:I42" si="12">SUM(F43:F46)</f>
        <v>2687764</v>
      </c>
      <c r="G42" s="20">
        <f t="shared" si="12"/>
        <v>4980764</v>
      </c>
      <c r="H42" s="12">
        <f t="shared" si="12"/>
        <v>0</v>
      </c>
      <c r="I42" s="20">
        <f t="shared" si="12"/>
        <v>4980764</v>
      </c>
    </row>
    <row r="43" spans="1:9" ht="15.75" x14ac:dyDescent="0.25">
      <c r="A43" s="14">
        <v>35</v>
      </c>
      <c r="B43" s="30" t="s">
        <v>55</v>
      </c>
      <c r="C43" s="27" t="s">
        <v>75</v>
      </c>
      <c r="D43" s="97"/>
      <c r="E43" s="31">
        <v>2255000</v>
      </c>
      <c r="F43" s="29">
        <f t="shared" si="0"/>
        <v>2687764</v>
      </c>
      <c r="G43" s="28">
        <v>4942764</v>
      </c>
      <c r="H43" s="29">
        <f t="shared" si="1"/>
        <v>0</v>
      </c>
      <c r="I43" s="28">
        <v>4942764</v>
      </c>
    </row>
    <row r="44" spans="1:9" ht="15.75" x14ac:dyDescent="0.25">
      <c r="A44" s="14">
        <v>36</v>
      </c>
      <c r="B44" s="30" t="s">
        <v>55</v>
      </c>
      <c r="C44" s="27" t="s">
        <v>76</v>
      </c>
      <c r="D44" s="97"/>
      <c r="E44" s="31">
        <v>10000</v>
      </c>
      <c r="F44" s="29">
        <f t="shared" si="0"/>
        <v>0</v>
      </c>
      <c r="G44" s="28">
        <v>10000</v>
      </c>
      <c r="H44" s="29">
        <f t="shared" si="1"/>
        <v>0</v>
      </c>
      <c r="I44" s="28">
        <v>10000</v>
      </c>
    </row>
    <row r="45" spans="1:9" ht="15.75" x14ac:dyDescent="0.25">
      <c r="A45" s="14">
        <v>37</v>
      </c>
      <c r="B45" s="30" t="s">
        <v>55</v>
      </c>
      <c r="C45" s="27" t="s">
        <v>77</v>
      </c>
      <c r="D45" s="97"/>
      <c r="E45" s="31">
        <v>28000</v>
      </c>
      <c r="F45" s="29">
        <f t="shared" si="0"/>
        <v>0</v>
      </c>
      <c r="G45" s="28">
        <v>28000</v>
      </c>
      <c r="H45" s="29">
        <f t="shared" si="1"/>
        <v>0</v>
      </c>
      <c r="I45" s="28">
        <v>28000</v>
      </c>
    </row>
    <row r="46" spans="1:9" ht="15.75" x14ac:dyDescent="0.25">
      <c r="A46" s="14">
        <v>38</v>
      </c>
      <c r="B46" s="30" t="s">
        <v>55</v>
      </c>
      <c r="C46" s="27" t="s">
        <v>78</v>
      </c>
      <c r="D46" s="97"/>
      <c r="E46" s="31">
        <v>0</v>
      </c>
      <c r="F46" s="29">
        <f t="shared" si="0"/>
        <v>0</v>
      </c>
      <c r="G46" s="28">
        <v>0</v>
      </c>
      <c r="H46" s="29">
        <f t="shared" si="1"/>
        <v>0</v>
      </c>
      <c r="I46" s="28">
        <v>0</v>
      </c>
    </row>
    <row r="47" spans="1:9" ht="15.75" x14ac:dyDescent="0.25">
      <c r="A47" s="14">
        <v>39</v>
      </c>
      <c r="B47" s="15">
        <v>34</v>
      </c>
      <c r="C47" s="19" t="s">
        <v>79</v>
      </c>
      <c r="D47" s="95" t="s">
        <v>80</v>
      </c>
      <c r="E47" s="17">
        <f>E48</f>
        <v>1251000</v>
      </c>
      <c r="F47" s="17">
        <f t="shared" ref="F47:G47" si="13">F48</f>
        <v>-315000</v>
      </c>
      <c r="G47" s="17">
        <f t="shared" si="13"/>
        <v>936000</v>
      </c>
      <c r="H47" s="17">
        <v>150000</v>
      </c>
      <c r="I47" s="17">
        <v>1086000</v>
      </c>
    </row>
    <row r="48" spans="1:9" ht="15.75" x14ac:dyDescent="0.25">
      <c r="A48" s="14">
        <v>40</v>
      </c>
      <c r="B48" s="30" t="s">
        <v>55</v>
      </c>
      <c r="C48" s="27" t="s">
        <v>81</v>
      </c>
      <c r="D48" s="97"/>
      <c r="E48" s="31">
        <v>1251000</v>
      </c>
      <c r="F48" s="29">
        <f t="shared" si="0"/>
        <v>-315000</v>
      </c>
      <c r="G48" s="28">
        <v>936000</v>
      </c>
      <c r="H48" s="29">
        <v>150000</v>
      </c>
      <c r="I48" s="28">
        <v>1086000</v>
      </c>
    </row>
    <row r="49" spans="1:9" ht="15.75" x14ac:dyDescent="0.25">
      <c r="A49" s="14">
        <v>41</v>
      </c>
      <c r="B49" s="21">
        <v>35</v>
      </c>
      <c r="C49" s="22" t="s">
        <v>82</v>
      </c>
      <c r="D49" s="96" t="s">
        <v>83</v>
      </c>
      <c r="E49" s="23">
        <f>E42+E47</f>
        <v>3544000</v>
      </c>
      <c r="F49" s="24">
        <f t="shared" ref="F49:I49" si="14">F42+F47</f>
        <v>2372764</v>
      </c>
      <c r="G49" s="25">
        <f t="shared" si="14"/>
        <v>5916764</v>
      </c>
      <c r="H49" s="24">
        <f t="shared" si="14"/>
        <v>150000</v>
      </c>
      <c r="I49" s="25">
        <f t="shared" si="14"/>
        <v>6066764</v>
      </c>
    </row>
    <row r="50" spans="1:9" ht="15.75" x14ac:dyDescent="0.25">
      <c r="A50" s="14">
        <v>42</v>
      </c>
      <c r="B50" s="15">
        <v>36</v>
      </c>
      <c r="C50" s="19" t="s">
        <v>84</v>
      </c>
      <c r="D50" s="95" t="s">
        <v>85</v>
      </c>
      <c r="E50" s="17">
        <f>SUM(E51:E54)</f>
        <v>11154000</v>
      </c>
      <c r="F50" s="12">
        <f t="shared" ref="F50:I50" si="15">SUM(F51:F54)</f>
        <v>6679615</v>
      </c>
      <c r="G50" s="20">
        <f t="shared" si="15"/>
        <v>17833615</v>
      </c>
      <c r="H50" s="12">
        <f t="shared" si="15"/>
        <v>957247</v>
      </c>
      <c r="I50" s="20">
        <f t="shared" si="15"/>
        <v>18790862</v>
      </c>
    </row>
    <row r="51" spans="1:9" ht="15.75" x14ac:dyDescent="0.25">
      <c r="A51" s="14">
        <v>43</v>
      </c>
      <c r="B51" s="30" t="s">
        <v>55</v>
      </c>
      <c r="C51" s="27" t="s">
        <v>86</v>
      </c>
      <c r="D51" s="97"/>
      <c r="E51" s="31">
        <v>3290000</v>
      </c>
      <c r="F51" s="29">
        <f t="shared" si="0"/>
        <v>1970916</v>
      </c>
      <c r="G51" s="28">
        <v>5260916</v>
      </c>
      <c r="H51" s="29">
        <f t="shared" si="1"/>
        <v>300000</v>
      </c>
      <c r="I51" s="28">
        <v>5560916</v>
      </c>
    </row>
    <row r="52" spans="1:9" ht="15.75" x14ac:dyDescent="0.25">
      <c r="A52" s="14">
        <v>44</v>
      </c>
      <c r="B52" s="30" t="s">
        <v>55</v>
      </c>
      <c r="C52" s="27" t="s">
        <v>87</v>
      </c>
      <c r="D52" s="97"/>
      <c r="E52" s="31">
        <v>4867000</v>
      </c>
      <c r="F52" s="29">
        <f t="shared" si="0"/>
        <v>2913806</v>
      </c>
      <c r="G52" s="28">
        <v>7780806</v>
      </c>
      <c r="H52" s="29">
        <f t="shared" si="1"/>
        <v>300000</v>
      </c>
      <c r="I52" s="28">
        <v>8080806</v>
      </c>
    </row>
    <row r="53" spans="1:9" ht="15.75" x14ac:dyDescent="0.25">
      <c r="A53" s="14">
        <v>45</v>
      </c>
      <c r="B53" s="30" t="s">
        <v>55</v>
      </c>
      <c r="C53" s="27" t="s">
        <v>88</v>
      </c>
      <c r="D53" s="97"/>
      <c r="E53" s="31">
        <v>2227000</v>
      </c>
      <c r="F53" s="29">
        <f t="shared" si="0"/>
        <v>1334373</v>
      </c>
      <c r="G53" s="28">
        <v>3561373</v>
      </c>
      <c r="H53" s="29">
        <f t="shared" si="1"/>
        <v>307247</v>
      </c>
      <c r="I53" s="28">
        <v>3868620</v>
      </c>
    </row>
    <row r="54" spans="1:9" ht="15.75" x14ac:dyDescent="0.25">
      <c r="A54" s="14">
        <v>46</v>
      </c>
      <c r="B54" s="30" t="s">
        <v>55</v>
      </c>
      <c r="C54" s="27" t="s">
        <v>89</v>
      </c>
      <c r="D54" s="97"/>
      <c r="E54" s="31">
        <v>770000</v>
      </c>
      <c r="F54" s="29">
        <f t="shared" si="0"/>
        <v>460520</v>
      </c>
      <c r="G54" s="28">
        <v>1230520</v>
      </c>
      <c r="H54" s="29">
        <f t="shared" si="1"/>
        <v>50000</v>
      </c>
      <c r="I54" s="28">
        <v>1280520</v>
      </c>
    </row>
    <row r="55" spans="1:9" ht="15.75" x14ac:dyDescent="0.25">
      <c r="A55" s="14"/>
      <c r="B55" s="116">
        <v>37</v>
      </c>
      <c r="C55" s="19" t="s">
        <v>271</v>
      </c>
      <c r="D55" s="95" t="s">
        <v>272</v>
      </c>
      <c r="E55" s="17">
        <v>0</v>
      </c>
      <c r="F55" s="12">
        <f t="shared" si="0"/>
        <v>0</v>
      </c>
      <c r="G55" s="117">
        <v>0</v>
      </c>
      <c r="H55" s="12">
        <f>I55-G55</f>
        <v>26679</v>
      </c>
      <c r="I55" s="117">
        <v>26679</v>
      </c>
    </row>
    <row r="56" spans="1:9" ht="15.75" x14ac:dyDescent="0.25">
      <c r="A56" s="14">
        <v>47</v>
      </c>
      <c r="B56" s="15">
        <v>38</v>
      </c>
      <c r="C56" s="19" t="s">
        <v>90</v>
      </c>
      <c r="D56" s="95" t="s">
        <v>91</v>
      </c>
      <c r="E56" s="17">
        <v>414000</v>
      </c>
      <c r="F56" s="12">
        <f t="shared" si="0"/>
        <v>-113680</v>
      </c>
      <c r="G56" s="20">
        <v>300320</v>
      </c>
      <c r="H56" s="12">
        <f t="shared" si="1"/>
        <v>10000</v>
      </c>
      <c r="I56" s="20">
        <v>310320</v>
      </c>
    </row>
    <row r="57" spans="1:9" ht="15.75" x14ac:dyDescent="0.25">
      <c r="A57" s="14">
        <v>48</v>
      </c>
      <c r="B57" s="15">
        <v>40</v>
      </c>
      <c r="C57" s="19" t="s">
        <v>92</v>
      </c>
      <c r="D57" s="95" t="s">
        <v>93</v>
      </c>
      <c r="E57" s="17">
        <v>4054000</v>
      </c>
      <c r="F57" s="12">
        <f t="shared" si="0"/>
        <v>1854038</v>
      </c>
      <c r="G57" s="20">
        <v>5908038</v>
      </c>
      <c r="H57" s="12">
        <f t="shared" si="1"/>
        <v>134756</v>
      </c>
      <c r="I57" s="20">
        <v>6042794</v>
      </c>
    </row>
    <row r="58" spans="1:9" ht="15.75" x14ac:dyDescent="0.25">
      <c r="A58" s="14">
        <v>49</v>
      </c>
      <c r="B58" s="15">
        <v>41</v>
      </c>
      <c r="C58" s="19" t="s">
        <v>94</v>
      </c>
      <c r="D58" s="95" t="s">
        <v>95</v>
      </c>
      <c r="E58" s="17">
        <v>70000</v>
      </c>
      <c r="F58" s="12">
        <f t="shared" si="0"/>
        <v>-70000</v>
      </c>
      <c r="G58" s="20">
        <v>0</v>
      </c>
      <c r="H58" s="12">
        <f t="shared" si="1"/>
        <v>0</v>
      </c>
      <c r="I58" s="20">
        <v>0</v>
      </c>
    </row>
    <row r="59" spans="1:9" ht="15.75" x14ac:dyDescent="0.25">
      <c r="A59" s="14">
        <v>50</v>
      </c>
      <c r="B59" s="15">
        <v>43</v>
      </c>
      <c r="C59" s="16" t="s">
        <v>96</v>
      </c>
      <c r="D59" s="95" t="s">
        <v>97</v>
      </c>
      <c r="E59" s="17">
        <f>SUM(E60:E64)</f>
        <v>214000</v>
      </c>
      <c r="F59" s="12">
        <f t="shared" ref="F59:I59" si="16">SUM(F60:F64)</f>
        <v>2014880</v>
      </c>
      <c r="G59" s="18">
        <f t="shared" si="16"/>
        <v>2228880</v>
      </c>
      <c r="H59" s="12">
        <f t="shared" si="16"/>
        <v>73200</v>
      </c>
      <c r="I59" s="18">
        <f t="shared" si="16"/>
        <v>2302080</v>
      </c>
    </row>
    <row r="60" spans="1:9" ht="15.75" x14ac:dyDescent="0.25">
      <c r="A60" s="14">
        <v>51</v>
      </c>
      <c r="B60" s="30" t="s">
        <v>55</v>
      </c>
      <c r="C60" s="27" t="s">
        <v>98</v>
      </c>
      <c r="D60" s="97"/>
      <c r="E60" s="31">
        <v>94000</v>
      </c>
      <c r="F60" s="29">
        <f t="shared" si="0"/>
        <v>884924</v>
      </c>
      <c r="G60" s="28">
        <v>978924</v>
      </c>
      <c r="H60" s="29">
        <f t="shared" si="1"/>
        <v>73200</v>
      </c>
      <c r="I60" s="28">
        <v>1052124</v>
      </c>
    </row>
    <row r="61" spans="1:9" ht="15.75" x14ac:dyDescent="0.25">
      <c r="A61" s="14">
        <v>52</v>
      </c>
      <c r="B61" s="30" t="s">
        <v>55</v>
      </c>
      <c r="C61" s="27" t="s">
        <v>99</v>
      </c>
      <c r="D61" s="97"/>
      <c r="E61" s="31">
        <v>0</v>
      </c>
      <c r="F61" s="29">
        <f t="shared" si="0"/>
        <v>0</v>
      </c>
      <c r="G61" s="28">
        <v>0</v>
      </c>
      <c r="H61" s="29">
        <f t="shared" si="1"/>
        <v>0</v>
      </c>
      <c r="I61" s="28">
        <v>0</v>
      </c>
    </row>
    <row r="62" spans="1:9" ht="15.75" x14ac:dyDescent="0.25">
      <c r="A62" s="14">
        <v>53</v>
      </c>
      <c r="B62" s="30" t="s">
        <v>55</v>
      </c>
      <c r="C62" s="27" t="s">
        <v>100</v>
      </c>
      <c r="D62" s="97"/>
      <c r="E62" s="31">
        <v>20000</v>
      </c>
      <c r="F62" s="29">
        <f t="shared" si="0"/>
        <v>188400</v>
      </c>
      <c r="G62" s="28">
        <v>208400</v>
      </c>
      <c r="H62" s="29">
        <f t="shared" si="1"/>
        <v>0</v>
      </c>
      <c r="I62" s="28">
        <v>208400</v>
      </c>
    </row>
    <row r="63" spans="1:9" ht="15.75" x14ac:dyDescent="0.25">
      <c r="A63" s="14">
        <v>54</v>
      </c>
      <c r="B63" s="30" t="s">
        <v>55</v>
      </c>
      <c r="C63" s="27" t="s">
        <v>101</v>
      </c>
      <c r="D63" s="97"/>
      <c r="E63" s="31">
        <v>100000</v>
      </c>
      <c r="F63" s="29">
        <f t="shared" si="0"/>
        <v>941556</v>
      </c>
      <c r="G63" s="28">
        <v>1041556</v>
      </c>
      <c r="H63" s="29">
        <f t="shared" si="1"/>
        <v>0</v>
      </c>
      <c r="I63" s="28">
        <v>1041556</v>
      </c>
    </row>
    <row r="64" spans="1:9" ht="15.75" x14ac:dyDescent="0.25">
      <c r="A64" s="14">
        <v>55</v>
      </c>
      <c r="B64" s="30" t="s">
        <v>55</v>
      </c>
      <c r="C64" s="27" t="s">
        <v>102</v>
      </c>
      <c r="D64" s="97"/>
      <c r="E64" s="31">
        <v>0</v>
      </c>
      <c r="F64" s="29">
        <f t="shared" si="0"/>
        <v>0</v>
      </c>
      <c r="G64" s="28">
        <v>0</v>
      </c>
      <c r="H64" s="29">
        <f t="shared" si="1"/>
        <v>0</v>
      </c>
      <c r="I64" s="28">
        <v>0</v>
      </c>
    </row>
    <row r="65" spans="1:9" ht="15.75" x14ac:dyDescent="0.25">
      <c r="A65" s="14">
        <v>56</v>
      </c>
      <c r="B65" s="15">
        <v>44</v>
      </c>
      <c r="C65" s="19" t="s">
        <v>103</v>
      </c>
      <c r="D65" s="95" t="s">
        <v>104</v>
      </c>
      <c r="E65" s="17">
        <f>SUM(E66:E69)</f>
        <v>9290000</v>
      </c>
      <c r="F65" s="12">
        <f t="shared" ref="F65:I65" si="17">SUM(F66:F69)</f>
        <v>4739789</v>
      </c>
      <c r="G65" s="20">
        <f t="shared" si="17"/>
        <v>14029789</v>
      </c>
      <c r="H65" s="12">
        <f t="shared" si="17"/>
        <v>4802065</v>
      </c>
      <c r="I65" s="12">
        <f t="shared" si="17"/>
        <v>18831854</v>
      </c>
    </row>
    <row r="66" spans="1:9" ht="15.75" x14ac:dyDescent="0.25">
      <c r="A66" s="14">
        <v>57</v>
      </c>
      <c r="B66" s="30" t="s">
        <v>55</v>
      </c>
      <c r="C66" s="27" t="s">
        <v>105</v>
      </c>
      <c r="D66" s="97"/>
      <c r="E66" s="31">
        <v>15000</v>
      </c>
      <c r="F66" s="29">
        <f t="shared" si="0"/>
        <v>0</v>
      </c>
      <c r="G66" s="28">
        <v>15000</v>
      </c>
      <c r="H66" s="29">
        <v>2000000</v>
      </c>
      <c r="I66" s="28">
        <v>2015000</v>
      </c>
    </row>
    <row r="67" spans="1:9" ht="15.75" x14ac:dyDescent="0.25">
      <c r="A67" s="14">
        <v>58</v>
      </c>
      <c r="B67" s="30" t="s">
        <v>55</v>
      </c>
      <c r="C67" s="27" t="s">
        <v>106</v>
      </c>
      <c r="D67" s="97"/>
      <c r="E67" s="31">
        <v>640000</v>
      </c>
      <c r="F67" s="29">
        <f t="shared" si="0"/>
        <v>334100</v>
      </c>
      <c r="G67" s="28">
        <v>974100</v>
      </c>
      <c r="H67" s="29">
        <f t="shared" si="1"/>
        <v>0</v>
      </c>
      <c r="I67" s="28">
        <v>974100</v>
      </c>
    </row>
    <row r="68" spans="1:9" ht="15.75" x14ac:dyDescent="0.25">
      <c r="A68" s="14">
        <v>59</v>
      </c>
      <c r="B68" s="30" t="s">
        <v>55</v>
      </c>
      <c r="C68" s="27" t="s">
        <v>107</v>
      </c>
      <c r="D68" s="97"/>
      <c r="E68" s="31">
        <v>565000</v>
      </c>
      <c r="F68" s="29">
        <f t="shared" si="0"/>
        <v>288011</v>
      </c>
      <c r="G68" s="28">
        <v>853011</v>
      </c>
      <c r="H68" s="29">
        <f t="shared" si="1"/>
        <v>0</v>
      </c>
      <c r="I68" s="28">
        <v>853011</v>
      </c>
    </row>
    <row r="69" spans="1:9" ht="15.75" x14ac:dyDescent="0.25">
      <c r="A69" s="14">
        <v>60</v>
      </c>
      <c r="B69" s="30" t="s">
        <v>55</v>
      </c>
      <c r="C69" s="27" t="s">
        <v>108</v>
      </c>
      <c r="D69" s="97"/>
      <c r="E69" s="31">
        <v>8070000</v>
      </c>
      <c r="F69" s="29">
        <f t="shared" si="0"/>
        <v>4117678</v>
      </c>
      <c r="G69" s="28">
        <v>12187678</v>
      </c>
      <c r="H69" s="29">
        <f t="shared" si="1"/>
        <v>2802065</v>
      </c>
      <c r="I69" s="28">
        <v>14989743</v>
      </c>
    </row>
    <row r="70" spans="1:9" ht="15.75" x14ac:dyDescent="0.25">
      <c r="A70" s="14">
        <v>61</v>
      </c>
      <c r="B70" s="21">
        <v>46</v>
      </c>
      <c r="C70" s="22" t="s">
        <v>109</v>
      </c>
      <c r="D70" s="96" t="s">
        <v>110</v>
      </c>
      <c r="E70" s="23">
        <f>E50+E55+E56+E57+E58+E59+E65</f>
        <v>25196000</v>
      </c>
      <c r="F70" s="24">
        <f t="shared" ref="F70" si="18">F50+F56+F57+F58+F59+F65</f>
        <v>15104642</v>
      </c>
      <c r="G70" s="25">
        <f t="shared" ref="G70:I70" si="19">G50+G55+G56+G57+G58+G59+G65</f>
        <v>40300642</v>
      </c>
      <c r="H70" s="24">
        <f t="shared" si="19"/>
        <v>6003947</v>
      </c>
      <c r="I70" s="25">
        <f t="shared" si="19"/>
        <v>46304589</v>
      </c>
    </row>
    <row r="71" spans="1:9" ht="15.75" x14ac:dyDescent="0.25">
      <c r="A71" s="14">
        <v>62</v>
      </c>
      <c r="B71" s="15">
        <v>47</v>
      </c>
      <c r="C71" s="19" t="s">
        <v>111</v>
      </c>
      <c r="D71" s="95" t="s">
        <v>112</v>
      </c>
      <c r="E71" s="17">
        <v>218000</v>
      </c>
      <c r="F71" s="12">
        <f t="shared" si="0"/>
        <v>-218000</v>
      </c>
      <c r="G71" s="20">
        <v>0</v>
      </c>
      <c r="H71" s="12">
        <f t="shared" si="1"/>
        <v>276500</v>
      </c>
      <c r="I71" s="20">
        <v>276500</v>
      </c>
    </row>
    <row r="72" spans="1:9" ht="15.75" x14ac:dyDescent="0.25">
      <c r="A72" s="14">
        <v>63</v>
      </c>
      <c r="B72" s="15">
        <v>48</v>
      </c>
      <c r="C72" s="19" t="s">
        <v>113</v>
      </c>
      <c r="D72" s="95" t="s">
        <v>114</v>
      </c>
      <c r="E72" s="17">
        <v>718000</v>
      </c>
      <c r="F72" s="12">
        <f t="shared" si="0"/>
        <v>293470</v>
      </c>
      <c r="G72" s="20">
        <v>1011470</v>
      </c>
      <c r="H72" s="12">
        <v>121396</v>
      </c>
      <c r="I72" s="20">
        <v>1132866</v>
      </c>
    </row>
    <row r="73" spans="1:9" ht="15.75" x14ac:dyDescent="0.25">
      <c r="A73" s="14">
        <v>64</v>
      </c>
      <c r="B73" s="21">
        <v>49</v>
      </c>
      <c r="C73" s="22" t="s">
        <v>115</v>
      </c>
      <c r="D73" s="96" t="s">
        <v>116</v>
      </c>
      <c r="E73" s="23">
        <f>SUM(E71:E72)</f>
        <v>936000</v>
      </c>
      <c r="F73" s="24">
        <f t="shared" ref="F73:I73" si="20">SUM(F71:F72)</f>
        <v>75470</v>
      </c>
      <c r="G73" s="25">
        <f t="shared" si="20"/>
        <v>1011470</v>
      </c>
      <c r="H73" s="24">
        <f t="shared" si="20"/>
        <v>397896</v>
      </c>
      <c r="I73" s="25">
        <f t="shared" si="20"/>
        <v>1409366</v>
      </c>
    </row>
    <row r="74" spans="1:9" ht="15.75" x14ac:dyDescent="0.25">
      <c r="A74" s="14">
        <v>65</v>
      </c>
      <c r="B74" s="15">
        <v>50</v>
      </c>
      <c r="C74" s="19" t="s">
        <v>117</v>
      </c>
      <c r="D74" s="95" t="s">
        <v>118</v>
      </c>
      <c r="E74" s="17">
        <v>10323120</v>
      </c>
      <c r="F74" s="12">
        <f t="shared" si="0"/>
        <v>8900796</v>
      </c>
      <c r="G74" s="20">
        <v>19223916</v>
      </c>
      <c r="H74" s="12">
        <v>870961</v>
      </c>
      <c r="I74" s="20">
        <v>20094877</v>
      </c>
    </row>
    <row r="75" spans="1:9" ht="15.75" x14ac:dyDescent="0.25">
      <c r="A75" s="14">
        <v>66</v>
      </c>
      <c r="B75" s="15">
        <v>59</v>
      </c>
      <c r="C75" s="19" t="s">
        <v>119</v>
      </c>
      <c r="D75" s="95" t="s">
        <v>120</v>
      </c>
      <c r="E75" s="17">
        <f>SUM(E76:E79)</f>
        <v>360000</v>
      </c>
      <c r="F75" s="12">
        <f t="shared" ref="F75:I75" si="21">SUM(F76:F79)</f>
        <v>188811</v>
      </c>
      <c r="G75" s="20">
        <f t="shared" si="21"/>
        <v>548811</v>
      </c>
      <c r="H75" s="12">
        <f t="shared" si="21"/>
        <v>0</v>
      </c>
      <c r="I75" s="20">
        <f t="shared" si="21"/>
        <v>548811</v>
      </c>
    </row>
    <row r="76" spans="1:9" ht="15.75" x14ac:dyDescent="0.25">
      <c r="A76" s="14">
        <v>67</v>
      </c>
      <c r="B76" s="30" t="s">
        <v>55</v>
      </c>
      <c r="C76" s="27" t="s">
        <v>121</v>
      </c>
      <c r="D76" s="97"/>
      <c r="E76" s="31">
        <v>290000</v>
      </c>
      <c r="F76" s="29">
        <f t="shared" si="0"/>
        <v>178081</v>
      </c>
      <c r="G76" s="28">
        <v>468081</v>
      </c>
      <c r="H76" s="29">
        <f t="shared" ref="H76:H108" si="22">I76-G76</f>
        <v>0</v>
      </c>
      <c r="I76" s="28">
        <v>468081</v>
      </c>
    </row>
    <row r="77" spans="1:9" ht="15.75" x14ac:dyDescent="0.25">
      <c r="A77" s="14">
        <v>68</v>
      </c>
      <c r="B77" s="30" t="s">
        <v>55</v>
      </c>
      <c r="C77" s="27" t="s">
        <v>122</v>
      </c>
      <c r="D77" s="97"/>
      <c r="E77" s="31">
        <v>50000</v>
      </c>
      <c r="F77" s="29">
        <f t="shared" ref="F77:F108" si="23">G77-E77</f>
        <v>10730</v>
      </c>
      <c r="G77" s="28">
        <v>60730</v>
      </c>
      <c r="H77" s="29">
        <f t="shared" si="22"/>
        <v>0</v>
      </c>
      <c r="I77" s="28">
        <v>60730</v>
      </c>
    </row>
    <row r="78" spans="1:9" ht="15.75" x14ac:dyDescent="0.25">
      <c r="A78" s="14">
        <v>69</v>
      </c>
      <c r="B78" s="30" t="s">
        <v>55</v>
      </c>
      <c r="C78" s="27" t="s">
        <v>123</v>
      </c>
      <c r="D78" s="97"/>
      <c r="E78" s="31">
        <v>20000</v>
      </c>
      <c r="F78" s="29">
        <f t="shared" si="23"/>
        <v>0</v>
      </c>
      <c r="G78" s="28">
        <v>20000</v>
      </c>
      <c r="H78" s="29">
        <f t="shared" si="22"/>
        <v>0</v>
      </c>
      <c r="I78" s="28">
        <v>20000</v>
      </c>
    </row>
    <row r="79" spans="1:9" ht="15.75" x14ac:dyDescent="0.25">
      <c r="A79" s="14">
        <v>70</v>
      </c>
      <c r="B79" s="30" t="s">
        <v>55</v>
      </c>
      <c r="C79" s="27" t="s">
        <v>124</v>
      </c>
      <c r="D79" s="97"/>
      <c r="E79" s="31">
        <v>0</v>
      </c>
      <c r="F79" s="29">
        <f t="shared" si="23"/>
        <v>0</v>
      </c>
      <c r="G79" s="28"/>
      <c r="H79" s="29">
        <f t="shared" si="22"/>
        <v>0</v>
      </c>
      <c r="I79" s="28">
        <v>0</v>
      </c>
    </row>
    <row r="80" spans="1:9" ht="15.75" x14ac:dyDescent="0.25">
      <c r="A80" s="14">
        <v>71</v>
      </c>
      <c r="B80" s="21">
        <v>60</v>
      </c>
      <c r="C80" s="22" t="s">
        <v>125</v>
      </c>
      <c r="D80" s="96" t="s">
        <v>126</v>
      </c>
      <c r="E80" s="23">
        <f>E74+E75</f>
        <v>10683120</v>
      </c>
      <c r="F80" s="24">
        <f t="shared" ref="F80:G80" si="24">F74+F75</f>
        <v>9089607</v>
      </c>
      <c r="G80" s="25">
        <f t="shared" si="24"/>
        <v>19772727</v>
      </c>
      <c r="H80" s="24">
        <f t="shared" ref="H80:I80" si="25">H74+H75</f>
        <v>870961</v>
      </c>
      <c r="I80" s="25">
        <f t="shared" si="25"/>
        <v>20643688</v>
      </c>
    </row>
    <row r="81" spans="1:9" ht="15.75" x14ac:dyDescent="0.25">
      <c r="A81" s="14">
        <v>72</v>
      </c>
      <c r="B81" s="32">
        <v>61</v>
      </c>
      <c r="C81" s="33" t="s">
        <v>127</v>
      </c>
      <c r="D81" s="98" t="s">
        <v>128</v>
      </c>
      <c r="E81" s="23">
        <f>E41+E49+E70+E73+E80</f>
        <v>53486120</v>
      </c>
      <c r="F81" s="24">
        <f>F41+F49+F70+F73+F80</f>
        <v>46717419</v>
      </c>
      <c r="G81" s="25">
        <f>G41+G49+G70+G73+G80</f>
        <v>100203539</v>
      </c>
      <c r="H81" s="24">
        <f t="shared" ref="H81:I81" si="26">H41+H49+H70+H73+H80</f>
        <v>8086880</v>
      </c>
      <c r="I81" s="25">
        <f t="shared" si="26"/>
        <v>108290419</v>
      </c>
    </row>
    <row r="82" spans="1:9" ht="15.75" x14ac:dyDescent="0.25">
      <c r="A82" s="14">
        <v>73</v>
      </c>
      <c r="B82" s="15">
        <v>98</v>
      </c>
      <c r="C82" s="34" t="s">
        <v>129</v>
      </c>
      <c r="D82" s="95" t="s">
        <v>130</v>
      </c>
      <c r="E82" s="17">
        <f>SUM(E83:E85)</f>
        <v>2400000</v>
      </c>
      <c r="F82" s="12">
        <f t="shared" ref="F82:I82" si="27">SUM(F83:F85)</f>
        <v>-2400000</v>
      </c>
      <c r="G82" s="35">
        <f t="shared" si="27"/>
        <v>0</v>
      </c>
      <c r="H82" s="12">
        <f t="shared" si="27"/>
        <v>903911</v>
      </c>
      <c r="I82" s="35">
        <f t="shared" si="27"/>
        <v>903911</v>
      </c>
    </row>
    <row r="83" spans="1:9" ht="15.75" x14ac:dyDescent="0.25">
      <c r="A83" s="14">
        <v>74</v>
      </c>
      <c r="B83" s="30" t="s">
        <v>55</v>
      </c>
      <c r="C83" s="27" t="s">
        <v>131</v>
      </c>
      <c r="D83" s="97"/>
      <c r="E83" s="31">
        <v>800000</v>
      </c>
      <c r="F83" s="29">
        <f t="shared" si="23"/>
        <v>-800000</v>
      </c>
      <c r="G83" s="28">
        <v>0</v>
      </c>
      <c r="H83" s="29">
        <f t="shared" si="22"/>
        <v>0</v>
      </c>
      <c r="I83" s="28">
        <v>0</v>
      </c>
    </row>
    <row r="84" spans="1:9" ht="15.75" x14ac:dyDescent="0.25">
      <c r="A84" s="14">
        <v>75</v>
      </c>
      <c r="B84" s="30" t="s">
        <v>55</v>
      </c>
      <c r="C84" s="27" t="s">
        <v>132</v>
      </c>
      <c r="D84" s="97"/>
      <c r="E84" s="31">
        <v>0</v>
      </c>
      <c r="F84" s="29">
        <f t="shared" si="23"/>
        <v>0</v>
      </c>
      <c r="G84" s="28">
        <v>0</v>
      </c>
      <c r="H84" s="29">
        <f t="shared" si="22"/>
        <v>0</v>
      </c>
      <c r="I84" s="28">
        <v>0</v>
      </c>
    </row>
    <row r="85" spans="1:9" ht="15.75" x14ac:dyDescent="0.25">
      <c r="A85" s="14">
        <v>76</v>
      </c>
      <c r="B85" s="30" t="s">
        <v>55</v>
      </c>
      <c r="C85" s="27" t="s">
        <v>133</v>
      </c>
      <c r="D85" s="97"/>
      <c r="E85" s="31">
        <v>1600000</v>
      </c>
      <c r="F85" s="29">
        <f t="shared" si="23"/>
        <v>-1600000</v>
      </c>
      <c r="G85" s="28">
        <v>0</v>
      </c>
      <c r="H85" s="29">
        <f t="shared" si="22"/>
        <v>903911</v>
      </c>
      <c r="I85" s="28">
        <v>903911</v>
      </c>
    </row>
    <row r="86" spans="1:9" ht="15.75" x14ac:dyDescent="0.25">
      <c r="A86" s="14">
        <v>77</v>
      </c>
      <c r="B86" s="15">
        <v>101</v>
      </c>
      <c r="C86" s="34" t="s">
        <v>134</v>
      </c>
      <c r="D86" s="95" t="s">
        <v>135</v>
      </c>
      <c r="E86" s="17">
        <f>SUM(E87:E93)</f>
        <v>20543871</v>
      </c>
      <c r="F86" s="12">
        <f t="shared" ref="F86:I86" si="28">SUM(F87:F93)</f>
        <v>-17488631</v>
      </c>
      <c r="G86" s="35">
        <f t="shared" si="28"/>
        <v>3055240</v>
      </c>
      <c r="H86" s="12">
        <f t="shared" si="28"/>
        <v>276535</v>
      </c>
      <c r="I86" s="35">
        <f t="shared" si="28"/>
        <v>3331775</v>
      </c>
    </row>
    <row r="87" spans="1:9" ht="15.75" x14ac:dyDescent="0.25">
      <c r="A87" s="14">
        <v>78</v>
      </c>
      <c r="B87" s="30" t="s">
        <v>55</v>
      </c>
      <c r="C87" s="27" t="s">
        <v>136</v>
      </c>
      <c r="D87" s="97"/>
      <c r="E87" s="31">
        <v>2539355</v>
      </c>
      <c r="F87" s="29">
        <f t="shared" si="23"/>
        <v>-2539355</v>
      </c>
      <c r="G87" s="28">
        <v>0</v>
      </c>
      <c r="H87" s="29">
        <f t="shared" si="22"/>
        <v>0</v>
      </c>
      <c r="I87" s="28">
        <v>0</v>
      </c>
    </row>
    <row r="88" spans="1:9" ht="15.75" x14ac:dyDescent="0.25">
      <c r="A88" s="14">
        <v>79</v>
      </c>
      <c r="B88" s="30" t="s">
        <v>55</v>
      </c>
      <c r="C88" s="27" t="s">
        <v>137</v>
      </c>
      <c r="D88" s="97"/>
      <c r="E88" s="31">
        <v>150000</v>
      </c>
      <c r="F88" s="29">
        <f t="shared" si="23"/>
        <v>-150000</v>
      </c>
      <c r="G88" s="28">
        <v>0</v>
      </c>
      <c r="H88" s="29">
        <f t="shared" si="22"/>
        <v>0</v>
      </c>
      <c r="I88" s="28">
        <v>0</v>
      </c>
    </row>
    <row r="89" spans="1:9" ht="15.75" x14ac:dyDescent="0.25">
      <c r="A89" s="14">
        <v>80</v>
      </c>
      <c r="B89" s="30" t="s">
        <v>55</v>
      </c>
      <c r="C89" s="27" t="s">
        <v>138</v>
      </c>
      <c r="D89" s="97"/>
      <c r="E89" s="31">
        <v>9775256</v>
      </c>
      <c r="F89" s="29">
        <f t="shared" si="23"/>
        <v>-6720016</v>
      </c>
      <c r="G89" s="28">
        <v>3055240</v>
      </c>
      <c r="H89" s="29">
        <f t="shared" si="22"/>
        <v>276535</v>
      </c>
      <c r="I89" s="28">
        <v>3331775</v>
      </c>
    </row>
    <row r="90" spans="1:9" ht="15.75" x14ac:dyDescent="0.25">
      <c r="A90" s="14">
        <v>81</v>
      </c>
      <c r="B90" s="30" t="s">
        <v>55</v>
      </c>
      <c r="C90" s="27" t="s">
        <v>139</v>
      </c>
      <c r="D90" s="97"/>
      <c r="E90" s="31">
        <v>2537000</v>
      </c>
      <c r="F90" s="29">
        <f t="shared" si="23"/>
        <v>-2537000</v>
      </c>
      <c r="G90" s="28">
        <v>0</v>
      </c>
      <c r="H90" s="29">
        <f t="shared" si="22"/>
        <v>0</v>
      </c>
      <c r="I90" s="28">
        <v>0</v>
      </c>
    </row>
    <row r="91" spans="1:9" ht="15.75" x14ac:dyDescent="0.25">
      <c r="A91" s="14">
        <v>82</v>
      </c>
      <c r="B91" s="30" t="s">
        <v>55</v>
      </c>
      <c r="C91" s="27" t="s">
        <v>140</v>
      </c>
      <c r="D91" s="97"/>
      <c r="E91" s="31">
        <v>2000000</v>
      </c>
      <c r="F91" s="29">
        <f t="shared" si="23"/>
        <v>-2000000</v>
      </c>
      <c r="G91" s="28">
        <v>0</v>
      </c>
      <c r="H91" s="29">
        <f t="shared" si="22"/>
        <v>0</v>
      </c>
      <c r="I91" s="28">
        <v>0</v>
      </c>
    </row>
    <row r="92" spans="1:9" ht="15.75" x14ac:dyDescent="0.25">
      <c r="A92" s="14">
        <v>83</v>
      </c>
      <c r="B92" s="30" t="s">
        <v>55</v>
      </c>
      <c r="C92" s="27" t="s">
        <v>141</v>
      </c>
      <c r="D92" s="97"/>
      <c r="E92" s="31">
        <v>2842260</v>
      </c>
      <c r="F92" s="29">
        <f t="shared" si="23"/>
        <v>-2842260</v>
      </c>
      <c r="G92" s="28">
        <v>0</v>
      </c>
      <c r="H92" s="29">
        <f t="shared" si="22"/>
        <v>0</v>
      </c>
      <c r="I92" s="28">
        <v>0</v>
      </c>
    </row>
    <row r="93" spans="1:9" ht="15.75" x14ac:dyDescent="0.25">
      <c r="A93" s="14">
        <v>84</v>
      </c>
      <c r="B93" s="30" t="s">
        <v>55</v>
      </c>
      <c r="C93" s="27" t="s">
        <v>142</v>
      </c>
      <c r="D93" s="97"/>
      <c r="E93" s="31">
        <v>700000</v>
      </c>
      <c r="F93" s="29">
        <f t="shared" si="23"/>
        <v>-700000</v>
      </c>
      <c r="G93" s="28">
        <v>0</v>
      </c>
      <c r="H93" s="29">
        <f t="shared" si="22"/>
        <v>0</v>
      </c>
      <c r="I93" s="28">
        <v>0</v>
      </c>
    </row>
    <row r="94" spans="1:9" ht="31.5" x14ac:dyDescent="0.25">
      <c r="A94" s="14">
        <v>85</v>
      </c>
      <c r="B94" s="21">
        <v>121</v>
      </c>
      <c r="C94" s="36" t="s">
        <v>143</v>
      </c>
      <c r="D94" s="96" t="s">
        <v>144</v>
      </c>
      <c r="E94" s="23">
        <f>E82+E86</f>
        <v>22943871</v>
      </c>
      <c r="F94" s="24">
        <f t="shared" ref="F94:I94" si="29">F82+F86</f>
        <v>-19888631</v>
      </c>
      <c r="G94" s="37">
        <f t="shared" si="29"/>
        <v>3055240</v>
      </c>
      <c r="H94" s="24">
        <f t="shared" si="29"/>
        <v>1180446</v>
      </c>
      <c r="I94" s="37">
        <f t="shared" si="29"/>
        <v>4235686</v>
      </c>
    </row>
    <row r="95" spans="1:9" ht="15.75" x14ac:dyDescent="0.25">
      <c r="A95" s="14">
        <v>86</v>
      </c>
      <c r="B95" s="15">
        <v>151</v>
      </c>
      <c r="C95" s="34" t="s">
        <v>145</v>
      </c>
      <c r="D95" s="95" t="s">
        <v>146</v>
      </c>
      <c r="E95" s="17">
        <v>0</v>
      </c>
      <c r="F95" s="12">
        <f t="shared" si="23"/>
        <v>1305328</v>
      </c>
      <c r="G95" s="35">
        <v>1305328</v>
      </c>
      <c r="H95" s="12">
        <f t="shared" si="22"/>
        <v>0</v>
      </c>
      <c r="I95" s="35">
        <v>1305328</v>
      </c>
    </row>
    <row r="96" spans="1:9" ht="31.5" x14ac:dyDescent="0.25">
      <c r="A96" s="14">
        <v>87</v>
      </c>
      <c r="B96" s="15">
        <v>164</v>
      </c>
      <c r="C96" s="34" t="s">
        <v>147</v>
      </c>
      <c r="D96" s="95" t="s">
        <v>148</v>
      </c>
      <c r="E96" s="17">
        <v>0</v>
      </c>
      <c r="F96" s="12">
        <f t="shared" si="23"/>
        <v>200000</v>
      </c>
      <c r="G96" s="35">
        <v>200000</v>
      </c>
      <c r="H96" s="12">
        <f t="shared" si="22"/>
        <v>0</v>
      </c>
      <c r="I96" s="35">
        <v>200000</v>
      </c>
    </row>
    <row r="97" spans="1:9" ht="15.75" x14ac:dyDescent="0.25">
      <c r="A97" s="14">
        <v>88</v>
      </c>
      <c r="B97" s="15">
        <v>179</v>
      </c>
      <c r="C97" s="34" t="s">
        <v>149</v>
      </c>
      <c r="D97" s="95" t="s">
        <v>150</v>
      </c>
      <c r="E97" s="17">
        <v>20262104</v>
      </c>
      <c r="F97" s="12">
        <f t="shared" si="23"/>
        <v>-20262104</v>
      </c>
      <c r="G97" s="35">
        <v>0</v>
      </c>
      <c r="H97" s="12">
        <f t="shared" si="22"/>
        <v>2600000</v>
      </c>
      <c r="I97" s="35">
        <v>2600000</v>
      </c>
    </row>
    <row r="98" spans="1:9" ht="15.75" x14ac:dyDescent="0.25">
      <c r="A98" s="14">
        <v>89</v>
      </c>
      <c r="B98" s="15">
        <v>190</v>
      </c>
      <c r="C98" s="38" t="s">
        <v>151</v>
      </c>
      <c r="D98" s="95" t="s">
        <v>152</v>
      </c>
      <c r="E98" s="17">
        <v>10614659</v>
      </c>
      <c r="F98" s="12">
        <f t="shared" si="23"/>
        <v>-10614659</v>
      </c>
      <c r="G98" s="39">
        <v>0</v>
      </c>
      <c r="H98" s="12">
        <f t="shared" si="22"/>
        <v>0</v>
      </c>
      <c r="I98" s="39">
        <v>0</v>
      </c>
    </row>
    <row r="99" spans="1:9" ht="31.5" x14ac:dyDescent="0.25">
      <c r="A99" s="14">
        <v>90</v>
      </c>
      <c r="B99" s="21">
        <v>191</v>
      </c>
      <c r="C99" s="36" t="s">
        <v>153</v>
      </c>
      <c r="D99" s="96" t="s">
        <v>154</v>
      </c>
      <c r="E99" s="23">
        <f>E95+E96+E97+E98</f>
        <v>30876763</v>
      </c>
      <c r="F99" s="24">
        <f t="shared" ref="F99:I99" si="30">F95+F96+F97+F98</f>
        <v>-29371435</v>
      </c>
      <c r="G99" s="37">
        <f t="shared" si="30"/>
        <v>1505328</v>
      </c>
      <c r="H99" s="24">
        <f t="shared" si="30"/>
        <v>2600000</v>
      </c>
      <c r="I99" s="37">
        <f t="shared" si="30"/>
        <v>4105328</v>
      </c>
    </row>
    <row r="100" spans="1:9" ht="15.75" x14ac:dyDescent="0.25">
      <c r="A100" s="14">
        <v>91</v>
      </c>
      <c r="B100" s="15">
        <v>193</v>
      </c>
      <c r="C100" s="40" t="s">
        <v>155</v>
      </c>
      <c r="D100" s="95" t="s">
        <v>156</v>
      </c>
      <c r="E100" s="17">
        <v>10000000</v>
      </c>
      <c r="F100" s="12">
        <f t="shared" si="23"/>
        <v>-3392763</v>
      </c>
      <c r="G100" s="18">
        <v>6607237</v>
      </c>
      <c r="H100" s="12">
        <v>210000</v>
      </c>
      <c r="I100" s="18">
        <v>6817237</v>
      </c>
    </row>
    <row r="101" spans="1:9" ht="15.75" x14ac:dyDescent="0.25">
      <c r="A101" s="14">
        <v>92</v>
      </c>
      <c r="B101" s="15">
        <v>195</v>
      </c>
      <c r="C101" s="40" t="s">
        <v>157</v>
      </c>
      <c r="D101" s="95" t="s">
        <v>158</v>
      </c>
      <c r="E101" s="17">
        <v>0</v>
      </c>
      <c r="F101" s="12">
        <f t="shared" si="23"/>
        <v>2654925</v>
      </c>
      <c r="G101" s="18">
        <v>2654925</v>
      </c>
      <c r="H101" s="12">
        <f t="shared" si="22"/>
        <v>0</v>
      </c>
      <c r="I101" s="18">
        <v>2654925</v>
      </c>
    </row>
    <row r="102" spans="1:9" ht="15.75" x14ac:dyDescent="0.25">
      <c r="A102" s="14">
        <v>93</v>
      </c>
      <c r="B102" s="15">
        <v>196</v>
      </c>
      <c r="C102" s="40" t="s">
        <v>159</v>
      </c>
      <c r="D102" s="95" t="s">
        <v>160</v>
      </c>
      <c r="E102" s="17">
        <v>0</v>
      </c>
      <c r="F102" s="12">
        <f t="shared" si="23"/>
        <v>13727287</v>
      </c>
      <c r="G102" s="18">
        <v>13727287</v>
      </c>
      <c r="H102" s="12">
        <f t="shared" si="22"/>
        <v>350000</v>
      </c>
      <c r="I102" s="18">
        <v>14077287</v>
      </c>
    </row>
    <row r="103" spans="1:9" ht="15.75" x14ac:dyDescent="0.25">
      <c r="A103" s="14">
        <v>94</v>
      </c>
      <c r="B103" s="15">
        <v>199</v>
      </c>
      <c r="C103" s="16" t="s">
        <v>161</v>
      </c>
      <c r="D103" s="95" t="s">
        <v>162</v>
      </c>
      <c r="E103" s="17">
        <v>2700000</v>
      </c>
      <c r="F103" s="12">
        <f t="shared" si="23"/>
        <v>2328705</v>
      </c>
      <c r="G103" s="18">
        <v>5028705</v>
      </c>
      <c r="H103" s="12">
        <v>56700</v>
      </c>
      <c r="I103" s="18">
        <v>5085405</v>
      </c>
    </row>
    <row r="104" spans="1:9" ht="15.75" x14ac:dyDescent="0.25">
      <c r="A104" s="14">
        <v>95</v>
      </c>
      <c r="B104" s="21">
        <v>200</v>
      </c>
      <c r="C104" s="41" t="s">
        <v>163</v>
      </c>
      <c r="D104" s="96" t="s">
        <v>164</v>
      </c>
      <c r="E104" s="23">
        <f>SUM(E100:E103)</f>
        <v>12700000</v>
      </c>
      <c r="F104" s="24">
        <f t="shared" ref="F104:I104" si="31">SUM(F100:F103)</f>
        <v>15318154</v>
      </c>
      <c r="G104" s="42">
        <f t="shared" si="31"/>
        <v>28018154</v>
      </c>
      <c r="H104" s="24">
        <f t="shared" si="31"/>
        <v>616700</v>
      </c>
      <c r="I104" s="42">
        <f t="shared" si="31"/>
        <v>28634854</v>
      </c>
    </row>
    <row r="105" spans="1:9" ht="15.75" x14ac:dyDescent="0.25">
      <c r="A105" s="14">
        <v>96</v>
      </c>
      <c r="B105" s="15">
        <v>201</v>
      </c>
      <c r="C105" s="34" t="s">
        <v>165</v>
      </c>
      <c r="D105" s="95" t="s">
        <v>166</v>
      </c>
      <c r="E105" s="17">
        <v>132577316</v>
      </c>
      <c r="F105" s="12">
        <f t="shared" si="23"/>
        <v>-111808810</v>
      </c>
      <c r="G105" s="35">
        <v>20768506</v>
      </c>
      <c r="H105" s="12">
        <f t="shared" si="22"/>
        <v>0</v>
      </c>
      <c r="I105" s="35">
        <v>20768506</v>
      </c>
    </row>
    <row r="106" spans="1:9" ht="15.75" x14ac:dyDescent="0.25">
      <c r="A106" s="14">
        <v>97</v>
      </c>
      <c r="B106" s="15">
        <v>204</v>
      </c>
      <c r="C106" s="34" t="s">
        <v>167</v>
      </c>
      <c r="D106" s="95" t="s">
        <v>168</v>
      </c>
      <c r="E106" s="17">
        <v>0</v>
      </c>
      <c r="F106" s="12">
        <f t="shared" si="23"/>
        <v>5499497</v>
      </c>
      <c r="G106" s="35">
        <v>5499497</v>
      </c>
      <c r="H106" s="12">
        <f t="shared" si="22"/>
        <v>0</v>
      </c>
      <c r="I106" s="35">
        <v>5499497</v>
      </c>
    </row>
    <row r="107" spans="1:9" ht="15.75" x14ac:dyDescent="0.25">
      <c r="A107" s="14">
        <v>98</v>
      </c>
      <c r="B107" s="21">
        <v>205</v>
      </c>
      <c r="C107" s="36" t="s">
        <v>169</v>
      </c>
      <c r="D107" s="96" t="s">
        <v>170</v>
      </c>
      <c r="E107" s="23">
        <f>SUM(E105:E106)</f>
        <v>132577316</v>
      </c>
      <c r="F107" s="24">
        <f t="shared" ref="F107:I107" si="32">SUM(F105:F106)</f>
        <v>-106309313</v>
      </c>
      <c r="G107" s="37">
        <f t="shared" si="32"/>
        <v>26268003</v>
      </c>
      <c r="H107" s="24">
        <f t="shared" si="32"/>
        <v>0</v>
      </c>
      <c r="I107" s="37">
        <f t="shared" si="32"/>
        <v>26268003</v>
      </c>
    </row>
    <row r="108" spans="1:9" ht="15.75" x14ac:dyDescent="0.25">
      <c r="A108" s="14">
        <v>99</v>
      </c>
      <c r="B108" s="15">
        <v>254</v>
      </c>
      <c r="C108" s="34" t="s">
        <v>171</v>
      </c>
      <c r="D108" s="95" t="s">
        <v>172</v>
      </c>
      <c r="E108" s="17">
        <v>500000</v>
      </c>
      <c r="F108" s="12">
        <f t="shared" si="23"/>
        <v>-500000</v>
      </c>
      <c r="G108" s="35">
        <v>0</v>
      </c>
      <c r="H108" s="12">
        <f t="shared" si="22"/>
        <v>0</v>
      </c>
      <c r="I108" s="35">
        <v>0</v>
      </c>
    </row>
    <row r="109" spans="1:9" ht="32.25" thickBot="1" x14ac:dyDescent="0.3">
      <c r="A109" s="101">
        <v>100</v>
      </c>
      <c r="B109" s="32">
        <v>267</v>
      </c>
      <c r="C109" s="43" t="s">
        <v>173</v>
      </c>
      <c r="D109" s="98" t="s">
        <v>174</v>
      </c>
      <c r="E109" s="44">
        <f>SUM(E108)</f>
        <v>500000</v>
      </c>
      <c r="F109" s="45">
        <f t="shared" ref="F109:G109" si="33">SUM(F108)</f>
        <v>-500000</v>
      </c>
      <c r="G109" s="46">
        <f t="shared" si="33"/>
        <v>0</v>
      </c>
      <c r="H109" s="45">
        <f t="shared" ref="H109:I109" si="34">SUM(H108)</f>
        <v>0</v>
      </c>
      <c r="I109" s="46">
        <f t="shared" si="34"/>
        <v>0</v>
      </c>
    </row>
    <row r="110" spans="1:9" ht="16.5" thickBot="1" x14ac:dyDescent="0.3">
      <c r="A110" s="102">
        <v>101</v>
      </c>
      <c r="B110" s="100">
        <v>268</v>
      </c>
      <c r="C110" s="47" t="s">
        <v>175</v>
      </c>
      <c r="D110" s="99" t="s">
        <v>176</v>
      </c>
      <c r="E110" s="48">
        <f>E20+E21+E81+E94+E99+E104+E107+E109</f>
        <v>367277934</v>
      </c>
      <c r="F110" s="49">
        <f>F20+F21+F81+F94+F99+F104+F107+F109</f>
        <v>59316244</v>
      </c>
      <c r="G110" s="50">
        <f>G20+G21+G81+G94+G99+G104+G107+G109</f>
        <v>426594178</v>
      </c>
      <c r="H110" s="49">
        <f t="shared" ref="H110:I110" si="35">H20+H21+H81+H94+H99+H104+H107+H109</f>
        <v>74438870</v>
      </c>
      <c r="I110" s="50">
        <f t="shared" si="35"/>
        <v>501033048</v>
      </c>
    </row>
  </sheetData>
  <mergeCells count="12">
    <mergeCell ref="A1:I1"/>
    <mergeCell ref="H6:H7"/>
    <mergeCell ref="I6:I7"/>
    <mergeCell ref="A2:G2"/>
    <mergeCell ref="A3:G3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view="pageBreakPreview" zoomScaleNormal="100" zoomScaleSheetLayoutView="100" workbookViewId="0">
      <selection sqref="A1:I1"/>
    </sheetView>
  </sheetViews>
  <sheetFormatPr defaultRowHeight="15" x14ac:dyDescent="0.25"/>
  <cols>
    <col min="1" max="1" width="9.28515625" bestFit="1" customWidth="1"/>
    <col min="2" max="2" width="12" customWidth="1"/>
    <col min="3" max="3" width="69.7109375" customWidth="1"/>
    <col min="4" max="4" width="7.42578125" customWidth="1"/>
    <col min="5" max="5" width="14.140625" bestFit="1" customWidth="1"/>
    <col min="6" max="6" width="14.85546875" hidden="1" customWidth="1"/>
    <col min="7" max="7" width="15.5703125" customWidth="1"/>
    <col min="8" max="8" width="14.85546875" bestFit="1" customWidth="1"/>
    <col min="9" max="9" width="15.5703125" customWidth="1"/>
    <col min="10" max="10" width="10" bestFit="1" customWidth="1"/>
  </cols>
  <sheetData>
    <row r="1" spans="1:9" ht="15.75" x14ac:dyDescent="0.25">
      <c r="A1" s="118" t="s">
        <v>274</v>
      </c>
      <c r="B1" s="118"/>
      <c r="C1" s="118"/>
      <c r="D1" s="118"/>
      <c r="E1" s="118"/>
      <c r="F1" s="118"/>
      <c r="G1" s="118"/>
      <c r="H1" s="118"/>
      <c r="I1" s="118"/>
    </row>
    <row r="2" spans="1:9" ht="15.75" x14ac:dyDescent="0.25">
      <c r="A2" s="123" t="s">
        <v>0</v>
      </c>
      <c r="B2" s="123"/>
      <c r="C2" s="123"/>
      <c r="D2" s="123"/>
      <c r="E2" s="123"/>
      <c r="F2" s="123"/>
      <c r="G2" s="123"/>
    </row>
    <row r="3" spans="1:9" ht="15.75" x14ac:dyDescent="0.25">
      <c r="A3" s="123" t="s">
        <v>177</v>
      </c>
      <c r="B3" s="123"/>
      <c r="C3" s="123"/>
      <c r="D3" s="123"/>
      <c r="E3" s="123"/>
      <c r="F3" s="123"/>
      <c r="G3" s="123"/>
    </row>
    <row r="4" spans="1:9" ht="15.75" x14ac:dyDescent="0.25">
      <c r="A4" s="4"/>
      <c r="B4" s="2"/>
      <c r="C4" s="1"/>
      <c r="D4" s="1"/>
      <c r="E4" s="1"/>
      <c r="F4" s="3"/>
      <c r="G4" s="1"/>
      <c r="H4" s="3"/>
      <c r="I4" s="1"/>
    </row>
    <row r="5" spans="1:9" ht="16.5" thickBot="1" x14ac:dyDescent="0.3">
      <c r="A5" s="4"/>
      <c r="B5" s="4"/>
      <c r="C5" s="5"/>
      <c r="D5" s="5"/>
      <c r="E5" s="6"/>
      <c r="F5" s="6"/>
      <c r="G5" s="7" t="s">
        <v>2</v>
      </c>
      <c r="H5" s="6"/>
      <c r="I5" s="7"/>
    </row>
    <row r="6" spans="1:9" ht="15" customHeight="1" x14ac:dyDescent="0.25">
      <c r="A6" s="124" t="s">
        <v>3</v>
      </c>
      <c r="B6" s="126" t="s">
        <v>4</v>
      </c>
      <c r="C6" s="128" t="s">
        <v>5</v>
      </c>
      <c r="D6" s="130" t="s">
        <v>6</v>
      </c>
      <c r="E6" s="132" t="s">
        <v>7</v>
      </c>
      <c r="F6" s="119" t="s">
        <v>8</v>
      </c>
      <c r="G6" s="121" t="s">
        <v>9</v>
      </c>
      <c r="H6" s="119" t="s">
        <v>268</v>
      </c>
      <c r="I6" s="121" t="s">
        <v>269</v>
      </c>
    </row>
    <row r="7" spans="1:9" ht="15.75" customHeight="1" thickBot="1" x14ac:dyDescent="0.3">
      <c r="A7" s="125"/>
      <c r="B7" s="127"/>
      <c r="C7" s="129"/>
      <c r="D7" s="131"/>
      <c r="E7" s="133"/>
      <c r="F7" s="120"/>
      <c r="G7" s="122"/>
      <c r="H7" s="120"/>
      <c r="I7" s="122"/>
    </row>
    <row r="8" spans="1:9" ht="16.5" thickBot="1" x14ac:dyDescent="0.3">
      <c r="A8" s="51" t="s">
        <v>10</v>
      </c>
      <c r="B8" s="52" t="s">
        <v>11</v>
      </c>
      <c r="C8" s="53" t="s">
        <v>12</v>
      </c>
      <c r="D8" s="54" t="s">
        <v>13</v>
      </c>
      <c r="E8" s="55" t="s">
        <v>14</v>
      </c>
      <c r="F8" s="56" t="s">
        <v>15</v>
      </c>
      <c r="G8" s="83" t="s">
        <v>15</v>
      </c>
      <c r="H8" s="82" t="s">
        <v>16</v>
      </c>
      <c r="I8" s="83" t="s">
        <v>270</v>
      </c>
    </row>
    <row r="9" spans="1:9" ht="15.75" x14ac:dyDescent="0.25">
      <c r="A9" s="57">
        <v>1</v>
      </c>
      <c r="B9" s="58" t="s">
        <v>17</v>
      </c>
      <c r="C9" s="59" t="s">
        <v>178</v>
      </c>
      <c r="D9" s="87" t="s">
        <v>179</v>
      </c>
      <c r="E9" s="60">
        <v>44810732</v>
      </c>
      <c r="F9" s="61">
        <f>G9-E9</f>
        <v>0</v>
      </c>
      <c r="G9" s="81">
        <v>44810732</v>
      </c>
      <c r="H9" s="61">
        <f>I9-G9</f>
        <v>0</v>
      </c>
      <c r="I9" s="81">
        <v>44810732</v>
      </c>
    </row>
    <row r="10" spans="1:9" ht="15.75" x14ac:dyDescent="0.25">
      <c r="A10" s="14">
        <v>2</v>
      </c>
      <c r="B10" s="62" t="s">
        <v>180</v>
      </c>
      <c r="C10" s="63" t="s">
        <v>181</v>
      </c>
      <c r="D10" s="88" t="s">
        <v>182</v>
      </c>
      <c r="E10" s="64">
        <v>106569910</v>
      </c>
      <c r="F10" s="65">
        <f t="shared" ref="F10:F60" si="0">G10-E10</f>
        <v>0</v>
      </c>
      <c r="G10" s="67">
        <v>106569910</v>
      </c>
      <c r="H10" s="65">
        <f t="shared" ref="H10:H62" si="1">I10-G10</f>
        <v>0</v>
      </c>
      <c r="I10" s="67">
        <v>106569910</v>
      </c>
    </row>
    <row r="11" spans="1:9" ht="31.5" x14ac:dyDescent="0.25">
      <c r="A11" s="14">
        <v>3</v>
      </c>
      <c r="B11" s="62" t="s">
        <v>20</v>
      </c>
      <c r="C11" s="63" t="s">
        <v>183</v>
      </c>
      <c r="D11" s="88" t="s">
        <v>184</v>
      </c>
      <c r="E11" s="64">
        <v>51597918</v>
      </c>
      <c r="F11" s="65">
        <f t="shared" si="0"/>
        <v>0</v>
      </c>
      <c r="G11" s="67">
        <v>51597918</v>
      </c>
      <c r="H11" s="65">
        <f t="shared" si="1"/>
        <v>0</v>
      </c>
      <c r="I11" s="67">
        <v>51597918</v>
      </c>
    </row>
    <row r="12" spans="1:9" ht="15.75" x14ac:dyDescent="0.25">
      <c r="A12" s="14">
        <v>4</v>
      </c>
      <c r="B12" s="62" t="s">
        <v>185</v>
      </c>
      <c r="C12" s="63" t="s">
        <v>186</v>
      </c>
      <c r="D12" s="88" t="s">
        <v>187</v>
      </c>
      <c r="E12" s="64">
        <v>4088040</v>
      </c>
      <c r="F12" s="65">
        <f t="shared" si="0"/>
        <v>0</v>
      </c>
      <c r="G12" s="67">
        <v>4088040</v>
      </c>
      <c r="H12" s="65">
        <f t="shared" si="1"/>
        <v>0</v>
      </c>
      <c r="I12" s="67">
        <v>4088040</v>
      </c>
    </row>
    <row r="13" spans="1:9" ht="15.75" x14ac:dyDescent="0.25">
      <c r="A13" s="14">
        <v>5</v>
      </c>
      <c r="B13" s="62" t="s">
        <v>188</v>
      </c>
      <c r="C13" s="63" t="s">
        <v>189</v>
      </c>
      <c r="D13" s="88" t="s">
        <v>190</v>
      </c>
      <c r="E13" s="64"/>
      <c r="F13" s="65">
        <f t="shared" si="0"/>
        <v>0</v>
      </c>
      <c r="G13" s="67">
        <v>0</v>
      </c>
      <c r="H13" s="65">
        <f t="shared" si="1"/>
        <v>0</v>
      </c>
      <c r="I13" s="67">
        <v>0</v>
      </c>
    </row>
    <row r="14" spans="1:9" ht="15.75" x14ac:dyDescent="0.25">
      <c r="A14" s="14">
        <v>6</v>
      </c>
      <c r="B14" s="68" t="s">
        <v>23</v>
      </c>
      <c r="C14" s="69" t="s">
        <v>191</v>
      </c>
      <c r="D14" s="89" t="s">
        <v>192</v>
      </c>
      <c r="E14" s="70">
        <f>SUM(E9:E13)</f>
        <v>207066600</v>
      </c>
      <c r="F14" s="71">
        <f t="shared" ref="F14:I14" si="2">SUM(F9:F13)</f>
        <v>0</v>
      </c>
      <c r="G14" s="66">
        <f t="shared" si="2"/>
        <v>207066600</v>
      </c>
      <c r="H14" s="71">
        <f t="shared" si="1"/>
        <v>0</v>
      </c>
      <c r="I14" s="66">
        <f t="shared" si="2"/>
        <v>207066600</v>
      </c>
    </row>
    <row r="15" spans="1:9" ht="31.5" x14ac:dyDescent="0.25">
      <c r="A15" s="14">
        <v>7</v>
      </c>
      <c r="B15" s="68">
        <v>32</v>
      </c>
      <c r="C15" s="69" t="s">
        <v>193</v>
      </c>
      <c r="D15" s="89" t="s">
        <v>194</v>
      </c>
      <c r="E15" s="70">
        <f>SUM(E16:E20)</f>
        <v>49616232.810613737</v>
      </c>
      <c r="F15" s="71">
        <f t="shared" ref="F15:I15" si="3">SUM(F16:F20)</f>
        <v>37414494.189386263</v>
      </c>
      <c r="G15" s="66">
        <f t="shared" si="3"/>
        <v>87030727</v>
      </c>
      <c r="H15" s="66">
        <f t="shared" si="3"/>
        <v>75377870</v>
      </c>
      <c r="I15" s="66">
        <f t="shared" si="3"/>
        <v>162408597</v>
      </c>
    </row>
    <row r="16" spans="1:9" ht="15.75" x14ac:dyDescent="0.25">
      <c r="A16" s="14">
        <v>8</v>
      </c>
      <c r="B16" s="72" t="s">
        <v>55</v>
      </c>
      <c r="C16" s="73" t="s">
        <v>266</v>
      </c>
      <c r="D16" s="89"/>
      <c r="E16" s="74">
        <v>8100000</v>
      </c>
      <c r="F16" s="75">
        <f t="shared" si="0"/>
        <v>0</v>
      </c>
      <c r="G16" s="76">
        <v>8100000</v>
      </c>
      <c r="H16" s="75">
        <f t="shared" si="1"/>
        <v>0</v>
      </c>
      <c r="I16" s="76">
        <v>8100000</v>
      </c>
    </row>
    <row r="17" spans="1:9" ht="15.75" x14ac:dyDescent="0.25">
      <c r="A17" s="14">
        <v>9</v>
      </c>
      <c r="B17" s="72" t="s">
        <v>55</v>
      </c>
      <c r="C17" s="73" t="s">
        <v>195</v>
      </c>
      <c r="D17" s="90"/>
      <c r="E17" s="74">
        <v>12254200</v>
      </c>
      <c r="F17" s="75">
        <f t="shared" si="0"/>
        <v>0</v>
      </c>
      <c r="G17" s="76">
        <v>12254200</v>
      </c>
      <c r="H17" s="75">
        <f t="shared" si="1"/>
        <v>0</v>
      </c>
      <c r="I17" s="76">
        <v>12254200</v>
      </c>
    </row>
    <row r="18" spans="1:9" ht="15.75" x14ac:dyDescent="0.25">
      <c r="A18" s="14">
        <v>10</v>
      </c>
      <c r="B18" s="72" t="s">
        <v>55</v>
      </c>
      <c r="C18" s="73" t="s">
        <v>196</v>
      </c>
      <c r="D18" s="90"/>
      <c r="E18" s="74">
        <v>2000000</v>
      </c>
      <c r="F18" s="75">
        <f t="shared" si="0"/>
        <v>0</v>
      </c>
      <c r="G18" s="76">
        <v>2000000</v>
      </c>
      <c r="H18" s="75">
        <f t="shared" si="1"/>
        <v>0</v>
      </c>
      <c r="I18" s="76">
        <v>2000000</v>
      </c>
    </row>
    <row r="19" spans="1:9" ht="15.75" x14ac:dyDescent="0.25">
      <c r="A19" s="14">
        <v>11</v>
      </c>
      <c r="B19" s="72" t="s">
        <v>55</v>
      </c>
      <c r="C19" s="73" t="s">
        <v>197</v>
      </c>
      <c r="D19" s="90"/>
      <c r="E19" s="74">
        <v>18038662</v>
      </c>
      <c r="F19" s="75">
        <f t="shared" si="0"/>
        <v>37414494</v>
      </c>
      <c r="G19" s="76">
        <v>55453156</v>
      </c>
      <c r="H19" s="75">
        <v>75377870</v>
      </c>
      <c r="I19" s="76">
        <v>130831026</v>
      </c>
    </row>
    <row r="20" spans="1:9" ht="15.75" x14ac:dyDescent="0.25">
      <c r="A20" s="14">
        <v>12</v>
      </c>
      <c r="B20" s="72" t="s">
        <v>55</v>
      </c>
      <c r="C20" s="73" t="s">
        <v>198</v>
      </c>
      <c r="D20" s="90"/>
      <c r="E20" s="74">
        <v>9223370.8106137328</v>
      </c>
      <c r="F20" s="75">
        <f t="shared" si="0"/>
        <v>0.1893862672150135</v>
      </c>
      <c r="G20" s="76">
        <v>9223371</v>
      </c>
      <c r="H20" s="75">
        <f t="shared" si="1"/>
        <v>0</v>
      </c>
      <c r="I20" s="76">
        <v>9223371</v>
      </c>
    </row>
    <row r="21" spans="1:9" ht="31.5" x14ac:dyDescent="0.25">
      <c r="A21" s="14">
        <v>13</v>
      </c>
      <c r="B21" s="68">
        <v>43</v>
      </c>
      <c r="C21" s="69" t="s">
        <v>199</v>
      </c>
      <c r="D21" s="89" t="s">
        <v>200</v>
      </c>
      <c r="E21" s="70">
        <f>E14+E15</f>
        <v>256682832.81061375</v>
      </c>
      <c r="F21" s="71">
        <f t="shared" ref="F21:G21" si="4">F14+F15</f>
        <v>37414494.189386263</v>
      </c>
      <c r="G21" s="66">
        <f t="shared" si="4"/>
        <v>294097327</v>
      </c>
      <c r="H21" s="71">
        <f t="shared" si="1"/>
        <v>75377870</v>
      </c>
      <c r="I21" s="66">
        <f t="shared" ref="I21" si="5">I14+I15</f>
        <v>369475197</v>
      </c>
    </row>
    <row r="22" spans="1:9" ht="31.5" x14ac:dyDescent="0.25">
      <c r="A22" s="14">
        <v>14</v>
      </c>
      <c r="B22" s="68">
        <v>68</v>
      </c>
      <c r="C22" s="69" t="s">
        <v>201</v>
      </c>
      <c r="D22" s="89" t="s">
        <v>202</v>
      </c>
      <c r="E22" s="70">
        <f>SUM(E23:E24)</f>
        <v>346646</v>
      </c>
      <c r="F22" s="71">
        <f t="shared" ref="F22:G22" si="6">SUM(F23:F24)</f>
        <v>0</v>
      </c>
      <c r="G22" s="66">
        <f t="shared" si="6"/>
        <v>346646</v>
      </c>
      <c r="H22" s="71">
        <f t="shared" si="1"/>
        <v>0</v>
      </c>
      <c r="I22" s="66">
        <f t="shared" ref="I22" si="7">SUM(I23:I24)</f>
        <v>346646</v>
      </c>
    </row>
    <row r="23" spans="1:9" ht="15.75" x14ac:dyDescent="0.25">
      <c r="A23" s="14">
        <v>15</v>
      </c>
      <c r="B23" s="72" t="s">
        <v>55</v>
      </c>
      <c r="C23" s="73" t="s">
        <v>203</v>
      </c>
      <c r="D23" s="90"/>
      <c r="E23" s="74">
        <v>346646</v>
      </c>
      <c r="F23" s="75">
        <f t="shared" si="0"/>
        <v>0</v>
      </c>
      <c r="G23" s="76">
        <v>346646</v>
      </c>
      <c r="H23" s="75">
        <f t="shared" si="1"/>
        <v>0</v>
      </c>
      <c r="I23" s="76">
        <v>346646</v>
      </c>
    </row>
    <row r="24" spans="1:9" ht="15.75" x14ac:dyDescent="0.25">
      <c r="A24" s="14">
        <v>16</v>
      </c>
      <c r="B24" s="72" t="s">
        <v>55</v>
      </c>
      <c r="C24" s="73" t="s">
        <v>204</v>
      </c>
      <c r="D24" s="90"/>
      <c r="E24" s="74">
        <v>0</v>
      </c>
      <c r="F24" s="75">
        <f t="shared" si="0"/>
        <v>0</v>
      </c>
      <c r="G24" s="76">
        <v>0</v>
      </c>
      <c r="H24" s="75">
        <f t="shared" si="1"/>
        <v>0</v>
      </c>
      <c r="I24" s="76">
        <v>0</v>
      </c>
    </row>
    <row r="25" spans="1:9" ht="31.5" x14ac:dyDescent="0.25">
      <c r="A25" s="14">
        <v>17</v>
      </c>
      <c r="B25" s="68">
        <v>79</v>
      </c>
      <c r="C25" s="69" t="s">
        <v>205</v>
      </c>
      <c r="D25" s="89" t="s">
        <v>206</v>
      </c>
      <c r="E25" s="70">
        <f>E22</f>
        <v>346646</v>
      </c>
      <c r="F25" s="71">
        <f t="shared" ref="F25:G25" si="8">F22</f>
        <v>0</v>
      </c>
      <c r="G25" s="66">
        <f t="shared" si="8"/>
        <v>346646</v>
      </c>
      <c r="H25" s="71">
        <f t="shared" si="1"/>
        <v>0</v>
      </c>
      <c r="I25" s="66">
        <f t="shared" ref="I25" si="9">I22</f>
        <v>346646</v>
      </c>
    </row>
    <row r="26" spans="1:9" ht="15.75" x14ac:dyDescent="0.25">
      <c r="A26" s="14">
        <v>18</v>
      </c>
      <c r="B26" s="68">
        <v>109</v>
      </c>
      <c r="C26" s="69" t="s">
        <v>207</v>
      </c>
      <c r="D26" s="89" t="s">
        <v>208</v>
      </c>
      <c r="E26" s="70">
        <f>SUM(E27:E28)</f>
        <v>11000000</v>
      </c>
      <c r="F26" s="71">
        <f t="shared" ref="F26:G26" si="10">SUM(F27:F28)</f>
        <v>24000000</v>
      </c>
      <c r="G26" s="66">
        <f t="shared" si="10"/>
        <v>35000000</v>
      </c>
      <c r="H26" s="71">
        <f t="shared" si="1"/>
        <v>0</v>
      </c>
      <c r="I26" s="66">
        <f t="shared" ref="I26" si="11">SUM(I27:I28)</f>
        <v>35000000</v>
      </c>
    </row>
    <row r="27" spans="1:9" ht="15.75" x14ac:dyDescent="0.25">
      <c r="A27" s="14">
        <v>19</v>
      </c>
      <c r="B27" s="77">
        <v>110</v>
      </c>
      <c r="C27" s="73" t="s">
        <v>209</v>
      </c>
      <c r="D27" s="90"/>
      <c r="E27" s="74">
        <v>11000000</v>
      </c>
      <c r="F27" s="75">
        <f t="shared" si="0"/>
        <v>24000000</v>
      </c>
      <c r="G27" s="76">
        <v>35000000</v>
      </c>
      <c r="H27" s="75">
        <f t="shared" si="1"/>
        <v>0</v>
      </c>
      <c r="I27" s="76">
        <v>35000000</v>
      </c>
    </row>
    <row r="28" spans="1:9" ht="15.75" x14ac:dyDescent="0.25">
      <c r="A28" s="14">
        <v>20</v>
      </c>
      <c r="B28" s="77">
        <v>112</v>
      </c>
      <c r="C28" s="73" t="s">
        <v>210</v>
      </c>
      <c r="D28" s="90"/>
      <c r="E28" s="74">
        <v>0</v>
      </c>
      <c r="F28" s="75">
        <f t="shared" si="0"/>
        <v>0</v>
      </c>
      <c r="G28" s="76">
        <v>0</v>
      </c>
      <c r="H28" s="75">
        <f t="shared" si="1"/>
        <v>0</v>
      </c>
      <c r="I28" s="76">
        <v>0</v>
      </c>
    </row>
    <row r="29" spans="1:9" ht="15.75" x14ac:dyDescent="0.25">
      <c r="A29" s="14">
        <v>21</v>
      </c>
      <c r="B29" s="62">
        <v>117</v>
      </c>
      <c r="C29" s="63" t="s">
        <v>211</v>
      </c>
      <c r="D29" s="88" t="s">
        <v>212</v>
      </c>
      <c r="E29" s="64">
        <f>SUM(E30)</f>
        <v>160000000</v>
      </c>
      <c r="F29" s="65">
        <f t="shared" ref="F29:I29" si="12">SUM(F30)</f>
        <v>13000000</v>
      </c>
      <c r="G29" s="67">
        <f t="shared" si="12"/>
        <v>173000000</v>
      </c>
      <c r="H29" s="65">
        <f t="shared" si="1"/>
        <v>0</v>
      </c>
      <c r="I29" s="67">
        <f t="shared" si="12"/>
        <v>173000000</v>
      </c>
    </row>
    <row r="30" spans="1:9" ht="31.5" x14ac:dyDescent="0.25">
      <c r="A30" s="14">
        <v>22</v>
      </c>
      <c r="B30" s="77">
        <v>124</v>
      </c>
      <c r="C30" s="73" t="s">
        <v>213</v>
      </c>
      <c r="D30" s="90"/>
      <c r="E30" s="74">
        <v>160000000</v>
      </c>
      <c r="F30" s="75">
        <f t="shared" si="0"/>
        <v>13000000</v>
      </c>
      <c r="G30" s="76">
        <v>173000000</v>
      </c>
      <c r="H30" s="75">
        <f t="shared" si="1"/>
        <v>0</v>
      </c>
      <c r="I30" s="76">
        <v>173000000</v>
      </c>
    </row>
    <row r="31" spans="1:9" ht="15.75" x14ac:dyDescent="0.25">
      <c r="A31" s="14">
        <v>23</v>
      </c>
      <c r="B31" s="62">
        <v>145</v>
      </c>
      <c r="C31" s="63" t="s">
        <v>214</v>
      </c>
      <c r="D31" s="88" t="s">
        <v>215</v>
      </c>
      <c r="E31" s="64">
        <f>SUM(E32)</f>
        <v>4000000</v>
      </c>
      <c r="F31" s="65">
        <f t="shared" ref="F31:I31" si="13">SUM(F32)</f>
        <v>3600000</v>
      </c>
      <c r="G31" s="67">
        <f t="shared" si="13"/>
        <v>7600000</v>
      </c>
      <c r="H31" s="65">
        <f t="shared" si="1"/>
        <v>0</v>
      </c>
      <c r="I31" s="67">
        <f t="shared" si="13"/>
        <v>7600000</v>
      </c>
    </row>
    <row r="32" spans="1:9" ht="15.75" x14ac:dyDescent="0.25">
      <c r="A32" s="14">
        <v>24</v>
      </c>
      <c r="B32" s="77">
        <v>147</v>
      </c>
      <c r="C32" s="73" t="s">
        <v>216</v>
      </c>
      <c r="D32" s="90"/>
      <c r="E32" s="74">
        <v>4000000</v>
      </c>
      <c r="F32" s="75">
        <f t="shared" si="0"/>
        <v>3600000</v>
      </c>
      <c r="G32" s="76">
        <v>7600000</v>
      </c>
      <c r="H32" s="75">
        <f t="shared" si="1"/>
        <v>0</v>
      </c>
      <c r="I32" s="76">
        <v>7600000</v>
      </c>
    </row>
    <row r="33" spans="1:9" ht="15.75" x14ac:dyDescent="0.25">
      <c r="A33" s="14">
        <v>25</v>
      </c>
      <c r="B33" s="62">
        <v>150</v>
      </c>
      <c r="C33" s="63" t="s">
        <v>217</v>
      </c>
      <c r="D33" s="88" t="s">
        <v>218</v>
      </c>
      <c r="E33" s="64">
        <f>SUM(E34)</f>
        <v>80000</v>
      </c>
      <c r="F33" s="65">
        <f t="shared" ref="F33" si="14">SUM(F34)</f>
        <v>-80000</v>
      </c>
      <c r="G33" s="67">
        <v>384000</v>
      </c>
      <c r="H33" s="65">
        <f t="shared" si="1"/>
        <v>0</v>
      </c>
      <c r="I33" s="67">
        <v>384000</v>
      </c>
    </row>
    <row r="34" spans="1:9" ht="15.75" x14ac:dyDescent="0.25">
      <c r="A34" s="14">
        <v>26</v>
      </c>
      <c r="B34" s="72" t="s">
        <v>55</v>
      </c>
      <c r="C34" s="73" t="s">
        <v>267</v>
      </c>
      <c r="D34" s="91"/>
      <c r="E34" s="74">
        <v>80000</v>
      </c>
      <c r="F34" s="75">
        <f t="shared" si="0"/>
        <v>-80000</v>
      </c>
      <c r="G34" s="76"/>
      <c r="H34" s="75">
        <f t="shared" si="1"/>
        <v>0</v>
      </c>
      <c r="I34" s="76"/>
    </row>
    <row r="35" spans="1:9" ht="15.75" x14ac:dyDescent="0.25">
      <c r="A35" s="14">
        <v>27</v>
      </c>
      <c r="B35" s="68">
        <v>168</v>
      </c>
      <c r="C35" s="69" t="s">
        <v>219</v>
      </c>
      <c r="D35" s="89" t="s">
        <v>220</v>
      </c>
      <c r="E35" s="70">
        <f>E29+E31+E33</f>
        <v>164080000</v>
      </c>
      <c r="F35" s="71">
        <f t="shared" ref="F35:G35" si="15">F29+F31+F33</f>
        <v>16520000</v>
      </c>
      <c r="G35" s="66">
        <f t="shared" si="15"/>
        <v>180984000</v>
      </c>
      <c r="H35" s="71">
        <f t="shared" si="1"/>
        <v>0</v>
      </c>
      <c r="I35" s="66">
        <f t="shared" ref="I35" si="16">I29+I31+I33</f>
        <v>180984000</v>
      </c>
    </row>
    <row r="36" spans="1:9" ht="15.75" x14ac:dyDescent="0.25">
      <c r="A36" s="14">
        <v>28</v>
      </c>
      <c r="B36" s="68">
        <v>169</v>
      </c>
      <c r="C36" s="69" t="s">
        <v>221</v>
      </c>
      <c r="D36" s="89" t="s">
        <v>222</v>
      </c>
      <c r="E36" s="70">
        <v>1500000</v>
      </c>
      <c r="F36" s="71">
        <f t="shared" si="0"/>
        <v>7300000</v>
      </c>
      <c r="G36" s="66">
        <v>8800000</v>
      </c>
      <c r="H36" s="71">
        <f t="shared" si="1"/>
        <v>0</v>
      </c>
      <c r="I36" s="66">
        <v>8800000</v>
      </c>
    </row>
    <row r="37" spans="1:9" ht="15.75" x14ac:dyDescent="0.25">
      <c r="A37" s="14">
        <v>29</v>
      </c>
      <c r="B37" s="77">
        <v>172</v>
      </c>
      <c r="C37" s="73" t="s">
        <v>223</v>
      </c>
      <c r="D37" s="90"/>
      <c r="E37" s="74">
        <v>0</v>
      </c>
      <c r="F37" s="75">
        <f t="shared" si="0"/>
        <v>30000</v>
      </c>
      <c r="G37" s="76">
        <v>30000</v>
      </c>
      <c r="H37" s="75">
        <f t="shared" si="1"/>
        <v>0</v>
      </c>
      <c r="I37" s="76">
        <v>30000</v>
      </c>
    </row>
    <row r="38" spans="1:9" ht="47.25" x14ac:dyDescent="0.25">
      <c r="A38" s="14">
        <v>30</v>
      </c>
      <c r="B38" s="77">
        <v>180</v>
      </c>
      <c r="C38" s="73" t="s">
        <v>224</v>
      </c>
      <c r="D38" s="90"/>
      <c r="E38" s="74">
        <v>0</v>
      </c>
      <c r="F38" s="75">
        <f t="shared" si="0"/>
        <v>35000</v>
      </c>
      <c r="G38" s="76">
        <v>35000</v>
      </c>
      <c r="H38" s="75">
        <f t="shared" si="1"/>
        <v>0</v>
      </c>
      <c r="I38" s="76">
        <v>35000</v>
      </c>
    </row>
    <row r="39" spans="1:9" ht="15.75" x14ac:dyDescent="0.25">
      <c r="A39" s="14">
        <v>31</v>
      </c>
      <c r="B39" s="77">
        <v>184</v>
      </c>
      <c r="C39" s="73" t="s">
        <v>225</v>
      </c>
      <c r="D39" s="90"/>
      <c r="E39" s="74">
        <v>0</v>
      </c>
      <c r="F39" s="75">
        <f t="shared" si="0"/>
        <v>75000</v>
      </c>
      <c r="G39" s="76">
        <v>75000</v>
      </c>
      <c r="H39" s="75">
        <f t="shared" si="1"/>
        <v>0</v>
      </c>
      <c r="I39" s="76">
        <v>75000</v>
      </c>
    </row>
    <row r="40" spans="1:9" ht="15.75" x14ac:dyDescent="0.25">
      <c r="A40" s="14">
        <v>32</v>
      </c>
      <c r="B40" s="68">
        <v>185</v>
      </c>
      <c r="C40" s="69" t="s">
        <v>226</v>
      </c>
      <c r="D40" s="89" t="s">
        <v>227</v>
      </c>
      <c r="E40" s="70">
        <f>E26+E35+E36</f>
        <v>176580000</v>
      </c>
      <c r="F40" s="71">
        <f t="shared" ref="F40:I40" si="17">F26+F35+F36</f>
        <v>47820000</v>
      </c>
      <c r="G40" s="66">
        <f t="shared" si="17"/>
        <v>224784000</v>
      </c>
      <c r="H40" s="71">
        <f t="shared" si="1"/>
        <v>0</v>
      </c>
      <c r="I40" s="66">
        <f t="shared" si="17"/>
        <v>224784000</v>
      </c>
    </row>
    <row r="41" spans="1:9" ht="15.75" x14ac:dyDescent="0.25">
      <c r="A41" s="14">
        <v>33</v>
      </c>
      <c r="B41" s="62">
        <v>186</v>
      </c>
      <c r="C41" s="78" t="s">
        <v>228</v>
      </c>
      <c r="D41" s="88" t="s">
        <v>229</v>
      </c>
      <c r="E41" s="64">
        <v>1200000</v>
      </c>
      <c r="F41" s="65">
        <f t="shared" si="0"/>
        <v>0</v>
      </c>
      <c r="G41" s="67">
        <v>1200000</v>
      </c>
      <c r="H41" s="65">
        <f t="shared" si="1"/>
        <v>0</v>
      </c>
      <c r="I41" s="67">
        <v>1200000</v>
      </c>
    </row>
    <row r="42" spans="1:9" ht="15.75" x14ac:dyDescent="0.25">
      <c r="A42" s="14">
        <v>34</v>
      </c>
      <c r="B42" s="62">
        <v>187</v>
      </c>
      <c r="C42" s="78" t="s">
        <v>230</v>
      </c>
      <c r="D42" s="88" t="s">
        <v>231</v>
      </c>
      <c r="E42" s="64">
        <f>SUM(E43:E47)</f>
        <v>24100000</v>
      </c>
      <c r="F42" s="65">
        <f t="shared" ref="F42:I42" si="18">SUM(F43:F47)</f>
        <v>-22400000</v>
      </c>
      <c r="G42" s="67">
        <f t="shared" si="18"/>
        <v>1700000</v>
      </c>
      <c r="H42" s="65">
        <f t="shared" si="1"/>
        <v>0</v>
      </c>
      <c r="I42" s="67">
        <f t="shared" si="18"/>
        <v>1700000</v>
      </c>
    </row>
    <row r="43" spans="1:9" ht="15.75" x14ac:dyDescent="0.25">
      <c r="A43" s="14">
        <v>35</v>
      </c>
      <c r="B43" s="72" t="s">
        <v>55</v>
      </c>
      <c r="C43" s="73" t="s">
        <v>232</v>
      </c>
      <c r="D43" s="90"/>
      <c r="E43" s="74">
        <v>3000000</v>
      </c>
      <c r="F43" s="75">
        <f t="shared" si="0"/>
        <v>-3000000</v>
      </c>
      <c r="G43" s="76">
        <v>0</v>
      </c>
      <c r="H43" s="75">
        <f t="shared" si="1"/>
        <v>0</v>
      </c>
      <c r="I43" s="76">
        <v>0</v>
      </c>
    </row>
    <row r="44" spans="1:9" ht="15.75" x14ac:dyDescent="0.25">
      <c r="A44" s="14">
        <v>36</v>
      </c>
      <c r="B44" s="72" t="s">
        <v>55</v>
      </c>
      <c r="C44" s="73" t="s">
        <v>233</v>
      </c>
      <c r="D44" s="90"/>
      <c r="E44" s="74">
        <v>10500000</v>
      </c>
      <c r="F44" s="75">
        <f t="shared" si="0"/>
        <v>-10500000</v>
      </c>
      <c r="G44" s="76">
        <v>0</v>
      </c>
      <c r="H44" s="75">
        <f t="shared" si="1"/>
        <v>0</v>
      </c>
      <c r="I44" s="76">
        <v>0</v>
      </c>
    </row>
    <row r="45" spans="1:9" ht="15.75" x14ac:dyDescent="0.25">
      <c r="A45" s="14">
        <v>37</v>
      </c>
      <c r="B45" s="72" t="s">
        <v>55</v>
      </c>
      <c r="C45" s="73" t="s">
        <v>234</v>
      </c>
      <c r="D45" s="90"/>
      <c r="E45" s="74">
        <v>2000000</v>
      </c>
      <c r="F45" s="75">
        <f t="shared" si="0"/>
        <v>-2000000</v>
      </c>
      <c r="G45" s="76">
        <v>0</v>
      </c>
      <c r="H45" s="75">
        <f t="shared" si="1"/>
        <v>0</v>
      </c>
      <c r="I45" s="76">
        <v>0</v>
      </c>
    </row>
    <row r="46" spans="1:9" ht="15.75" x14ac:dyDescent="0.25">
      <c r="A46" s="14">
        <v>38</v>
      </c>
      <c r="B46" s="72" t="s">
        <v>55</v>
      </c>
      <c r="C46" s="73" t="s">
        <v>235</v>
      </c>
      <c r="D46" s="90"/>
      <c r="E46" s="74">
        <v>600000</v>
      </c>
      <c r="F46" s="75">
        <f t="shared" si="0"/>
        <v>-600000</v>
      </c>
      <c r="G46" s="76">
        <v>0</v>
      </c>
      <c r="H46" s="75">
        <f t="shared" si="1"/>
        <v>0</v>
      </c>
      <c r="I46" s="76">
        <v>0</v>
      </c>
    </row>
    <row r="47" spans="1:9" ht="15.75" x14ac:dyDescent="0.25">
      <c r="A47" s="14">
        <v>39</v>
      </c>
      <c r="B47" s="72" t="s">
        <v>55</v>
      </c>
      <c r="C47" s="73" t="s">
        <v>236</v>
      </c>
      <c r="D47" s="90"/>
      <c r="E47" s="74">
        <v>8000000</v>
      </c>
      <c r="F47" s="75">
        <f t="shared" si="0"/>
        <v>-6300000</v>
      </c>
      <c r="G47" s="76">
        <v>1700000</v>
      </c>
      <c r="H47" s="75">
        <f t="shared" si="1"/>
        <v>0</v>
      </c>
      <c r="I47" s="76">
        <v>1700000</v>
      </c>
    </row>
    <row r="48" spans="1:9" ht="15.75" x14ac:dyDescent="0.25">
      <c r="A48" s="14">
        <v>40</v>
      </c>
      <c r="B48" s="62">
        <v>190</v>
      </c>
      <c r="C48" s="78" t="s">
        <v>237</v>
      </c>
      <c r="D48" s="88" t="s">
        <v>238</v>
      </c>
      <c r="E48" s="64">
        <f>SUM(E49)</f>
        <v>200000</v>
      </c>
      <c r="F48" s="65">
        <f t="shared" ref="F48:I48" si="19">SUM(F49)</f>
        <v>235000</v>
      </c>
      <c r="G48" s="67">
        <f t="shared" si="19"/>
        <v>435000</v>
      </c>
      <c r="H48" s="65">
        <f t="shared" si="1"/>
        <v>0</v>
      </c>
      <c r="I48" s="67">
        <f t="shared" si="19"/>
        <v>435000</v>
      </c>
    </row>
    <row r="49" spans="1:9" ht="15.75" x14ac:dyDescent="0.25">
      <c r="A49" s="14">
        <v>41</v>
      </c>
      <c r="B49" s="72" t="s">
        <v>55</v>
      </c>
      <c r="C49" s="73" t="s">
        <v>239</v>
      </c>
      <c r="D49" s="90"/>
      <c r="E49" s="74">
        <v>200000</v>
      </c>
      <c r="F49" s="75">
        <f t="shared" si="0"/>
        <v>235000</v>
      </c>
      <c r="G49" s="76">
        <v>435000</v>
      </c>
      <c r="H49" s="75">
        <f t="shared" si="1"/>
        <v>0</v>
      </c>
      <c r="I49" s="76">
        <v>435000</v>
      </c>
    </row>
    <row r="50" spans="1:9" ht="15.75" x14ac:dyDescent="0.25">
      <c r="A50" s="14">
        <v>42</v>
      </c>
      <c r="B50" s="62">
        <v>199</v>
      </c>
      <c r="C50" s="78" t="s">
        <v>240</v>
      </c>
      <c r="D50" s="88" t="s">
        <v>241</v>
      </c>
      <c r="E50" s="64">
        <v>2500000</v>
      </c>
      <c r="F50" s="65">
        <f t="shared" si="0"/>
        <v>0</v>
      </c>
      <c r="G50" s="67">
        <v>2500000</v>
      </c>
      <c r="H50" s="65">
        <f t="shared" si="1"/>
        <v>0</v>
      </c>
      <c r="I50" s="67">
        <v>2500000</v>
      </c>
    </row>
    <row r="51" spans="1:9" ht="15.75" x14ac:dyDescent="0.25">
      <c r="A51" s="14">
        <v>43</v>
      </c>
      <c r="B51" s="62">
        <v>200</v>
      </c>
      <c r="C51" s="78" t="s">
        <v>242</v>
      </c>
      <c r="D51" s="88" t="s">
        <v>243</v>
      </c>
      <c r="E51" s="64">
        <v>4735000</v>
      </c>
      <c r="F51" s="65">
        <f t="shared" si="0"/>
        <v>-4315000</v>
      </c>
      <c r="G51" s="67">
        <v>420000</v>
      </c>
      <c r="H51" s="65">
        <f t="shared" si="1"/>
        <v>-220000</v>
      </c>
      <c r="I51" s="67">
        <v>200000</v>
      </c>
    </row>
    <row r="52" spans="1:9" ht="15.75" x14ac:dyDescent="0.25">
      <c r="A52" s="14">
        <v>44</v>
      </c>
      <c r="B52" s="62">
        <v>205</v>
      </c>
      <c r="C52" s="78" t="s">
        <v>244</v>
      </c>
      <c r="D52" s="88" t="s">
        <v>245</v>
      </c>
      <c r="E52" s="64">
        <v>10000</v>
      </c>
      <c r="F52" s="65">
        <f t="shared" si="0"/>
        <v>0</v>
      </c>
      <c r="G52" s="67">
        <v>10000</v>
      </c>
      <c r="H52" s="65">
        <f t="shared" si="1"/>
        <v>0</v>
      </c>
      <c r="I52" s="67">
        <v>10000</v>
      </c>
    </row>
    <row r="53" spans="1:9" ht="15.75" x14ac:dyDescent="0.25">
      <c r="A53" s="14">
        <v>45</v>
      </c>
      <c r="B53" s="62">
        <v>208</v>
      </c>
      <c r="C53" s="78" t="s">
        <v>246</v>
      </c>
      <c r="D53" s="88" t="s">
        <v>247</v>
      </c>
      <c r="E53" s="64">
        <f>E52</f>
        <v>10000</v>
      </c>
      <c r="F53" s="65">
        <f t="shared" ref="F53:G53" si="20">F52</f>
        <v>0</v>
      </c>
      <c r="G53" s="67">
        <f t="shared" si="20"/>
        <v>10000</v>
      </c>
      <c r="H53" s="65">
        <f t="shared" si="1"/>
        <v>0</v>
      </c>
      <c r="I53" s="67">
        <v>10000</v>
      </c>
    </row>
    <row r="54" spans="1:9" ht="15.75" x14ac:dyDescent="0.25">
      <c r="A54" s="14">
        <v>46</v>
      </c>
      <c r="B54" s="62">
        <v>218</v>
      </c>
      <c r="C54" s="78" t="s">
        <v>248</v>
      </c>
      <c r="D54" s="88" t="s">
        <v>249</v>
      </c>
      <c r="E54" s="64">
        <v>0</v>
      </c>
      <c r="F54" s="65">
        <f t="shared" si="0"/>
        <v>100</v>
      </c>
      <c r="G54" s="67">
        <v>100</v>
      </c>
      <c r="H54" s="65">
        <f t="shared" si="1"/>
        <v>0</v>
      </c>
      <c r="I54" s="67">
        <v>100</v>
      </c>
    </row>
    <row r="55" spans="1:9" ht="31.5" x14ac:dyDescent="0.25">
      <c r="A55" s="14">
        <v>47</v>
      </c>
      <c r="B55" s="68">
        <v>221</v>
      </c>
      <c r="C55" s="79" t="s">
        <v>250</v>
      </c>
      <c r="D55" s="89" t="s">
        <v>251</v>
      </c>
      <c r="E55" s="70">
        <f>E41+E42+E48+E50+E51+E53+E54</f>
        <v>32745000</v>
      </c>
      <c r="F55" s="71">
        <f t="shared" ref="F55:I55" si="21">F41+F42+F48+F50+F51+F53+F54</f>
        <v>-26479900</v>
      </c>
      <c r="G55" s="66">
        <f t="shared" si="21"/>
        <v>6265100</v>
      </c>
      <c r="H55" s="71">
        <f t="shared" si="1"/>
        <v>-220000</v>
      </c>
      <c r="I55" s="66">
        <f t="shared" si="21"/>
        <v>6045100</v>
      </c>
    </row>
    <row r="56" spans="1:9" ht="15.75" x14ac:dyDescent="0.25">
      <c r="A56" s="14">
        <v>48</v>
      </c>
      <c r="B56" s="62">
        <v>224</v>
      </c>
      <c r="C56" s="78" t="s">
        <v>252</v>
      </c>
      <c r="D56" s="88" t="s">
        <v>253</v>
      </c>
      <c r="E56" s="64">
        <v>200000</v>
      </c>
      <c r="F56" s="65">
        <f t="shared" si="0"/>
        <v>0</v>
      </c>
      <c r="G56" s="67">
        <v>200000</v>
      </c>
      <c r="H56" s="65">
        <f t="shared" si="1"/>
        <v>0</v>
      </c>
      <c r="I56" s="67">
        <v>200000</v>
      </c>
    </row>
    <row r="57" spans="1:9" ht="15.75" x14ac:dyDescent="0.25">
      <c r="A57" s="14">
        <v>49</v>
      </c>
      <c r="B57" s="68">
        <v>230</v>
      </c>
      <c r="C57" s="69" t="s">
        <v>254</v>
      </c>
      <c r="D57" s="89" t="s">
        <v>255</v>
      </c>
      <c r="E57" s="70">
        <f>SUM(E56)</f>
        <v>200000</v>
      </c>
      <c r="F57" s="71">
        <f t="shared" ref="F57:I57" si="22">SUM(F56)</f>
        <v>0</v>
      </c>
      <c r="G57" s="66">
        <f t="shared" si="22"/>
        <v>200000</v>
      </c>
      <c r="H57" s="71">
        <f t="shared" si="1"/>
        <v>0</v>
      </c>
      <c r="I57" s="66">
        <f t="shared" si="22"/>
        <v>200000</v>
      </c>
    </row>
    <row r="58" spans="1:9" ht="31.5" x14ac:dyDescent="0.25">
      <c r="A58" s="14">
        <v>50</v>
      </c>
      <c r="B58" s="62">
        <v>234</v>
      </c>
      <c r="C58" s="78" t="s">
        <v>256</v>
      </c>
      <c r="D58" s="88" t="s">
        <v>257</v>
      </c>
      <c r="E58" s="64"/>
      <c r="F58" s="65">
        <f t="shared" si="0"/>
        <v>719000</v>
      </c>
      <c r="G58" s="67">
        <v>719000</v>
      </c>
      <c r="H58" s="65">
        <f t="shared" si="1"/>
        <v>-719000</v>
      </c>
      <c r="I58" s="67">
        <v>0</v>
      </c>
    </row>
    <row r="59" spans="1:9" ht="15.75" x14ac:dyDescent="0.25">
      <c r="A59" s="14">
        <v>51</v>
      </c>
      <c r="B59" s="68">
        <v>256</v>
      </c>
      <c r="C59" s="69" t="s">
        <v>258</v>
      </c>
      <c r="D59" s="89" t="s">
        <v>259</v>
      </c>
      <c r="E59" s="70">
        <f>SUM(E58)</f>
        <v>0</v>
      </c>
      <c r="F59" s="71">
        <f t="shared" ref="F59:I59" si="23">SUM(F58)</f>
        <v>719000</v>
      </c>
      <c r="G59" s="66">
        <f t="shared" si="23"/>
        <v>719000</v>
      </c>
      <c r="H59" s="71">
        <f t="shared" si="1"/>
        <v>-719000</v>
      </c>
      <c r="I59" s="66">
        <f t="shared" si="23"/>
        <v>0</v>
      </c>
    </row>
    <row r="60" spans="1:9" ht="31.5" x14ac:dyDescent="0.25">
      <c r="A60" s="14">
        <v>52</v>
      </c>
      <c r="B60" s="62">
        <v>260</v>
      </c>
      <c r="C60" s="78" t="s">
        <v>260</v>
      </c>
      <c r="D60" s="88" t="s">
        <v>261</v>
      </c>
      <c r="E60" s="64">
        <v>400000</v>
      </c>
      <c r="F60" s="65">
        <f t="shared" si="0"/>
        <v>0</v>
      </c>
      <c r="G60" s="67">
        <v>400000</v>
      </c>
      <c r="H60" s="65">
        <f t="shared" si="1"/>
        <v>0</v>
      </c>
      <c r="I60" s="67">
        <v>400000</v>
      </c>
    </row>
    <row r="61" spans="1:9" ht="32.25" thickBot="1" x14ac:dyDescent="0.3">
      <c r="A61" s="101">
        <v>53</v>
      </c>
      <c r="B61" s="103">
        <v>282</v>
      </c>
      <c r="C61" s="104" t="s">
        <v>262</v>
      </c>
      <c r="D61" s="105" t="s">
        <v>263</v>
      </c>
      <c r="E61" s="106">
        <f>SUM(E60)</f>
        <v>400000</v>
      </c>
      <c r="F61" s="107">
        <f t="shared" ref="F61:I61" si="24">SUM(F60)</f>
        <v>0</v>
      </c>
      <c r="G61" s="108">
        <f t="shared" si="24"/>
        <v>400000</v>
      </c>
      <c r="H61" s="107">
        <f t="shared" si="1"/>
        <v>0</v>
      </c>
      <c r="I61" s="108">
        <f t="shared" si="24"/>
        <v>400000</v>
      </c>
    </row>
    <row r="62" spans="1:9" ht="16.5" thickBot="1" x14ac:dyDescent="0.3">
      <c r="A62" s="109">
        <v>54</v>
      </c>
      <c r="B62" s="110">
        <v>283</v>
      </c>
      <c r="C62" s="111" t="s">
        <v>264</v>
      </c>
      <c r="D62" s="112" t="s">
        <v>265</v>
      </c>
      <c r="E62" s="113">
        <f>E21+E25+E40+E55+E57+E59+E61</f>
        <v>466954478.81061375</v>
      </c>
      <c r="F62" s="114">
        <f t="shared" ref="F62:I62" si="25">F21+F25+F40+F55+F57+F59+F61</f>
        <v>59473594.189386263</v>
      </c>
      <c r="G62" s="115">
        <f t="shared" si="25"/>
        <v>526812073</v>
      </c>
      <c r="H62" s="114">
        <f t="shared" si="1"/>
        <v>74438870</v>
      </c>
      <c r="I62" s="115">
        <f t="shared" si="25"/>
        <v>601250943</v>
      </c>
    </row>
  </sheetData>
  <mergeCells count="12">
    <mergeCell ref="A1:I1"/>
    <mergeCell ref="H6:H7"/>
    <mergeCell ref="I6:I7"/>
    <mergeCell ref="A2:G2"/>
    <mergeCell ref="A3:G3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Önkormányzat-költségvetési kiad</vt:lpstr>
      <vt:lpstr>Önkormányzat-költségvetési bevé</vt:lpstr>
      <vt:lpstr>Munka3</vt:lpstr>
    </vt:vector>
  </TitlesOfParts>
  <Company>WXPEE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MS-USER</dc:creator>
  <cp:lastModifiedBy>Tünde</cp:lastModifiedBy>
  <cp:lastPrinted>2017-12-06T13:32:32Z</cp:lastPrinted>
  <dcterms:created xsi:type="dcterms:W3CDTF">2017-11-06T03:59:01Z</dcterms:created>
  <dcterms:modified xsi:type="dcterms:W3CDTF">2019-01-10T12:40:41Z</dcterms:modified>
</cp:coreProperties>
</file>