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Előir. felh." sheetId="1" r:id="rId1"/>
  </sheets>
  <externalReferences>
    <externalReference r:id="rId2"/>
  </externalReferenc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P14" i="1"/>
  <c r="Q14" i="1"/>
  <c r="R14" i="1"/>
  <c r="S14" i="1"/>
  <c r="O15" i="1"/>
  <c r="P15" i="1"/>
  <c r="Q15" i="1" s="1"/>
  <c r="R15" i="1"/>
  <c r="S15" i="1"/>
  <c r="O16" i="1"/>
  <c r="P16" i="1"/>
  <c r="Q16" i="1"/>
  <c r="R16" i="1"/>
  <c r="S16" i="1"/>
  <c r="O17" i="1"/>
  <c r="P17" i="1"/>
  <c r="Q17" i="1" s="1"/>
  <c r="R17" i="1"/>
  <c r="S17" i="1"/>
  <c r="O18" i="1"/>
  <c r="P18" i="1"/>
  <c r="Q18" i="1"/>
  <c r="R18" i="1"/>
  <c r="S18" i="1"/>
  <c r="O19" i="1"/>
  <c r="P19" i="1"/>
  <c r="Q19" i="1" s="1"/>
  <c r="R19" i="1"/>
  <c r="S19" i="1"/>
  <c r="O20" i="1"/>
  <c r="P20" i="1"/>
  <c r="Q20" i="1"/>
  <c r="R20" i="1"/>
  <c r="S20" i="1"/>
  <c r="O21" i="1"/>
  <c r="P21" i="1"/>
  <c r="Q21" i="1" s="1"/>
  <c r="R21" i="1"/>
  <c r="S21" i="1"/>
  <c r="O22" i="1"/>
  <c r="Q22" i="1" s="1"/>
  <c r="R22" i="1"/>
  <c r="O23" i="1"/>
  <c r="P23" i="1"/>
  <c r="Q23" i="1" s="1"/>
  <c r="R23" i="1"/>
  <c r="S23" i="1"/>
  <c r="C24" i="1"/>
  <c r="O24" i="1"/>
  <c r="T24" i="1"/>
  <c r="S24" i="1" s="1"/>
  <c r="Q25" i="1"/>
  <c r="R25" i="1"/>
  <c r="O26" i="1"/>
  <c r="P26" i="1"/>
  <c r="Q26" i="1" s="1"/>
  <c r="R26" i="1"/>
  <c r="S26" i="1"/>
  <c r="O27" i="1"/>
  <c r="O38" i="1" s="1"/>
  <c r="S38" i="1" s="1"/>
  <c r="P27" i="1"/>
  <c r="Q27" i="1"/>
  <c r="R27" i="1"/>
  <c r="S27" i="1"/>
  <c r="O28" i="1"/>
  <c r="P28" i="1"/>
  <c r="Q28" i="1" s="1"/>
  <c r="R28" i="1"/>
  <c r="S28" i="1"/>
  <c r="O29" i="1"/>
  <c r="P29" i="1"/>
  <c r="Q29" i="1"/>
  <c r="R29" i="1"/>
  <c r="S29" i="1"/>
  <c r="O30" i="1"/>
  <c r="P30" i="1"/>
  <c r="Q30" i="1" s="1"/>
  <c r="R30" i="1"/>
  <c r="S30" i="1"/>
  <c r="O31" i="1"/>
  <c r="P31" i="1"/>
  <c r="Q31" i="1"/>
  <c r="R31" i="1"/>
  <c r="S31" i="1"/>
  <c r="O32" i="1"/>
  <c r="P32" i="1"/>
  <c r="Q32" i="1" s="1"/>
  <c r="R32" i="1"/>
  <c r="S32" i="1"/>
  <c r="O33" i="1"/>
  <c r="P33" i="1"/>
  <c r="Q33" i="1"/>
  <c r="R33" i="1"/>
  <c r="S33" i="1"/>
  <c r="O34" i="1"/>
  <c r="P34" i="1"/>
  <c r="Q34" i="1" s="1"/>
  <c r="Q35" i="1"/>
  <c r="O36" i="1"/>
  <c r="Q36" i="1"/>
  <c r="R36" i="1"/>
  <c r="S36" i="1"/>
  <c r="O37" i="1"/>
  <c r="Q37" i="1"/>
  <c r="R37" i="1"/>
  <c r="S37" i="1"/>
  <c r="C38" i="1"/>
  <c r="D38" i="1"/>
  <c r="E38" i="1"/>
  <c r="F38" i="1"/>
  <c r="G38" i="1"/>
  <c r="H38" i="1"/>
  <c r="I38" i="1"/>
  <c r="J38" i="1"/>
  <c r="K38" i="1"/>
  <c r="L38" i="1"/>
  <c r="M38" i="1"/>
  <c r="N38" i="1"/>
  <c r="P38" i="1"/>
  <c r="T38" i="1"/>
  <c r="C39" i="1"/>
  <c r="D13" i="1" s="1"/>
  <c r="D24" i="1" s="1"/>
  <c r="D39" i="1" s="1"/>
  <c r="E13" i="1" s="1"/>
  <c r="E24" i="1" s="1"/>
  <c r="E39" i="1" s="1"/>
  <c r="F13" i="1" s="1"/>
  <c r="F24" i="1" s="1"/>
  <c r="F39" i="1" s="1"/>
  <c r="G13" i="1" s="1"/>
  <c r="G24" i="1" s="1"/>
  <c r="G39" i="1" s="1"/>
  <c r="H13" i="1" s="1"/>
  <c r="H24" i="1" s="1"/>
  <c r="H39" i="1" s="1"/>
  <c r="I13" i="1" s="1"/>
  <c r="I24" i="1" s="1"/>
  <c r="I39" i="1" s="1"/>
  <c r="J13" i="1" s="1"/>
  <c r="J24" i="1" s="1"/>
  <c r="J39" i="1" s="1"/>
  <c r="K13" i="1" s="1"/>
  <c r="K24" i="1" s="1"/>
  <c r="K39" i="1" s="1"/>
  <c r="L13" i="1" s="1"/>
  <c r="L24" i="1" s="1"/>
  <c r="L39" i="1" s="1"/>
  <c r="M13" i="1" s="1"/>
  <c r="M24" i="1" s="1"/>
  <c r="M39" i="1" s="1"/>
  <c r="N13" i="1" s="1"/>
  <c r="N24" i="1" s="1"/>
  <c r="N39" i="1" s="1"/>
  <c r="C40" i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Q38" i="1" l="1"/>
  <c r="P24" i="1"/>
  <c r="Q24" i="1" l="1"/>
  <c r="P39" i="1"/>
  <c r="P40" i="1" s="1"/>
</calcChain>
</file>

<file path=xl/sharedStrings.xml><?xml version="1.0" encoding="utf-8"?>
<sst xmlns="http://schemas.openxmlformats.org/spreadsheetml/2006/main" count="86" uniqueCount="84">
  <si>
    <t xml:space="preserve">  Likvid hitel állomány az időszak végén</t>
  </si>
  <si>
    <t>26</t>
  </si>
  <si>
    <t xml:space="preserve">  Egyenleg az időszak végén</t>
  </si>
  <si>
    <t>25</t>
  </si>
  <si>
    <t>KIADÁSOK ÖSSZESEN</t>
  </si>
  <si>
    <t>24</t>
  </si>
  <si>
    <t>23</t>
  </si>
  <si>
    <t>K9 Finanszírozási kiadások</t>
  </si>
  <si>
    <t>K8 Egyéb felhalmozási célú kiadások</t>
  </si>
  <si>
    <t>22</t>
  </si>
  <si>
    <t>K7 Felújítások</t>
  </si>
  <si>
    <t>21</t>
  </si>
  <si>
    <t>K6 Beruházások</t>
  </si>
  <si>
    <t>20</t>
  </si>
  <si>
    <t>K5 Egyéb működési célú kiadások</t>
  </si>
  <si>
    <t>19</t>
  </si>
  <si>
    <t>K4 Ellátottak pénzbeli juttatásai</t>
  </si>
  <si>
    <t>18</t>
  </si>
  <si>
    <t>K3 Dologi kiadások</t>
  </si>
  <si>
    <t>17</t>
  </si>
  <si>
    <t>K2 Munkaadókat terhelő jár. és szociális hj. adó</t>
  </si>
  <si>
    <t>16</t>
  </si>
  <si>
    <t>K1 Személyi juttatások</t>
  </si>
  <si>
    <t>15</t>
  </si>
  <si>
    <t>KIADÁSI JOGCÍMEK</t>
  </si>
  <si>
    <t>14</t>
  </si>
  <si>
    <t>BEVÉTELEK ÖSSZESEN</t>
  </si>
  <si>
    <t>13</t>
  </si>
  <si>
    <t>Előző év költségvetési maradványának igénybev.</t>
  </si>
  <si>
    <t>12</t>
  </si>
  <si>
    <t>Likvid hitelek igénybevétele (folyószámlahitel)</t>
  </si>
  <si>
    <t>11</t>
  </si>
  <si>
    <t>Felhalmozási célú hitelek felvétele</t>
  </si>
  <si>
    <t>10</t>
  </si>
  <si>
    <t>B7 Felhalmozási célú átvett pénzeszközök</t>
  </si>
  <si>
    <t>9</t>
  </si>
  <si>
    <t>B5 Felhalmozási bevételek</t>
  </si>
  <si>
    <t>8</t>
  </si>
  <si>
    <t>B2 Felhalmozási célú támogatások áht-n belülről</t>
  </si>
  <si>
    <t>7</t>
  </si>
  <si>
    <t>B6 Működési célú átvett pénzeszközök</t>
  </si>
  <si>
    <t>6</t>
  </si>
  <si>
    <t>B4 Működési bevételek</t>
  </si>
  <si>
    <t>5</t>
  </si>
  <si>
    <t>B3 Közhatalmi bevételek</t>
  </si>
  <si>
    <t>4</t>
  </si>
  <si>
    <t>B1 Működési célú támogatások áht-n belülről</t>
  </si>
  <si>
    <t>3</t>
  </si>
  <si>
    <t>Előző időszakról áthúzódó pénzkészlet</t>
  </si>
  <si>
    <t>2</t>
  </si>
  <si>
    <t>BEVÉTELI FORRÁS</t>
  </si>
  <si>
    <t>1</t>
  </si>
  <si>
    <t>Összesen</t>
  </si>
  <si>
    <t>Dec.</t>
  </si>
  <si>
    <t>Nov.</t>
  </si>
  <si>
    <t>Október</t>
  </si>
  <si>
    <t>Szept.</t>
  </si>
  <si>
    <t>Aug.</t>
  </si>
  <si>
    <t>Július</t>
  </si>
  <si>
    <t>Június</t>
  </si>
  <si>
    <t>Május</t>
  </si>
  <si>
    <t>Április</t>
  </si>
  <si>
    <t>Március</t>
  </si>
  <si>
    <t>Február</t>
  </si>
  <si>
    <t>Január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</si>
  <si>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</si>
  <si>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</si>
  <si>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</si>
  <si>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</si>
  <si>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</si>
  <si>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</si>
  <si>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</si>
  <si>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</si>
  <si>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</si>
  <si>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</si>
  <si>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</si>
  <si>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</si>
  <si>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</si>
  <si>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</si>
  <si>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(eFt)</t>
  </si>
  <si>
    <t>ELŐIRÁNYZAT-FELHASZNÁLÁSI TERVE</t>
  </si>
  <si>
    <t>Folyás Község Önkormányzat 2017. évi</t>
  </si>
  <si>
    <t>a 3/2017. (II. 27.) Önkormányzati Rendelethez</t>
  </si>
  <si>
    <t>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</si>
</sst>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3" fillId="2" borderId="1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</sheetNames>
    <sheetDataSet>
      <sheetData sheetId="0">
        <row r="15">
          <cell r="F15">
            <v>55795</v>
          </cell>
          <cell r="K15">
            <v>34443</v>
          </cell>
        </row>
        <row r="16">
          <cell r="K16">
            <v>5254</v>
          </cell>
        </row>
        <row r="17">
          <cell r="K17">
            <v>17527</v>
          </cell>
        </row>
        <row r="18">
          <cell r="F18">
            <v>5000</v>
          </cell>
          <cell r="K18">
            <v>1400</v>
          </cell>
        </row>
        <row r="22">
          <cell r="F22">
            <v>2575</v>
          </cell>
        </row>
        <row r="23">
          <cell r="F23">
            <v>0</v>
          </cell>
          <cell r="K23">
            <v>6791</v>
          </cell>
        </row>
        <row r="24">
          <cell r="F24">
            <v>15983</v>
          </cell>
        </row>
        <row r="27">
          <cell r="F27">
            <v>29391</v>
          </cell>
          <cell r="K27">
            <v>41391</v>
          </cell>
        </row>
        <row r="28">
          <cell r="F28">
            <v>0</v>
          </cell>
          <cell r="K28">
            <v>900</v>
          </cell>
        </row>
        <row r="29">
          <cell r="F29">
            <v>0</v>
          </cell>
          <cell r="K29">
            <v>0</v>
          </cell>
        </row>
        <row r="36">
          <cell r="K36">
            <v>1038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topLeftCell="B1" workbookViewId="0">
      <selection activeCell="V24" sqref="V24"/>
    </sheetView>
  </sheetViews>
  <sheetFormatPr defaultRowHeight="12.75" x14ac:dyDescent="0.2"/>
  <cols>
    <col min="1" max="1" width="4.7109375" style="3" customWidth="1"/>
    <col min="2" max="2" width="41" style="1" customWidth="1"/>
    <col min="3" max="15" width="9.28515625" style="2" customWidth="1"/>
    <col min="16" max="17" width="11.7109375" style="2" hidden="1" customWidth="1"/>
    <col min="18" max="18" width="9.140625" style="1" hidden="1" customWidth="1"/>
    <col min="19" max="19" width="12.5703125" style="1" hidden="1" customWidth="1"/>
    <col min="20" max="20" width="14" style="1" hidden="1" customWidth="1"/>
    <col min="21" max="16384" width="9.140625" style="1"/>
  </cols>
  <sheetData>
    <row r="1" spans="1:20" x14ac:dyDescent="0.2">
      <c r="O1" s="32" t="s">
        <v>83</v>
      </c>
    </row>
    <row r="2" spans="1:20" x14ac:dyDescent="0.2">
      <c r="O2" s="31" t="s">
        <v>82</v>
      </c>
      <c r="P2" s="30"/>
      <c r="Q2" s="30"/>
    </row>
    <row r="3" spans="1:20" x14ac:dyDescent="0.2">
      <c r="O3" s="29"/>
    </row>
    <row r="5" spans="1:20" ht="18" x14ac:dyDescent="0.2">
      <c r="B5" s="28" t="s">
        <v>81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20" ht="18" x14ac:dyDescent="0.2">
      <c r="B6" s="28" t="s">
        <v>80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20" ht="14.25" x14ac:dyDescent="0.2">
      <c r="B7" s="27" t="s">
        <v>79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20" ht="14.25" x14ac:dyDescent="0.2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10" spans="1:20" s="3" customFormat="1" ht="20.100000000000001" customHeight="1" thickBot="1" x14ac:dyDescent="0.25">
      <c r="B10" s="25" t="s">
        <v>78</v>
      </c>
      <c r="C10" s="24" t="s">
        <v>77</v>
      </c>
      <c r="D10" s="24" t="s">
        <v>76</v>
      </c>
      <c r="E10" s="24" t="s">
        <v>75</v>
      </c>
      <c r="F10" s="24" t="s">
        <v>74</v>
      </c>
      <c r="G10" s="24" t="s">
        <v>73</v>
      </c>
      <c r="H10" s="24" t="s">
        <v>72</v>
      </c>
      <c r="I10" s="24" t="s">
        <v>71</v>
      </c>
      <c r="J10" s="24" t="s">
        <v>70</v>
      </c>
      <c r="K10" s="24" t="s">
        <v>69</v>
      </c>
      <c r="L10" s="24" t="s">
        <v>68</v>
      </c>
      <c r="M10" s="24" t="s">
        <v>67</v>
      </c>
      <c r="N10" s="24" t="s">
        <v>66</v>
      </c>
      <c r="O10" s="24" t="s">
        <v>65</v>
      </c>
      <c r="P10" s="23"/>
      <c r="Q10" s="23"/>
    </row>
    <row r="11" spans="1:20" s="21" customFormat="1" ht="20.100000000000001" customHeight="1" thickTop="1" thickBot="1" x14ac:dyDescent="0.25">
      <c r="A11" s="3"/>
      <c r="C11" s="22" t="s">
        <v>64</v>
      </c>
      <c r="D11" s="22" t="s">
        <v>63</v>
      </c>
      <c r="E11" s="22" t="s">
        <v>62</v>
      </c>
      <c r="F11" s="22" t="s">
        <v>61</v>
      </c>
      <c r="G11" s="22" t="s">
        <v>60</v>
      </c>
      <c r="H11" s="22" t="s">
        <v>59</v>
      </c>
      <c r="I11" s="22" t="s">
        <v>58</v>
      </c>
      <c r="J11" s="22" t="s">
        <v>57</v>
      </c>
      <c r="K11" s="22" t="s">
        <v>56</v>
      </c>
      <c r="L11" s="22" t="s">
        <v>55</v>
      </c>
      <c r="M11" s="22" t="s">
        <v>54</v>
      </c>
      <c r="N11" s="22" t="s">
        <v>53</v>
      </c>
      <c r="O11" s="22" t="s">
        <v>52</v>
      </c>
      <c r="P11" s="17"/>
      <c r="Q11" s="17"/>
    </row>
    <row r="12" spans="1:20" ht="20.100000000000001" customHeight="1" thickTop="1" x14ac:dyDescent="0.2">
      <c r="A12" s="7" t="s">
        <v>51</v>
      </c>
      <c r="B12" s="20" t="s">
        <v>50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"/>
    </row>
    <row r="13" spans="1:20" s="2" customFormat="1" x14ac:dyDescent="0.2">
      <c r="A13" s="7" t="s">
        <v>49</v>
      </c>
      <c r="B13" s="13" t="s">
        <v>48</v>
      </c>
      <c r="C13" s="19"/>
      <c r="D13" s="12">
        <f>C39</f>
        <v>3487</v>
      </c>
      <c r="E13" s="12">
        <f>D39</f>
        <v>2914</v>
      </c>
      <c r="F13" s="12">
        <f>E39</f>
        <v>7812</v>
      </c>
      <c r="G13" s="12">
        <f>F39</f>
        <v>3934</v>
      </c>
      <c r="H13" s="12">
        <f>G39</f>
        <v>5411</v>
      </c>
      <c r="I13" s="12">
        <f>H39</f>
        <v>488</v>
      </c>
      <c r="J13" s="12">
        <f>I39</f>
        <v>4443</v>
      </c>
      <c r="K13" s="12">
        <f>J39</f>
        <v>378</v>
      </c>
      <c r="L13" s="12">
        <f>K39</f>
        <v>3605</v>
      </c>
      <c r="M13" s="12">
        <f>L39</f>
        <v>214</v>
      </c>
      <c r="N13" s="12">
        <f>M39</f>
        <v>3014</v>
      </c>
      <c r="O13" s="18"/>
    </row>
    <row r="14" spans="1:20" s="2" customFormat="1" x14ac:dyDescent="0.2">
      <c r="A14" s="7" t="s">
        <v>47</v>
      </c>
      <c r="B14" s="13" t="s">
        <v>46</v>
      </c>
      <c r="C14" s="12">
        <v>4800</v>
      </c>
      <c r="D14" s="12">
        <v>4500</v>
      </c>
      <c r="E14" s="12">
        <v>4600</v>
      </c>
      <c r="F14" s="12">
        <v>4595</v>
      </c>
      <c r="G14" s="12">
        <v>4500</v>
      </c>
      <c r="H14" s="12">
        <v>4700</v>
      </c>
      <c r="I14" s="12">
        <v>4800</v>
      </c>
      <c r="J14" s="12">
        <v>4500</v>
      </c>
      <c r="K14" s="12">
        <v>4600</v>
      </c>
      <c r="L14" s="12">
        <v>4800</v>
      </c>
      <c r="M14" s="12">
        <v>4600</v>
      </c>
      <c r="N14" s="12">
        <v>4800</v>
      </c>
      <c r="O14" s="11">
        <f>SUM(C14:N14)</f>
        <v>55795</v>
      </c>
      <c r="P14" s="2">
        <f>[1]Mérleg!F15</f>
        <v>55795</v>
      </c>
      <c r="Q14" s="2">
        <f>P14-O14</f>
        <v>0</v>
      </c>
      <c r="R14" s="2">
        <f>P14/12</f>
        <v>4649.583333333333</v>
      </c>
      <c r="S14" s="2">
        <f>T14-O14</f>
        <v>135832</v>
      </c>
      <c r="T14" s="2">
        <v>191627</v>
      </c>
    </row>
    <row r="15" spans="1:20" s="2" customFormat="1" x14ac:dyDescent="0.2">
      <c r="A15" s="7" t="s">
        <v>45</v>
      </c>
      <c r="B15" s="13" t="s">
        <v>44</v>
      </c>
      <c r="C15" s="12">
        <v>0</v>
      </c>
      <c r="D15" s="12">
        <v>0</v>
      </c>
      <c r="E15" s="12">
        <v>2300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2300</v>
      </c>
      <c r="L15" s="12">
        <v>0</v>
      </c>
      <c r="M15" s="12">
        <v>0</v>
      </c>
      <c r="N15" s="12">
        <v>400</v>
      </c>
      <c r="O15" s="11">
        <f>SUM(C15:N15)</f>
        <v>5000</v>
      </c>
      <c r="P15" s="2">
        <f>[1]Mérleg!F18</f>
        <v>5000</v>
      </c>
      <c r="Q15" s="2">
        <f>P15-O15</f>
        <v>0</v>
      </c>
      <c r="R15" s="2">
        <f>P15/12</f>
        <v>416.66666666666669</v>
      </c>
      <c r="S15" s="2">
        <f>T15-O15</f>
        <v>697000</v>
      </c>
      <c r="T15" s="2">
        <v>702000</v>
      </c>
    </row>
    <row r="16" spans="1:20" s="2" customFormat="1" x14ac:dyDescent="0.2">
      <c r="A16" s="7" t="s">
        <v>43</v>
      </c>
      <c r="B16" s="13" t="s">
        <v>42</v>
      </c>
      <c r="C16" s="12">
        <v>215</v>
      </c>
      <c r="D16" s="12">
        <v>215</v>
      </c>
      <c r="E16" s="12">
        <v>215</v>
      </c>
      <c r="F16" s="12">
        <v>215</v>
      </c>
      <c r="G16" s="12">
        <v>215</v>
      </c>
      <c r="H16" s="12">
        <v>215</v>
      </c>
      <c r="I16" s="12">
        <v>210</v>
      </c>
      <c r="J16" s="12">
        <v>215</v>
      </c>
      <c r="K16" s="12">
        <v>215</v>
      </c>
      <c r="L16" s="12">
        <v>215</v>
      </c>
      <c r="M16" s="12">
        <v>215</v>
      </c>
      <c r="N16" s="12">
        <v>215</v>
      </c>
      <c r="O16" s="11">
        <f>SUM(C16:N16)</f>
        <v>2575</v>
      </c>
      <c r="P16" s="2">
        <f>[1]Mérleg!F22</f>
        <v>2575</v>
      </c>
      <c r="Q16" s="2">
        <f>P16-O16</f>
        <v>0</v>
      </c>
      <c r="R16" s="2">
        <f>P16/12</f>
        <v>214.58333333333334</v>
      </c>
      <c r="S16" s="2">
        <f>T16-O16</f>
        <v>1690373</v>
      </c>
      <c r="T16" s="2">
        <v>1692948</v>
      </c>
    </row>
    <row r="17" spans="1:20" s="2" customFormat="1" x14ac:dyDescent="0.2">
      <c r="A17" s="7" t="s">
        <v>41</v>
      </c>
      <c r="B17" s="13" t="s">
        <v>40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1">
        <f>SUM(C17:N17)</f>
        <v>0</v>
      </c>
      <c r="P17" s="2">
        <f>[1]Mérleg!F23</f>
        <v>0</v>
      </c>
      <c r="Q17" s="2">
        <f>P17-O17</f>
        <v>0</v>
      </c>
      <c r="R17" s="2">
        <f>P17/12</f>
        <v>0</v>
      </c>
      <c r="S17" s="2">
        <f>T17-O17</f>
        <v>293050</v>
      </c>
      <c r="T17" s="2">
        <v>293050</v>
      </c>
    </row>
    <row r="18" spans="1:20" s="2" customFormat="1" x14ac:dyDescent="0.2">
      <c r="A18" s="7" t="s">
        <v>39</v>
      </c>
      <c r="B18" s="13" t="s">
        <v>38</v>
      </c>
      <c r="C18" s="12">
        <v>0</v>
      </c>
      <c r="D18" s="12">
        <v>0</v>
      </c>
      <c r="E18" s="12">
        <v>5000</v>
      </c>
      <c r="F18" s="12">
        <v>0</v>
      </c>
      <c r="G18" s="12">
        <v>5000</v>
      </c>
      <c r="H18" s="12">
        <v>0</v>
      </c>
      <c r="I18" s="12">
        <v>8000</v>
      </c>
      <c r="J18" s="12">
        <v>0</v>
      </c>
      <c r="K18" s="12">
        <v>5391</v>
      </c>
      <c r="L18" s="12">
        <v>0</v>
      </c>
      <c r="M18" s="12">
        <v>6000</v>
      </c>
      <c r="N18" s="12">
        <v>0</v>
      </c>
      <c r="O18" s="11">
        <f>SUM(C18:N18)</f>
        <v>29391</v>
      </c>
      <c r="P18" s="2">
        <f>[1]Mérleg!F27</f>
        <v>29391</v>
      </c>
      <c r="Q18" s="2">
        <f>P18-O18</f>
        <v>0</v>
      </c>
      <c r="R18" s="2">
        <f>P18/12</f>
        <v>2449.25</v>
      </c>
      <c r="S18" s="2">
        <f>T18-O18</f>
        <v>35120</v>
      </c>
      <c r="T18" s="2">
        <v>64511</v>
      </c>
    </row>
    <row r="19" spans="1:20" s="2" customFormat="1" x14ac:dyDescent="0.2">
      <c r="A19" s="7" t="s">
        <v>37</v>
      </c>
      <c r="B19" s="13" t="s">
        <v>36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1">
        <f>SUM(C19:N19)</f>
        <v>0</v>
      </c>
      <c r="P19" s="2">
        <f>[1]Mérleg!F28</f>
        <v>0</v>
      </c>
      <c r="Q19" s="2">
        <f>P19-O19</f>
        <v>0</v>
      </c>
      <c r="R19" s="2">
        <f>P19/12</f>
        <v>0</v>
      </c>
      <c r="S19" s="2">
        <f>T19-O19</f>
        <v>83131</v>
      </c>
      <c r="T19" s="2">
        <v>83131</v>
      </c>
    </row>
    <row r="20" spans="1:20" s="2" customFormat="1" x14ac:dyDescent="0.2">
      <c r="A20" s="7" t="s">
        <v>35</v>
      </c>
      <c r="B20" s="13" t="s">
        <v>34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1">
        <f>SUM(C20:N20)</f>
        <v>0</v>
      </c>
      <c r="P20" s="2">
        <f>[1]Mérleg!F29</f>
        <v>0</v>
      </c>
      <c r="Q20" s="2">
        <f>P20-O20</f>
        <v>0</v>
      </c>
      <c r="R20" s="2">
        <f>P20/12</f>
        <v>0</v>
      </c>
      <c r="S20" s="2">
        <f>T20-O20</f>
        <v>-52543</v>
      </c>
      <c r="T20" s="2">
        <v>-52543</v>
      </c>
    </row>
    <row r="21" spans="1:20" s="2" customFormat="1" x14ac:dyDescent="0.2">
      <c r="A21" s="7" t="s">
        <v>33</v>
      </c>
      <c r="B21" s="13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1">
        <f>SUM(C21:N21)</f>
        <v>0</v>
      </c>
      <c r="P21" s="2">
        <f>[1]Mérleg!F36</f>
        <v>0</v>
      </c>
      <c r="Q21" s="2">
        <f>P21-O21</f>
        <v>0</v>
      </c>
      <c r="R21" s="2">
        <f>P21/12</f>
        <v>0</v>
      </c>
      <c r="S21" s="2">
        <f>T21-O21</f>
        <v>0</v>
      </c>
      <c r="T21" s="2">
        <v>0</v>
      </c>
    </row>
    <row r="22" spans="1:20" s="2" customFormat="1" x14ac:dyDescent="0.2">
      <c r="A22" s="7" t="s">
        <v>31</v>
      </c>
      <c r="B22" s="13" t="s">
        <v>30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1">
        <f>SUM(C22:N22)</f>
        <v>0</v>
      </c>
      <c r="Q22" s="2">
        <f>P22-O22</f>
        <v>0</v>
      </c>
      <c r="R22" s="2">
        <f>P22/12</f>
        <v>0</v>
      </c>
    </row>
    <row r="23" spans="1:20" s="2" customFormat="1" x14ac:dyDescent="0.2">
      <c r="A23" s="7" t="s">
        <v>29</v>
      </c>
      <c r="B23" s="13" t="s">
        <v>28</v>
      </c>
      <c r="C23" s="12">
        <v>4000</v>
      </c>
      <c r="D23" s="12">
        <v>1000</v>
      </c>
      <c r="E23" s="12">
        <v>2000</v>
      </c>
      <c r="F23" s="12">
        <v>1000</v>
      </c>
      <c r="G23" s="12">
        <v>1000</v>
      </c>
      <c r="H23" s="12">
        <v>1000</v>
      </c>
      <c r="I23" s="12">
        <v>1983</v>
      </c>
      <c r="J23" s="12">
        <v>1000</v>
      </c>
      <c r="K23" s="12">
        <v>1000</v>
      </c>
      <c r="L23" s="12">
        <v>1000</v>
      </c>
      <c r="M23" s="12">
        <v>1000</v>
      </c>
      <c r="N23" s="12">
        <v>0</v>
      </c>
      <c r="O23" s="11">
        <f>SUM(C23:N23)</f>
        <v>15983</v>
      </c>
      <c r="P23" s="2">
        <f>[1]Mérleg!F24</f>
        <v>15983</v>
      </c>
      <c r="Q23" s="2">
        <f>P23-O23</f>
        <v>0</v>
      </c>
      <c r="R23" s="2">
        <f>P23/12</f>
        <v>1331.9166666666667</v>
      </c>
      <c r="S23" s="2">
        <f>T23-O23</f>
        <v>302855</v>
      </c>
      <c r="T23" s="2">
        <v>318838</v>
      </c>
    </row>
    <row r="24" spans="1:20" s="2" customFormat="1" ht="20.100000000000001" customHeight="1" thickBot="1" x14ac:dyDescent="0.25">
      <c r="A24" s="7" t="s">
        <v>27</v>
      </c>
      <c r="B24" s="10" t="s">
        <v>26</v>
      </c>
      <c r="C24" s="9">
        <f>SUM(C13:C23)</f>
        <v>9015</v>
      </c>
      <c r="D24" s="9">
        <f>SUM(D13:D23)</f>
        <v>9202</v>
      </c>
      <c r="E24" s="9">
        <f>SUM(E13:E23)</f>
        <v>17029</v>
      </c>
      <c r="F24" s="9">
        <f>SUM(F13:F23)</f>
        <v>13622</v>
      </c>
      <c r="G24" s="9">
        <f>SUM(G13:G23)</f>
        <v>14649</v>
      </c>
      <c r="H24" s="9">
        <f>SUM(H13:H23)</f>
        <v>11326</v>
      </c>
      <c r="I24" s="9">
        <f>SUM(I13:I23)</f>
        <v>15481</v>
      </c>
      <c r="J24" s="9">
        <f>SUM(J13:J23)</f>
        <v>10158</v>
      </c>
      <c r="K24" s="9">
        <f>SUM(K13:K23)</f>
        <v>13884</v>
      </c>
      <c r="L24" s="9">
        <f>SUM(L13:L23)</f>
        <v>9620</v>
      </c>
      <c r="M24" s="9">
        <f>SUM(M13:M23)</f>
        <v>12029</v>
      </c>
      <c r="N24" s="9">
        <f>SUM(N13:N23)</f>
        <v>8429</v>
      </c>
      <c r="O24" s="8">
        <f>SUM(O13:O23)</f>
        <v>108744</v>
      </c>
      <c r="P24" s="17">
        <f>SUM(P14:P23)</f>
        <v>108744</v>
      </c>
      <c r="Q24" s="2">
        <f>P24-O24</f>
        <v>0</v>
      </c>
      <c r="S24" s="2">
        <f>T24-O24</f>
        <v>3184818</v>
      </c>
      <c r="T24" s="2">
        <f>SUM(T14:T23)</f>
        <v>3293562</v>
      </c>
    </row>
    <row r="25" spans="1:20" s="2" customFormat="1" ht="20.100000000000001" customHeight="1" thickTop="1" x14ac:dyDescent="0.2">
      <c r="A25" s="7" t="s">
        <v>25</v>
      </c>
      <c r="B25" s="16" t="s">
        <v>24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/>
      <c r="Q25" s="2">
        <f>P25-O25</f>
        <v>0</v>
      </c>
      <c r="R25" s="2">
        <f>P25/12</f>
        <v>0</v>
      </c>
    </row>
    <row r="26" spans="1:20" s="2" customFormat="1" x14ac:dyDescent="0.2">
      <c r="A26" s="7" t="s">
        <v>23</v>
      </c>
      <c r="B26" s="13" t="s">
        <v>22</v>
      </c>
      <c r="C26" s="12">
        <v>2900</v>
      </c>
      <c r="D26" s="12">
        <v>2800</v>
      </c>
      <c r="E26" s="12">
        <v>2900</v>
      </c>
      <c r="F26" s="12">
        <v>2800</v>
      </c>
      <c r="G26" s="12">
        <v>2900</v>
      </c>
      <c r="H26" s="12">
        <v>2800</v>
      </c>
      <c r="I26" s="12">
        <v>2800</v>
      </c>
      <c r="J26" s="12">
        <v>2843</v>
      </c>
      <c r="K26" s="12">
        <v>2900</v>
      </c>
      <c r="L26" s="12">
        <v>2900</v>
      </c>
      <c r="M26" s="12">
        <v>2900</v>
      </c>
      <c r="N26" s="12">
        <v>3000</v>
      </c>
      <c r="O26" s="11">
        <f>SUM(C26:N26)</f>
        <v>34443</v>
      </c>
      <c r="P26" s="2">
        <f>[1]Mérleg!K15</f>
        <v>34443</v>
      </c>
      <c r="Q26" s="2">
        <f>P26-O26</f>
        <v>0</v>
      </c>
      <c r="R26" s="2">
        <f>P26/12</f>
        <v>2870.25</v>
      </c>
      <c r="S26" s="2">
        <f>T26-O26</f>
        <v>1354429</v>
      </c>
      <c r="T26" s="2">
        <v>1388872</v>
      </c>
    </row>
    <row r="27" spans="1:20" s="2" customFormat="1" x14ac:dyDescent="0.2">
      <c r="A27" s="7" t="s">
        <v>21</v>
      </c>
      <c r="B27" s="13" t="s">
        <v>20</v>
      </c>
      <c r="C27" s="12">
        <v>438</v>
      </c>
      <c r="D27" s="12">
        <v>438</v>
      </c>
      <c r="E27" s="12">
        <v>438</v>
      </c>
      <c r="F27" s="12">
        <v>438</v>
      </c>
      <c r="G27" s="12">
        <v>438</v>
      </c>
      <c r="H27" s="12">
        <v>438</v>
      </c>
      <c r="I27" s="12">
        <v>438</v>
      </c>
      <c r="J27" s="12">
        <v>437</v>
      </c>
      <c r="K27" s="12">
        <v>438</v>
      </c>
      <c r="L27" s="12">
        <v>437</v>
      </c>
      <c r="M27" s="12">
        <v>438</v>
      </c>
      <c r="N27" s="12">
        <v>438</v>
      </c>
      <c r="O27" s="11">
        <f>SUM(C27:N27)</f>
        <v>5254</v>
      </c>
      <c r="P27" s="2">
        <f>[1]Mérleg!K16</f>
        <v>5254</v>
      </c>
      <c r="Q27" s="2">
        <f>P27-O27</f>
        <v>0</v>
      </c>
      <c r="R27" s="2">
        <f>P27/12</f>
        <v>437.83333333333331</v>
      </c>
      <c r="S27" s="2">
        <f>T27-O27</f>
        <v>340433</v>
      </c>
      <c r="T27" s="2">
        <v>345687</v>
      </c>
    </row>
    <row r="28" spans="1:20" s="2" customFormat="1" x14ac:dyDescent="0.2">
      <c r="A28" s="7" t="s">
        <v>19</v>
      </c>
      <c r="B28" s="13" t="s">
        <v>18</v>
      </c>
      <c r="C28" s="12">
        <v>1490</v>
      </c>
      <c r="D28" s="12">
        <v>1450</v>
      </c>
      <c r="E28" s="12">
        <v>1500</v>
      </c>
      <c r="F28" s="12">
        <v>1450</v>
      </c>
      <c r="G28" s="12">
        <v>1500</v>
      </c>
      <c r="H28" s="12">
        <v>1300</v>
      </c>
      <c r="I28" s="12">
        <v>1400</v>
      </c>
      <c r="J28" s="12">
        <v>1300</v>
      </c>
      <c r="K28" s="12">
        <v>1450</v>
      </c>
      <c r="L28" s="12">
        <v>1450</v>
      </c>
      <c r="M28" s="12">
        <v>1637</v>
      </c>
      <c r="N28" s="12">
        <v>1600</v>
      </c>
      <c r="O28" s="11">
        <f>SUM(C28:N28)</f>
        <v>17527</v>
      </c>
      <c r="P28" s="2">
        <f>[1]Mérleg!K17</f>
        <v>17527</v>
      </c>
      <c r="Q28" s="2">
        <f>P28-O28</f>
        <v>0</v>
      </c>
      <c r="R28" s="2">
        <f>P28/12</f>
        <v>1460.5833333333333</v>
      </c>
      <c r="S28" s="2">
        <f>T28-O28</f>
        <v>588722</v>
      </c>
      <c r="T28" s="2">
        <v>606249</v>
      </c>
    </row>
    <row r="29" spans="1:20" s="2" customFormat="1" x14ac:dyDescent="0.2">
      <c r="A29" s="7" t="s">
        <v>17</v>
      </c>
      <c r="B29" s="13" t="s">
        <v>16</v>
      </c>
      <c r="C29" s="12">
        <v>200</v>
      </c>
      <c r="D29" s="12">
        <v>100</v>
      </c>
      <c r="E29" s="12">
        <v>100</v>
      </c>
      <c r="F29" s="12">
        <v>100</v>
      </c>
      <c r="G29" s="12">
        <v>100</v>
      </c>
      <c r="H29" s="12">
        <v>100</v>
      </c>
      <c r="I29" s="12">
        <v>100</v>
      </c>
      <c r="J29" s="12">
        <v>100</v>
      </c>
      <c r="K29" s="12">
        <v>100</v>
      </c>
      <c r="L29" s="12">
        <v>100</v>
      </c>
      <c r="M29" s="12">
        <v>100</v>
      </c>
      <c r="N29" s="12">
        <v>200</v>
      </c>
      <c r="O29" s="11">
        <f>SUM(C29:N29)</f>
        <v>1400</v>
      </c>
      <c r="P29" s="2">
        <f>[1]Mérleg!K18</f>
        <v>1400</v>
      </c>
      <c r="Q29" s="2">
        <f>P29-O29</f>
        <v>0</v>
      </c>
      <c r="R29" s="2">
        <f>P29/12</f>
        <v>116.66666666666667</v>
      </c>
      <c r="S29" s="2">
        <f>T29-O29</f>
        <v>10497</v>
      </c>
      <c r="T29" s="2">
        <v>11897</v>
      </c>
    </row>
    <row r="30" spans="1:20" s="2" customFormat="1" x14ac:dyDescent="0.2">
      <c r="A30" s="7" t="s">
        <v>15</v>
      </c>
      <c r="B30" s="13" t="s">
        <v>14</v>
      </c>
      <c r="C30" s="12">
        <v>0</v>
      </c>
      <c r="D30" s="12">
        <v>0</v>
      </c>
      <c r="E30" s="12">
        <v>760</v>
      </c>
      <c r="F30" s="12">
        <v>900</v>
      </c>
      <c r="G30" s="12">
        <v>1000</v>
      </c>
      <c r="H30" s="12">
        <v>1000</v>
      </c>
      <c r="I30" s="12">
        <v>0</v>
      </c>
      <c r="J30" s="12">
        <v>0</v>
      </c>
      <c r="K30" s="12">
        <v>1000</v>
      </c>
      <c r="L30" s="12">
        <v>1000</v>
      </c>
      <c r="M30" s="12">
        <v>940</v>
      </c>
      <c r="N30" s="12">
        <v>191</v>
      </c>
      <c r="O30" s="11">
        <f>SUM(C30:N30)</f>
        <v>6791</v>
      </c>
      <c r="P30" s="2">
        <f>[1]Mérleg!K23</f>
        <v>6791</v>
      </c>
      <c r="Q30" s="2">
        <f>P30-O30</f>
        <v>0</v>
      </c>
      <c r="R30" s="2">
        <f>P30/12</f>
        <v>565.91666666666663</v>
      </c>
      <c r="S30" s="2">
        <f>T30-O30</f>
        <v>301150</v>
      </c>
      <c r="T30" s="2">
        <v>307941</v>
      </c>
    </row>
    <row r="31" spans="1:20" s="2" customFormat="1" x14ac:dyDescent="0.2">
      <c r="A31" s="7" t="s">
        <v>13</v>
      </c>
      <c r="B31" s="13" t="s">
        <v>12</v>
      </c>
      <c r="C31" s="12">
        <v>500</v>
      </c>
      <c r="D31" s="12">
        <v>1500</v>
      </c>
      <c r="E31" s="12">
        <v>3000</v>
      </c>
      <c r="F31" s="12">
        <v>4000</v>
      </c>
      <c r="G31" s="12">
        <v>3000</v>
      </c>
      <c r="H31" s="12">
        <v>5000</v>
      </c>
      <c r="I31" s="12">
        <v>6000</v>
      </c>
      <c r="J31" s="12">
        <v>5000</v>
      </c>
      <c r="K31" s="12">
        <v>4391</v>
      </c>
      <c r="L31" s="12">
        <v>3000</v>
      </c>
      <c r="M31" s="12">
        <v>3000</v>
      </c>
      <c r="N31" s="12">
        <v>3000</v>
      </c>
      <c r="O31" s="11">
        <f>SUM(C31:N31)</f>
        <v>41391</v>
      </c>
      <c r="P31" s="2">
        <f>[1]Mérleg!K27</f>
        <v>41391</v>
      </c>
      <c r="Q31" s="2">
        <f>P31-O31</f>
        <v>0</v>
      </c>
      <c r="R31" s="2">
        <f>P31/12</f>
        <v>3449.25</v>
      </c>
      <c r="S31" s="2">
        <f>T31-O31</f>
        <v>44648</v>
      </c>
      <c r="T31" s="2">
        <v>86039</v>
      </c>
    </row>
    <row r="32" spans="1:20" s="2" customFormat="1" x14ac:dyDescent="0.2">
      <c r="A32" s="7" t="s">
        <v>11</v>
      </c>
      <c r="B32" s="13" t="s">
        <v>10</v>
      </c>
      <c r="C32" s="12">
        <v>0</v>
      </c>
      <c r="D32" s="12">
        <v>0</v>
      </c>
      <c r="E32" s="12">
        <v>0</v>
      </c>
      <c r="F32" s="12">
        <v>0</v>
      </c>
      <c r="G32" s="12">
        <v>300</v>
      </c>
      <c r="H32" s="12">
        <v>200</v>
      </c>
      <c r="I32" s="12">
        <v>300</v>
      </c>
      <c r="J32" s="12">
        <v>100</v>
      </c>
      <c r="K32" s="12">
        <v>0</v>
      </c>
      <c r="L32" s="12">
        <v>0</v>
      </c>
      <c r="M32" s="12">
        <v>0</v>
      </c>
      <c r="N32" s="12">
        <v>0</v>
      </c>
      <c r="O32" s="11">
        <f>SUM(C32:N32)</f>
        <v>900</v>
      </c>
      <c r="P32" s="2">
        <f>[1]Mérleg!K28</f>
        <v>900</v>
      </c>
      <c r="Q32" s="2">
        <f>P32-O32</f>
        <v>0</v>
      </c>
      <c r="R32" s="2">
        <f>P32/12</f>
        <v>75</v>
      </c>
      <c r="S32" s="2">
        <f>T32-O32</f>
        <v>255806</v>
      </c>
      <c r="T32" s="2">
        <v>256706</v>
      </c>
    </row>
    <row r="33" spans="1:20" s="2" customFormat="1" x14ac:dyDescent="0.2">
      <c r="A33" s="7" t="s">
        <v>9</v>
      </c>
      <c r="B33" s="13" t="s">
        <v>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1">
        <f>SUM(C33:N33)</f>
        <v>0</v>
      </c>
      <c r="P33" s="2">
        <f>[1]Mérleg!K29</f>
        <v>0</v>
      </c>
      <c r="Q33" s="2">
        <f>P33-O33</f>
        <v>0</v>
      </c>
      <c r="R33" s="2">
        <f>P33/12</f>
        <v>0</v>
      </c>
      <c r="S33" s="2">
        <f>T33-O33</f>
        <v>82097</v>
      </c>
      <c r="T33" s="2">
        <v>82097</v>
      </c>
    </row>
    <row r="34" spans="1:20" s="2" customFormat="1" x14ac:dyDescent="0.2">
      <c r="A34" s="7" t="s">
        <v>6</v>
      </c>
      <c r="B34" s="13" t="s">
        <v>7</v>
      </c>
      <c r="C34" s="12">
        <v>0</v>
      </c>
      <c r="D34" s="12">
        <v>0</v>
      </c>
      <c r="E34" s="12">
        <v>519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519</v>
      </c>
      <c r="M34" s="12">
        <v>0</v>
      </c>
      <c r="N34" s="12">
        <v>0</v>
      </c>
      <c r="O34" s="11">
        <f>SUM(C34:N34)</f>
        <v>1038</v>
      </c>
      <c r="P34" s="2">
        <f>[1]Mérleg!K36</f>
        <v>1038</v>
      </c>
      <c r="Q34" s="2">
        <f>P34-O34</f>
        <v>0</v>
      </c>
    </row>
    <row r="35" spans="1:20" s="2" customFormat="1" hidden="1" x14ac:dyDescent="0.2">
      <c r="A35" s="7"/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1"/>
      <c r="Q35" s="2">
        <f>P35-O35</f>
        <v>0</v>
      </c>
    </row>
    <row r="36" spans="1:20" s="2" customFormat="1" hidden="1" x14ac:dyDescent="0.2">
      <c r="A36" s="7" t="s">
        <v>6</v>
      </c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>
        <f>SUM(C36:N36)</f>
        <v>0</v>
      </c>
      <c r="Q36" s="2">
        <f>P36-O36</f>
        <v>0</v>
      </c>
      <c r="R36" s="2">
        <f>P36/12</f>
        <v>0</v>
      </c>
      <c r="S36" s="2">
        <f>T36-O36</f>
        <v>197700</v>
      </c>
      <c r="T36" s="2">
        <v>197700</v>
      </c>
    </row>
    <row r="37" spans="1:20" s="2" customFormat="1" hidden="1" x14ac:dyDescent="0.2">
      <c r="A37" s="7" t="s">
        <v>5</v>
      </c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>
        <f>SUM(C37:N37)</f>
        <v>0</v>
      </c>
      <c r="Q37" s="2">
        <f>P37-O37</f>
        <v>0</v>
      </c>
      <c r="R37" s="2">
        <f>P37/12</f>
        <v>0</v>
      </c>
      <c r="S37" s="2">
        <f>T37-O37</f>
        <v>7130</v>
      </c>
      <c r="T37" s="2">
        <v>7130</v>
      </c>
    </row>
    <row r="38" spans="1:20" s="2" customFormat="1" ht="20.100000000000001" customHeight="1" thickBot="1" x14ac:dyDescent="0.25">
      <c r="A38" s="7" t="s">
        <v>5</v>
      </c>
      <c r="B38" s="10" t="s">
        <v>4</v>
      </c>
      <c r="C38" s="9">
        <f>SUM(C26:C37)</f>
        <v>5528</v>
      </c>
      <c r="D38" s="9">
        <f>SUM(D26:D37)</f>
        <v>6288</v>
      </c>
      <c r="E38" s="9">
        <f>SUM(E26:E37)</f>
        <v>9217</v>
      </c>
      <c r="F38" s="9">
        <f>SUM(F26:F37)</f>
        <v>9688</v>
      </c>
      <c r="G38" s="9">
        <f>SUM(G26:G37)</f>
        <v>9238</v>
      </c>
      <c r="H38" s="9">
        <f>SUM(H26:H37)</f>
        <v>10838</v>
      </c>
      <c r="I38" s="9">
        <f>SUM(I26:I37)</f>
        <v>11038</v>
      </c>
      <c r="J38" s="9">
        <f>SUM(J26:J37)</f>
        <v>9780</v>
      </c>
      <c r="K38" s="9">
        <f>SUM(K26:K37)</f>
        <v>10279</v>
      </c>
      <c r="L38" s="9">
        <f>SUM(L26:L37)</f>
        <v>9406</v>
      </c>
      <c r="M38" s="9">
        <f>SUM(M26:M37)</f>
        <v>9015</v>
      </c>
      <c r="N38" s="9">
        <f>SUM(N26:N37)</f>
        <v>8429</v>
      </c>
      <c r="O38" s="8">
        <f>SUM(O26:O37)</f>
        <v>108744</v>
      </c>
      <c r="P38" s="2">
        <f>SUM(P26:P37)</f>
        <v>108744</v>
      </c>
      <c r="Q38" s="2">
        <f>P38-O38</f>
        <v>0</v>
      </c>
      <c r="S38" s="2">
        <f>T38-O38</f>
        <v>3181574</v>
      </c>
      <c r="T38" s="2">
        <f>SUM(T26:T37)</f>
        <v>3290318</v>
      </c>
    </row>
    <row r="39" spans="1:20" s="2" customFormat="1" ht="14.25" thickTop="1" thickBot="1" x14ac:dyDescent="0.25">
      <c r="A39" s="7" t="s">
        <v>3</v>
      </c>
      <c r="B39" s="6" t="s">
        <v>2</v>
      </c>
      <c r="C39" s="5">
        <f>C24-C38</f>
        <v>3487</v>
      </c>
      <c r="D39" s="5">
        <f>D24-D38</f>
        <v>2914</v>
      </c>
      <c r="E39" s="5">
        <f>E24-E38</f>
        <v>7812</v>
      </c>
      <c r="F39" s="5">
        <f>F24-F38</f>
        <v>3934</v>
      </c>
      <c r="G39" s="5">
        <f>G24-G38</f>
        <v>5411</v>
      </c>
      <c r="H39" s="5">
        <f>H24-H38</f>
        <v>488</v>
      </c>
      <c r="I39" s="5">
        <f>I24-I38</f>
        <v>4443</v>
      </c>
      <c r="J39" s="5">
        <f>J24-J38</f>
        <v>378</v>
      </c>
      <c r="K39" s="5">
        <f>K24-K38</f>
        <v>3605</v>
      </c>
      <c r="L39" s="5">
        <f>L24-L38</f>
        <v>214</v>
      </c>
      <c r="M39" s="5">
        <f>M24-M38</f>
        <v>3014</v>
      </c>
      <c r="N39" s="5">
        <f>N24-N38</f>
        <v>0</v>
      </c>
      <c r="O39" s="4"/>
      <c r="P39" s="2">
        <f>P24-P38</f>
        <v>0</v>
      </c>
    </row>
    <row r="40" spans="1:20" s="2" customFormat="1" ht="14.25" thickTop="1" thickBot="1" x14ac:dyDescent="0.25">
      <c r="A40" s="7" t="s">
        <v>1</v>
      </c>
      <c r="B40" s="6" t="s">
        <v>0</v>
      </c>
      <c r="C40" s="5">
        <f>C22</f>
        <v>0</v>
      </c>
      <c r="D40" s="5">
        <f>D22+C40</f>
        <v>0</v>
      </c>
      <c r="E40" s="5">
        <f>E22+D40</f>
        <v>0</v>
      </c>
      <c r="F40" s="5">
        <f>F22+E40</f>
        <v>0</v>
      </c>
      <c r="G40" s="5">
        <f>G22+F40</f>
        <v>0</v>
      </c>
      <c r="H40" s="5">
        <f>H22+G40</f>
        <v>0</v>
      </c>
      <c r="I40" s="5">
        <f>I22+H40</f>
        <v>0</v>
      </c>
      <c r="J40" s="5">
        <f>J22+I40</f>
        <v>0</v>
      </c>
      <c r="K40" s="5">
        <f>K22+J40</f>
        <v>0</v>
      </c>
      <c r="L40" s="5">
        <f>L22+K40</f>
        <v>0</v>
      </c>
      <c r="M40" s="5">
        <f>M22+L40</f>
        <v>0</v>
      </c>
      <c r="N40" s="5">
        <f>N22+M40</f>
        <v>0</v>
      </c>
      <c r="O40" s="4"/>
      <c r="P40" s="2">
        <f>P25-P39</f>
        <v>0</v>
      </c>
    </row>
    <row r="41" spans="1:20" ht="13.5" thickTop="1" x14ac:dyDescent="0.2"/>
  </sheetData>
  <mergeCells count="3">
    <mergeCell ref="B5:O5"/>
    <mergeCell ref="B6:O6"/>
    <mergeCell ref="B7:O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 felh.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2017-03-07T06:44:20Z</dcterms:created>
  <dcterms:modified xsi:type="dcterms:W3CDTF">2017-03-07T06:44:28Z</dcterms:modified>
</cp:coreProperties>
</file>