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28" windowHeight="9300" activeTab="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</sheets>
  <definedNames>
    <definedName name="_xlnm.Print_Titles" localSheetId="1">'02'!$1:$2</definedName>
    <definedName name="_xlnm.Print_Area" localSheetId="1">'02'!$A$1:$G$47</definedName>
  </definedNames>
  <calcPr fullCalcOnLoad="1"/>
</workbook>
</file>

<file path=xl/sharedStrings.xml><?xml version="1.0" encoding="utf-8"?>
<sst xmlns="http://schemas.openxmlformats.org/spreadsheetml/2006/main" count="376" uniqueCount="320">
  <si>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</si>
  <si>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</si>
  <si>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</si>
  <si>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</si>
  <si>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</si>
  <si>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</si>
  <si>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</si>
  <si>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</si>
  <si>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</si>
  <si>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</si>
  <si>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</si>
  <si>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</si>
  <si>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</si>
  <si>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</si>
  <si>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</si>
  <si>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</si>
  <si>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</si>
  <si>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</si>
  <si>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</si>
  <si>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</si>
  <si>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</si>
  <si>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</si>
  <si>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</si>
  <si>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</si>
  <si>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</si>
  <si>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</si>
  <si>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</si>
  <si>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</si>
  <si>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</si>
  <si>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</si>
  <si>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</si>
  <si>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</si>
  <si>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</si>
  <si>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</si>
  <si>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</si>
  <si>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</si>
  <si>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</si>
  <si>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</si>
  <si>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</si>
  <si>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</si>
  <si>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</si>
  <si>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</si>
  <si>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</si>
  <si>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</si>
  <si>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</si>
  <si>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</si>
  <si>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 xml:space="preserve">  Lakott külterülettel kapcsolatos feladatok támogatása</t>
  </si>
  <si>
    <t>4.a Az időskoruak átmeneti és tartós, a hajléktalanok tartós bentlakást nyújtó szoc. intézményekben a számított intézményvezetői és a segítő munkatárs létsz.bértámogatás</t>
  </si>
  <si>
    <t>1. sz. melléklet</t>
  </si>
  <si>
    <t>1.sz.mell.</t>
  </si>
  <si>
    <t xml:space="preserve">Márokföld Községi Önkormányzat </t>
  </si>
  <si>
    <t>Bevételei forrásonként kiadásai kiemelt előirányzatonként</t>
  </si>
  <si>
    <t xml:space="preserve">2013. évi költségvetés </t>
  </si>
  <si>
    <t>adatok ezer forintban</t>
  </si>
  <si>
    <t>1.melléklet</t>
  </si>
  <si>
    <t xml:space="preserve">            Megnevezés</t>
  </si>
  <si>
    <t>2005.tény</t>
  </si>
  <si>
    <t>2006.tény</t>
  </si>
  <si>
    <t>2011.évi tény</t>
  </si>
  <si>
    <t>változás + -</t>
  </si>
  <si>
    <t>2007 jav.mód.</t>
  </si>
  <si>
    <t>előirányzat összesen</t>
  </si>
  <si>
    <t>kötelező feladat</t>
  </si>
  <si>
    <t>nem kötelező feladat</t>
  </si>
  <si>
    <t>I. Közhatalmi  bevételek összesen:</t>
  </si>
  <si>
    <t xml:space="preserve">      1. Közhatalmi bevételek</t>
  </si>
  <si>
    <t>2. Intézményi működési bevételek</t>
  </si>
  <si>
    <t>2.1. Alaptevékenység bevételei</t>
  </si>
  <si>
    <t>Egyéb saját bevétel</t>
  </si>
  <si>
    <t>2.3. Intézmények egyéb sajátos bevételei</t>
  </si>
  <si>
    <t>Egyéb sajátos bevétel</t>
  </si>
  <si>
    <t>2.4. Kamatbevételek</t>
  </si>
  <si>
    <t>3. Önkormányzatok sajátos müködési bevételei</t>
  </si>
  <si>
    <t>3.1. Illeték</t>
  </si>
  <si>
    <t>3.2. Helyi adók</t>
  </si>
  <si>
    <t>2.2.1. Idegenforgalmi adó tart.után</t>
  </si>
  <si>
    <t>2.2.1.1.      -ebből felhalmozási célú</t>
  </si>
  <si>
    <t>2.2.2. Iparüzési adó</t>
  </si>
  <si>
    <t>3.3. Átengedett központi adók</t>
  </si>
  <si>
    <t>2.3.1. Szja helyben maradó része</t>
  </si>
  <si>
    <t>2.3.2. Szja jövedelem különbség mérséklése</t>
  </si>
  <si>
    <t>2.3.3. Szja normatív módon</t>
  </si>
  <si>
    <t>2.3.4. Gépjármű</t>
  </si>
  <si>
    <t>2.3.5. Termőföld bérbeadás</t>
  </si>
  <si>
    <t>3.4. Bíróságok, pótlékok és egyéb sajátos bev.</t>
  </si>
  <si>
    <t>II.</t>
  </si>
  <si>
    <t>Támogatások:</t>
  </si>
  <si>
    <t>1. Önkormányzatok költségvetési támogatása</t>
  </si>
  <si>
    <t>1.1. Normatív támogatások</t>
  </si>
  <si>
    <t>1.2. Központosított előirányzatok</t>
  </si>
  <si>
    <t>1.3. Kiegészítő tám. a helyi önkorm. bérkiad.</t>
  </si>
  <si>
    <t>1.4. Helyi önkormányzatok színházi támogatása</t>
  </si>
  <si>
    <t>1.5. Normatív kötött felhasználású támogatások</t>
  </si>
  <si>
    <t>1.6. Fejlesztési célú támogatások</t>
  </si>
  <si>
    <t>1.7. ÖNHIKI</t>
  </si>
  <si>
    <t>1.8. egyéb szoc.juttatás</t>
  </si>
  <si>
    <t>1.9. Egyéb központi támogatás</t>
  </si>
  <si>
    <t>III. Felhalmozási  és tőke jellegű bevételek:</t>
  </si>
  <si>
    <t>1. Tágyi eszközök, immaterális javak értékesítése</t>
  </si>
  <si>
    <t xml:space="preserve">2. Önkormányzatok sajátos felhalmozási és tőkebev-i </t>
  </si>
  <si>
    <t>3.</t>
  </si>
  <si>
    <t xml:space="preserve">Pénzügyi befektetések bevételei </t>
  </si>
  <si>
    <t>1.mell./2.ol.</t>
  </si>
  <si>
    <t>Megnevezés</t>
  </si>
  <si>
    <t>2004. évi teljesítés</t>
  </si>
  <si>
    <t>2006.   tény</t>
  </si>
  <si>
    <t>IV. Támogat.ért.bev.mük.és felh.p.átvét.ÁH.kiv-ről</t>
  </si>
  <si>
    <t>1.Támogatás értékű bevételek</t>
  </si>
  <si>
    <t xml:space="preserve"> -  Működési támogatás értékű bevételek </t>
  </si>
  <si>
    <t xml:space="preserve"> - Felhalmozási támogatás értékű bevételek</t>
  </si>
  <si>
    <t>Előző évikv-i  visszatérülés</t>
  </si>
  <si>
    <t>2. Pénzeszköz átvétel Á.H. kivűlről</t>
  </si>
  <si>
    <t xml:space="preserve"> - Működési célú pénzátvétel Á.H.kivűlről</t>
  </si>
  <si>
    <t xml:space="preserve"> - Felhalmozási célú pénzátvéte ÁH. kivűlről</t>
  </si>
  <si>
    <t xml:space="preserve">V. </t>
  </si>
  <si>
    <t>Támogatási kölcsönök visszatérülése,</t>
  </si>
  <si>
    <t xml:space="preserve">értékpapírok értékesítésének, </t>
  </si>
  <si>
    <t>kibocsátásának bevétele:</t>
  </si>
  <si>
    <t>1. Működési kölcsön visszatérülése</t>
  </si>
  <si>
    <t>2. Felhalmozási kölcsön visszatérítése</t>
  </si>
  <si>
    <t xml:space="preserve">VI. </t>
  </si>
  <si>
    <t xml:space="preserve"> Pénzforgalom nélküli bevételek: </t>
  </si>
  <si>
    <t>1. Előző évi pénzmaradvány igénybevétele</t>
  </si>
  <si>
    <t>2. Előző évi vállalkozási eredmény igénybevétele</t>
  </si>
  <si>
    <t>Költségvetési bevételek</t>
  </si>
  <si>
    <t xml:space="preserve">VII. </t>
  </si>
  <si>
    <t xml:space="preserve"> Hitelek:</t>
  </si>
  <si>
    <t xml:space="preserve">1. Működési célú hitelek, kötvénykibocsátás </t>
  </si>
  <si>
    <t>Rövid lejáratú hitelek felvétele</t>
  </si>
  <si>
    <t xml:space="preserve">2. Felhalmozási célú hitel, kötvénykibocsátás </t>
  </si>
  <si>
    <t>Hosszú lejáratú hitelek felvétele</t>
  </si>
  <si>
    <t>VIII. Fűggő, átfutó kiegyenlitő bevételek</t>
  </si>
  <si>
    <t>Bevételek összesen:</t>
  </si>
  <si>
    <t xml:space="preserve">I. </t>
  </si>
  <si>
    <t>Személyi juttatások</t>
  </si>
  <si>
    <t>Munkaadókat terhelő járulékok</t>
  </si>
  <si>
    <t xml:space="preserve">III. </t>
  </si>
  <si>
    <t>Dologi és egyéb folyó kiadások</t>
  </si>
  <si>
    <t>IV.</t>
  </si>
  <si>
    <t>Ellátottak pénzbeni juttatásai</t>
  </si>
  <si>
    <t>Speciális célú támogatások</t>
  </si>
  <si>
    <t>1. Támogatás értékű működési kiadás</t>
  </si>
  <si>
    <t>2. Működési kiadás ÁH kívülre</t>
  </si>
  <si>
    <t>3. Társ. szoc.pol. és egyéb juttatás</t>
  </si>
  <si>
    <t>működési kölcsön nyujtása</t>
  </si>
  <si>
    <t xml:space="preserve">               Működési kiadások</t>
  </si>
  <si>
    <t>VI.</t>
  </si>
  <si>
    <t>Beruházási kiadások</t>
  </si>
  <si>
    <t>VII.</t>
  </si>
  <si>
    <t>Felújítási kiadások</t>
  </si>
  <si>
    <t>VIII.</t>
  </si>
  <si>
    <t>Egyéb felhalmozási kiadások</t>
  </si>
  <si>
    <t>1. Támogatás értékű felhalmozási kiadás</t>
  </si>
  <si>
    <t>2. Felhalmozási kiadás ÁH kívülre</t>
  </si>
  <si>
    <t xml:space="preserve">           Felhalmozási kiadások</t>
  </si>
  <si>
    <t>IX  Rövid lejáratú hitel visszafizetése</t>
  </si>
  <si>
    <t>IX.</t>
  </si>
  <si>
    <t>Általános tartalék</t>
  </si>
  <si>
    <t>X.</t>
  </si>
  <si>
    <t>Céltartalék</t>
  </si>
  <si>
    <t>XI.</t>
  </si>
  <si>
    <t>Fűggő, átfutó kiegyenlitő kiadások</t>
  </si>
  <si>
    <t>Kiadások összesen:</t>
  </si>
  <si>
    <t>Költségvetési létszámkeret</t>
  </si>
  <si>
    <t>Sor- szám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</si>
  <si>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</si>
  <si>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</si>
  <si>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</si>
  <si>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</si>
  <si>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</si>
  <si>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</si>
  <si>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</si>
  <si>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</si>
  <si>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</si>
  <si>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</si>
  <si>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 xml:space="preserve">   1.1 Normatív hozzájárulások</t>
  </si>
  <si>
    <t xml:space="preserve">   1.2 Egyes jöv.pótló támogatások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</si>
  <si>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</si>
  <si>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</si>
  <si>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</si>
  <si>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</si>
  <si>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</si>
  <si>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</si>
  <si>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</si>
  <si>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</si>
  <si>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</si>
  <si>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</si>
  <si>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</si>
  <si>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</si>
  <si>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</si>
  <si>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</si>
  <si>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</si>
  <si>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</si>
  <si>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</si>
  <si>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</si>
  <si>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</si>
  <si>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</si>
  <si>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</si>
  <si>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</si>
  <si>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</si>
  <si>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</si>
  <si>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</si>
  <si>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</si>
  <si>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</si>
  <si>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</si>
  <si>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</si>
  <si>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</si>
  <si>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</si>
  <si>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</si>
  <si>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4.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</si>
  <si>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</si>
  <si>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</si>
  <si>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</si>
  <si>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</si>
  <si>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</si>
  <si>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</si>
  <si>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</si>
  <si>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</si>
  <si>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</si>
  <si>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</si>
  <si>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</si>
  <si>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</si>
  <si>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</si>
  <si>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</si>
  <si>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5. sz. melléklet</t>
  </si>
  <si>
    <t xml:space="preserve">                     Márokföld Községi  Önkormányzat</t>
  </si>
  <si>
    <t>Támogatás értékű kiadások, működési célú pénzeszköz átadások ÁH. kívülre és társ. szoc. pol. és egyéb juttatás</t>
  </si>
  <si>
    <t>2013. évi költségvetés</t>
  </si>
  <si>
    <t>adatok ezer Ft-ban</t>
  </si>
  <si>
    <t>Sor.</t>
  </si>
  <si>
    <t xml:space="preserve">                    M e g n e v e z é s</t>
  </si>
  <si>
    <t>Közös hivatalhoz hjár.</t>
  </si>
  <si>
    <t xml:space="preserve">Temető támogatása </t>
  </si>
  <si>
    <t>Általános iskola többlet finanszírzás</t>
  </si>
  <si>
    <t>Orvosi ügyelethez hjár.</t>
  </si>
  <si>
    <t>Támogatás értékű kiadások</t>
  </si>
  <si>
    <t>Tűzoltó alapítvány támogatás</t>
  </si>
  <si>
    <t>Kft alapításhoz átadott pénzeszköz</t>
  </si>
  <si>
    <t xml:space="preserve"> </t>
  </si>
  <si>
    <t>Államháztartáson kívülre átadott pénzeszköz</t>
  </si>
  <si>
    <t>Fogl. Helyettesítő támogatás</t>
  </si>
  <si>
    <t>Normatív lakásfenntartási támogatás</t>
  </si>
  <si>
    <t xml:space="preserve">Pénzbeli átmeneti segély </t>
  </si>
  <si>
    <t>E. rászorultságtól f. ellátások, önk. rendeletében</t>
  </si>
  <si>
    <t>Óvodáztatási támogatás</t>
  </si>
  <si>
    <t>Önkorm.saját hatáskörben adott természetbeni jutt</t>
  </si>
  <si>
    <t>Mozgáskorlátozottak közl.támogatása</t>
  </si>
  <si>
    <t>Rendkivüli gyermekvédelmi támogatás</t>
  </si>
  <si>
    <t>Temetési segély</t>
  </si>
  <si>
    <t>Egyéb az önkorm. rend.megállapít.juttatás pénzbeli</t>
  </si>
  <si>
    <t>Önkormányzat. ált. folyósított. ellátások</t>
  </si>
  <si>
    <t>MIND ÖSSZESEN</t>
  </si>
  <si>
    <t>Márokföld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</si>
  <si>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</si>
  <si>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</si>
  <si>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</si>
  <si>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</si>
  <si>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</si>
  <si>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</si>
  <si>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</si>
  <si>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</si>
  <si>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</si>
  <si>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</si>
  <si>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</si>
  <si>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</si>
  <si>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</si>
  <si>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</si>
  <si>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</si>
  <si>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</si>
  <si>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</si>
  <si>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</si>
  <si>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</si>
  <si>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</si>
  <si>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</si>
  <si>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</si>
  <si>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</si>
  <si>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</si>
  <si>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</si>
  <si>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</si>
  <si>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</si>
  <si>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</si>
  <si>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</si>
  <si>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</si>
  <si>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</si>
  <si>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</si>
  <si>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</si>
  <si>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</si>
  <si>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</si>
  <si>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</si>
  <si>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</si>
  <si>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7. sz. melléklet</t>
  </si>
  <si>
    <t xml:space="preserve"> Márokföld   Községi Önkormányzat</t>
  </si>
  <si>
    <t xml:space="preserve">         2013.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</si>
  <si>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</si>
  <si>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</si>
  <si>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</si>
  <si>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</si>
  <si>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</si>
  <si>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</si>
  <si>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</si>
  <si>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</si>
  <si>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</si>
  <si>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</si>
  <si>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</si>
  <si>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</si>
  <si>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6.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</si>
  <si>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</si>
  <si>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</si>
  <si>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</si>
  <si>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</si>
  <si>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</si>
  <si>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</si>
  <si>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</si>
  <si>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>2012.évi tény</t>
  </si>
  <si>
    <t>2013. I. félévi mód. előir.</t>
  </si>
  <si>
    <t xml:space="preserve">2013.I.félévi mód.előir. </t>
  </si>
  <si>
    <t>2013.I. félévi mód. előir.</t>
  </si>
  <si>
    <t xml:space="preserve">2013. I. félévi módosított előir. </t>
  </si>
  <si>
    <t>2013. I.félévi módosított előirányzat</t>
  </si>
  <si>
    <t>2013. I. félévi mód. bevétel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</si>
</sst>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&quot;öS&quot;\ #,##0;\-&quot;öS&quot;\ #,##0"/>
    <numFmt numFmtId="168" formatCode="&quot;öS&quot;\ #,##0;[Red]\-&quot;öS&quot;\ #,##0"/>
    <numFmt numFmtId="169" formatCode="&quot;öS&quot;\ #,##0.00;\-&quot;öS&quot;\ #,##0.00"/>
    <numFmt numFmtId="170" formatCode="&quot;öS&quot;\ #,##0.00;[Red]\-&quot;öS&quot;\ #,##0.00"/>
    <numFmt numFmtId="171" formatCode="_-&quot;öS&quot;\ * #,##0_-;\-&quot;öS&quot;\ * #,##0_-;_-&quot;öS&quot;\ * &quot;-&quot;_-;_-@_-"/>
    <numFmt numFmtId="172" formatCode="_-* #,##0_-;\-* #,##0_-;_-* &quot;-&quot;_-;_-@_-"/>
    <numFmt numFmtId="173" formatCode="_-&quot;öS&quot;\ * #,##0.00_-;\-&quot;öS&quot;\ * #,##0.00_-;_-&quot;öS&quot;\ * &quot;-&quot;??_-;_-@_-"/>
    <numFmt numFmtId="174" formatCode="_-* #,##0.00_-;\-* #,##0.00_-;_-* &quot;-&quot;??_-;_-@_-"/>
    <numFmt numFmtId="175" formatCode="#,##0.00\ &quot;Ft&quot;"/>
    <numFmt numFmtId="176" formatCode="#"/>
    <numFmt numFmtId="177" formatCode="[$-40E]yyyy\.\ mmmm\ d\.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i/>
      <sz val="9"/>
      <name val="Arial CE"/>
      <family val="2"/>
    </font>
    <font>
      <sz val="8"/>
      <name val="Calibri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3" borderId="0" applyNumberFormat="0" applyBorder="0" applyAlignment="0" applyProtection="0"/>
    <xf numFmtId="0" fontId="10" fillId="11" borderId="0" applyNumberFormat="0" applyBorder="0" applyAlignment="0" applyProtection="0"/>
    <xf numFmtId="0" fontId="49" fillId="44" borderId="1" applyNumberFormat="0" applyAlignment="0" applyProtection="0"/>
    <xf numFmtId="0" fontId="11" fillId="45" borderId="2" applyNumberFormat="0" applyAlignment="0" applyProtection="0"/>
    <xf numFmtId="0" fontId="12" fillId="46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47" borderId="7" applyNumberForma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8" fillId="15" borderId="2" applyNumberFormat="0" applyAlignment="0" applyProtection="0"/>
    <xf numFmtId="0" fontId="1" fillId="48" borderId="12" applyNumberFormat="0" applyFont="0" applyAlignment="0" applyProtection="0"/>
    <xf numFmtId="0" fontId="57" fillId="49" borderId="0" applyNumberFormat="0" applyBorder="0" applyAlignment="0" applyProtection="0"/>
    <xf numFmtId="0" fontId="58" fillId="50" borderId="13" applyNumberFormat="0" applyAlignment="0" applyProtection="0"/>
    <xf numFmtId="0" fontId="37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0" fillId="51" borderId="0" applyNumberFormat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52" borderId="15" applyNumberFormat="0" applyFont="0" applyAlignment="0" applyProtection="0"/>
    <xf numFmtId="0" fontId="22" fillId="45" borderId="16" applyNumberFormat="0" applyAlignment="0" applyProtection="0"/>
    <xf numFmtId="0" fontId="60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53" borderId="0" applyNumberFormat="0" applyBorder="0" applyAlignment="0" applyProtection="0"/>
    <xf numFmtId="0" fontId="62" fillId="54" borderId="0" applyNumberFormat="0" applyBorder="0" applyAlignment="0" applyProtection="0"/>
    <xf numFmtId="0" fontId="63" fillId="50" borderId="1" applyNumberForma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3" fillId="0" borderId="0" xfId="96" applyFont="1" applyAlignment="1">
      <alignment vertical="center"/>
      <protection/>
    </xf>
    <xf numFmtId="3" fontId="3" fillId="0" borderId="0" xfId="96" applyNumberFormat="1" applyFont="1" applyAlignment="1">
      <alignment vertical="center"/>
      <protection/>
    </xf>
    <xf numFmtId="0" fontId="3" fillId="0" borderId="0" xfId="96" applyFont="1" applyFill="1" applyBorder="1" applyAlignment="1">
      <alignment vertical="center" wrapText="1"/>
      <protection/>
    </xf>
    <xf numFmtId="3" fontId="4" fillId="0" borderId="0" xfId="96" applyNumberFormat="1" applyFont="1" applyFill="1" applyBorder="1" applyAlignment="1">
      <alignment vertical="center"/>
      <protection/>
    </xf>
    <xf numFmtId="0" fontId="4" fillId="0" borderId="0" xfId="96" applyFont="1" applyFill="1" applyBorder="1" applyAlignment="1">
      <alignment vertical="center"/>
      <protection/>
    </xf>
    <xf numFmtId="0" fontId="3" fillId="0" borderId="0" xfId="96" applyFont="1" applyBorder="1" applyAlignment="1">
      <alignment vertical="center"/>
      <protection/>
    </xf>
    <xf numFmtId="3" fontId="3" fillId="0" borderId="0" xfId="96" applyNumberFormat="1" applyFont="1" applyBorder="1" applyAlignment="1">
      <alignment vertical="center"/>
      <protection/>
    </xf>
    <xf numFmtId="3" fontId="3" fillId="0" borderId="0" xfId="96" applyNumberFormat="1" applyFont="1" applyFill="1" applyAlignment="1">
      <alignment vertical="center"/>
      <protection/>
    </xf>
    <xf numFmtId="3" fontId="5" fillId="0" borderId="19" xfId="96" applyNumberFormat="1" applyFont="1" applyFill="1" applyBorder="1" applyAlignment="1">
      <alignment vertical="center"/>
      <protection/>
    </xf>
    <xf numFmtId="3" fontId="5" fillId="0" borderId="19" xfId="96" applyNumberFormat="1" applyFont="1" applyBorder="1" applyAlignment="1">
      <alignment vertical="center"/>
      <protection/>
    </xf>
    <xf numFmtId="0" fontId="3" fillId="0" borderId="19" xfId="96" applyFont="1" applyBorder="1" applyAlignment="1">
      <alignment vertical="center" wrapText="1"/>
      <protection/>
    </xf>
    <xf numFmtId="3" fontId="5" fillId="0" borderId="19" xfId="96" applyNumberFormat="1" applyFont="1" applyFill="1" applyBorder="1" applyAlignment="1">
      <alignment horizontal="right" vertical="center"/>
      <protection/>
    </xf>
    <xf numFmtId="0" fontId="6" fillId="0" borderId="19" xfId="96" applyFont="1" applyBorder="1" applyAlignment="1">
      <alignment vertical="center" wrapText="1"/>
      <protection/>
    </xf>
    <xf numFmtId="0" fontId="7" fillId="0" borderId="19" xfId="96" applyFont="1" applyBorder="1" applyAlignment="1">
      <alignment vertical="center" wrapText="1"/>
      <protection/>
    </xf>
    <xf numFmtId="0" fontId="6" fillId="0" borderId="19" xfId="96" applyFont="1" applyBorder="1" applyAlignment="1">
      <alignment vertical="center"/>
      <protection/>
    </xf>
    <xf numFmtId="10" fontId="8" fillId="0" borderId="0" xfId="96" applyNumberFormat="1" applyFont="1" applyAlignment="1">
      <alignment vertical="center"/>
      <protection/>
    </xf>
    <xf numFmtId="164" fontId="5" fillId="0" borderId="19" xfId="96" applyNumberFormat="1" applyFont="1" applyBorder="1" applyAlignment="1">
      <alignment vertical="center"/>
      <protection/>
    </xf>
    <xf numFmtId="10" fontId="3" fillId="0" borderId="0" xfId="96" applyNumberFormat="1" applyFont="1" applyFill="1" applyAlignment="1">
      <alignment vertical="center"/>
      <protection/>
    </xf>
    <xf numFmtId="3" fontId="5" fillId="0" borderId="19" xfId="96" applyNumberFormat="1" applyFont="1" applyBorder="1" applyAlignment="1">
      <alignment horizontal="right" vertical="center"/>
      <protection/>
    </xf>
    <xf numFmtId="0" fontId="7" fillId="0" borderId="19" xfId="96" applyFont="1" applyBorder="1" applyAlignment="1">
      <alignment vertical="center"/>
      <protection/>
    </xf>
    <xf numFmtId="0" fontId="6" fillId="0" borderId="20" xfId="96" applyFont="1" applyBorder="1" applyAlignment="1">
      <alignment vertical="center"/>
      <protection/>
    </xf>
    <xf numFmtId="4" fontId="5" fillId="0" borderId="19" xfId="96" applyNumberFormat="1" applyFont="1" applyFill="1" applyBorder="1" applyAlignment="1">
      <alignment vertical="center"/>
      <protection/>
    </xf>
    <xf numFmtId="0" fontId="6" fillId="0" borderId="21" xfId="96" applyFont="1" applyFill="1" applyBorder="1" applyAlignment="1">
      <alignment vertical="center"/>
      <protection/>
    </xf>
    <xf numFmtId="3" fontId="4" fillId="0" borderId="22" xfId="96" applyNumberFormat="1" applyFont="1" applyFill="1" applyBorder="1" applyAlignment="1">
      <alignment horizontal="center" vertical="center" wrapText="1"/>
      <protection/>
    </xf>
    <xf numFmtId="3" fontId="4" fillId="0" borderId="23" xfId="96" applyNumberFormat="1" applyFont="1" applyFill="1" applyBorder="1" applyAlignment="1">
      <alignment horizontal="center" vertical="center" wrapText="1"/>
      <protection/>
    </xf>
    <xf numFmtId="3" fontId="4" fillId="0" borderId="24" xfId="96" applyNumberFormat="1" applyFont="1" applyFill="1" applyBorder="1" applyAlignment="1">
      <alignment horizontal="center" vertical="center" wrapText="1"/>
      <protection/>
    </xf>
    <xf numFmtId="3" fontId="3" fillId="0" borderId="0" xfId="96" applyNumberFormat="1" applyFont="1" applyFill="1" applyBorder="1" applyAlignment="1">
      <alignment vertical="center" wrapText="1"/>
      <protection/>
    </xf>
    <xf numFmtId="0" fontId="3" fillId="0" borderId="0" xfId="96" applyFont="1" applyFill="1" applyAlignment="1">
      <alignment vertical="center"/>
      <protection/>
    </xf>
    <xf numFmtId="0" fontId="6" fillId="0" borderId="25" xfId="96" applyFont="1" applyFill="1" applyBorder="1" applyAlignment="1">
      <alignment vertical="center"/>
      <protection/>
    </xf>
    <xf numFmtId="3" fontId="5" fillId="0" borderId="25" xfId="96" applyNumberFormat="1" applyFont="1" applyBorder="1" applyAlignment="1">
      <alignment vertical="center"/>
      <protection/>
    </xf>
    <xf numFmtId="3" fontId="5" fillId="0" borderId="25" xfId="96" applyNumberFormat="1" applyFont="1" applyFill="1" applyBorder="1" applyAlignment="1">
      <alignment vertical="center"/>
      <protection/>
    </xf>
    <xf numFmtId="0" fontId="4" fillId="0" borderId="26" xfId="96" applyFont="1" applyFill="1" applyBorder="1" applyAlignment="1">
      <alignment vertical="center"/>
      <protection/>
    </xf>
    <xf numFmtId="3" fontId="4" fillId="0" borderId="27" xfId="96" applyNumberFormat="1" applyFont="1" applyFill="1" applyBorder="1" applyAlignment="1">
      <alignment vertical="center"/>
      <protection/>
    </xf>
    <xf numFmtId="3" fontId="4" fillId="0" borderId="28" xfId="96" applyNumberFormat="1" applyFont="1" applyFill="1" applyBorder="1" applyAlignment="1">
      <alignment vertical="center"/>
      <protection/>
    </xf>
    <xf numFmtId="0" fontId="26" fillId="0" borderId="29" xfId="96" applyFont="1" applyFill="1" applyBorder="1" applyAlignment="1">
      <alignment horizontal="center" vertical="top"/>
      <protection/>
    </xf>
    <xf numFmtId="0" fontId="28" fillId="0" borderId="0" xfId="94" applyFont="1">
      <alignment/>
      <protection/>
    </xf>
    <xf numFmtId="0" fontId="27" fillId="0" borderId="0" xfId="94" applyFont="1" applyAlignment="1">
      <alignment horizontal="left"/>
      <protection/>
    </xf>
    <xf numFmtId="0" fontId="28" fillId="0" borderId="0" xfId="94" applyFont="1" applyAlignment="1">
      <alignment horizontal="center"/>
      <protection/>
    </xf>
    <xf numFmtId="0" fontId="8" fillId="0" borderId="0" xfId="94" applyFont="1" applyAlignment="1">
      <alignment horizontal="right"/>
      <protection/>
    </xf>
    <xf numFmtId="0" fontId="3" fillId="0" borderId="0" xfId="94" applyFont="1" applyAlignment="1">
      <alignment horizontal="right"/>
      <protection/>
    </xf>
    <xf numFmtId="0" fontId="29" fillId="0" borderId="0" xfId="94" applyFont="1">
      <alignment/>
      <protection/>
    </xf>
    <xf numFmtId="0" fontId="30" fillId="0" borderId="0" xfId="94" applyFont="1">
      <alignment/>
      <protection/>
    </xf>
    <xf numFmtId="3" fontId="29" fillId="0" borderId="0" xfId="94" applyNumberFormat="1" applyFont="1" applyAlignment="1">
      <alignment horizontal="right"/>
      <protection/>
    </xf>
    <xf numFmtId="0" fontId="29" fillId="0" borderId="0" xfId="94" applyFont="1" applyAlignment="1">
      <alignment horizontal="center"/>
      <protection/>
    </xf>
    <xf numFmtId="0" fontId="28" fillId="0" borderId="0" xfId="94" applyFont="1" applyBorder="1">
      <alignment/>
      <protection/>
    </xf>
    <xf numFmtId="0" fontId="27" fillId="0" borderId="0" xfId="94" applyFont="1" applyAlignment="1">
      <alignment horizontal="center"/>
      <protection/>
    </xf>
    <xf numFmtId="0" fontId="31" fillId="0" borderId="30" xfId="94" applyFont="1" applyBorder="1">
      <alignment/>
      <protection/>
    </xf>
    <xf numFmtId="0" fontId="31" fillId="0" borderId="31" xfId="94" applyFont="1" applyBorder="1">
      <alignment/>
      <protection/>
    </xf>
    <xf numFmtId="0" fontId="32" fillId="0" borderId="31" xfId="94" applyFont="1" applyBorder="1">
      <alignment/>
      <protection/>
    </xf>
    <xf numFmtId="0" fontId="32" fillId="0" borderId="32" xfId="94" applyFont="1" applyBorder="1">
      <alignment/>
      <protection/>
    </xf>
    <xf numFmtId="0" fontId="32" fillId="0" borderId="33" xfId="94" applyFont="1" applyBorder="1" applyAlignment="1">
      <alignment horizontal="justify" vertical="center"/>
      <protection/>
    </xf>
    <xf numFmtId="0" fontId="32" fillId="0" borderId="30" xfId="94" applyFont="1" applyBorder="1" applyAlignment="1">
      <alignment horizontal="justify" vertical="center"/>
      <protection/>
    </xf>
    <xf numFmtId="0" fontId="33" fillId="0" borderId="34" xfId="94" applyFont="1" applyBorder="1" applyAlignment="1">
      <alignment horizontal="justify" vertical="center" wrapText="1"/>
      <protection/>
    </xf>
    <xf numFmtId="0" fontId="31" fillId="0" borderId="34" xfId="94" applyFont="1" applyBorder="1" applyAlignment="1">
      <alignment horizontal="justify" vertical="center" wrapText="1"/>
      <protection/>
    </xf>
    <xf numFmtId="0" fontId="31" fillId="0" borderId="35" xfId="94" applyFont="1" applyBorder="1" applyAlignment="1">
      <alignment horizontal="justify" vertical="center" wrapText="1"/>
      <protection/>
    </xf>
    <xf numFmtId="0" fontId="33" fillId="0" borderId="0" xfId="94" applyFont="1">
      <alignment/>
      <protection/>
    </xf>
    <xf numFmtId="0" fontId="31" fillId="0" borderId="36" xfId="94" applyFont="1" applyBorder="1">
      <alignment/>
      <protection/>
    </xf>
    <xf numFmtId="0" fontId="31" fillId="0" borderId="37" xfId="94" applyFont="1" applyBorder="1">
      <alignment/>
      <protection/>
    </xf>
    <xf numFmtId="0" fontId="32" fillId="0" borderId="37" xfId="94" applyFont="1" applyBorder="1">
      <alignment/>
      <protection/>
    </xf>
    <xf numFmtId="0" fontId="32" fillId="0" borderId="0" xfId="94" applyFont="1" applyBorder="1">
      <alignment/>
      <protection/>
    </xf>
    <xf numFmtId="0" fontId="32" fillId="0" borderId="36" xfId="94" applyFont="1" applyBorder="1" applyAlignment="1">
      <alignment horizontal="justify" vertical="center"/>
      <protection/>
    </xf>
    <xf numFmtId="0" fontId="32" fillId="0" borderId="37" xfId="94" applyFont="1" applyBorder="1" applyAlignment="1">
      <alignment horizontal="justify" vertical="center"/>
      <protection/>
    </xf>
    <xf numFmtId="0" fontId="33" fillId="0" borderId="38" xfId="94" applyFont="1" applyBorder="1" applyAlignment="1">
      <alignment horizontal="justify" vertical="center" wrapText="1"/>
      <protection/>
    </xf>
    <xf numFmtId="0" fontId="31" fillId="0" borderId="38" xfId="94" applyFont="1" applyBorder="1" applyAlignment="1">
      <alignment horizontal="justify" vertical="center" wrapText="1"/>
      <protection/>
    </xf>
    <xf numFmtId="0" fontId="8" fillId="0" borderId="39" xfId="94" applyFont="1" applyBorder="1" applyAlignment="1">
      <alignment horizontal="center" vertical="center" wrapText="1"/>
      <protection/>
    </xf>
    <xf numFmtId="3" fontId="32" fillId="0" borderId="40" xfId="94" applyNumberFormat="1" applyFont="1" applyBorder="1" applyAlignment="1">
      <alignment horizontal="right"/>
      <protection/>
    </xf>
    <xf numFmtId="3" fontId="32" fillId="0" borderId="41" xfId="94" applyNumberFormat="1" applyFont="1" applyBorder="1" applyAlignment="1">
      <alignment/>
      <protection/>
    </xf>
    <xf numFmtId="3" fontId="32" fillId="0" borderId="42" xfId="94" applyNumberFormat="1" applyFont="1" applyBorder="1" applyAlignment="1">
      <alignment horizontal="right"/>
      <protection/>
    </xf>
    <xf numFmtId="3" fontId="31" fillId="0" borderId="41" xfId="94" applyNumberFormat="1" applyFont="1" applyBorder="1" applyAlignment="1">
      <alignment horizontal="right"/>
      <protection/>
    </xf>
    <xf numFmtId="3" fontId="31" fillId="0" borderId="42" xfId="94" applyNumberFormat="1" applyFont="1" applyBorder="1" applyAlignment="1">
      <alignment horizontal="right"/>
      <protection/>
    </xf>
    <xf numFmtId="0" fontId="34" fillId="0" borderId="43" xfId="94" applyFont="1" applyBorder="1">
      <alignment/>
      <protection/>
    </xf>
    <xf numFmtId="0" fontId="34" fillId="0" borderId="0" xfId="94" applyFont="1">
      <alignment/>
      <protection/>
    </xf>
    <xf numFmtId="0" fontId="8" fillId="0" borderId="0" xfId="94" applyFont="1" applyBorder="1">
      <alignment/>
      <protection/>
    </xf>
    <xf numFmtId="3" fontId="8" fillId="0" borderId="44" xfId="94" applyNumberFormat="1" applyFont="1" applyBorder="1" applyAlignment="1">
      <alignment horizontal="right"/>
      <protection/>
    </xf>
    <xf numFmtId="3" fontId="8" fillId="0" borderId="43" xfId="94" applyNumberFormat="1" applyFont="1" applyBorder="1" applyAlignment="1">
      <alignment/>
      <protection/>
    </xf>
    <xf numFmtId="3" fontId="8" fillId="0" borderId="45" xfId="94" applyNumberFormat="1" applyFont="1" applyBorder="1" applyAlignment="1">
      <alignment/>
      <protection/>
    </xf>
    <xf numFmtId="0" fontId="3" fillId="0" borderId="43" xfId="94" applyFont="1" applyBorder="1">
      <alignment/>
      <protection/>
    </xf>
    <xf numFmtId="3" fontId="3" fillId="0" borderId="43" xfId="94" applyNumberFormat="1" applyFont="1" applyBorder="1" applyAlignment="1">
      <alignment/>
      <protection/>
    </xf>
    <xf numFmtId="3" fontId="31" fillId="0" borderId="39" xfId="94" applyNumberFormat="1" applyFont="1" applyBorder="1" applyAlignment="1">
      <alignment horizontal="right"/>
      <protection/>
    </xf>
    <xf numFmtId="3" fontId="31" fillId="0" borderId="46" xfId="94" applyNumberFormat="1" applyFont="1" applyBorder="1" applyAlignment="1">
      <alignment horizontal="right"/>
      <protection/>
    </xf>
    <xf numFmtId="0" fontId="3" fillId="0" borderId="47" xfId="94" applyFont="1" applyBorder="1">
      <alignment/>
      <protection/>
    </xf>
    <xf numFmtId="0" fontId="3" fillId="0" borderId="0" xfId="94" applyFont="1" applyBorder="1">
      <alignment/>
      <protection/>
    </xf>
    <xf numFmtId="3" fontId="3" fillId="0" borderId="45" xfId="94" applyNumberFormat="1" applyFont="1" applyBorder="1" applyAlignment="1">
      <alignment/>
      <protection/>
    </xf>
    <xf numFmtId="0" fontId="28" fillId="0" borderId="43" xfId="94" applyFont="1" applyBorder="1">
      <alignment/>
      <protection/>
    </xf>
    <xf numFmtId="0" fontId="3" fillId="0" borderId="45" xfId="94" applyFont="1" applyBorder="1">
      <alignment/>
      <protection/>
    </xf>
    <xf numFmtId="3" fontId="8" fillId="0" borderId="43" xfId="94" applyNumberFormat="1" applyFont="1" applyBorder="1" applyAlignment="1">
      <alignment horizontal="right"/>
      <protection/>
    </xf>
    <xf numFmtId="0" fontId="8" fillId="0" borderId="0" xfId="94" applyFont="1" applyFill="1" applyBorder="1">
      <alignment/>
      <protection/>
    </xf>
    <xf numFmtId="0" fontId="3" fillId="0" borderId="48" xfId="94" applyFont="1" applyBorder="1">
      <alignment/>
      <protection/>
    </xf>
    <xf numFmtId="0" fontId="3" fillId="0" borderId="49" xfId="94" applyFont="1" applyBorder="1">
      <alignment/>
      <protection/>
    </xf>
    <xf numFmtId="0" fontId="8" fillId="0" borderId="49" xfId="94" applyFont="1" applyBorder="1">
      <alignment/>
      <protection/>
    </xf>
    <xf numFmtId="0" fontId="31" fillId="0" borderId="50" xfId="94" applyFont="1" applyBorder="1">
      <alignment/>
      <protection/>
    </xf>
    <xf numFmtId="0" fontId="31" fillId="0" borderId="51" xfId="94" applyFont="1" applyBorder="1">
      <alignment/>
      <protection/>
    </xf>
    <xf numFmtId="0" fontId="32" fillId="0" borderId="51" xfId="94" applyFont="1" applyBorder="1">
      <alignment/>
      <protection/>
    </xf>
    <xf numFmtId="3" fontId="32" fillId="0" borderId="44" xfId="94" applyNumberFormat="1" applyFont="1" applyBorder="1" applyAlignment="1">
      <alignment horizontal="right"/>
      <protection/>
    </xf>
    <xf numFmtId="3" fontId="32" fillId="0" borderId="43" xfId="94" applyNumberFormat="1" applyFont="1" applyBorder="1" applyAlignment="1">
      <alignment horizontal="right"/>
      <protection/>
    </xf>
    <xf numFmtId="3" fontId="32" fillId="0" borderId="45" xfId="94" applyNumberFormat="1" applyFont="1" applyBorder="1" applyAlignment="1">
      <alignment/>
      <protection/>
    </xf>
    <xf numFmtId="3" fontId="31" fillId="0" borderId="43" xfId="94" applyNumberFormat="1" applyFont="1" applyBorder="1" applyAlignment="1">
      <alignment/>
      <protection/>
    </xf>
    <xf numFmtId="3" fontId="31" fillId="0" borderId="45" xfId="94" applyNumberFormat="1" applyFont="1" applyBorder="1" applyAlignment="1">
      <alignment/>
      <protection/>
    </xf>
    <xf numFmtId="3" fontId="31" fillId="0" borderId="52" xfId="94" applyNumberFormat="1" applyFont="1" applyBorder="1" applyAlignment="1">
      <alignment/>
      <protection/>
    </xf>
    <xf numFmtId="3" fontId="8" fillId="0" borderId="53" xfId="94" applyNumberFormat="1" applyFont="1" applyBorder="1" applyAlignment="1">
      <alignment horizontal="right"/>
      <protection/>
    </xf>
    <xf numFmtId="3" fontId="3" fillId="0" borderId="44" xfId="94" applyNumberFormat="1" applyFont="1" applyBorder="1" applyAlignment="1">
      <alignment horizontal="right"/>
      <protection/>
    </xf>
    <xf numFmtId="3" fontId="3" fillId="0" borderId="53" xfId="94" applyNumberFormat="1" applyFont="1" applyBorder="1" applyAlignment="1">
      <alignment horizontal="right"/>
      <protection/>
    </xf>
    <xf numFmtId="3" fontId="8" fillId="0" borderId="52" xfId="94" applyNumberFormat="1" applyFont="1" applyBorder="1" applyAlignment="1">
      <alignment horizontal="right"/>
      <protection/>
    </xf>
    <xf numFmtId="16" fontId="8" fillId="0" borderId="0" xfId="94" applyNumberFormat="1" applyFont="1" applyBorder="1">
      <alignment/>
      <protection/>
    </xf>
    <xf numFmtId="0" fontId="3" fillId="0" borderId="54" xfId="94" applyFont="1" applyBorder="1">
      <alignment/>
      <protection/>
    </xf>
    <xf numFmtId="0" fontId="3" fillId="0" borderId="55" xfId="94" applyFont="1" applyBorder="1">
      <alignment/>
      <protection/>
    </xf>
    <xf numFmtId="0" fontId="8" fillId="0" borderId="55" xfId="94" applyFont="1" applyBorder="1">
      <alignment/>
      <protection/>
    </xf>
    <xf numFmtId="3" fontId="8" fillId="0" borderId="56" xfId="94" applyNumberFormat="1" applyFont="1" applyBorder="1" applyAlignment="1">
      <alignment horizontal="right"/>
      <protection/>
    </xf>
    <xf numFmtId="3" fontId="8" fillId="0" borderId="57" xfId="94" applyNumberFormat="1" applyFont="1" applyBorder="1" applyAlignment="1">
      <alignment horizontal="right"/>
      <protection/>
    </xf>
    <xf numFmtId="3" fontId="8" fillId="0" borderId="58" xfId="94" applyNumberFormat="1" applyFont="1" applyBorder="1" applyAlignment="1">
      <alignment/>
      <protection/>
    </xf>
    <xf numFmtId="3" fontId="3" fillId="0" borderId="57" xfId="94" applyNumberFormat="1" applyFont="1" applyBorder="1" applyAlignment="1">
      <alignment/>
      <protection/>
    </xf>
    <xf numFmtId="3" fontId="28" fillId="0" borderId="0" xfId="94" applyNumberFormat="1" applyFont="1" applyAlignment="1">
      <alignment horizontal="center"/>
      <protection/>
    </xf>
    <xf numFmtId="3" fontId="28" fillId="0" borderId="0" xfId="94" applyNumberFormat="1" applyFont="1" applyAlignment="1">
      <alignment/>
      <protection/>
    </xf>
    <xf numFmtId="0" fontId="31" fillId="0" borderId="0" xfId="94" applyFont="1" applyBorder="1" applyAlignment="1">
      <alignment horizontal="justify" vertical="justify" wrapText="1"/>
      <protection/>
    </xf>
    <xf numFmtId="3" fontId="31" fillId="0" borderId="0" xfId="94" applyNumberFormat="1" applyFont="1" applyBorder="1" applyAlignment="1">
      <alignment/>
      <protection/>
    </xf>
    <xf numFmtId="3" fontId="3" fillId="0" borderId="0" xfId="94" applyNumberFormat="1" applyFont="1" applyBorder="1" applyAlignment="1">
      <alignment/>
      <protection/>
    </xf>
    <xf numFmtId="0" fontId="31" fillId="0" borderId="32" xfId="94" applyFont="1" applyBorder="1">
      <alignment/>
      <protection/>
    </xf>
    <xf numFmtId="3" fontId="31" fillId="0" borderId="33" xfId="94" applyNumberFormat="1" applyFont="1" applyBorder="1" applyAlignment="1">
      <alignment horizontal="justify" vertical="center"/>
      <protection/>
    </xf>
    <xf numFmtId="3" fontId="31" fillId="0" borderId="59" xfId="94" applyNumberFormat="1" applyFont="1" applyBorder="1" applyAlignment="1">
      <alignment horizontal="justify" vertical="center"/>
      <protection/>
    </xf>
    <xf numFmtId="3" fontId="31" fillId="0" borderId="36" xfId="94" applyNumberFormat="1" applyFont="1" applyBorder="1" applyAlignment="1">
      <alignment horizontal="justify" vertical="justify" wrapText="1"/>
      <protection/>
    </xf>
    <xf numFmtId="0" fontId="31" fillId="0" borderId="47" xfId="94" applyFont="1" applyBorder="1">
      <alignment/>
      <protection/>
    </xf>
    <xf numFmtId="0" fontId="31" fillId="0" borderId="0" xfId="94" applyFont="1" applyBorder="1">
      <alignment/>
      <protection/>
    </xf>
    <xf numFmtId="3" fontId="31" fillId="0" borderId="36" xfId="94" applyNumberFormat="1" applyFont="1" applyBorder="1" applyAlignment="1">
      <alignment horizontal="justify" vertical="center"/>
      <protection/>
    </xf>
    <xf numFmtId="3" fontId="31" fillId="0" borderId="37" xfId="94" applyNumberFormat="1" applyFont="1" applyBorder="1" applyAlignment="1">
      <alignment horizontal="justify" vertical="center"/>
      <protection/>
    </xf>
    <xf numFmtId="3" fontId="31" fillId="0" borderId="37" xfId="94" applyNumberFormat="1" applyFont="1" applyBorder="1" applyAlignment="1">
      <alignment horizontal="justify" vertical="justify" wrapText="1"/>
      <protection/>
    </xf>
    <xf numFmtId="0" fontId="33" fillId="0" borderId="60" xfId="94" applyFont="1" applyBorder="1" applyAlignment="1">
      <alignment horizontal="justify" vertical="center" wrapText="1"/>
      <protection/>
    </xf>
    <xf numFmtId="0" fontId="33" fillId="0" borderId="61" xfId="94" applyFont="1" applyBorder="1" applyAlignment="1">
      <alignment horizontal="justify" vertical="center" wrapText="1"/>
      <protection/>
    </xf>
    <xf numFmtId="0" fontId="31" fillId="0" borderId="62" xfId="94" applyFont="1" applyBorder="1" applyAlignment="1">
      <alignment horizontal="justify" vertical="center" wrapText="1"/>
      <protection/>
    </xf>
    <xf numFmtId="0" fontId="8" fillId="0" borderId="43" xfId="94" applyFont="1" applyBorder="1" applyAlignment="1">
      <alignment horizontal="center" vertical="center" wrapText="1"/>
      <protection/>
    </xf>
    <xf numFmtId="3" fontId="31" fillId="0" borderId="40" xfId="94" applyNumberFormat="1" applyFont="1" applyBorder="1" applyAlignment="1">
      <alignment/>
      <protection/>
    </xf>
    <xf numFmtId="3" fontId="31" fillId="0" borderId="41" xfId="94" applyNumberFormat="1" applyFont="1" applyBorder="1" applyAlignment="1">
      <alignment/>
      <protection/>
    </xf>
    <xf numFmtId="3" fontId="31" fillId="0" borderId="42" xfId="94" applyNumberFormat="1" applyFont="1" applyBorder="1" applyAlignment="1">
      <alignment/>
      <protection/>
    </xf>
    <xf numFmtId="3" fontId="31" fillId="0" borderId="39" xfId="94" applyNumberFormat="1" applyFont="1" applyBorder="1">
      <alignment/>
      <protection/>
    </xf>
    <xf numFmtId="3" fontId="31" fillId="0" borderId="46" xfId="94" applyNumberFormat="1" applyFont="1" applyBorder="1">
      <alignment/>
      <protection/>
    </xf>
    <xf numFmtId="0" fontId="31" fillId="0" borderId="43" xfId="94" applyFont="1" applyBorder="1">
      <alignment/>
      <protection/>
    </xf>
    <xf numFmtId="0" fontId="31" fillId="0" borderId="45" xfId="94" applyFont="1" applyBorder="1">
      <alignment/>
      <protection/>
    </xf>
    <xf numFmtId="3" fontId="3" fillId="0" borderId="63" xfId="94" applyNumberFormat="1" applyFont="1" applyBorder="1" applyAlignment="1">
      <alignment/>
      <protection/>
    </xf>
    <xf numFmtId="3" fontId="3" fillId="0" borderId="43" xfId="94" applyNumberFormat="1" applyFont="1" applyBorder="1">
      <alignment/>
      <protection/>
    </xf>
    <xf numFmtId="3" fontId="3" fillId="0" borderId="44" xfId="94" applyNumberFormat="1" applyFont="1" applyBorder="1" applyAlignment="1">
      <alignment/>
      <protection/>
    </xf>
    <xf numFmtId="3" fontId="3" fillId="0" borderId="45" xfId="94" applyNumberFormat="1" applyFont="1" applyBorder="1">
      <alignment/>
      <protection/>
    </xf>
    <xf numFmtId="3" fontId="31" fillId="0" borderId="43" xfId="94" applyNumberFormat="1" applyFont="1" applyBorder="1">
      <alignment/>
      <protection/>
    </xf>
    <xf numFmtId="0" fontId="31" fillId="0" borderId="50" xfId="94" applyFont="1" applyBorder="1" applyAlignment="1">
      <alignment horizontal="left" vertical="top"/>
      <protection/>
    </xf>
    <xf numFmtId="0" fontId="31" fillId="0" borderId="64" xfId="94" applyFont="1" applyBorder="1" applyAlignment="1">
      <alignment horizontal="left" vertical="top"/>
      <protection/>
    </xf>
    <xf numFmtId="0" fontId="31" fillId="0" borderId="51" xfId="94" applyFont="1" applyBorder="1" applyAlignment="1">
      <alignment horizontal="left" vertical="top"/>
      <protection/>
    </xf>
    <xf numFmtId="3" fontId="31" fillId="0" borderId="44" xfId="94" applyNumberFormat="1" applyFont="1" applyBorder="1" applyAlignment="1">
      <alignment vertical="top"/>
      <protection/>
    </xf>
    <xf numFmtId="3" fontId="31" fillId="0" borderId="43" xfId="94" applyNumberFormat="1" applyFont="1" applyBorder="1" applyAlignment="1">
      <alignment vertical="top"/>
      <protection/>
    </xf>
    <xf numFmtId="3" fontId="31" fillId="0" borderId="45" xfId="94" applyNumberFormat="1" applyFont="1" applyBorder="1" applyAlignment="1">
      <alignment vertical="top"/>
      <protection/>
    </xf>
    <xf numFmtId="3" fontId="31" fillId="0" borderId="43" xfId="94" applyNumberFormat="1" applyFont="1" applyBorder="1" applyAlignment="1">
      <alignment horizontal="left" vertical="top"/>
      <protection/>
    </xf>
    <xf numFmtId="3" fontId="31" fillId="0" borderId="45" xfId="94" applyNumberFormat="1" applyFont="1" applyBorder="1" applyAlignment="1">
      <alignment horizontal="left" vertical="top"/>
      <protection/>
    </xf>
    <xf numFmtId="0" fontId="31" fillId="0" borderId="43" xfId="94" applyFont="1" applyBorder="1" applyAlignment="1">
      <alignment horizontal="left" vertical="top"/>
      <protection/>
    </xf>
    <xf numFmtId="0" fontId="31" fillId="0" borderId="45" xfId="94" applyFont="1" applyBorder="1" applyAlignment="1">
      <alignment horizontal="left" vertical="top"/>
      <protection/>
    </xf>
    <xf numFmtId="0" fontId="34" fillId="0" borderId="43" xfId="94" applyFont="1" applyBorder="1" applyAlignment="1">
      <alignment horizontal="left" vertical="top"/>
      <protection/>
    </xf>
    <xf numFmtId="0" fontId="34" fillId="0" borderId="0" xfId="94" applyFont="1" applyAlignment="1">
      <alignment horizontal="left" vertical="top"/>
      <protection/>
    </xf>
    <xf numFmtId="3" fontId="31" fillId="0" borderId="44" xfId="94" applyNumberFormat="1" applyFont="1" applyBorder="1" applyAlignment="1">
      <alignment/>
      <protection/>
    </xf>
    <xf numFmtId="3" fontId="31" fillId="0" borderId="45" xfId="94" applyNumberFormat="1" applyFont="1" applyBorder="1">
      <alignment/>
      <protection/>
    </xf>
    <xf numFmtId="0" fontId="31" fillId="0" borderId="64" xfId="94" applyFont="1" applyBorder="1">
      <alignment/>
      <protection/>
    </xf>
    <xf numFmtId="3" fontId="28" fillId="0" borderId="43" xfId="94" applyNumberFormat="1" applyFont="1" applyBorder="1">
      <alignment/>
      <protection/>
    </xf>
    <xf numFmtId="3" fontId="28" fillId="0" borderId="45" xfId="94" applyNumberFormat="1" applyFont="1" applyBorder="1">
      <alignment/>
      <protection/>
    </xf>
    <xf numFmtId="0" fontId="28" fillId="0" borderId="45" xfId="94" applyFont="1" applyBorder="1">
      <alignment/>
      <protection/>
    </xf>
    <xf numFmtId="3" fontId="31" fillId="0" borderId="53" xfId="94" applyNumberFormat="1" applyFont="1" applyBorder="1" applyAlignment="1">
      <alignment/>
      <protection/>
    </xf>
    <xf numFmtId="3" fontId="3" fillId="0" borderId="65" xfId="94" applyNumberFormat="1" applyFont="1" applyBorder="1" applyAlignment="1">
      <alignment/>
      <protection/>
    </xf>
    <xf numFmtId="3" fontId="3" fillId="0" borderId="66" xfId="94" applyNumberFormat="1" applyFont="1" applyBorder="1" applyAlignment="1">
      <alignment/>
      <protection/>
    </xf>
    <xf numFmtId="3" fontId="3" fillId="0" borderId="51" xfId="94" applyNumberFormat="1" applyFont="1" applyBorder="1" applyAlignment="1">
      <alignment/>
      <protection/>
    </xf>
    <xf numFmtId="3" fontId="3" fillId="0" borderId="67" xfId="94" applyNumberFormat="1" applyFont="1" applyBorder="1">
      <alignment/>
      <protection/>
    </xf>
    <xf numFmtId="3" fontId="3" fillId="0" borderId="51" xfId="94" applyNumberFormat="1" applyFont="1" applyBorder="1">
      <alignment/>
      <protection/>
    </xf>
    <xf numFmtId="3" fontId="28" fillId="0" borderId="51" xfId="94" applyNumberFormat="1" applyFont="1" applyBorder="1">
      <alignment/>
      <protection/>
    </xf>
    <xf numFmtId="0" fontId="28" fillId="0" borderId="67" xfId="94" applyFont="1" applyBorder="1">
      <alignment/>
      <protection/>
    </xf>
    <xf numFmtId="3" fontId="31" fillId="0" borderId="65" xfId="94" applyNumberFormat="1" applyFont="1" applyBorder="1" applyAlignment="1">
      <alignment/>
      <protection/>
    </xf>
    <xf numFmtId="3" fontId="31" fillId="0" borderId="50" xfId="94" applyNumberFormat="1" applyFont="1" applyBorder="1" applyAlignment="1">
      <alignment/>
      <protection/>
    </xf>
    <xf numFmtId="3" fontId="31" fillId="0" borderId="33" xfId="94" applyNumberFormat="1" applyFont="1" applyBorder="1" applyAlignment="1">
      <alignment/>
      <protection/>
    </xf>
    <xf numFmtId="0" fontId="3" fillId="0" borderId="53" xfId="94" applyFont="1" applyBorder="1">
      <alignment/>
      <protection/>
    </xf>
    <xf numFmtId="0" fontId="3" fillId="0" borderId="52" xfId="94" applyFont="1" applyBorder="1">
      <alignment/>
      <protection/>
    </xf>
    <xf numFmtId="3" fontId="3" fillId="0" borderId="52" xfId="94" applyNumberFormat="1" applyFont="1" applyBorder="1" applyAlignment="1">
      <alignment/>
      <protection/>
    </xf>
    <xf numFmtId="3" fontId="28" fillId="0" borderId="39" xfId="94" applyNumberFormat="1" applyFont="1" applyBorder="1">
      <alignment/>
      <protection/>
    </xf>
    <xf numFmtId="3" fontId="3" fillId="0" borderId="46" xfId="94" applyNumberFormat="1" applyFont="1" applyBorder="1">
      <alignment/>
      <protection/>
    </xf>
    <xf numFmtId="3" fontId="28" fillId="0" borderId="46" xfId="94" applyNumberFormat="1" applyFont="1" applyBorder="1">
      <alignment/>
      <protection/>
    </xf>
    <xf numFmtId="3" fontId="3" fillId="0" borderId="39" xfId="94" applyNumberFormat="1" applyFont="1" applyBorder="1">
      <alignment/>
      <protection/>
    </xf>
    <xf numFmtId="0" fontId="28" fillId="0" borderId="39" xfId="94" applyFont="1" applyBorder="1">
      <alignment/>
      <protection/>
    </xf>
    <xf numFmtId="0" fontId="3" fillId="0" borderId="47" xfId="94" applyFont="1" applyBorder="1" applyAlignment="1">
      <alignment horizontal="center"/>
      <protection/>
    </xf>
    <xf numFmtId="3" fontId="3" fillId="0" borderId="68" xfId="94" applyNumberFormat="1" applyFont="1" applyBorder="1" applyAlignment="1">
      <alignment/>
      <protection/>
    </xf>
    <xf numFmtId="3" fontId="3" fillId="0" borderId="39" xfId="94" applyNumberFormat="1" applyFont="1" applyBorder="1" applyAlignment="1">
      <alignment/>
      <protection/>
    </xf>
    <xf numFmtId="3" fontId="3" fillId="0" borderId="46" xfId="94" applyNumberFormat="1" applyFont="1" applyBorder="1" applyAlignment="1">
      <alignment/>
      <protection/>
    </xf>
    <xf numFmtId="0" fontId="3" fillId="0" borderId="0" xfId="94" applyFont="1">
      <alignment/>
      <protection/>
    </xf>
    <xf numFmtId="3" fontId="3" fillId="0" borderId="69" xfId="94" applyNumberFormat="1" applyFont="1" applyBorder="1" applyAlignment="1">
      <alignment/>
      <protection/>
    </xf>
    <xf numFmtId="3" fontId="3" fillId="0" borderId="64" xfId="94" applyNumberFormat="1" applyFont="1" applyBorder="1">
      <alignment/>
      <protection/>
    </xf>
    <xf numFmtId="3" fontId="31" fillId="0" borderId="67" xfId="94" applyNumberFormat="1" applyFont="1" applyBorder="1" applyAlignment="1">
      <alignment/>
      <protection/>
    </xf>
    <xf numFmtId="0" fontId="31" fillId="0" borderId="53" xfId="94" applyFont="1" applyBorder="1" applyAlignment="1">
      <alignment horizontal="center"/>
      <protection/>
    </xf>
    <xf numFmtId="0" fontId="31" fillId="0" borderId="52" xfId="94" applyFont="1" applyBorder="1">
      <alignment/>
      <protection/>
    </xf>
    <xf numFmtId="3" fontId="31" fillId="0" borderId="30" xfId="94" applyNumberFormat="1" applyFont="1" applyBorder="1" applyAlignment="1">
      <alignment/>
      <protection/>
    </xf>
    <xf numFmtId="0" fontId="3" fillId="0" borderId="50" xfId="94" applyFont="1" applyBorder="1" applyAlignment="1">
      <alignment horizontal="center"/>
      <protection/>
    </xf>
    <xf numFmtId="0" fontId="3" fillId="0" borderId="51" xfId="94" applyFont="1" applyBorder="1">
      <alignment/>
      <protection/>
    </xf>
    <xf numFmtId="0" fontId="3" fillId="0" borderId="70" xfId="94" applyFont="1" applyBorder="1">
      <alignment/>
      <protection/>
    </xf>
    <xf numFmtId="0" fontId="3" fillId="0" borderId="48" xfId="94" applyFont="1" applyBorder="1" applyAlignment="1">
      <alignment horizontal="center"/>
      <protection/>
    </xf>
    <xf numFmtId="0" fontId="3" fillId="0" borderId="71" xfId="94" applyFont="1" applyBorder="1">
      <alignment/>
      <protection/>
    </xf>
    <xf numFmtId="0" fontId="3" fillId="0" borderId="72" xfId="94" applyFont="1" applyBorder="1" applyAlignment="1">
      <alignment horizontal="center"/>
      <protection/>
    </xf>
    <xf numFmtId="0" fontId="3" fillId="0" borderId="73" xfId="94" applyFont="1" applyBorder="1">
      <alignment/>
      <protection/>
    </xf>
    <xf numFmtId="3" fontId="3" fillId="0" borderId="56" xfId="94" applyNumberFormat="1" applyFont="1" applyBorder="1" applyAlignment="1">
      <alignment/>
      <protection/>
    </xf>
    <xf numFmtId="3" fontId="3" fillId="0" borderId="58" xfId="94" applyNumberFormat="1" applyFont="1" applyBorder="1" applyAlignment="1">
      <alignment/>
      <protection/>
    </xf>
    <xf numFmtId="3" fontId="3" fillId="0" borderId="0" xfId="94" applyNumberFormat="1" applyFont="1" applyAlignment="1">
      <alignment/>
      <protection/>
    </xf>
    <xf numFmtId="0" fontId="28" fillId="0" borderId="0" xfId="94" applyFont="1" applyAlignment="1">
      <alignment/>
      <protection/>
    </xf>
    <xf numFmtId="3" fontId="26" fillId="0" borderId="74" xfId="102" applyNumberFormat="1" applyFont="1" applyFill="1" applyBorder="1" applyAlignment="1">
      <alignment horizontal="center" vertical="center" wrapText="1"/>
      <protection/>
    </xf>
    <xf numFmtId="3" fontId="26" fillId="0" borderId="34" xfId="102" applyNumberFormat="1" applyFont="1" applyFill="1" applyBorder="1" applyAlignment="1">
      <alignment horizontal="center" vertical="center" wrapText="1"/>
      <protection/>
    </xf>
    <xf numFmtId="0" fontId="3" fillId="0" borderId="0" xfId="102" applyFont="1" applyFill="1">
      <alignment/>
      <protection/>
    </xf>
    <xf numFmtId="3" fontId="26" fillId="0" borderId="43" xfId="102" applyNumberFormat="1" applyFont="1" applyFill="1" applyBorder="1" applyAlignment="1">
      <alignment horizontal="center" vertical="center" wrapText="1"/>
      <protection/>
    </xf>
    <xf numFmtId="3" fontId="26" fillId="0" borderId="43" xfId="102" applyNumberFormat="1" applyFont="1" applyFill="1" applyBorder="1" applyAlignment="1">
      <alignment vertical="center" wrapText="1"/>
      <protection/>
    </xf>
    <xf numFmtId="0" fontId="39" fillId="0" borderId="0" xfId="102" applyFont="1" applyFill="1">
      <alignment/>
      <protection/>
    </xf>
    <xf numFmtId="3" fontId="5" fillId="0" borderId="43" xfId="102" applyNumberFormat="1" applyFont="1" applyFill="1" applyBorder="1" applyAlignment="1">
      <alignment vertical="center" wrapText="1"/>
      <protection/>
    </xf>
    <xf numFmtId="3" fontId="5" fillId="0" borderId="43" xfId="102" applyNumberFormat="1" applyFont="1" applyFill="1" applyBorder="1" applyAlignment="1">
      <alignment horizontal="center" vertical="center" wrapText="1"/>
      <protection/>
    </xf>
    <xf numFmtId="3" fontId="26" fillId="12" borderId="43" xfId="102" applyNumberFormat="1" applyFont="1" applyFill="1" applyBorder="1" applyAlignment="1">
      <alignment horizontal="center" vertical="center" wrapText="1"/>
      <protection/>
    </xf>
    <xf numFmtId="3" fontId="26" fillId="12" borderId="43" xfId="102" applyNumberFormat="1" applyFont="1" applyFill="1" applyBorder="1" applyAlignment="1">
      <alignment vertical="center" wrapText="1"/>
      <protection/>
    </xf>
    <xf numFmtId="0" fontId="39" fillId="0" borderId="0" xfId="102" applyFont="1">
      <alignment/>
      <protection/>
    </xf>
    <xf numFmtId="0" fontId="3" fillId="0" borderId="0" xfId="102" applyFont="1">
      <alignment/>
      <protection/>
    </xf>
    <xf numFmtId="3" fontId="5" fillId="12" borderId="43" xfId="102" applyNumberFormat="1" applyFont="1" applyFill="1" applyBorder="1" applyAlignment="1">
      <alignment horizontal="center" vertical="center" wrapText="1"/>
      <protection/>
    </xf>
    <xf numFmtId="3" fontId="5" fillId="0" borderId="67" xfId="102" applyNumberFormat="1" applyFont="1" applyFill="1" applyBorder="1" applyAlignment="1">
      <alignment horizontal="center" vertical="center" wrapText="1"/>
      <protection/>
    </xf>
    <xf numFmtId="3" fontId="5" fillId="0" borderId="67" xfId="102" applyNumberFormat="1" applyFont="1" applyFill="1" applyBorder="1" applyAlignment="1">
      <alignment vertical="center" wrapText="1"/>
      <protection/>
    </xf>
    <xf numFmtId="3" fontId="3" fillId="0" borderId="0" xfId="102" applyNumberFormat="1" applyFont="1" applyAlignment="1">
      <alignment horizontal="center" vertical="center" wrapText="1"/>
      <protection/>
    </xf>
    <xf numFmtId="3" fontId="3" fillId="0" borderId="0" xfId="102" applyNumberFormat="1" applyFont="1" applyAlignment="1">
      <alignment vertical="center" wrapText="1"/>
      <protection/>
    </xf>
    <xf numFmtId="3" fontId="39" fillId="55" borderId="74" xfId="100" applyNumberFormat="1" applyFont="1" applyFill="1" applyBorder="1" applyAlignment="1">
      <alignment horizontal="center" vertical="center" wrapText="1"/>
      <protection/>
    </xf>
    <xf numFmtId="3" fontId="26" fillId="55" borderId="34" xfId="100" applyNumberFormat="1" applyFont="1" applyFill="1" applyBorder="1" applyAlignment="1">
      <alignment vertical="center" wrapText="1"/>
      <protection/>
    </xf>
    <xf numFmtId="3" fontId="41" fillId="0" borderId="0" xfId="100" applyNumberFormat="1" applyFont="1" applyAlignment="1">
      <alignment vertical="center"/>
      <protection/>
    </xf>
    <xf numFmtId="3" fontId="39" fillId="0" borderId="43" xfId="100" applyNumberFormat="1" applyFont="1" applyFill="1" applyBorder="1" applyAlignment="1">
      <alignment horizontal="center" vertical="center" wrapText="1"/>
      <protection/>
    </xf>
    <xf numFmtId="3" fontId="26" fillId="0" borderId="43" xfId="100" applyNumberFormat="1" applyFont="1" applyFill="1" applyBorder="1" applyAlignment="1">
      <alignment vertical="center" wrapText="1"/>
      <protection/>
    </xf>
    <xf numFmtId="3" fontId="41" fillId="0" borderId="0" xfId="100" applyNumberFormat="1" applyFont="1" applyFill="1" applyAlignment="1">
      <alignment vertical="center"/>
      <protection/>
    </xf>
    <xf numFmtId="3" fontId="3" fillId="0" borderId="43" xfId="100" applyNumberFormat="1" applyFont="1" applyFill="1" applyBorder="1" applyAlignment="1">
      <alignment horizontal="center" vertical="center" wrapText="1"/>
      <protection/>
    </xf>
    <xf numFmtId="3" fontId="5" fillId="0" borderId="43" xfId="100" applyNumberFormat="1" applyFont="1" applyFill="1" applyBorder="1" applyAlignment="1">
      <alignment vertical="center" wrapText="1"/>
      <protection/>
    </xf>
    <xf numFmtId="3" fontId="3" fillId="0" borderId="0" xfId="100" applyNumberFormat="1" applyFont="1" applyFill="1" applyAlignment="1">
      <alignment vertical="center"/>
      <protection/>
    </xf>
    <xf numFmtId="3" fontId="3" fillId="0" borderId="43" xfId="100" applyNumberFormat="1" applyFont="1" applyBorder="1" applyAlignment="1">
      <alignment horizontal="center" vertical="center"/>
      <protection/>
    </xf>
    <xf numFmtId="3" fontId="5" fillId="0" borderId="43" xfId="100" applyNumberFormat="1" applyFont="1" applyBorder="1" applyAlignment="1">
      <alignment vertical="center" wrapText="1"/>
      <protection/>
    </xf>
    <xf numFmtId="3" fontId="5" fillId="0" borderId="43" xfId="100" applyNumberFormat="1" applyFont="1" applyBorder="1" applyAlignment="1">
      <alignment vertical="center"/>
      <protection/>
    </xf>
    <xf numFmtId="3" fontId="3" fillId="0" borderId="0" xfId="100" applyNumberFormat="1" applyFont="1" applyAlignment="1">
      <alignment vertical="center"/>
      <protection/>
    </xf>
    <xf numFmtId="3" fontId="5" fillId="0" borderId="43" xfId="100" applyNumberFormat="1" applyFont="1" applyFill="1" applyBorder="1" applyAlignment="1">
      <alignment vertical="center"/>
      <protection/>
    </xf>
    <xf numFmtId="3" fontId="26" fillId="0" borderId="43" xfId="100" applyNumberFormat="1" applyFont="1" applyBorder="1" applyAlignment="1">
      <alignment vertical="center"/>
      <protection/>
    </xf>
    <xf numFmtId="3" fontId="26" fillId="0" borderId="43" xfId="100" applyNumberFormat="1" applyFont="1" applyBorder="1" applyAlignment="1">
      <alignment vertical="center" wrapText="1"/>
      <protection/>
    </xf>
    <xf numFmtId="3" fontId="26" fillId="0" borderId="43" xfId="100" applyNumberFormat="1" applyFont="1" applyFill="1" applyBorder="1" applyAlignment="1">
      <alignment vertical="center"/>
      <protection/>
    </xf>
    <xf numFmtId="3" fontId="3" fillId="12" borderId="43" xfId="100" applyNumberFormat="1" applyFont="1" applyFill="1" applyBorder="1" applyAlignment="1">
      <alignment horizontal="center" vertical="center"/>
      <protection/>
    </xf>
    <xf numFmtId="3" fontId="5" fillId="12" borderId="43" xfId="100" applyNumberFormat="1" applyFont="1" applyFill="1" applyBorder="1" applyAlignment="1">
      <alignment vertical="center"/>
      <protection/>
    </xf>
    <xf numFmtId="3" fontId="26" fillId="12" borderId="43" xfId="100" applyNumberFormat="1" applyFont="1" applyFill="1" applyBorder="1" applyAlignment="1">
      <alignment vertical="center" wrapText="1"/>
      <protection/>
    </xf>
    <xf numFmtId="3" fontId="26" fillId="12" borderId="43" xfId="100" applyNumberFormat="1" applyFont="1" applyFill="1" applyBorder="1" applyAlignment="1">
      <alignment vertical="center"/>
      <protection/>
    </xf>
    <xf numFmtId="3" fontId="3" fillId="0" borderId="0" xfId="100" applyNumberFormat="1" applyFont="1" applyFill="1" applyBorder="1" applyAlignment="1">
      <alignment vertical="center"/>
      <protection/>
    </xf>
    <xf numFmtId="3" fontId="3" fillId="0" borderId="0" xfId="103" applyNumberFormat="1" applyFont="1" applyFill="1" applyAlignment="1">
      <alignment vertical="center"/>
      <protection/>
    </xf>
    <xf numFmtId="3" fontId="5" fillId="0" borderId="0" xfId="103" applyNumberFormat="1" applyFont="1" applyAlignment="1">
      <alignment vertical="center"/>
      <protection/>
    </xf>
    <xf numFmtId="3" fontId="5" fillId="0" borderId="0" xfId="103" applyNumberFormat="1" applyFont="1" applyFill="1" applyAlignment="1">
      <alignment vertical="center"/>
      <protection/>
    </xf>
    <xf numFmtId="3" fontId="3" fillId="0" borderId="0" xfId="103" applyNumberFormat="1" applyFont="1" applyAlignment="1">
      <alignment vertical="center"/>
      <protection/>
    </xf>
    <xf numFmtId="0" fontId="5" fillId="0" borderId="0" xfId="103" applyFont="1">
      <alignment/>
      <protection/>
    </xf>
    <xf numFmtId="0" fontId="3" fillId="0" borderId="0" xfId="103" applyFont="1">
      <alignment/>
      <protection/>
    </xf>
    <xf numFmtId="0" fontId="27" fillId="0" borderId="0" xfId="97" applyFont="1">
      <alignment/>
      <protection/>
    </xf>
    <xf numFmtId="0" fontId="30" fillId="0" borderId="0" xfId="97" applyFont="1" applyAlignment="1">
      <alignment horizontal="center"/>
      <protection/>
    </xf>
    <xf numFmtId="0" fontId="29" fillId="0" borderId="0" xfId="97" applyFont="1">
      <alignment/>
      <protection/>
    </xf>
    <xf numFmtId="0" fontId="30" fillId="0" borderId="0" xfId="97" applyFont="1" applyAlignment="1">
      <alignment horizontal="centerContinuous"/>
      <protection/>
    </xf>
    <xf numFmtId="0" fontId="31" fillId="0" borderId="74" xfId="97" applyFont="1" applyBorder="1">
      <alignment/>
      <protection/>
    </xf>
    <xf numFmtId="0" fontId="31" fillId="0" borderId="35" xfId="97" applyFont="1" applyBorder="1">
      <alignment/>
      <protection/>
    </xf>
    <xf numFmtId="11" fontId="31" fillId="0" borderId="74" xfId="97" applyNumberFormat="1" applyFont="1" applyBorder="1" applyAlignment="1">
      <alignment horizontal="center" vertical="distributed" wrapText="1"/>
      <protection/>
    </xf>
    <xf numFmtId="0" fontId="3" fillId="0" borderId="44" xfId="97" applyFont="1" applyBorder="1" applyAlignment="1">
      <alignment horizontal="center"/>
      <protection/>
    </xf>
    <xf numFmtId="0" fontId="27" fillId="0" borderId="43" xfId="97" applyFont="1" applyBorder="1">
      <alignment/>
      <protection/>
    </xf>
    <xf numFmtId="3" fontId="27" fillId="0" borderId="43" xfId="97" applyNumberFormat="1" applyFont="1" applyBorder="1">
      <alignment/>
      <protection/>
    </xf>
    <xf numFmtId="0" fontId="3" fillId="0" borderId="43" xfId="97" applyFont="1" applyBorder="1" applyAlignment="1">
      <alignment horizontal="center"/>
      <protection/>
    </xf>
    <xf numFmtId="0" fontId="31" fillId="0" borderId="75" xfId="97" applyFont="1" applyBorder="1" applyAlignment="1">
      <alignment horizontal="center"/>
      <protection/>
    </xf>
    <xf numFmtId="0" fontId="33" fillId="0" borderId="76" xfId="97" applyFont="1" applyBorder="1">
      <alignment/>
      <protection/>
    </xf>
    <xf numFmtId="3" fontId="33" fillId="0" borderId="76" xfId="97" applyNumberFormat="1" applyFont="1" applyBorder="1">
      <alignment/>
      <protection/>
    </xf>
    <xf numFmtId="0" fontId="33" fillId="0" borderId="0" xfId="97" applyFont="1">
      <alignment/>
      <protection/>
    </xf>
    <xf numFmtId="0" fontId="3" fillId="0" borderId="68" xfId="97" applyFont="1" applyBorder="1" applyAlignment="1">
      <alignment horizontal="center"/>
      <protection/>
    </xf>
    <xf numFmtId="0" fontId="27" fillId="0" borderId="39" xfId="97" applyFont="1" applyBorder="1">
      <alignment/>
      <protection/>
    </xf>
    <xf numFmtId="3" fontId="27" fillId="0" borderId="39" xfId="97" applyNumberFormat="1" applyFont="1" applyBorder="1">
      <alignment/>
      <protection/>
    </xf>
    <xf numFmtId="3" fontId="27" fillId="0" borderId="43" xfId="97" applyNumberFormat="1" applyFont="1" applyBorder="1" applyAlignment="1">
      <alignment horizontal="right"/>
      <protection/>
    </xf>
    <xf numFmtId="0" fontId="3" fillId="0" borderId="77" xfId="97" applyFont="1" applyBorder="1" applyAlignment="1">
      <alignment horizontal="center"/>
      <protection/>
    </xf>
    <xf numFmtId="0" fontId="27" fillId="0" borderId="62" xfId="97" applyFont="1" applyBorder="1">
      <alignment/>
      <protection/>
    </xf>
    <xf numFmtId="3" fontId="27" fillId="0" borderId="62" xfId="97" applyNumberFormat="1" applyFont="1" applyBorder="1" applyAlignment="1">
      <alignment horizontal="right"/>
      <protection/>
    </xf>
    <xf numFmtId="0" fontId="3" fillId="0" borderId="74" xfId="97" applyFont="1" applyBorder="1" applyAlignment="1">
      <alignment horizontal="center"/>
      <protection/>
    </xf>
    <xf numFmtId="0" fontId="42" fillId="0" borderId="34" xfId="97" applyFont="1" applyBorder="1">
      <alignment/>
      <protection/>
    </xf>
    <xf numFmtId="3" fontId="42" fillId="0" borderId="34" xfId="97" applyNumberFormat="1" applyFont="1" applyBorder="1">
      <alignment/>
      <protection/>
    </xf>
    <xf numFmtId="0" fontId="27" fillId="0" borderId="43" xfId="97" applyFont="1" applyBorder="1" applyAlignment="1">
      <alignment horizontal="left"/>
      <protection/>
    </xf>
    <xf numFmtId="0" fontId="3" fillId="0" borderId="44" xfId="97" applyNumberFormat="1" applyFont="1" applyBorder="1" applyAlignment="1">
      <alignment horizontal="center"/>
      <protection/>
    </xf>
    <xf numFmtId="0" fontId="27" fillId="0" borderId="46" xfId="97" applyFont="1" applyBorder="1" applyAlignment="1">
      <alignment horizontal="left"/>
      <protection/>
    </xf>
    <xf numFmtId="0" fontId="27" fillId="0" borderId="45" xfId="97" applyFont="1" applyBorder="1" applyAlignment="1">
      <alignment horizontal="left"/>
      <protection/>
    </xf>
    <xf numFmtId="0" fontId="3" fillId="0" borderId="78" xfId="97" applyFont="1" applyBorder="1" applyAlignment="1">
      <alignment horizontal="center"/>
      <protection/>
    </xf>
    <xf numFmtId="0" fontId="30" fillId="0" borderId="74" xfId="97" applyFont="1" applyBorder="1" applyAlignment="1">
      <alignment horizontal="center"/>
      <protection/>
    </xf>
    <xf numFmtId="0" fontId="42" fillId="0" borderId="76" xfId="97" applyFont="1" applyBorder="1">
      <alignment/>
      <protection/>
    </xf>
    <xf numFmtId="3" fontId="42" fillId="0" borderId="76" xfId="97" applyNumberFormat="1" applyFont="1" applyBorder="1">
      <alignment/>
      <protection/>
    </xf>
    <xf numFmtId="0" fontId="29" fillId="0" borderId="33" xfId="97" applyFont="1" applyBorder="1" applyAlignment="1">
      <alignment horizontal="center"/>
      <protection/>
    </xf>
    <xf numFmtId="0" fontId="42" fillId="0" borderId="74" xfId="97" applyFont="1" applyBorder="1" applyAlignment="1">
      <alignment horizontal="center"/>
      <protection/>
    </xf>
    <xf numFmtId="0" fontId="27" fillId="0" borderId="0" xfId="97" applyFont="1" applyAlignment="1">
      <alignment horizontal="center"/>
      <protection/>
    </xf>
    <xf numFmtId="0" fontId="27" fillId="0" borderId="0" xfId="98">
      <alignment/>
      <protection/>
    </xf>
    <xf numFmtId="0" fontId="30" fillId="0" borderId="0" xfId="98" applyFont="1">
      <alignment/>
      <protection/>
    </xf>
    <xf numFmtId="0" fontId="33" fillId="0" borderId="74" xfId="98" applyFont="1" applyBorder="1" applyAlignment="1">
      <alignment horizontal="center" vertical="center"/>
      <protection/>
    </xf>
    <xf numFmtId="0" fontId="33" fillId="0" borderId="34" xfId="98" applyFont="1" applyBorder="1" applyAlignment="1">
      <alignment horizontal="center" vertical="center"/>
      <protection/>
    </xf>
    <xf numFmtId="0" fontId="33" fillId="0" borderId="33" xfId="98" applyFont="1" applyBorder="1" applyAlignment="1">
      <alignment horizontal="center" vertical="center"/>
      <protection/>
    </xf>
    <xf numFmtId="0" fontId="27" fillId="0" borderId="0" xfId="98" applyFont="1">
      <alignment/>
      <protection/>
    </xf>
    <xf numFmtId="3" fontId="27" fillId="0" borderId="43" xfId="98" applyNumberFormat="1" applyBorder="1" applyAlignment="1">
      <alignment vertical="center"/>
      <protection/>
    </xf>
    <xf numFmtId="3" fontId="27" fillId="0" borderId="43" xfId="98" applyNumberFormat="1" applyFont="1" applyBorder="1" applyAlignment="1">
      <alignment vertical="center"/>
      <protection/>
    </xf>
    <xf numFmtId="3" fontId="33" fillId="0" borderId="79" xfId="98" applyNumberFormat="1" applyFont="1" applyBorder="1" applyAlignment="1">
      <alignment vertical="center"/>
      <protection/>
    </xf>
    <xf numFmtId="3" fontId="27" fillId="0" borderId="0" xfId="98" applyNumberFormat="1">
      <alignment/>
      <protection/>
    </xf>
    <xf numFmtId="3" fontId="27" fillId="0" borderId="43" xfId="98" applyNumberFormat="1" applyBorder="1">
      <alignment/>
      <protection/>
    </xf>
    <xf numFmtId="3" fontId="27" fillId="0" borderId="43" xfId="98" applyNumberFormat="1" applyBorder="1" applyAlignment="1">
      <alignment horizontal="justify" vertical="justify" wrapText="1"/>
      <protection/>
    </xf>
    <xf numFmtId="3" fontId="27" fillId="0" borderId="43" xfId="98" applyNumberFormat="1" applyBorder="1" applyAlignment="1">
      <alignment horizontal="left" vertical="justify" wrapText="1"/>
      <protection/>
    </xf>
    <xf numFmtId="3" fontId="27" fillId="0" borderId="43" xfId="98" applyNumberFormat="1" applyBorder="1" applyAlignment="1">
      <alignment horizontal="justify" vertical="center" wrapText="1"/>
      <protection/>
    </xf>
    <xf numFmtId="3" fontId="33" fillId="0" borderId="43" xfId="98" applyNumberFormat="1" applyFont="1" applyBorder="1">
      <alignment/>
      <protection/>
    </xf>
    <xf numFmtId="3" fontId="42" fillId="0" borderId="43" xfId="98" applyNumberFormat="1" applyFont="1" applyBorder="1">
      <alignment/>
      <protection/>
    </xf>
    <xf numFmtId="3" fontId="42" fillId="0" borderId="0" xfId="98" applyNumberFormat="1" applyFont="1">
      <alignment/>
      <protection/>
    </xf>
    <xf numFmtId="0" fontId="42" fillId="0" borderId="0" xfId="98" applyFont="1">
      <alignment/>
      <protection/>
    </xf>
    <xf numFmtId="3" fontId="27" fillId="0" borderId="43" xfId="98" applyNumberFormat="1" applyBorder="1" applyAlignment="1">
      <alignment horizontal="justify" vertical="distributed" wrapText="1"/>
      <protection/>
    </xf>
    <xf numFmtId="3" fontId="42" fillId="0" borderId="43" xfId="98" applyNumberFormat="1" applyFont="1" applyBorder="1">
      <alignment/>
      <protection/>
    </xf>
    <xf numFmtId="3" fontId="27" fillId="0" borderId="43" xfId="98" applyNumberFormat="1" applyFont="1" applyBorder="1">
      <alignment/>
      <protection/>
    </xf>
    <xf numFmtId="3" fontId="3" fillId="0" borderId="43" xfId="98" applyNumberFormat="1" applyFont="1" applyBorder="1" applyAlignment="1">
      <alignment horizontal="left"/>
      <protection/>
    </xf>
    <xf numFmtId="3" fontId="42" fillId="0" borderId="74" xfId="98" applyNumberFormat="1" applyFont="1" applyBorder="1" applyAlignment="1">
      <alignment horizontal="center"/>
      <protection/>
    </xf>
    <xf numFmtId="3" fontId="42" fillId="0" borderId="34" xfId="98" applyNumberFormat="1" applyFont="1" applyBorder="1">
      <alignment/>
      <protection/>
    </xf>
    <xf numFmtId="3" fontId="42" fillId="0" borderId="33" xfId="98" applyNumberFormat="1" applyFont="1" applyBorder="1">
      <alignment/>
      <protection/>
    </xf>
    <xf numFmtId="3" fontId="27" fillId="0" borderId="0" xfId="98" applyNumberFormat="1" applyFont="1">
      <alignment/>
      <protection/>
    </xf>
    <xf numFmtId="3" fontId="33" fillId="0" borderId="74" xfId="98" applyNumberFormat="1" applyFont="1" applyBorder="1" applyAlignment="1">
      <alignment horizontal="center" vertical="center"/>
      <protection/>
    </xf>
    <xf numFmtId="3" fontId="33" fillId="0" borderId="34" xfId="98" applyNumberFormat="1" applyFont="1" applyBorder="1" applyAlignment="1">
      <alignment horizontal="center" vertical="center"/>
      <protection/>
    </xf>
    <xf numFmtId="3" fontId="33" fillId="0" borderId="33" xfId="98" applyNumberFormat="1" applyFont="1" applyBorder="1" applyAlignment="1">
      <alignment horizontal="center" vertical="center"/>
      <protection/>
    </xf>
    <xf numFmtId="3" fontId="3" fillId="0" borderId="43" xfId="98" applyNumberFormat="1" applyFont="1" applyBorder="1" applyAlignment="1">
      <alignment vertical="center" wrapText="1"/>
      <protection/>
    </xf>
    <xf numFmtId="3" fontId="27" fillId="0" borderId="43" xfId="98" applyNumberFormat="1" applyBorder="1" applyAlignment="1">
      <alignment vertical="center" wrapText="1"/>
      <protection/>
    </xf>
    <xf numFmtId="3" fontId="34" fillId="0" borderId="74" xfId="98" applyNumberFormat="1" applyFont="1" applyBorder="1">
      <alignment/>
      <protection/>
    </xf>
    <xf numFmtId="3" fontId="34" fillId="0" borderId="34" xfId="98" applyNumberFormat="1" applyFont="1" applyBorder="1">
      <alignment/>
      <protection/>
    </xf>
    <xf numFmtId="3" fontId="28" fillId="0" borderId="0" xfId="98" applyNumberFormat="1" applyFont="1">
      <alignment/>
      <protection/>
    </xf>
    <xf numFmtId="0" fontId="28" fillId="0" borderId="0" xfId="98" applyFont="1">
      <alignment/>
      <protection/>
    </xf>
    <xf numFmtId="0" fontId="21" fillId="0" borderId="0" xfId="99">
      <alignment/>
      <protection/>
    </xf>
    <xf numFmtId="0" fontId="44" fillId="0" borderId="0" xfId="99" applyFont="1" applyAlignment="1">
      <alignment horizontal="right"/>
      <protection/>
    </xf>
    <xf numFmtId="0" fontId="45" fillId="0" borderId="0" xfId="99" applyFont="1" applyAlignment="1">
      <alignment horizontal="center"/>
      <protection/>
    </xf>
    <xf numFmtId="0" fontId="45" fillId="0" borderId="0" xfId="99" applyFont="1" applyAlignment="1">
      <alignment horizontal="left"/>
      <protection/>
    </xf>
    <xf numFmtId="0" fontId="46" fillId="0" borderId="0" xfId="99" applyFont="1" applyAlignment="1">
      <alignment horizontal="center"/>
      <protection/>
    </xf>
    <xf numFmtId="0" fontId="43" fillId="0" borderId="80" xfId="99" applyFont="1" applyBorder="1" applyAlignment="1">
      <alignment horizontal="center"/>
      <protection/>
    </xf>
    <xf numFmtId="0" fontId="43" fillId="0" borderId="43" xfId="99" applyFont="1" applyBorder="1" applyAlignment="1">
      <alignment horizontal="center"/>
      <protection/>
    </xf>
    <xf numFmtId="0" fontId="21" fillId="0" borderId="43" xfId="99" applyBorder="1" applyAlignment="1">
      <alignment horizontal="center"/>
      <protection/>
    </xf>
    <xf numFmtId="0" fontId="21" fillId="0" borderId="81" xfId="99" applyBorder="1" applyAlignment="1">
      <alignment horizontal="center"/>
      <protection/>
    </xf>
    <xf numFmtId="0" fontId="43" fillId="0" borderId="81" xfId="99" applyFont="1" applyBorder="1" applyAlignment="1">
      <alignment horizontal="center"/>
      <protection/>
    </xf>
    <xf numFmtId="0" fontId="21" fillId="0" borderId="82" xfId="99" applyBorder="1">
      <alignment/>
      <protection/>
    </xf>
    <xf numFmtId="0" fontId="21" fillId="0" borderId="67" xfId="99" applyBorder="1">
      <alignment/>
      <protection/>
    </xf>
    <xf numFmtId="0" fontId="21" fillId="0" borderId="83" xfId="99" applyBorder="1">
      <alignment/>
      <protection/>
    </xf>
    <xf numFmtId="0" fontId="21" fillId="0" borderId="84" xfId="99" applyBorder="1">
      <alignment/>
      <protection/>
    </xf>
    <xf numFmtId="0" fontId="21" fillId="0" borderId="62" xfId="99" applyBorder="1">
      <alignment/>
      <protection/>
    </xf>
    <xf numFmtId="0" fontId="21" fillId="0" borderId="85" xfId="99" applyBorder="1">
      <alignment/>
      <protection/>
    </xf>
    <xf numFmtId="0" fontId="43" fillId="0" borderId="61" xfId="99" applyFont="1" applyBorder="1" applyAlignment="1">
      <alignment horizontal="left"/>
      <protection/>
    </xf>
    <xf numFmtId="0" fontId="43" fillId="0" borderId="0" xfId="99" applyFont="1" applyBorder="1" applyAlignment="1">
      <alignment horizontal="left"/>
      <protection/>
    </xf>
    <xf numFmtId="0" fontId="43" fillId="0" borderId="77" xfId="99" applyFont="1" applyBorder="1" applyAlignment="1">
      <alignment horizontal="left"/>
      <protection/>
    </xf>
    <xf numFmtId="0" fontId="21" fillId="0" borderId="86" xfId="99" applyBorder="1">
      <alignment/>
      <protection/>
    </xf>
    <xf numFmtId="0" fontId="21" fillId="0" borderId="87" xfId="99" applyBorder="1">
      <alignment/>
      <protection/>
    </xf>
    <xf numFmtId="0" fontId="21" fillId="0" borderId="88" xfId="99" applyBorder="1">
      <alignment/>
      <protection/>
    </xf>
    <xf numFmtId="3" fontId="3" fillId="0" borderId="43" xfId="94" applyNumberFormat="1" applyFont="1" applyFill="1" applyBorder="1">
      <alignment/>
      <protection/>
    </xf>
    <xf numFmtId="0" fontId="33" fillId="0" borderId="0" xfId="98" applyFont="1">
      <alignment/>
      <protection/>
    </xf>
    <xf numFmtId="0" fontId="30" fillId="0" borderId="0" xfId="94" applyFont="1" applyAlignment="1">
      <alignment horizontal="center"/>
      <protection/>
    </xf>
    <xf numFmtId="0" fontId="27" fillId="0" borderId="0" xfId="94" applyAlignment="1">
      <alignment horizontal="center"/>
      <protection/>
    </xf>
    <xf numFmtId="0" fontId="27" fillId="0" borderId="0" xfId="94" applyAlignment="1">
      <alignment/>
      <protection/>
    </xf>
    <xf numFmtId="0" fontId="30" fillId="0" borderId="0" xfId="94" applyFont="1" applyAlignment="1">
      <alignment horizontal="right"/>
      <protection/>
    </xf>
    <xf numFmtId="0" fontId="27" fillId="0" borderId="0" xfId="94" applyAlignment="1">
      <alignment horizontal="right"/>
      <protection/>
    </xf>
    <xf numFmtId="0" fontId="31" fillId="0" borderId="89" xfId="94" applyFont="1" applyBorder="1" applyAlignment="1">
      <alignment horizontal="justify" vertical="center" wrapText="1"/>
      <protection/>
    </xf>
    <xf numFmtId="0" fontId="27" fillId="0" borderId="90" xfId="94" applyBorder="1" applyAlignment="1">
      <alignment horizontal="justify" vertical="center"/>
      <protection/>
    </xf>
    <xf numFmtId="0" fontId="33" fillId="0" borderId="38" xfId="94" applyFont="1" applyBorder="1" applyAlignment="1">
      <alignment horizontal="justify" vertical="center"/>
      <protection/>
    </xf>
    <xf numFmtId="0" fontId="27" fillId="0" borderId="76" xfId="94" applyBorder="1" applyAlignment="1">
      <alignment horizontal="justify" vertical="center"/>
      <protection/>
    </xf>
    <xf numFmtId="0" fontId="33" fillId="0" borderId="30" xfId="94" applyFont="1" applyBorder="1" applyAlignment="1">
      <alignment horizontal="center" vertical="center"/>
      <protection/>
    </xf>
    <xf numFmtId="0" fontId="27" fillId="0" borderId="31" xfId="94" applyBorder="1" applyAlignment="1">
      <alignment horizontal="center"/>
      <protection/>
    </xf>
    <xf numFmtId="0" fontId="27" fillId="0" borderId="32" xfId="94" applyBorder="1" applyAlignment="1">
      <alignment horizontal="center"/>
      <protection/>
    </xf>
    <xf numFmtId="0" fontId="3" fillId="0" borderId="53" xfId="94" applyFont="1" applyBorder="1" applyAlignment="1">
      <alignment/>
      <protection/>
    </xf>
    <xf numFmtId="0" fontId="27" fillId="0" borderId="52" xfId="94" applyBorder="1" applyAlignment="1">
      <alignment/>
      <protection/>
    </xf>
    <xf numFmtId="0" fontId="27" fillId="0" borderId="77" xfId="94" applyBorder="1" applyAlignment="1">
      <alignment horizontal="justify" vertical="center"/>
      <protection/>
    </xf>
    <xf numFmtId="0" fontId="3" fillId="0" borderId="0" xfId="94" applyFont="1" applyBorder="1" applyAlignment="1">
      <alignment/>
      <protection/>
    </xf>
    <xf numFmtId="16" fontId="8" fillId="0" borderId="49" xfId="94" applyNumberFormat="1" applyFont="1" applyBorder="1" applyAlignment="1">
      <alignment/>
      <protection/>
    </xf>
    <xf numFmtId="0" fontId="27" fillId="0" borderId="49" xfId="94" applyBorder="1" applyAlignment="1">
      <alignment/>
      <protection/>
    </xf>
    <xf numFmtId="0" fontId="31" fillId="0" borderId="36" xfId="94" applyFont="1" applyBorder="1" applyAlignment="1">
      <alignment/>
      <protection/>
    </xf>
    <xf numFmtId="0" fontId="27" fillId="0" borderId="37" xfId="94" applyBorder="1" applyAlignment="1">
      <alignment/>
      <protection/>
    </xf>
    <xf numFmtId="0" fontId="3" fillId="0" borderId="47" xfId="94" applyFont="1" applyBorder="1" applyAlignment="1">
      <alignment/>
      <protection/>
    </xf>
    <xf numFmtId="0" fontId="3" fillId="0" borderId="0" xfId="94" applyFont="1" applyAlignment="1">
      <alignment/>
      <protection/>
    </xf>
    <xf numFmtId="0" fontId="8" fillId="0" borderId="0" xfId="94" applyFont="1" applyBorder="1" applyAlignment="1">
      <alignment/>
      <protection/>
    </xf>
    <xf numFmtId="0" fontId="27" fillId="0" borderId="62" xfId="94" applyBorder="1" applyAlignment="1">
      <alignment horizontal="justify" vertical="center"/>
      <protection/>
    </xf>
    <xf numFmtId="0" fontId="33" fillId="0" borderId="45" xfId="94" applyFont="1" applyBorder="1" applyAlignment="1">
      <alignment horizontal="center" vertical="center"/>
      <protection/>
    </xf>
    <xf numFmtId="0" fontId="27" fillId="0" borderId="52" xfId="94" applyBorder="1" applyAlignment="1">
      <alignment horizontal="center"/>
      <protection/>
    </xf>
    <xf numFmtId="0" fontId="27" fillId="0" borderId="69" xfId="94" applyBorder="1" applyAlignment="1">
      <alignment horizontal="center"/>
      <protection/>
    </xf>
    <xf numFmtId="3" fontId="4" fillId="0" borderId="91" xfId="96" applyNumberFormat="1" applyFont="1" applyFill="1" applyBorder="1" applyAlignment="1">
      <alignment horizontal="center" vertical="center"/>
      <protection/>
    </xf>
    <xf numFmtId="3" fontId="3" fillId="0" borderId="92" xfId="96" applyNumberFormat="1" applyFont="1" applyFill="1" applyBorder="1" applyAlignment="1">
      <alignment vertical="center"/>
      <protection/>
    </xf>
    <xf numFmtId="0" fontId="27" fillId="0" borderId="55" xfId="97" applyFont="1" applyBorder="1" applyAlignment="1">
      <alignment horizontal="right"/>
      <protection/>
    </xf>
    <xf numFmtId="0" fontId="27" fillId="0" borderId="0" xfId="97" applyFont="1" applyAlignment="1">
      <alignment horizontal="right"/>
      <protection/>
    </xf>
    <xf numFmtId="0" fontId="30" fillId="0" borderId="0" xfId="97" applyFont="1" applyAlignment="1">
      <alignment horizontal="center"/>
      <protection/>
    </xf>
    <xf numFmtId="0" fontId="30" fillId="0" borderId="0" xfId="97" applyFont="1" applyAlignment="1">
      <alignment horizontal="center" vertical="justify"/>
      <protection/>
    </xf>
    <xf numFmtId="0" fontId="27" fillId="0" borderId="0" xfId="98" applyAlignment="1">
      <alignment horizontal="right"/>
      <protection/>
    </xf>
    <xf numFmtId="0" fontId="30" fillId="0" borderId="0" xfId="98" applyFont="1" applyAlignment="1">
      <alignment horizontal="center"/>
      <protection/>
    </xf>
    <xf numFmtId="0" fontId="27" fillId="0" borderId="0" xfId="98" applyAlignment="1">
      <alignment horizontal="center"/>
      <protection/>
    </xf>
    <xf numFmtId="0" fontId="30" fillId="0" borderId="0" xfId="98" applyFont="1" applyAlignment="1">
      <alignment horizontal="center"/>
      <protection/>
    </xf>
    <xf numFmtId="0" fontId="47" fillId="0" borderId="62" xfId="99" applyFont="1" applyBorder="1" applyAlignment="1">
      <alignment horizontal="left"/>
      <protection/>
    </xf>
    <xf numFmtId="0" fontId="43" fillId="0" borderId="62" xfId="99" applyFont="1" applyBorder="1" applyAlignment="1">
      <alignment horizontal="left"/>
      <protection/>
    </xf>
    <xf numFmtId="0" fontId="43" fillId="0" borderId="87" xfId="99" applyFont="1" applyBorder="1" applyAlignment="1">
      <alignment horizontal="left"/>
      <protection/>
    </xf>
    <xf numFmtId="0" fontId="47" fillId="0" borderId="67" xfId="99" applyFont="1" applyBorder="1" applyAlignment="1">
      <alignment horizontal="left"/>
      <protection/>
    </xf>
    <xf numFmtId="0" fontId="21" fillId="0" borderId="0" xfId="99" applyFont="1" applyAlignment="1">
      <alignment horizontal="right"/>
      <protection/>
    </xf>
    <xf numFmtId="0" fontId="21" fillId="0" borderId="93" xfId="99" applyBorder="1" applyAlignment="1">
      <alignment horizontal="right"/>
      <protection/>
    </xf>
    <xf numFmtId="0" fontId="45" fillId="0" borderId="0" xfId="99" applyFont="1" applyAlignment="1">
      <alignment horizontal="center"/>
      <protection/>
    </xf>
    <xf numFmtId="0" fontId="43" fillId="0" borderId="43" xfId="99" applyFont="1" applyBorder="1" applyAlignment="1">
      <alignment horizontal="center"/>
      <protection/>
    </xf>
    <xf numFmtId="0" fontId="43" fillId="0" borderId="43" xfId="99" applyFont="1" applyBorder="1" applyAlignment="1">
      <alignment horizontal="center" vertical="center" wrapText="1"/>
      <protection/>
    </xf>
    <xf numFmtId="0" fontId="43" fillId="0" borderId="94" xfId="99" applyFont="1" applyBorder="1" applyAlignment="1">
      <alignment horizontal="center" vertical="center"/>
      <protection/>
    </xf>
    <xf numFmtId="0" fontId="43" fillId="0" borderId="95" xfId="99" applyFont="1" applyBorder="1" applyAlignment="1">
      <alignment horizontal="center" vertical="center"/>
      <protection/>
    </xf>
    <xf numFmtId="0" fontId="43" fillId="0" borderId="43" xfId="99" applyFont="1" applyBorder="1" applyAlignment="1">
      <alignment horizontal="center" vertical="center"/>
      <protection/>
    </xf>
    <xf numFmtId="0" fontId="43" fillId="0" borderId="81" xfId="99" applyFont="1" applyBorder="1" applyAlignment="1">
      <alignment horizontal="center" vertical="center"/>
      <protection/>
    </xf>
    <xf numFmtId="0" fontId="43" fillId="0" borderId="80" xfId="99" applyFont="1" applyBorder="1" applyAlignment="1">
      <alignment horizontal="center"/>
      <protection/>
    </xf>
    <xf numFmtId="0" fontId="43" fillId="0" borderId="94" xfId="99" applyFont="1" applyBorder="1" applyAlignment="1">
      <alignment horizontal="center" vertical="center" wrapText="1"/>
      <protection/>
    </xf>
    <xf numFmtId="0" fontId="43" fillId="0" borderId="96" xfId="99" applyFont="1" applyBorder="1" applyAlignment="1">
      <alignment horizontal="center" vertical="center" wrapText="1"/>
      <protection/>
    </xf>
    <xf numFmtId="0" fontId="43" fillId="0" borderId="80" xfId="99" applyFont="1" applyBorder="1" applyAlignment="1">
      <alignment horizontal="center" vertical="center" wrapText="1"/>
      <protection/>
    </xf>
  </cellXfs>
  <cellStyles count="10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ivatkozott cella" xfId="84"/>
    <cellStyle name="Input" xfId="85"/>
    <cellStyle name="Jegyzet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3" xfId="94"/>
    <cellStyle name="Normál 4" xfId="95"/>
    <cellStyle name="Normál_  3   _2010.évi állami" xfId="96"/>
    <cellStyle name="Normál_05" xfId="97"/>
    <cellStyle name="Normál_06" xfId="98"/>
    <cellStyle name="Normál_07" xfId="99"/>
    <cellStyle name="Normál_ÖKIADELÖ" xfId="100"/>
    <cellStyle name="Normal_tanusitv" xfId="101"/>
    <cellStyle name="Normál_Xl0000021" xfId="102"/>
    <cellStyle name="Normál_Xl0000022" xfId="103"/>
    <cellStyle name="Note" xfId="104"/>
    <cellStyle name="Output" xfId="105"/>
    <cellStyle name="Összesen" xfId="106"/>
    <cellStyle name="Currency" xfId="107"/>
    <cellStyle name="Currency [0]" xfId="108"/>
    <cellStyle name="Rossz" xfId="109"/>
    <cellStyle name="Semleges" xfId="110"/>
    <cellStyle name="Számítás" xfId="111"/>
    <cellStyle name="Percent" xfId="112"/>
    <cellStyle name="Százalék 2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9"/>
  <sheetViews>
    <sheetView zoomScalePageLayoutView="0" workbookViewId="0" topLeftCell="A1">
      <selection activeCell="B54" sqref="B54"/>
    </sheetView>
  </sheetViews>
  <sheetFormatPr defaultColWidth="9.140625" defaultRowHeight="15"/>
  <cols>
    <col min="1" max="1" width="2.28125" style="36" customWidth="1"/>
    <col min="2" max="2" width="2.140625" style="36" customWidth="1"/>
    <col min="3" max="3" width="2.421875" style="36" customWidth="1"/>
    <col min="4" max="6" width="9.140625" style="36" customWidth="1"/>
    <col min="7" max="7" width="11.28125" style="36" customWidth="1"/>
    <col min="8" max="8" width="8.00390625" style="36" hidden="1" customWidth="1"/>
    <col min="9" max="9" width="8.140625" style="38" hidden="1" customWidth="1"/>
    <col min="10" max="10" width="0.13671875" style="38" hidden="1" customWidth="1"/>
    <col min="11" max="11" width="8.28125" style="38" hidden="1" customWidth="1"/>
    <col min="12" max="12" width="12.00390625" style="36" customWidth="1"/>
    <col min="13" max="13" width="8.00390625" style="36" hidden="1" customWidth="1"/>
    <col min="14" max="14" width="8.421875" style="36" hidden="1" customWidth="1"/>
    <col min="15" max="15" width="10.57421875" style="36" customWidth="1"/>
    <col min="16" max="16" width="6.140625" style="36" hidden="1" customWidth="1"/>
    <col min="17" max="17" width="7.421875" style="36" hidden="1" customWidth="1"/>
    <col min="18" max="18" width="11.57421875" style="36" customWidth="1"/>
    <col min="19" max="19" width="8.00390625" style="36" hidden="1" customWidth="1"/>
    <col min="20" max="20" width="9.00390625" style="36" hidden="1" customWidth="1"/>
    <col min="21" max="21" width="8.140625" style="36" customWidth="1"/>
    <col min="22" max="16384" width="9.140625" style="36" customWidth="1"/>
  </cols>
  <sheetData>
    <row r="1" spans="9:22" ht="13.5">
      <c r="I1" s="37" t="s">
        <v>48</v>
      </c>
      <c r="R1" s="39"/>
      <c r="V1" s="40" t="s">
        <v>49</v>
      </c>
    </row>
    <row r="2" spans="4:21" s="41" customFormat="1" ht="15">
      <c r="D2" s="341" t="s">
        <v>50</v>
      </c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3"/>
      <c r="Q2" s="343"/>
      <c r="R2" s="343"/>
      <c r="S2" s="343"/>
      <c r="T2" s="343"/>
      <c r="U2" s="343"/>
    </row>
    <row r="3" spans="5:11" s="41" customFormat="1" ht="15">
      <c r="E3" s="42"/>
      <c r="F3" s="42"/>
      <c r="I3" s="43"/>
      <c r="J3" s="44"/>
      <c r="K3" s="44"/>
    </row>
    <row r="4" spans="2:21" s="41" customFormat="1" ht="15" customHeight="1">
      <c r="B4" s="341" t="s">
        <v>51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</row>
    <row r="5" spans="3:17" s="41" customFormat="1" ht="15" customHeight="1">
      <c r="C5" s="42"/>
      <c r="F5" s="344" t="s">
        <v>52</v>
      </c>
      <c r="G5" s="345"/>
      <c r="H5" s="345"/>
      <c r="I5" s="345"/>
      <c r="J5" s="345"/>
      <c r="K5" s="345"/>
      <c r="L5" s="345"/>
      <c r="Q5" s="45"/>
    </row>
    <row r="6" spans="9:17" ht="28.5" customHeight="1">
      <c r="I6" s="46" t="s">
        <v>53</v>
      </c>
      <c r="K6" s="38" t="s">
        <v>54</v>
      </c>
      <c r="Q6" s="45"/>
    </row>
    <row r="7" spans="9:17" ht="28.5" customHeight="1" thickBot="1">
      <c r="I7" s="46"/>
      <c r="Q7" s="45"/>
    </row>
    <row r="8" spans="1:22" s="56" customFormat="1" ht="41.25" customHeight="1" thickBot="1">
      <c r="A8" s="47"/>
      <c r="B8" s="48"/>
      <c r="C8" s="49"/>
      <c r="D8" s="49" t="s">
        <v>55</v>
      </c>
      <c r="E8" s="49"/>
      <c r="F8" s="49"/>
      <c r="G8" s="49"/>
      <c r="H8" s="50"/>
      <c r="I8" s="51"/>
      <c r="J8" s="51" t="s">
        <v>56</v>
      </c>
      <c r="K8" s="52" t="s">
        <v>57</v>
      </c>
      <c r="L8" s="346" t="s">
        <v>58</v>
      </c>
      <c r="M8" s="53"/>
      <c r="N8" s="53"/>
      <c r="O8" s="348" t="s">
        <v>313</v>
      </c>
      <c r="P8" s="54" t="s">
        <v>59</v>
      </c>
      <c r="Q8" s="55" t="s">
        <v>60</v>
      </c>
      <c r="R8" s="350" t="s">
        <v>314</v>
      </c>
      <c r="S8" s="351"/>
      <c r="T8" s="351"/>
      <c r="U8" s="351"/>
      <c r="V8" s="352"/>
    </row>
    <row r="9" spans="1:22" s="56" customFormat="1" ht="41.25" customHeight="1" thickBot="1">
      <c r="A9" s="57"/>
      <c r="B9" s="58"/>
      <c r="C9" s="59"/>
      <c r="D9" s="59"/>
      <c r="E9" s="59"/>
      <c r="F9" s="59"/>
      <c r="G9" s="59"/>
      <c r="H9" s="60"/>
      <c r="I9" s="61"/>
      <c r="J9" s="62"/>
      <c r="K9" s="62"/>
      <c r="L9" s="347"/>
      <c r="M9" s="63"/>
      <c r="N9" s="63"/>
      <c r="O9" s="349"/>
      <c r="P9" s="64"/>
      <c r="Q9" s="64"/>
      <c r="R9" s="65" t="s">
        <v>61</v>
      </c>
      <c r="S9" s="65"/>
      <c r="T9" s="65"/>
      <c r="U9" s="65" t="s">
        <v>62</v>
      </c>
      <c r="V9" s="65" t="s">
        <v>63</v>
      </c>
    </row>
    <row r="10" spans="1:22" s="72" customFormat="1" ht="13.5">
      <c r="A10" s="359" t="s">
        <v>64</v>
      </c>
      <c r="B10" s="360"/>
      <c r="C10" s="360"/>
      <c r="D10" s="360"/>
      <c r="E10" s="360"/>
      <c r="F10" s="360"/>
      <c r="G10" s="360"/>
      <c r="H10" s="60"/>
      <c r="I10" s="66">
        <f aca="true" t="shared" si="0" ref="I10:N10">SUM(I12,I16,)</f>
        <v>0</v>
      </c>
      <c r="J10" s="67">
        <f t="shared" si="0"/>
        <v>0</v>
      </c>
      <c r="K10" s="68">
        <f t="shared" si="0"/>
        <v>11940</v>
      </c>
      <c r="L10" s="69">
        <f>SUM(L11,L16)</f>
        <v>9641</v>
      </c>
      <c r="M10" s="69">
        <f t="shared" si="0"/>
        <v>0</v>
      </c>
      <c r="N10" s="69">
        <f t="shared" si="0"/>
        <v>0</v>
      </c>
      <c r="O10" s="69">
        <f>SUM(O11,O16)</f>
        <v>9762</v>
      </c>
      <c r="P10" s="69">
        <f>SUM(P11,P16)</f>
        <v>0</v>
      </c>
      <c r="Q10" s="69">
        <f>SUM(Q11,Q16)</f>
        <v>0</v>
      </c>
      <c r="R10" s="69">
        <f>SUM(R11,R16)</f>
        <v>8394</v>
      </c>
      <c r="S10" s="69">
        <f>SUM(S12,S16,)</f>
        <v>212</v>
      </c>
      <c r="T10" s="70">
        <f>SUM(T12,T16,)</f>
        <v>7314</v>
      </c>
      <c r="U10" s="69">
        <f>SUM(U11,U16)</f>
        <v>4444</v>
      </c>
      <c r="V10" s="135">
        <v>3950</v>
      </c>
    </row>
    <row r="11" spans="1:22" s="72" customFormat="1" ht="13.5">
      <c r="A11" s="361" t="s">
        <v>65</v>
      </c>
      <c r="B11" s="362"/>
      <c r="C11" s="362"/>
      <c r="D11" s="362"/>
      <c r="E11" s="362"/>
      <c r="F11" s="362"/>
      <c r="G11" s="362"/>
      <c r="H11" s="73"/>
      <c r="I11" s="74"/>
      <c r="J11" s="75"/>
      <c r="K11" s="76">
        <v>0</v>
      </c>
      <c r="L11" s="77">
        <v>5</v>
      </c>
      <c r="M11" s="77">
        <v>0</v>
      </c>
      <c r="N11" s="77">
        <v>0</v>
      </c>
      <c r="O11" s="77">
        <v>10</v>
      </c>
      <c r="P11" s="78"/>
      <c r="Q11" s="78"/>
      <c r="R11" s="77">
        <v>10</v>
      </c>
      <c r="S11" s="79"/>
      <c r="T11" s="80"/>
      <c r="U11" s="77">
        <v>10</v>
      </c>
      <c r="V11" s="71"/>
    </row>
    <row r="12" spans="1:22" ht="13.5">
      <c r="A12" s="81"/>
      <c r="B12" s="82" t="s">
        <v>66</v>
      </c>
      <c r="C12" s="73"/>
      <c r="D12" s="73"/>
      <c r="E12" s="73"/>
      <c r="F12" s="73"/>
      <c r="G12" s="73"/>
      <c r="H12" s="73"/>
      <c r="I12" s="74">
        <f aca="true" t="shared" si="1" ref="I12:U12">SUM(I13:I15)</f>
        <v>0</v>
      </c>
      <c r="J12" s="75"/>
      <c r="K12" s="76">
        <f t="shared" si="1"/>
        <v>536</v>
      </c>
      <c r="L12" s="78">
        <f t="shared" si="1"/>
        <v>832</v>
      </c>
      <c r="M12" s="78">
        <f t="shared" si="1"/>
        <v>0</v>
      </c>
      <c r="N12" s="78">
        <f t="shared" si="1"/>
        <v>0</v>
      </c>
      <c r="O12" s="78">
        <f t="shared" si="1"/>
        <v>942</v>
      </c>
      <c r="P12" s="78">
        <f t="shared" si="1"/>
        <v>0</v>
      </c>
      <c r="Q12" s="78">
        <f t="shared" si="1"/>
        <v>0</v>
      </c>
      <c r="R12" s="78">
        <f t="shared" si="1"/>
        <v>730</v>
      </c>
      <c r="S12" s="78">
        <f t="shared" si="1"/>
        <v>0</v>
      </c>
      <c r="T12" s="83">
        <f t="shared" si="1"/>
        <v>436</v>
      </c>
      <c r="U12" s="78">
        <f t="shared" si="1"/>
        <v>730</v>
      </c>
      <c r="V12" s="84"/>
    </row>
    <row r="13" spans="1:22" ht="13.5">
      <c r="A13" s="81"/>
      <c r="B13" s="82"/>
      <c r="C13" s="73" t="s">
        <v>67</v>
      </c>
      <c r="D13" s="73" t="s">
        <v>68</v>
      </c>
      <c r="E13" s="73"/>
      <c r="F13" s="73"/>
      <c r="G13" s="73"/>
      <c r="H13" s="73"/>
      <c r="I13" s="74"/>
      <c r="J13" s="75"/>
      <c r="K13" s="76">
        <v>531</v>
      </c>
      <c r="L13" s="77">
        <v>403</v>
      </c>
      <c r="M13" s="78"/>
      <c r="N13" s="78"/>
      <c r="O13" s="77">
        <v>220</v>
      </c>
      <c r="P13" s="78"/>
      <c r="Q13" s="78"/>
      <c r="R13" s="77">
        <v>220</v>
      </c>
      <c r="S13" s="77"/>
      <c r="T13" s="85">
        <v>428</v>
      </c>
      <c r="U13" s="77">
        <v>220</v>
      </c>
      <c r="V13" s="84"/>
    </row>
    <row r="14" spans="1:22" ht="13.5">
      <c r="A14" s="81"/>
      <c r="B14" s="82"/>
      <c r="C14" s="73" t="s">
        <v>69</v>
      </c>
      <c r="D14" s="363" t="s">
        <v>70</v>
      </c>
      <c r="E14" s="363"/>
      <c r="F14" s="363"/>
      <c r="G14" s="73"/>
      <c r="H14" s="73"/>
      <c r="I14" s="74"/>
      <c r="J14" s="75"/>
      <c r="K14" s="76">
        <v>0</v>
      </c>
      <c r="L14" s="77">
        <v>0</v>
      </c>
      <c r="M14" s="77">
        <v>0</v>
      </c>
      <c r="N14" s="77">
        <v>0</v>
      </c>
      <c r="O14" s="77">
        <v>0</v>
      </c>
      <c r="P14" s="78"/>
      <c r="Q14" s="78"/>
      <c r="R14" s="77">
        <v>10</v>
      </c>
      <c r="S14" s="77"/>
      <c r="T14" s="85">
        <v>0</v>
      </c>
      <c r="U14" s="77">
        <v>10</v>
      </c>
      <c r="V14" s="84"/>
    </row>
    <row r="15" spans="1:22" ht="13.5">
      <c r="A15" s="81"/>
      <c r="B15" s="82"/>
      <c r="C15" s="73" t="s">
        <v>71</v>
      </c>
      <c r="D15" s="73"/>
      <c r="E15" s="73"/>
      <c r="F15" s="73"/>
      <c r="G15" s="73"/>
      <c r="H15" s="73"/>
      <c r="I15" s="74"/>
      <c r="J15" s="75"/>
      <c r="K15" s="76">
        <v>5</v>
      </c>
      <c r="L15" s="77">
        <v>429</v>
      </c>
      <c r="M15" s="77"/>
      <c r="N15" s="77"/>
      <c r="O15" s="77">
        <v>722</v>
      </c>
      <c r="P15" s="78"/>
      <c r="Q15" s="78"/>
      <c r="R15" s="77">
        <v>500</v>
      </c>
      <c r="S15" s="77"/>
      <c r="T15" s="85">
        <v>8</v>
      </c>
      <c r="U15" s="77">
        <v>500</v>
      </c>
      <c r="V15" s="84"/>
    </row>
    <row r="16" spans="1:22" ht="13.5">
      <c r="A16" s="81"/>
      <c r="B16" s="82" t="s">
        <v>72</v>
      </c>
      <c r="C16" s="73"/>
      <c r="D16" s="73"/>
      <c r="E16" s="73"/>
      <c r="F16" s="73"/>
      <c r="G16" s="73"/>
      <c r="H16" s="73"/>
      <c r="I16" s="74">
        <f>SUM(I17,I18,I22,I28)</f>
        <v>0</v>
      </c>
      <c r="J16" s="75">
        <f>SUM(J17,J18,J22,J28)</f>
        <v>0</v>
      </c>
      <c r="K16" s="76">
        <f>SUM(K17,K18,K22,K28)</f>
        <v>11404</v>
      </c>
      <c r="L16" s="78">
        <f>SUM(L17,L18,L22,L28)</f>
        <v>9636</v>
      </c>
      <c r="M16" s="78">
        <f>SUM(M17,M21,M22,M28)</f>
        <v>0</v>
      </c>
      <c r="N16" s="78">
        <f>SUM(N17,N21,N22,N28)</f>
        <v>0</v>
      </c>
      <c r="O16" s="78">
        <f aca="true" t="shared" si="2" ref="O16:T16">SUM(O17,O18,O22,O28)</f>
        <v>9752</v>
      </c>
      <c r="P16" s="78">
        <f t="shared" si="2"/>
        <v>0</v>
      </c>
      <c r="Q16" s="78">
        <f t="shared" si="2"/>
        <v>0</v>
      </c>
      <c r="R16" s="78">
        <f t="shared" si="2"/>
        <v>8384</v>
      </c>
      <c r="S16" s="78">
        <f t="shared" si="2"/>
        <v>212</v>
      </c>
      <c r="T16" s="83">
        <f t="shared" si="2"/>
        <v>6878</v>
      </c>
      <c r="U16" s="78">
        <f>SUM(U17,U18,U22,U28)</f>
        <v>4434</v>
      </c>
      <c r="V16" s="78">
        <f>SUM(V17,V18,V22,V28)</f>
        <v>3950</v>
      </c>
    </row>
    <row r="17" spans="1:22" ht="13.5">
      <c r="A17" s="81"/>
      <c r="B17" s="82"/>
      <c r="C17" s="363" t="s">
        <v>73</v>
      </c>
      <c r="D17" s="363"/>
      <c r="E17" s="363"/>
      <c r="F17" s="73"/>
      <c r="G17" s="73"/>
      <c r="H17" s="73"/>
      <c r="I17" s="74">
        <v>0</v>
      </c>
      <c r="J17" s="75">
        <v>0</v>
      </c>
      <c r="K17" s="76">
        <v>0</v>
      </c>
      <c r="L17" s="77">
        <v>0</v>
      </c>
      <c r="M17" s="77">
        <v>0</v>
      </c>
      <c r="N17" s="77">
        <v>0</v>
      </c>
      <c r="O17" s="77">
        <v>0</v>
      </c>
      <c r="P17" s="78"/>
      <c r="Q17" s="78">
        <v>0</v>
      </c>
      <c r="R17" s="77">
        <v>0</v>
      </c>
      <c r="S17" s="77"/>
      <c r="T17" s="85">
        <v>0</v>
      </c>
      <c r="U17" s="77">
        <v>0</v>
      </c>
      <c r="V17" s="84"/>
    </row>
    <row r="18" spans="1:22" ht="13.5">
      <c r="A18" s="81"/>
      <c r="B18" s="82"/>
      <c r="C18" s="73" t="s">
        <v>74</v>
      </c>
      <c r="D18" s="73"/>
      <c r="E18" s="73"/>
      <c r="F18" s="73"/>
      <c r="G18" s="73"/>
      <c r="H18" s="73"/>
      <c r="I18" s="74">
        <f aca="true" t="shared" si="3" ref="I18:N18">SUM(I19,I21)</f>
        <v>0</v>
      </c>
      <c r="J18" s="75">
        <f t="shared" si="3"/>
        <v>0</v>
      </c>
      <c r="K18" s="76">
        <v>895</v>
      </c>
      <c r="L18" s="77">
        <f>L19+L21</f>
        <v>9208</v>
      </c>
      <c r="M18" s="78">
        <f t="shared" si="3"/>
        <v>0</v>
      </c>
      <c r="N18" s="78">
        <f t="shared" si="3"/>
        <v>0</v>
      </c>
      <c r="O18" s="77">
        <f>O19+O21</f>
        <v>8933</v>
      </c>
      <c r="P18" s="77">
        <f>P19+P21</f>
        <v>0</v>
      </c>
      <c r="Q18" s="77">
        <f>Q19+Q21</f>
        <v>0</v>
      </c>
      <c r="R18" s="77">
        <f>R19+R21</f>
        <v>8284</v>
      </c>
      <c r="S18" s="77"/>
      <c r="T18" s="85">
        <v>1207</v>
      </c>
      <c r="U18" s="77">
        <f>U19+U21</f>
        <v>4334</v>
      </c>
      <c r="V18" s="77">
        <f>V19+V21</f>
        <v>3950</v>
      </c>
    </row>
    <row r="19" spans="1:22" ht="13.5">
      <c r="A19" s="81"/>
      <c r="B19" s="82"/>
      <c r="C19" s="73"/>
      <c r="D19" s="363" t="s">
        <v>75</v>
      </c>
      <c r="E19" s="363"/>
      <c r="F19" s="363"/>
      <c r="G19" s="363"/>
      <c r="H19" s="73"/>
      <c r="I19" s="74"/>
      <c r="J19" s="75"/>
      <c r="K19" s="76">
        <v>615</v>
      </c>
      <c r="L19" s="77">
        <v>5680</v>
      </c>
      <c r="M19" s="77"/>
      <c r="N19" s="77"/>
      <c r="O19" s="77">
        <v>5571</v>
      </c>
      <c r="P19" s="78"/>
      <c r="Q19" s="78"/>
      <c r="R19" s="77">
        <v>6784</v>
      </c>
      <c r="S19" s="77">
        <v>260</v>
      </c>
      <c r="T19" s="85">
        <v>1000</v>
      </c>
      <c r="U19" s="77">
        <v>2834</v>
      </c>
      <c r="V19" s="77">
        <v>3950</v>
      </c>
    </row>
    <row r="20" spans="1:22" ht="13.5">
      <c r="A20" s="81"/>
      <c r="B20" s="82"/>
      <c r="C20" s="73"/>
      <c r="D20" s="73" t="s">
        <v>76</v>
      </c>
      <c r="E20" s="73"/>
      <c r="F20" s="73"/>
      <c r="G20" s="73"/>
      <c r="H20" s="73"/>
      <c r="I20" s="74"/>
      <c r="J20" s="75"/>
      <c r="K20" s="76"/>
      <c r="L20" s="77">
        <v>0</v>
      </c>
      <c r="M20" s="77"/>
      <c r="N20" s="77"/>
      <c r="O20" s="77">
        <v>0</v>
      </c>
      <c r="P20" s="78"/>
      <c r="Q20" s="78"/>
      <c r="R20" s="77">
        <v>0</v>
      </c>
      <c r="S20" s="77">
        <v>260</v>
      </c>
      <c r="T20" s="85">
        <v>1000</v>
      </c>
      <c r="U20" s="77">
        <v>0</v>
      </c>
      <c r="V20" s="84"/>
    </row>
    <row r="21" spans="1:22" ht="13.5">
      <c r="A21" s="81"/>
      <c r="B21" s="82"/>
      <c r="C21" s="73"/>
      <c r="D21" s="73" t="s">
        <v>77</v>
      </c>
      <c r="E21" s="73"/>
      <c r="F21" s="73"/>
      <c r="G21" s="73"/>
      <c r="H21" s="73"/>
      <c r="I21" s="74"/>
      <c r="J21" s="75"/>
      <c r="K21" s="76">
        <v>280</v>
      </c>
      <c r="L21" s="77">
        <v>3528</v>
      </c>
      <c r="M21" s="77"/>
      <c r="N21" s="77"/>
      <c r="O21" s="77">
        <v>3362</v>
      </c>
      <c r="P21" s="78"/>
      <c r="Q21" s="78"/>
      <c r="R21" s="77">
        <v>1500</v>
      </c>
      <c r="S21" s="77"/>
      <c r="T21" s="85">
        <v>467</v>
      </c>
      <c r="U21" s="77">
        <v>1500</v>
      </c>
      <c r="V21" s="84"/>
    </row>
    <row r="22" spans="1:22" ht="13.5">
      <c r="A22" s="81"/>
      <c r="B22" s="82"/>
      <c r="C22" s="73" t="s">
        <v>78</v>
      </c>
      <c r="D22" s="73"/>
      <c r="E22" s="73"/>
      <c r="F22" s="73"/>
      <c r="G22" s="73"/>
      <c r="H22" s="73"/>
      <c r="I22" s="74">
        <f aca="true" t="shared" si="4" ref="I22:T22">SUM(I23:I27)</f>
        <v>0</v>
      </c>
      <c r="J22" s="75">
        <f t="shared" si="4"/>
        <v>0</v>
      </c>
      <c r="K22" s="76">
        <f t="shared" si="4"/>
        <v>10490</v>
      </c>
      <c r="L22" s="78">
        <f>SUM(L23:L27)</f>
        <v>428</v>
      </c>
      <c r="M22" s="78">
        <f t="shared" si="4"/>
        <v>0</v>
      </c>
      <c r="N22" s="78">
        <f t="shared" si="4"/>
        <v>0</v>
      </c>
      <c r="O22" s="78">
        <f>SUM(O23:O27)</f>
        <v>819</v>
      </c>
      <c r="P22" s="78">
        <f t="shared" si="4"/>
        <v>0</v>
      </c>
      <c r="Q22" s="78">
        <f t="shared" si="4"/>
        <v>0</v>
      </c>
      <c r="R22" s="78">
        <f t="shared" si="4"/>
        <v>100</v>
      </c>
      <c r="S22" s="75">
        <f t="shared" si="4"/>
        <v>132</v>
      </c>
      <c r="T22" s="76">
        <f t="shared" si="4"/>
        <v>5584</v>
      </c>
      <c r="U22" s="78">
        <f>SUM(U23:U27)</f>
        <v>100</v>
      </c>
      <c r="V22" s="84"/>
    </row>
    <row r="23" spans="1:22" ht="13.5">
      <c r="A23" s="81"/>
      <c r="B23" s="82"/>
      <c r="C23" s="73"/>
      <c r="D23" s="73" t="s">
        <v>79</v>
      </c>
      <c r="E23" s="73"/>
      <c r="F23" s="73"/>
      <c r="G23" s="73"/>
      <c r="H23" s="73"/>
      <c r="I23" s="74"/>
      <c r="J23" s="75"/>
      <c r="K23" s="76">
        <v>641</v>
      </c>
      <c r="L23" s="77">
        <v>134</v>
      </c>
      <c r="M23" s="77"/>
      <c r="N23" s="77"/>
      <c r="O23" s="77">
        <v>-366</v>
      </c>
      <c r="P23" s="78"/>
      <c r="Q23" s="78"/>
      <c r="R23" s="77">
        <v>0</v>
      </c>
      <c r="S23" s="77"/>
      <c r="T23" s="85">
        <v>773</v>
      </c>
      <c r="U23" s="77">
        <v>0</v>
      </c>
      <c r="V23" s="84"/>
    </row>
    <row r="24" spans="1:22" ht="13.5">
      <c r="A24" s="81"/>
      <c r="B24" s="82"/>
      <c r="C24" s="73"/>
      <c r="D24" s="73" t="s">
        <v>80</v>
      </c>
      <c r="E24" s="73"/>
      <c r="F24" s="73"/>
      <c r="G24" s="73"/>
      <c r="H24" s="73"/>
      <c r="I24" s="74"/>
      <c r="J24" s="86"/>
      <c r="K24" s="76">
        <v>4032</v>
      </c>
      <c r="L24" s="77">
        <v>0</v>
      </c>
      <c r="M24" s="77"/>
      <c r="N24" s="77"/>
      <c r="O24" s="77">
        <v>932</v>
      </c>
      <c r="P24" s="78"/>
      <c r="Q24" s="78"/>
      <c r="R24" s="77">
        <v>0</v>
      </c>
      <c r="S24" s="77">
        <v>32</v>
      </c>
      <c r="T24" s="85">
        <v>4311</v>
      </c>
      <c r="U24" s="77">
        <v>0</v>
      </c>
      <c r="V24" s="84"/>
    </row>
    <row r="25" spans="1:22" ht="13.5">
      <c r="A25" s="81"/>
      <c r="B25" s="82"/>
      <c r="C25" s="73"/>
      <c r="D25" s="73" t="s">
        <v>81</v>
      </c>
      <c r="E25" s="73"/>
      <c r="F25" s="73"/>
      <c r="G25" s="73"/>
      <c r="H25" s="73"/>
      <c r="I25" s="74"/>
      <c r="J25" s="86"/>
      <c r="K25" s="76">
        <v>5386</v>
      </c>
      <c r="L25" s="77">
        <v>0</v>
      </c>
      <c r="M25" s="78"/>
      <c r="N25" s="78"/>
      <c r="O25" s="77">
        <v>0</v>
      </c>
      <c r="P25" s="78"/>
      <c r="Q25" s="78"/>
      <c r="R25" s="77">
        <v>0</v>
      </c>
      <c r="S25" s="77"/>
      <c r="T25" s="85">
        <v>0</v>
      </c>
      <c r="U25" s="77">
        <v>0</v>
      </c>
      <c r="V25" s="84"/>
    </row>
    <row r="26" spans="1:22" ht="13.5">
      <c r="A26" s="81"/>
      <c r="B26" s="82"/>
      <c r="C26" s="73"/>
      <c r="D26" s="87" t="s">
        <v>82</v>
      </c>
      <c r="E26" s="73"/>
      <c r="F26" s="73"/>
      <c r="G26" s="73"/>
      <c r="H26" s="73"/>
      <c r="I26" s="74"/>
      <c r="J26" s="86"/>
      <c r="K26" s="76">
        <v>431</v>
      </c>
      <c r="L26" s="77">
        <v>294</v>
      </c>
      <c r="M26" s="77"/>
      <c r="N26" s="77"/>
      <c r="O26" s="77">
        <v>253</v>
      </c>
      <c r="P26" s="78"/>
      <c r="Q26" s="78"/>
      <c r="R26" s="77">
        <v>100</v>
      </c>
      <c r="S26" s="77">
        <v>100</v>
      </c>
      <c r="T26" s="85">
        <v>500</v>
      </c>
      <c r="U26" s="77">
        <v>100</v>
      </c>
      <c r="V26" s="84"/>
    </row>
    <row r="27" spans="1:22" ht="13.5">
      <c r="A27" s="81"/>
      <c r="B27" s="82"/>
      <c r="C27" s="73"/>
      <c r="D27" s="87" t="s">
        <v>83</v>
      </c>
      <c r="E27" s="73"/>
      <c r="F27" s="73"/>
      <c r="G27" s="73"/>
      <c r="H27" s="73"/>
      <c r="I27" s="74"/>
      <c r="J27" s="86">
        <v>0</v>
      </c>
      <c r="K27" s="76">
        <v>0</v>
      </c>
      <c r="L27" s="77">
        <v>0</v>
      </c>
      <c r="M27" s="77">
        <v>0</v>
      </c>
      <c r="N27" s="77">
        <v>0</v>
      </c>
      <c r="O27" s="77">
        <v>0</v>
      </c>
      <c r="P27" s="78"/>
      <c r="Q27" s="78">
        <v>0</v>
      </c>
      <c r="R27" s="77">
        <v>0</v>
      </c>
      <c r="S27" s="77"/>
      <c r="T27" s="85">
        <v>0</v>
      </c>
      <c r="U27" s="77">
        <v>0</v>
      </c>
      <c r="V27" s="84"/>
    </row>
    <row r="28" spans="1:22" ht="13.5">
      <c r="A28" s="88"/>
      <c r="B28" s="89"/>
      <c r="C28" s="90" t="s">
        <v>84</v>
      </c>
      <c r="D28" s="90"/>
      <c r="E28" s="90"/>
      <c r="F28" s="90"/>
      <c r="G28" s="90"/>
      <c r="H28" s="90"/>
      <c r="I28" s="74"/>
      <c r="J28" s="86"/>
      <c r="K28" s="76">
        <v>19</v>
      </c>
      <c r="L28" s="77">
        <v>0</v>
      </c>
      <c r="M28" s="77"/>
      <c r="N28" s="77"/>
      <c r="O28" s="77"/>
      <c r="P28" s="78"/>
      <c r="Q28" s="78"/>
      <c r="R28" s="77">
        <v>0</v>
      </c>
      <c r="S28" s="77">
        <v>80</v>
      </c>
      <c r="T28" s="85">
        <v>87</v>
      </c>
      <c r="U28" s="77">
        <v>0</v>
      </c>
      <c r="V28" s="84"/>
    </row>
    <row r="29" spans="1:22" s="72" customFormat="1" ht="13.5">
      <c r="A29" s="91" t="s">
        <v>85</v>
      </c>
      <c r="B29" s="92" t="s">
        <v>86</v>
      </c>
      <c r="C29" s="93"/>
      <c r="D29" s="93"/>
      <c r="E29" s="93"/>
      <c r="F29" s="93"/>
      <c r="G29" s="93"/>
      <c r="H29" s="93"/>
      <c r="I29" s="94">
        <f aca="true" t="shared" si="5" ref="I29:U29">I30</f>
        <v>0</v>
      </c>
      <c r="J29" s="95">
        <f t="shared" si="5"/>
        <v>0</v>
      </c>
      <c r="K29" s="96">
        <f t="shared" si="5"/>
        <v>7002</v>
      </c>
      <c r="L29" s="97">
        <f t="shared" si="5"/>
        <v>10342</v>
      </c>
      <c r="M29" s="98">
        <f t="shared" si="5"/>
        <v>0</v>
      </c>
      <c r="N29" s="98">
        <f t="shared" si="5"/>
        <v>0</v>
      </c>
      <c r="O29" s="97">
        <f t="shared" si="5"/>
        <v>10666</v>
      </c>
      <c r="P29" s="98">
        <f t="shared" si="5"/>
        <v>0</v>
      </c>
      <c r="Q29" s="98">
        <f t="shared" si="5"/>
        <v>0</v>
      </c>
      <c r="R29" s="97">
        <f t="shared" si="5"/>
        <v>13601</v>
      </c>
      <c r="S29" s="99">
        <f t="shared" si="5"/>
        <v>-403</v>
      </c>
      <c r="T29" s="98">
        <f t="shared" si="5"/>
        <v>10782</v>
      </c>
      <c r="U29" s="97">
        <f t="shared" si="5"/>
        <v>13601</v>
      </c>
      <c r="V29" s="71"/>
    </row>
    <row r="30" spans="1:22" ht="13.5">
      <c r="A30" s="81"/>
      <c r="B30" s="82" t="s">
        <v>87</v>
      </c>
      <c r="C30" s="73"/>
      <c r="D30" s="73"/>
      <c r="E30" s="73"/>
      <c r="F30" s="73"/>
      <c r="G30" s="73"/>
      <c r="H30" s="73"/>
      <c r="I30" s="74">
        <f>SUM(I31:I38)</f>
        <v>0</v>
      </c>
      <c r="J30" s="74">
        <f>SUM(J31:J38)</f>
        <v>0</v>
      </c>
      <c r="K30" s="100">
        <f aca="true" t="shared" si="6" ref="K30:Q30">SUM(K31:K37)</f>
        <v>7002</v>
      </c>
      <c r="L30" s="101">
        <f>SUM(L31:L39)</f>
        <v>10342</v>
      </c>
      <c r="M30" s="102">
        <f t="shared" si="6"/>
        <v>0</v>
      </c>
      <c r="N30" s="102">
        <f t="shared" si="6"/>
        <v>0</v>
      </c>
      <c r="O30" s="101">
        <f>SUM(O31:O39)</f>
        <v>10666</v>
      </c>
      <c r="P30" s="102">
        <f t="shared" si="6"/>
        <v>0</v>
      </c>
      <c r="Q30" s="102">
        <f t="shared" si="6"/>
        <v>0</v>
      </c>
      <c r="R30" s="101">
        <v>13601</v>
      </c>
      <c r="S30" s="103">
        <f>SUM(S31:S39)</f>
        <v>-403</v>
      </c>
      <c r="T30" s="100">
        <f>SUM(T31:T39)</f>
        <v>10782</v>
      </c>
      <c r="U30" s="101">
        <v>13601</v>
      </c>
      <c r="V30" s="84"/>
    </row>
    <row r="31" spans="1:22" ht="13.5">
      <c r="A31" s="81"/>
      <c r="B31" s="82"/>
      <c r="C31" s="73" t="s">
        <v>88</v>
      </c>
      <c r="D31" s="73"/>
      <c r="E31" s="73"/>
      <c r="F31" s="73"/>
      <c r="G31" s="73"/>
      <c r="H31" s="73"/>
      <c r="I31" s="74"/>
      <c r="J31" s="86"/>
      <c r="K31" s="76">
        <v>517</v>
      </c>
      <c r="L31" s="77">
        <v>9899</v>
      </c>
      <c r="M31" s="77"/>
      <c r="N31" s="77"/>
      <c r="O31" s="77">
        <v>10027</v>
      </c>
      <c r="P31" s="77"/>
      <c r="Q31" s="77"/>
      <c r="R31" s="77">
        <v>13276</v>
      </c>
      <c r="S31" s="77">
        <v>-246</v>
      </c>
      <c r="T31" s="85">
        <v>4979</v>
      </c>
      <c r="U31" s="77">
        <v>13276</v>
      </c>
      <c r="V31" s="84"/>
    </row>
    <row r="32" spans="1:22" ht="13.5">
      <c r="A32" s="81"/>
      <c r="B32" s="82"/>
      <c r="C32" s="73" t="s">
        <v>89</v>
      </c>
      <c r="D32" s="73"/>
      <c r="E32" s="73"/>
      <c r="F32" s="73"/>
      <c r="G32" s="73"/>
      <c r="H32" s="73"/>
      <c r="I32" s="74">
        <v>0</v>
      </c>
      <c r="J32" s="86"/>
      <c r="K32" s="76">
        <v>0</v>
      </c>
      <c r="L32" s="77">
        <v>0</v>
      </c>
      <c r="M32" s="77">
        <v>0</v>
      </c>
      <c r="N32" s="77">
        <v>0</v>
      </c>
      <c r="O32" s="77">
        <v>26</v>
      </c>
      <c r="P32" s="77"/>
      <c r="Q32" s="77"/>
      <c r="R32" s="77">
        <v>0</v>
      </c>
      <c r="S32" s="77"/>
      <c r="T32" s="85">
        <v>74</v>
      </c>
      <c r="U32" s="77">
        <v>0</v>
      </c>
      <c r="V32" s="84"/>
    </row>
    <row r="33" spans="1:22" ht="13.5">
      <c r="A33" s="81"/>
      <c r="B33" s="82"/>
      <c r="C33" s="73" t="s">
        <v>90</v>
      </c>
      <c r="D33" s="73"/>
      <c r="E33" s="73"/>
      <c r="F33" s="73"/>
      <c r="G33" s="73"/>
      <c r="H33" s="73"/>
      <c r="I33" s="74">
        <v>0</v>
      </c>
      <c r="J33" s="86"/>
      <c r="K33" s="76">
        <v>0</v>
      </c>
      <c r="L33" s="77">
        <v>0</v>
      </c>
      <c r="M33" s="77">
        <v>0</v>
      </c>
      <c r="N33" s="77">
        <v>0</v>
      </c>
      <c r="O33" s="77">
        <v>0</v>
      </c>
      <c r="P33" s="77"/>
      <c r="Q33" s="77"/>
      <c r="R33" s="77">
        <v>0</v>
      </c>
      <c r="S33" s="77"/>
      <c r="T33" s="85">
        <v>0</v>
      </c>
      <c r="U33" s="77">
        <v>0</v>
      </c>
      <c r="V33" s="84"/>
    </row>
    <row r="34" spans="1:22" ht="13.5">
      <c r="A34" s="81"/>
      <c r="B34" s="82"/>
      <c r="C34" s="73" t="s">
        <v>91</v>
      </c>
      <c r="D34" s="73"/>
      <c r="E34" s="73"/>
      <c r="F34" s="73"/>
      <c r="G34" s="73"/>
      <c r="H34" s="73"/>
      <c r="I34" s="74">
        <v>0</v>
      </c>
      <c r="J34" s="86"/>
      <c r="K34" s="76">
        <v>0</v>
      </c>
      <c r="L34" s="77">
        <v>0</v>
      </c>
      <c r="M34" s="77">
        <v>0</v>
      </c>
      <c r="N34" s="77">
        <v>0</v>
      </c>
      <c r="O34" s="77">
        <v>0</v>
      </c>
      <c r="P34" s="77"/>
      <c r="Q34" s="77"/>
      <c r="R34" s="77">
        <v>0</v>
      </c>
      <c r="S34" s="77"/>
      <c r="T34" s="85">
        <v>0</v>
      </c>
      <c r="U34" s="77">
        <v>0</v>
      </c>
      <c r="V34" s="84"/>
    </row>
    <row r="35" spans="1:22" ht="13.5">
      <c r="A35" s="81"/>
      <c r="B35" s="82"/>
      <c r="C35" s="104" t="s">
        <v>92</v>
      </c>
      <c r="D35" s="73"/>
      <c r="E35" s="73"/>
      <c r="F35" s="73"/>
      <c r="G35" s="73"/>
      <c r="H35" s="73"/>
      <c r="I35" s="74"/>
      <c r="J35" s="86"/>
      <c r="K35" s="76">
        <v>2370</v>
      </c>
      <c r="L35" s="77">
        <v>443</v>
      </c>
      <c r="M35" s="77"/>
      <c r="N35" s="77"/>
      <c r="O35" s="77">
        <v>567</v>
      </c>
      <c r="P35" s="77"/>
      <c r="Q35" s="77"/>
      <c r="R35" s="77">
        <v>325</v>
      </c>
      <c r="S35" s="77">
        <v>-184</v>
      </c>
      <c r="T35" s="85">
        <v>2342</v>
      </c>
      <c r="U35" s="77">
        <v>325</v>
      </c>
      <c r="V35" s="84"/>
    </row>
    <row r="36" spans="1:22" s="45" customFormat="1" ht="13.5">
      <c r="A36" s="81"/>
      <c r="B36" s="82"/>
      <c r="C36" s="73" t="s">
        <v>93</v>
      </c>
      <c r="D36" s="73"/>
      <c r="E36" s="73"/>
      <c r="F36" s="73"/>
      <c r="G36" s="73"/>
      <c r="H36" s="73"/>
      <c r="I36" s="74">
        <v>0</v>
      </c>
      <c r="J36" s="86"/>
      <c r="K36" s="76">
        <v>1423</v>
      </c>
      <c r="L36" s="77">
        <v>0</v>
      </c>
      <c r="M36" s="77"/>
      <c r="N36" s="77"/>
      <c r="O36" s="77">
        <v>0</v>
      </c>
      <c r="P36" s="77"/>
      <c r="Q36" s="77"/>
      <c r="R36" s="77">
        <v>0</v>
      </c>
      <c r="S36" s="77"/>
      <c r="T36" s="85">
        <v>0</v>
      </c>
      <c r="U36" s="77">
        <v>0</v>
      </c>
      <c r="V36" s="84"/>
    </row>
    <row r="37" spans="1:22" s="45" customFormat="1" ht="13.5">
      <c r="A37" s="81"/>
      <c r="B37" s="82"/>
      <c r="C37" s="104" t="s">
        <v>94</v>
      </c>
      <c r="D37" s="73"/>
      <c r="E37" s="73"/>
      <c r="F37" s="73"/>
      <c r="G37" s="73"/>
      <c r="H37" s="73"/>
      <c r="I37" s="74"/>
      <c r="J37" s="86"/>
      <c r="K37" s="76">
        <v>2692</v>
      </c>
      <c r="L37" s="77">
        <v>0</v>
      </c>
      <c r="M37" s="77"/>
      <c r="N37" s="77"/>
      <c r="O37" s="77">
        <v>0</v>
      </c>
      <c r="P37" s="77"/>
      <c r="Q37" s="77"/>
      <c r="R37" s="77">
        <v>0</v>
      </c>
      <c r="S37" s="77"/>
      <c r="T37" s="85">
        <v>3288</v>
      </c>
      <c r="U37" s="77">
        <v>0</v>
      </c>
      <c r="V37" s="84"/>
    </row>
    <row r="38" spans="1:22" s="45" customFormat="1" ht="13.5">
      <c r="A38" s="81"/>
      <c r="B38" s="82"/>
      <c r="C38" s="104" t="s">
        <v>95</v>
      </c>
      <c r="D38" s="73"/>
      <c r="E38" s="73"/>
      <c r="F38" s="73"/>
      <c r="G38" s="73"/>
      <c r="H38" s="73"/>
      <c r="I38" s="74"/>
      <c r="J38" s="86"/>
      <c r="K38" s="76"/>
      <c r="L38" s="77">
        <v>0</v>
      </c>
      <c r="M38" s="77">
        <v>0</v>
      </c>
      <c r="N38" s="77">
        <v>0</v>
      </c>
      <c r="O38" s="77">
        <v>0</v>
      </c>
      <c r="P38" s="77"/>
      <c r="Q38" s="77">
        <v>0</v>
      </c>
      <c r="R38" s="77">
        <v>0</v>
      </c>
      <c r="S38" s="77"/>
      <c r="T38" s="85">
        <v>0</v>
      </c>
      <c r="U38" s="77">
        <v>0</v>
      </c>
      <c r="V38" s="84"/>
    </row>
    <row r="39" spans="1:22" s="45" customFormat="1" ht="13.5">
      <c r="A39" s="81"/>
      <c r="B39" s="82"/>
      <c r="C39" s="357" t="s">
        <v>96</v>
      </c>
      <c r="D39" s="358"/>
      <c r="E39" s="358"/>
      <c r="F39" s="358"/>
      <c r="G39" s="358"/>
      <c r="H39" s="73"/>
      <c r="I39" s="74"/>
      <c r="J39" s="86"/>
      <c r="K39" s="76"/>
      <c r="L39" s="77">
        <v>0</v>
      </c>
      <c r="M39" s="85"/>
      <c r="N39" s="85"/>
      <c r="O39" s="77">
        <v>46</v>
      </c>
      <c r="P39" s="85"/>
      <c r="Q39" s="85"/>
      <c r="R39" s="77">
        <v>0</v>
      </c>
      <c r="S39" s="85">
        <v>27</v>
      </c>
      <c r="T39" s="85">
        <v>99</v>
      </c>
      <c r="U39" s="77">
        <v>0</v>
      </c>
      <c r="V39" s="84"/>
    </row>
    <row r="40" spans="1:22" s="72" customFormat="1" ht="13.5">
      <c r="A40" s="91" t="s">
        <v>97</v>
      </c>
      <c r="B40" s="92"/>
      <c r="C40" s="93"/>
      <c r="D40" s="93"/>
      <c r="E40" s="93"/>
      <c r="F40" s="93"/>
      <c r="G40" s="93"/>
      <c r="H40" s="93"/>
      <c r="I40" s="94">
        <f aca="true" t="shared" si="7" ref="I40:R40">SUM(I41:I43)</f>
        <v>0</v>
      </c>
      <c r="J40" s="95">
        <f t="shared" si="7"/>
        <v>0</v>
      </c>
      <c r="K40" s="96">
        <f t="shared" si="7"/>
        <v>309</v>
      </c>
      <c r="L40" s="97">
        <f t="shared" si="7"/>
        <v>56</v>
      </c>
      <c r="M40" s="98">
        <f t="shared" si="7"/>
        <v>0</v>
      </c>
      <c r="N40" s="98">
        <f t="shared" si="7"/>
        <v>0</v>
      </c>
      <c r="O40" s="97">
        <f t="shared" si="7"/>
        <v>10</v>
      </c>
      <c r="P40" s="98">
        <f t="shared" si="7"/>
        <v>0</v>
      </c>
      <c r="Q40" s="98">
        <f t="shared" si="7"/>
        <v>0</v>
      </c>
      <c r="R40" s="97">
        <f t="shared" si="7"/>
        <v>0</v>
      </c>
      <c r="S40" s="96">
        <v>710</v>
      </c>
      <c r="T40" s="96">
        <f>SUM(T41:T43)</f>
        <v>450</v>
      </c>
      <c r="U40" s="97">
        <f>SUM(U41:U43)</f>
        <v>0</v>
      </c>
      <c r="V40" s="71"/>
    </row>
    <row r="41" spans="1:22" ht="13.5">
      <c r="A41" s="81"/>
      <c r="B41" s="82" t="s">
        <v>98</v>
      </c>
      <c r="C41" s="73"/>
      <c r="D41" s="73"/>
      <c r="E41" s="73"/>
      <c r="F41" s="73"/>
      <c r="G41" s="73"/>
      <c r="H41" s="73"/>
      <c r="I41" s="74">
        <v>0</v>
      </c>
      <c r="J41" s="86">
        <v>0</v>
      </c>
      <c r="K41" s="76">
        <v>0</v>
      </c>
      <c r="L41" s="77">
        <v>56</v>
      </c>
      <c r="M41" s="78">
        <v>0</v>
      </c>
      <c r="N41" s="77">
        <v>0</v>
      </c>
      <c r="O41" s="77">
        <v>0</v>
      </c>
      <c r="P41" s="77"/>
      <c r="Q41" s="77">
        <v>0</v>
      </c>
      <c r="R41" s="77">
        <v>0</v>
      </c>
      <c r="S41" s="77"/>
      <c r="T41" s="85">
        <v>0</v>
      </c>
      <c r="U41" s="77">
        <v>0</v>
      </c>
      <c r="V41" s="84"/>
    </row>
    <row r="42" spans="1:22" ht="13.5">
      <c r="A42" s="81"/>
      <c r="B42" s="82" t="s">
        <v>99</v>
      </c>
      <c r="C42" s="73"/>
      <c r="D42" s="73"/>
      <c r="E42" s="73"/>
      <c r="F42" s="73"/>
      <c r="G42" s="73"/>
      <c r="H42" s="73"/>
      <c r="I42" s="74"/>
      <c r="J42" s="86"/>
      <c r="K42" s="76">
        <v>309</v>
      </c>
      <c r="L42" s="77">
        <v>0</v>
      </c>
      <c r="M42" s="78">
        <v>0</v>
      </c>
      <c r="N42" s="77">
        <v>0</v>
      </c>
      <c r="O42" s="77">
        <v>10</v>
      </c>
      <c r="P42" s="77"/>
      <c r="Q42" s="77"/>
      <c r="R42" s="77">
        <v>0</v>
      </c>
      <c r="S42" s="77">
        <v>450</v>
      </c>
      <c r="T42" s="85">
        <v>450</v>
      </c>
      <c r="U42" s="77">
        <v>0</v>
      </c>
      <c r="V42" s="84"/>
    </row>
    <row r="43" spans="1:22" ht="14.25" thickBot="1">
      <c r="A43" s="105"/>
      <c r="B43" s="106" t="s">
        <v>100</v>
      </c>
      <c r="C43" s="107" t="s">
        <v>101</v>
      </c>
      <c r="D43" s="107"/>
      <c r="E43" s="107"/>
      <c r="F43" s="107"/>
      <c r="G43" s="107"/>
      <c r="H43" s="107"/>
      <c r="I43" s="108">
        <v>0</v>
      </c>
      <c r="J43" s="109">
        <v>0</v>
      </c>
      <c r="K43" s="110">
        <v>0</v>
      </c>
      <c r="L43" s="77">
        <v>0</v>
      </c>
      <c r="M43" s="111">
        <v>0</v>
      </c>
      <c r="N43" s="77">
        <v>0</v>
      </c>
      <c r="O43" s="77">
        <v>0</v>
      </c>
      <c r="P43" s="77"/>
      <c r="Q43" s="77">
        <v>0</v>
      </c>
      <c r="R43" s="77">
        <v>0</v>
      </c>
      <c r="S43" s="77"/>
      <c r="T43" s="85">
        <v>0</v>
      </c>
      <c r="U43" s="77">
        <v>0</v>
      </c>
      <c r="V43" s="84"/>
    </row>
    <row r="44" spans="9:11" ht="13.5">
      <c r="I44" s="112"/>
      <c r="J44" s="112"/>
      <c r="K44" s="113"/>
    </row>
    <row r="45" spans="9:16" ht="13.5">
      <c r="I45" s="112"/>
      <c r="J45" s="112"/>
      <c r="K45" s="113"/>
      <c r="O45" s="45"/>
      <c r="P45" s="45"/>
    </row>
    <row r="46" spans="9:16" ht="67.5" customHeight="1">
      <c r="I46" s="112"/>
      <c r="J46" s="112"/>
      <c r="K46" s="113"/>
      <c r="O46" s="114"/>
      <c r="P46" s="114"/>
    </row>
    <row r="47" spans="9:16" ht="13.5">
      <c r="I47" s="112"/>
      <c r="J47" s="112"/>
      <c r="K47" s="113"/>
      <c r="O47" s="115"/>
      <c r="P47" s="115"/>
    </row>
    <row r="48" spans="9:16" ht="13.5">
      <c r="I48" s="112"/>
      <c r="J48" s="112"/>
      <c r="K48" s="113"/>
      <c r="O48" s="116"/>
      <c r="P48" s="116"/>
    </row>
    <row r="49" spans="9:16" ht="1.5" customHeight="1" thickBot="1">
      <c r="I49" s="112"/>
      <c r="J49" s="112"/>
      <c r="K49" s="113"/>
      <c r="O49" s="82"/>
      <c r="P49" s="82"/>
    </row>
    <row r="50" spans="9:16" ht="14.25" hidden="1" thickBot="1">
      <c r="I50" s="112"/>
      <c r="J50" s="112"/>
      <c r="K50" s="113"/>
      <c r="O50" s="82"/>
      <c r="P50" s="82"/>
    </row>
    <row r="51" spans="9:16" ht="4.5" customHeight="1" hidden="1" thickBot="1">
      <c r="I51" s="112"/>
      <c r="J51" s="112"/>
      <c r="K51" s="113"/>
      <c r="O51" s="82"/>
      <c r="P51" s="82"/>
    </row>
    <row r="52" spans="9:16" ht="9" customHeight="1" hidden="1" thickBot="1">
      <c r="I52" s="112"/>
      <c r="J52" s="112"/>
      <c r="K52" s="113"/>
      <c r="O52" s="82"/>
      <c r="P52" s="82"/>
    </row>
    <row r="53" spans="9:16" ht="16.5" customHeight="1" hidden="1" thickBot="1">
      <c r="I53" s="112"/>
      <c r="J53" s="112"/>
      <c r="K53" s="113"/>
      <c r="L53" s="36" t="s">
        <v>102</v>
      </c>
      <c r="O53" s="82"/>
      <c r="P53" s="82"/>
    </row>
    <row r="54" spans="1:22" s="56" customFormat="1" ht="37.5" customHeight="1" thickBot="1">
      <c r="A54" s="47"/>
      <c r="B54" s="48"/>
      <c r="C54" s="48" t="s">
        <v>103</v>
      </c>
      <c r="D54" s="48"/>
      <c r="E54" s="48"/>
      <c r="F54" s="48"/>
      <c r="G54" s="48"/>
      <c r="H54" s="117"/>
      <c r="I54" s="118" t="s">
        <v>104</v>
      </c>
      <c r="J54" s="119" t="s">
        <v>56</v>
      </c>
      <c r="K54" s="120" t="s">
        <v>105</v>
      </c>
      <c r="L54" s="346" t="s">
        <v>58</v>
      </c>
      <c r="M54" s="53"/>
      <c r="N54" s="53"/>
      <c r="O54" s="348" t="s">
        <v>313</v>
      </c>
      <c r="P54" s="54" t="s">
        <v>59</v>
      </c>
      <c r="Q54" s="54" t="s">
        <v>60</v>
      </c>
      <c r="R54" s="365" t="s">
        <v>315</v>
      </c>
      <c r="S54" s="366"/>
      <c r="T54" s="366"/>
      <c r="U54" s="366"/>
      <c r="V54" s="367"/>
    </row>
    <row r="55" spans="1:22" s="56" customFormat="1" ht="37.5" customHeight="1" thickBot="1">
      <c r="A55" s="121"/>
      <c r="B55" s="122"/>
      <c r="C55" s="122"/>
      <c r="D55" s="122"/>
      <c r="E55" s="122"/>
      <c r="F55" s="122"/>
      <c r="G55" s="122"/>
      <c r="H55" s="122"/>
      <c r="I55" s="123"/>
      <c r="J55" s="124"/>
      <c r="K55" s="125"/>
      <c r="L55" s="355"/>
      <c r="M55" s="126"/>
      <c r="N55" s="127"/>
      <c r="O55" s="364"/>
      <c r="P55" s="128"/>
      <c r="Q55" s="128"/>
      <c r="R55" s="129" t="s">
        <v>61</v>
      </c>
      <c r="S55" s="129"/>
      <c r="T55" s="129"/>
      <c r="U55" s="129" t="s">
        <v>62</v>
      </c>
      <c r="V55" s="129" t="s">
        <v>63</v>
      </c>
    </row>
    <row r="56" spans="1:22" s="72" customFormat="1" ht="13.5">
      <c r="A56" s="91" t="s">
        <v>106</v>
      </c>
      <c r="B56" s="92"/>
      <c r="C56" s="92"/>
      <c r="D56" s="92"/>
      <c r="E56" s="92"/>
      <c r="F56" s="92"/>
      <c r="G56" s="92"/>
      <c r="H56" s="92"/>
      <c r="I56" s="130">
        <f>SUM(I57,I61)</f>
        <v>0</v>
      </c>
      <c r="J56" s="131">
        <f>SUM(J57,J61)</f>
        <v>0</v>
      </c>
      <c r="K56" s="132">
        <f>SUM(K57,K61)</f>
        <v>6503</v>
      </c>
      <c r="L56" s="133">
        <f>L57</f>
        <v>2471</v>
      </c>
      <c r="M56" s="132"/>
      <c r="N56" s="134"/>
      <c r="O56" s="133">
        <f>O57</f>
        <v>3683</v>
      </c>
      <c r="P56" s="133">
        <f>P57</f>
        <v>0</v>
      </c>
      <c r="Q56" s="133">
        <f>Q57</f>
        <v>0</v>
      </c>
      <c r="R56" s="133">
        <v>675</v>
      </c>
      <c r="S56" s="135"/>
      <c r="T56" s="136">
        <v>1364</v>
      </c>
      <c r="U56" s="133">
        <f>U57</f>
        <v>675</v>
      </c>
      <c r="V56" s="71"/>
    </row>
    <row r="57" spans="1:22" ht="13.5">
      <c r="A57" s="81"/>
      <c r="B57" s="82" t="s">
        <v>107</v>
      </c>
      <c r="C57" s="82"/>
      <c r="D57" s="82"/>
      <c r="E57" s="82"/>
      <c r="F57" s="82"/>
      <c r="G57" s="82"/>
      <c r="H57" s="82"/>
      <c r="I57" s="137"/>
      <c r="J57" s="137">
        <f>SUM(J58:J60)</f>
        <v>0</v>
      </c>
      <c r="K57" s="83">
        <f>SUM(K58:K60)</f>
        <v>6503</v>
      </c>
      <c r="L57" s="138">
        <f>L58+L59+L60</f>
        <v>2471</v>
      </c>
      <c r="M57" s="138">
        <f>M58+M59+M60</f>
        <v>0</v>
      </c>
      <c r="N57" s="138">
        <f>N58+N59+N60</f>
        <v>0</v>
      </c>
      <c r="O57" s="138">
        <f>O58+O59+O60</f>
        <v>3683</v>
      </c>
      <c r="P57" s="138">
        <f>P58+P59</f>
        <v>0</v>
      </c>
      <c r="Q57" s="138">
        <f>Q58+Q59</f>
        <v>0</v>
      </c>
      <c r="R57" s="138">
        <v>675</v>
      </c>
      <c r="S57" s="77"/>
      <c r="T57" s="85">
        <v>1364</v>
      </c>
      <c r="U57" s="138">
        <f>U58+U59</f>
        <v>675</v>
      </c>
      <c r="V57" s="84"/>
    </row>
    <row r="58" spans="1:22" ht="13.5">
      <c r="A58" s="81"/>
      <c r="B58" s="82"/>
      <c r="C58" s="82" t="s">
        <v>108</v>
      </c>
      <c r="D58" s="82"/>
      <c r="E58" s="82"/>
      <c r="F58" s="82"/>
      <c r="G58" s="82"/>
      <c r="H58" s="82"/>
      <c r="I58" s="139"/>
      <c r="J58" s="78"/>
      <c r="K58" s="83">
        <v>1232</v>
      </c>
      <c r="L58" s="138">
        <v>784</v>
      </c>
      <c r="M58" s="140"/>
      <c r="N58" s="140"/>
      <c r="O58" s="138">
        <v>1163</v>
      </c>
      <c r="P58" s="141"/>
      <c r="Q58" s="140"/>
      <c r="R58" s="138">
        <v>675</v>
      </c>
      <c r="S58" s="77"/>
      <c r="T58" s="85">
        <v>1364</v>
      </c>
      <c r="U58" s="138">
        <v>675</v>
      </c>
      <c r="V58" s="84"/>
    </row>
    <row r="59" spans="1:22" ht="13.5">
      <c r="A59" s="81"/>
      <c r="B59" s="82"/>
      <c r="C59" s="82" t="s">
        <v>109</v>
      </c>
      <c r="D59" s="82"/>
      <c r="E59" s="82"/>
      <c r="F59" s="82"/>
      <c r="G59" s="82"/>
      <c r="H59" s="82"/>
      <c r="I59" s="139">
        <v>0</v>
      </c>
      <c r="J59" s="78"/>
      <c r="K59" s="83">
        <v>5271</v>
      </c>
      <c r="L59" s="138">
        <v>202</v>
      </c>
      <c r="M59" s="140"/>
      <c r="N59" s="140"/>
      <c r="O59" s="138">
        <v>0</v>
      </c>
      <c r="P59" s="141"/>
      <c r="Q59" s="140"/>
      <c r="R59" s="138"/>
      <c r="S59" s="77"/>
      <c r="T59" s="85">
        <v>0</v>
      </c>
      <c r="U59" s="138"/>
      <c r="V59" s="84"/>
    </row>
    <row r="60" spans="1:22" ht="13.5">
      <c r="A60" s="81"/>
      <c r="B60" s="82"/>
      <c r="C60" s="356" t="s">
        <v>110</v>
      </c>
      <c r="D60" s="356"/>
      <c r="E60" s="356"/>
      <c r="F60" s="356"/>
      <c r="G60" s="356"/>
      <c r="H60" s="82"/>
      <c r="I60" s="139">
        <v>0</v>
      </c>
      <c r="J60" s="78">
        <v>0</v>
      </c>
      <c r="K60" s="83">
        <v>0</v>
      </c>
      <c r="L60" s="138">
        <v>1485</v>
      </c>
      <c r="M60" s="140">
        <v>0</v>
      </c>
      <c r="N60" s="140">
        <v>0</v>
      </c>
      <c r="O60" s="138">
        <v>2520</v>
      </c>
      <c r="P60" s="138"/>
      <c r="Q60" s="140">
        <v>0</v>
      </c>
      <c r="R60" s="138">
        <v>0</v>
      </c>
      <c r="S60" s="77"/>
      <c r="T60" s="85">
        <v>0</v>
      </c>
      <c r="U60" s="138">
        <v>0</v>
      </c>
      <c r="V60" s="84"/>
    </row>
    <row r="61" spans="1:22" ht="13.5">
      <c r="A61" s="81"/>
      <c r="B61" s="82" t="s">
        <v>111</v>
      </c>
      <c r="C61" s="82"/>
      <c r="D61" s="82"/>
      <c r="E61" s="82"/>
      <c r="F61" s="82"/>
      <c r="G61" s="82"/>
      <c r="H61" s="82"/>
      <c r="I61" s="139">
        <f>SUM(I62:I64)</f>
        <v>0</v>
      </c>
      <c r="J61" s="78">
        <f>SUM(J62:J64)</f>
        <v>0</v>
      </c>
      <c r="K61" s="83">
        <v>0</v>
      </c>
      <c r="L61" s="138">
        <v>0</v>
      </c>
      <c r="M61" s="140">
        <v>0</v>
      </c>
      <c r="N61" s="140">
        <v>0</v>
      </c>
      <c r="O61" s="138">
        <v>0</v>
      </c>
      <c r="P61" s="138"/>
      <c r="Q61" s="140">
        <v>0</v>
      </c>
      <c r="R61" s="138">
        <v>0</v>
      </c>
      <c r="S61" s="77"/>
      <c r="T61" s="85">
        <v>0</v>
      </c>
      <c r="U61" s="138">
        <v>0</v>
      </c>
      <c r="V61" s="84"/>
    </row>
    <row r="62" spans="1:22" ht="13.5">
      <c r="A62" s="81"/>
      <c r="B62" s="82"/>
      <c r="C62" s="82" t="s">
        <v>112</v>
      </c>
      <c r="D62" s="82"/>
      <c r="E62" s="82"/>
      <c r="F62" s="82"/>
      <c r="G62" s="82"/>
      <c r="H62" s="82"/>
      <c r="I62" s="139">
        <v>0</v>
      </c>
      <c r="J62" s="78">
        <v>0</v>
      </c>
      <c r="K62" s="83">
        <v>0</v>
      </c>
      <c r="L62" s="138">
        <v>0</v>
      </c>
      <c r="M62" s="140">
        <v>0</v>
      </c>
      <c r="N62" s="140">
        <v>0</v>
      </c>
      <c r="O62" s="138">
        <v>0</v>
      </c>
      <c r="P62" s="97"/>
      <c r="Q62" s="140">
        <v>0</v>
      </c>
      <c r="R62" s="138">
        <v>0</v>
      </c>
      <c r="S62" s="77"/>
      <c r="T62" s="85">
        <v>0</v>
      </c>
      <c r="U62" s="138">
        <v>0</v>
      </c>
      <c r="V62" s="84"/>
    </row>
    <row r="63" spans="1:22" ht="13.5">
      <c r="A63" s="81"/>
      <c r="B63" s="82"/>
      <c r="C63" s="82" t="s">
        <v>113</v>
      </c>
      <c r="D63" s="82"/>
      <c r="E63" s="82"/>
      <c r="F63" s="82"/>
      <c r="G63" s="82"/>
      <c r="H63" s="82"/>
      <c r="I63" s="139"/>
      <c r="J63" s="78">
        <v>0</v>
      </c>
      <c r="K63" s="83">
        <v>0</v>
      </c>
      <c r="L63" s="138">
        <v>0</v>
      </c>
      <c r="M63" s="140">
        <v>0</v>
      </c>
      <c r="N63" s="140">
        <v>0</v>
      </c>
      <c r="O63" s="138">
        <v>0</v>
      </c>
      <c r="P63" s="138"/>
      <c r="Q63" s="140">
        <v>0</v>
      </c>
      <c r="R63" s="138">
        <v>0</v>
      </c>
      <c r="S63" s="77"/>
      <c r="T63" s="85">
        <v>0</v>
      </c>
      <c r="U63" s="138">
        <v>0</v>
      </c>
      <c r="V63" s="84"/>
    </row>
    <row r="64" spans="1:22" ht="13.5">
      <c r="A64" s="88"/>
      <c r="B64" s="89"/>
      <c r="C64" s="89"/>
      <c r="D64" s="89"/>
      <c r="E64" s="89"/>
      <c r="F64" s="89"/>
      <c r="G64" s="89"/>
      <c r="H64" s="89"/>
      <c r="I64" s="139"/>
      <c r="J64" s="78"/>
      <c r="K64" s="83"/>
      <c r="L64" s="138"/>
      <c r="M64" s="140"/>
      <c r="N64" s="140"/>
      <c r="O64" s="138"/>
      <c r="P64" s="138"/>
      <c r="Q64" s="140"/>
      <c r="R64" s="138"/>
      <c r="S64" s="77"/>
      <c r="T64" s="85"/>
      <c r="U64" s="138"/>
      <c r="V64" s="84"/>
    </row>
    <row r="65" spans="1:22" s="153" customFormat="1" ht="13.5">
      <c r="A65" s="142" t="s">
        <v>114</v>
      </c>
      <c r="B65" s="143" t="s">
        <v>115</v>
      </c>
      <c r="C65" s="144"/>
      <c r="D65" s="144"/>
      <c r="E65" s="144"/>
      <c r="F65" s="144"/>
      <c r="G65" s="144"/>
      <c r="H65" s="144"/>
      <c r="I65" s="145"/>
      <c r="J65" s="146"/>
      <c r="K65" s="147"/>
      <c r="L65" s="148"/>
      <c r="M65" s="149"/>
      <c r="N65" s="149"/>
      <c r="O65" s="148"/>
      <c r="P65" s="97"/>
      <c r="Q65" s="149"/>
      <c r="R65" s="148"/>
      <c r="S65" s="150"/>
      <c r="T65" s="151"/>
      <c r="U65" s="148"/>
      <c r="V65" s="152"/>
    </row>
    <row r="66" spans="1:22" s="72" customFormat="1" ht="13.5">
      <c r="A66" s="121"/>
      <c r="B66" s="122" t="s">
        <v>116</v>
      </c>
      <c r="C66" s="122"/>
      <c r="D66" s="122"/>
      <c r="E66" s="122"/>
      <c r="F66" s="122"/>
      <c r="G66" s="122"/>
      <c r="H66" s="122"/>
      <c r="I66" s="154"/>
      <c r="J66" s="97"/>
      <c r="K66" s="98"/>
      <c r="L66" s="141"/>
      <c r="M66" s="155"/>
      <c r="N66" s="155"/>
      <c r="O66" s="141"/>
      <c r="P66" s="141"/>
      <c r="Q66" s="155"/>
      <c r="R66" s="141"/>
      <c r="S66" s="135"/>
      <c r="T66" s="136"/>
      <c r="U66" s="141"/>
      <c r="V66" s="71"/>
    </row>
    <row r="67" spans="1:22" s="72" customFormat="1" ht="13.5">
      <c r="A67" s="121"/>
      <c r="B67" s="122" t="s">
        <v>117</v>
      </c>
      <c r="C67" s="122"/>
      <c r="D67" s="122"/>
      <c r="E67" s="122"/>
      <c r="F67" s="122"/>
      <c r="G67" s="122"/>
      <c r="H67" s="122"/>
      <c r="I67" s="154">
        <f>SUM(I68,I69)</f>
        <v>0</v>
      </c>
      <c r="J67" s="97">
        <f>SUM(J68,J69)</f>
        <v>0</v>
      </c>
      <c r="K67" s="98">
        <f>SUM(K68,K69)</f>
        <v>21</v>
      </c>
      <c r="L67" s="141">
        <v>0</v>
      </c>
      <c r="M67" s="155"/>
      <c r="N67" s="155"/>
      <c r="O67" s="141">
        <f>O69</f>
        <v>0</v>
      </c>
      <c r="P67" s="138"/>
      <c r="Q67" s="155"/>
      <c r="R67" s="141">
        <f>R69</f>
        <v>0</v>
      </c>
      <c r="S67" s="135"/>
      <c r="T67" s="136">
        <v>0</v>
      </c>
      <c r="U67" s="141">
        <f>U69</f>
        <v>0</v>
      </c>
      <c r="V67" s="71"/>
    </row>
    <row r="68" spans="1:22" ht="13.5">
      <c r="A68" s="81"/>
      <c r="B68" s="82" t="s">
        <v>118</v>
      </c>
      <c r="C68" s="82"/>
      <c r="D68" s="82"/>
      <c r="E68" s="82"/>
      <c r="F68" s="82"/>
      <c r="G68" s="82"/>
      <c r="H68" s="82"/>
      <c r="I68" s="139">
        <v>0</v>
      </c>
      <c r="J68" s="78"/>
      <c r="K68" s="83">
        <v>0</v>
      </c>
      <c r="L68" s="138"/>
      <c r="M68" s="140">
        <v>0</v>
      </c>
      <c r="N68" s="140">
        <v>0</v>
      </c>
      <c r="O68" s="138"/>
      <c r="P68" s="138"/>
      <c r="Q68" s="140">
        <v>0</v>
      </c>
      <c r="R68" s="138"/>
      <c r="S68" s="77"/>
      <c r="T68" s="85"/>
      <c r="U68" s="138"/>
      <c r="V68" s="84"/>
    </row>
    <row r="69" spans="1:22" ht="13.5">
      <c r="A69" s="88"/>
      <c r="B69" s="89" t="s">
        <v>119</v>
      </c>
      <c r="C69" s="89"/>
      <c r="D69" s="89"/>
      <c r="E69" s="89"/>
      <c r="F69" s="89"/>
      <c r="G69" s="89"/>
      <c r="H69" s="89"/>
      <c r="I69" s="139"/>
      <c r="J69" s="78"/>
      <c r="K69" s="83">
        <v>21</v>
      </c>
      <c r="L69" s="138"/>
      <c r="M69" s="140"/>
      <c r="N69" s="140"/>
      <c r="O69" s="138">
        <v>0</v>
      </c>
      <c r="P69" s="97"/>
      <c r="Q69" s="140"/>
      <c r="R69" s="138">
        <v>0</v>
      </c>
      <c r="S69" s="77"/>
      <c r="T69" s="85"/>
      <c r="U69" s="138">
        <v>0</v>
      </c>
      <c r="V69" s="84"/>
    </row>
    <row r="70" spans="1:22" s="72" customFormat="1" ht="13.5">
      <c r="A70" s="91" t="s">
        <v>120</v>
      </c>
      <c r="B70" s="156" t="s">
        <v>121</v>
      </c>
      <c r="C70" s="92"/>
      <c r="D70" s="92"/>
      <c r="E70" s="92"/>
      <c r="F70" s="92"/>
      <c r="G70" s="92"/>
      <c r="H70" s="92"/>
      <c r="I70" s="154">
        <f>SUM(I71,I72)</f>
        <v>0</v>
      </c>
      <c r="J70" s="97">
        <f>SUM(J71,J72)</f>
        <v>0</v>
      </c>
      <c r="K70" s="98">
        <f>SUM(K71,K72)</f>
        <v>1925</v>
      </c>
      <c r="L70" s="141">
        <v>10998</v>
      </c>
      <c r="M70" s="98"/>
      <c r="N70" s="155"/>
      <c r="O70" s="141">
        <v>9908</v>
      </c>
      <c r="P70" s="138"/>
      <c r="Q70" s="155"/>
      <c r="R70" s="141">
        <v>11965</v>
      </c>
      <c r="S70" s="141">
        <v>11965</v>
      </c>
      <c r="T70" s="141">
        <v>11965</v>
      </c>
      <c r="U70" s="141">
        <v>365</v>
      </c>
      <c r="V70" s="141">
        <v>11600</v>
      </c>
    </row>
    <row r="71" spans="1:22" ht="13.5">
      <c r="A71" s="81"/>
      <c r="B71" s="82" t="s">
        <v>122</v>
      </c>
      <c r="C71" s="82"/>
      <c r="D71" s="82"/>
      <c r="E71" s="82"/>
      <c r="F71" s="82"/>
      <c r="G71" s="82"/>
      <c r="H71" s="82"/>
      <c r="I71" s="139"/>
      <c r="J71" s="78"/>
      <c r="K71" s="83">
        <v>1925</v>
      </c>
      <c r="L71" s="138">
        <v>10998</v>
      </c>
      <c r="M71" s="140"/>
      <c r="N71" s="140"/>
      <c r="O71" s="138">
        <v>9908</v>
      </c>
      <c r="P71" s="138"/>
      <c r="Q71" s="140"/>
      <c r="R71" s="138">
        <v>11965</v>
      </c>
      <c r="S71" s="77"/>
      <c r="T71" s="85">
        <v>3258</v>
      </c>
      <c r="U71" s="77">
        <v>365</v>
      </c>
      <c r="V71" s="138">
        <v>11600</v>
      </c>
    </row>
    <row r="72" spans="1:22" ht="13.5">
      <c r="A72" s="88"/>
      <c r="B72" s="89" t="s">
        <v>123</v>
      </c>
      <c r="C72" s="89"/>
      <c r="D72" s="89"/>
      <c r="E72" s="89"/>
      <c r="F72" s="89"/>
      <c r="G72" s="89"/>
      <c r="H72" s="89"/>
      <c r="I72" s="139">
        <v>0</v>
      </c>
      <c r="J72" s="78"/>
      <c r="K72" s="83"/>
      <c r="L72" s="157"/>
      <c r="M72" s="140"/>
      <c r="N72" s="158"/>
      <c r="O72" s="157"/>
      <c r="P72" s="138"/>
      <c r="Q72" s="158"/>
      <c r="R72" s="157"/>
      <c r="S72" s="84"/>
      <c r="T72" s="159"/>
      <c r="U72" s="84"/>
      <c r="V72" s="157"/>
    </row>
    <row r="73" spans="1:22" s="72" customFormat="1" ht="14.25" customHeight="1">
      <c r="A73" s="121"/>
      <c r="B73" s="122"/>
      <c r="C73" s="122" t="s">
        <v>124</v>
      </c>
      <c r="D73" s="122"/>
      <c r="E73" s="122"/>
      <c r="F73" s="122"/>
      <c r="G73" s="122"/>
      <c r="H73" s="122"/>
      <c r="I73" s="154">
        <f>SUM(I29,I56,I67,I70,I40,I10)</f>
        <v>0</v>
      </c>
      <c r="J73" s="154">
        <f>SUM(J29,J56,J67,J70,J40,J10)</f>
        <v>0</v>
      </c>
      <c r="K73" s="154">
        <f>SUM(K29,K56,K67,K70,K40,K10)</f>
        <v>27700</v>
      </c>
      <c r="L73" s="154">
        <f>SUM(L12,L29,L56,L67,L70,L40,L10)</f>
        <v>34340</v>
      </c>
      <c r="M73" s="160">
        <f>SUM(M29,M56,M67,M70,M40,M10)</f>
        <v>0</v>
      </c>
      <c r="N73" s="160">
        <f>SUM(N29,N56,N67,N70,N40,N10)</f>
        <v>0</v>
      </c>
      <c r="O73" s="154">
        <f aca="true" t="shared" si="8" ref="O73:U73">SUM(O12,O29,O56,O67,O70,O40,O10)</f>
        <v>34971</v>
      </c>
      <c r="P73" s="154">
        <f t="shared" si="8"/>
        <v>0</v>
      </c>
      <c r="Q73" s="154">
        <f t="shared" si="8"/>
        <v>0</v>
      </c>
      <c r="R73" s="154">
        <f t="shared" si="8"/>
        <v>35365</v>
      </c>
      <c r="S73" s="154">
        <f t="shared" si="8"/>
        <v>12484</v>
      </c>
      <c r="T73" s="154">
        <f t="shared" si="8"/>
        <v>32311</v>
      </c>
      <c r="U73" s="154">
        <f t="shared" si="8"/>
        <v>19815</v>
      </c>
      <c r="V73" s="154">
        <f>SUM(V12,V29,V56,V67,V70,V40,V10)</f>
        <v>15550</v>
      </c>
    </row>
    <row r="74" spans="1:22" s="72" customFormat="1" ht="13.5">
      <c r="A74" s="91" t="s">
        <v>125</v>
      </c>
      <c r="B74" s="156" t="s">
        <v>126</v>
      </c>
      <c r="C74" s="92"/>
      <c r="D74" s="92"/>
      <c r="E74" s="92"/>
      <c r="F74" s="92"/>
      <c r="G74" s="92"/>
      <c r="H74" s="92"/>
      <c r="I74" s="154">
        <f>SUM(I75,I76)</f>
        <v>0</v>
      </c>
      <c r="J74" s="97">
        <f>SUM(J75,J76)</f>
        <v>0</v>
      </c>
      <c r="K74" s="98">
        <f>SUM(K75,K76)</f>
        <v>0</v>
      </c>
      <c r="L74" s="141">
        <f>L75</f>
        <v>0</v>
      </c>
      <c r="M74" s="155">
        <v>0</v>
      </c>
      <c r="N74" s="155"/>
      <c r="O74" s="141">
        <f>O75</f>
        <v>0</v>
      </c>
      <c r="P74" s="138">
        <v>0</v>
      </c>
      <c r="Q74" s="155"/>
      <c r="R74" s="141">
        <f>R75</f>
        <v>0</v>
      </c>
      <c r="S74" s="135"/>
      <c r="T74" s="136">
        <v>2367</v>
      </c>
      <c r="U74" s="71"/>
      <c r="V74" s="141">
        <f>V75</f>
        <v>0</v>
      </c>
    </row>
    <row r="75" spans="1:22" ht="13.5">
      <c r="A75" s="81"/>
      <c r="B75" s="82" t="s">
        <v>127</v>
      </c>
      <c r="C75" s="356" t="s">
        <v>128</v>
      </c>
      <c r="D75" s="356"/>
      <c r="E75" s="356"/>
      <c r="F75" s="356"/>
      <c r="G75" s="356"/>
      <c r="H75" s="82"/>
      <c r="I75" s="139">
        <v>0</v>
      </c>
      <c r="J75" s="78">
        <v>0</v>
      </c>
      <c r="K75" s="83"/>
      <c r="L75" s="138">
        <v>0</v>
      </c>
      <c r="M75" s="140">
        <v>0</v>
      </c>
      <c r="N75" s="140"/>
      <c r="O75" s="138"/>
      <c r="P75" s="138">
        <v>0</v>
      </c>
      <c r="Q75" s="140"/>
      <c r="R75" s="138"/>
      <c r="S75" s="77"/>
      <c r="T75" s="85">
        <v>2367</v>
      </c>
      <c r="U75" s="84"/>
      <c r="V75" s="138"/>
    </row>
    <row r="76" spans="1:22" ht="13.5">
      <c r="A76" s="88"/>
      <c r="B76" s="89" t="s">
        <v>129</v>
      </c>
      <c r="C76" s="356" t="s">
        <v>130</v>
      </c>
      <c r="D76" s="356"/>
      <c r="E76" s="356"/>
      <c r="F76" s="356"/>
      <c r="G76" s="356"/>
      <c r="H76" s="89"/>
      <c r="I76" s="139">
        <v>0</v>
      </c>
      <c r="J76" s="78">
        <v>0</v>
      </c>
      <c r="K76" s="83"/>
      <c r="L76" s="138"/>
      <c r="M76" s="140"/>
      <c r="N76" s="158"/>
      <c r="O76" s="138"/>
      <c r="P76" s="138"/>
      <c r="Q76" s="158"/>
      <c r="R76" s="138"/>
      <c r="S76" s="77"/>
      <c r="T76" s="85"/>
      <c r="U76" s="84"/>
      <c r="V76" s="138"/>
    </row>
    <row r="77" spans="1:22" ht="14.25" thickBot="1">
      <c r="A77" s="81" t="s">
        <v>131</v>
      </c>
      <c r="B77" s="82"/>
      <c r="C77" s="82"/>
      <c r="D77" s="82"/>
      <c r="E77" s="82"/>
      <c r="F77" s="82"/>
      <c r="G77" s="82"/>
      <c r="H77" s="82"/>
      <c r="I77" s="161"/>
      <c r="J77" s="162"/>
      <c r="K77" s="163"/>
      <c r="L77" s="164">
        <v>500</v>
      </c>
      <c r="M77" s="165"/>
      <c r="N77" s="166"/>
      <c r="O77" s="164">
        <v>-500</v>
      </c>
      <c r="P77" s="165"/>
      <c r="Q77" s="166"/>
      <c r="R77" s="164"/>
      <c r="S77" s="77"/>
      <c r="T77" s="85"/>
      <c r="U77" s="167"/>
      <c r="V77" s="164"/>
    </row>
    <row r="78" spans="1:22" s="42" customFormat="1" ht="15.75" thickBot="1">
      <c r="A78" s="91"/>
      <c r="B78" s="92"/>
      <c r="C78" s="92"/>
      <c r="D78" s="92" t="s">
        <v>132</v>
      </c>
      <c r="E78" s="92"/>
      <c r="F78" s="92"/>
      <c r="G78" s="92"/>
      <c r="H78" s="92"/>
      <c r="I78" s="168">
        <f>SUM(I73,I74)</f>
        <v>0</v>
      </c>
      <c r="J78" s="168">
        <f>SUM(J73,J74)</f>
        <v>0</v>
      </c>
      <c r="K78" s="169">
        <f>SUM(K73,K74)</f>
        <v>27700</v>
      </c>
      <c r="L78" s="170">
        <f>SUM(L73,L77)</f>
        <v>34840</v>
      </c>
      <c r="M78" s="170">
        <f>SUM(M73,M77)</f>
        <v>0</v>
      </c>
      <c r="N78" s="170">
        <f>SUM(N73,N77)</f>
        <v>0</v>
      </c>
      <c r="O78" s="170">
        <f>SUM(O73,O77)</f>
        <v>34471</v>
      </c>
      <c r="P78" s="170">
        <f aca="true" t="shared" si="9" ref="P78:U78">SUM(P73,P74)</f>
        <v>0</v>
      </c>
      <c r="Q78" s="170">
        <f t="shared" si="9"/>
        <v>0</v>
      </c>
      <c r="R78" s="170">
        <f t="shared" si="9"/>
        <v>35365</v>
      </c>
      <c r="S78" s="170">
        <f t="shared" si="9"/>
        <v>12484</v>
      </c>
      <c r="T78" s="170">
        <f t="shared" si="9"/>
        <v>34678</v>
      </c>
      <c r="U78" s="170">
        <f t="shared" si="9"/>
        <v>19815</v>
      </c>
      <c r="V78" s="170">
        <v>15550</v>
      </c>
    </row>
    <row r="79" spans="1:22" s="45" customFormat="1" ht="13.5">
      <c r="A79" s="171"/>
      <c r="B79" s="172"/>
      <c r="C79" s="172"/>
      <c r="D79" s="172"/>
      <c r="E79" s="172"/>
      <c r="F79" s="172"/>
      <c r="G79" s="172"/>
      <c r="H79" s="172"/>
      <c r="I79" s="173"/>
      <c r="J79" s="173"/>
      <c r="K79" s="173"/>
      <c r="L79" s="174"/>
      <c r="M79" s="175"/>
      <c r="N79" s="176"/>
      <c r="O79" s="174"/>
      <c r="P79" s="177"/>
      <c r="Q79" s="176"/>
      <c r="R79" s="174"/>
      <c r="S79" s="84"/>
      <c r="T79" s="159"/>
      <c r="U79" s="178"/>
      <c r="V79" s="84"/>
    </row>
    <row r="80" spans="1:22" ht="13.5">
      <c r="A80" s="179" t="s">
        <v>133</v>
      </c>
      <c r="B80" s="82" t="s">
        <v>134</v>
      </c>
      <c r="C80" s="82"/>
      <c r="D80" s="82"/>
      <c r="E80" s="82"/>
      <c r="F80" s="82"/>
      <c r="G80" s="82"/>
      <c r="H80" s="82"/>
      <c r="I80" s="180"/>
      <c r="J80" s="181"/>
      <c r="K80" s="182">
        <v>4521</v>
      </c>
      <c r="L80" s="138">
        <v>3143</v>
      </c>
      <c r="M80" s="140"/>
      <c r="N80" s="140"/>
      <c r="O80" s="138">
        <v>5029</v>
      </c>
      <c r="P80" s="138"/>
      <c r="Q80" s="140"/>
      <c r="R80" s="138">
        <v>5473</v>
      </c>
      <c r="S80" s="84">
        <v>20</v>
      </c>
      <c r="T80" s="85">
        <v>5326</v>
      </c>
      <c r="U80" s="138">
        <v>5473</v>
      </c>
      <c r="V80" s="84"/>
    </row>
    <row r="81" spans="1:22" ht="13.5">
      <c r="A81" s="179" t="s">
        <v>85</v>
      </c>
      <c r="B81" s="82" t="s">
        <v>135</v>
      </c>
      <c r="C81" s="82"/>
      <c r="D81" s="82"/>
      <c r="E81" s="82"/>
      <c r="F81" s="82"/>
      <c r="G81" s="82"/>
      <c r="H81" s="82"/>
      <c r="I81" s="139"/>
      <c r="J81" s="78"/>
      <c r="K81" s="83">
        <v>1357</v>
      </c>
      <c r="L81" s="138">
        <v>715</v>
      </c>
      <c r="M81" s="140"/>
      <c r="N81" s="140"/>
      <c r="O81" s="138">
        <v>1005</v>
      </c>
      <c r="P81" s="141"/>
      <c r="Q81" s="140"/>
      <c r="R81" s="138">
        <v>1388</v>
      </c>
      <c r="S81" s="84">
        <v>7</v>
      </c>
      <c r="T81" s="85">
        <v>1491</v>
      </c>
      <c r="U81" s="138">
        <v>1388</v>
      </c>
      <c r="V81" s="84"/>
    </row>
    <row r="82" spans="1:22" ht="13.5">
      <c r="A82" s="179" t="s">
        <v>136</v>
      </c>
      <c r="B82" s="82" t="s">
        <v>137</v>
      </c>
      <c r="C82" s="82"/>
      <c r="D82" s="82"/>
      <c r="E82" s="82"/>
      <c r="F82" s="82"/>
      <c r="G82" s="82"/>
      <c r="H82" s="82"/>
      <c r="I82" s="139"/>
      <c r="J82" s="78"/>
      <c r="K82" s="83">
        <v>2943</v>
      </c>
      <c r="L82" s="138">
        <v>6174</v>
      </c>
      <c r="M82" s="140"/>
      <c r="N82" s="140"/>
      <c r="O82" s="138">
        <v>7837</v>
      </c>
      <c r="P82" s="138"/>
      <c r="Q82" s="140"/>
      <c r="R82" s="339">
        <v>9749</v>
      </c>
      <c r="S82" s="84"/>
      <c r="T82" s="85">
        <v>5191</v>
      </c>
      <c r="U82" s="138">
        <v>9749</v>
      </c>
      <c r="V82" s="84"/>
    </row>
    <row r="83" spans="1:22" ht="13.5">
      <c r="A83" s="179" t="s">
        <v>138</v>
      </c>
      <c r="B83" s="82" t="s">
        <v>139</v>
      </c>
      <c r="C83" s="82"/>
      <c r="D83" s="82"/>
      <c r="E83" s="82"/>
      <c r="F83" s="82"/>
      <c r="G83" s="82"/>
      <c r="H83" s="82"/>
      <c r="I83" s="139">
        <v>0</v>
      </c>
      <c r="J83" s="78"/>
      <c r="K83" s="83">
        <v>0</v>
      </c>
      <c r="L83" s="138">
        <v>0</v>
      </c>
      <c r="M83" s="140">
        <v>0</v>
      </c>
      <c r="N83" s="140">
        <v>0</v>
      </c>
      <c r="O83" s="138">
        <v>0</v>
      </c>
      <c r="P83" s="138"/>
      <c r="Q83" s="140"/>
      <c r="R83" s="138">
        <v>0</v>
      </c>
      <c r="S83" s="84"/>
      <c r="T83" s="85">
        <v>0</v>
      </c>
      <c r="U83" s="138">
        <v>0</v>
      </c>
      <c r="V83" s="84"/>
    </row>
    <row r="84" spans="1:22" ht="13.5">
      <c r="A84" s="179" t="s">
        <v>114</v>
      </c>
      <c r="B84" s="82" t="s">
        <v>140</v>
      </c>
      <c r="C84" s="82"/>
      <c r="D84" s="82"/>
      <c r="E84" s="82"/>
      <c r="F84" s="82"/>
      <c r="G84" s="82"/>
      <c r="H84" s="82"/>
      <c r="I84" s="139"/>
      <c r="J84" s="78"/>
      <c r="K84" s="83">
        <f aca="true" t="shared" si="10" ref="K84:T84">SUM(K85:K87)</f>
        <v>7836</v>
      </c>
      <c r="L84" s="78">
        <f>SUM(L85:L88)</f>
        <v>3913</v>
      </c>
      <c r="M84" s="83">
        <f t="shared" si="10"/>
        <v>0</v>
      </c>
      <c r="N84" s="83">
        <f t="shared" si="10"/>
        <v>0</v>
      </c>
      <c r="O84" s="78">
        <f>SUM(O85:O87)</f>
        <v>3969</v>
      </c>
      <c r="P84" s="83">
        <f t="shared" si="10"/>
        <v>0</v>
      </c>
      <c r="Q84" s="83">
        <f t="shared" si="10"/>
        <v>0</v>
      </c>
      <c r="R84" s="78">
        <f t="shared" si="10"/>
        <v>3205</v>
      </c>
      <c r="S84" s="83">
        <f t="shared" si="10"/>
        <v>-218</v>
      </c>
      <c r="T84" s="83">
        <f t="shared" si="10"/>
        <v>8138</v>
      </c>
      <c r="U84" s="78">
        <v>3205</v>
      </c>
      <c r="V84" s="84"/>
    </row>
    <row r="85" spans="1:22" ht="13.5">
      <c r="A85" s="179"/>
      <c r="B85" s="82" t="s">
        <v>141</v>
      </c>
      <c r="C85" s="183"/>
      <c r="D85" s="82"/>
      <c r="E85" s="82"/>
      <c r="F85" s="82"/>
      <c r="G85" s="82"/>
      <c r="H85" s="82"/>
      <c r="I85" s="139"/>
      <c r="J85" s="184"/>
      <c r="K85" s="173">
        <v>5384</v>
      </c>
      <c r="L85" s="138">
        <v>1859</v>
      </c>
      <c r="M85" s="140"/>
      <c r="N85" s="140"/>
      <c r="O85" s="138">
        <v>1944</v>
      </c>
      <c r="P85" s="138"/>
      <c r="Q85" s="140"/>
      <c r="R85" s="138">
        <v>1503</v>
      </c>
      <c r="S85" s="84"/>
      <c r="T85" s="85">
        <v>5693</v>
      </c>
      <c r="U85" s="138">
        <v>1503</v>
      </c>
      <c r="V85" s="84"/>
    </row>
    <row r="86" spans="1:22" ht="13.5">
      <c r="A86" s="179"/>
      <c r="B86" s="82" t="s">
        <v>142</v>
      </c>
      <c r="C86" s="183"/>
      <c r="D86" s="82"/>
      <c r="E86" s="82"/>
      <c r="F86" s="82"/>
      <c r="G86" s="82"/>
      <c r="H86" s="82"/>
      <c r="I86" s="139"/>
      <c r="J86" s="184"/>
      <c r="K86" s="173">
        <v>0</v>
      </c>
      <c r="L86" s="138">
        <v>30</v>
      </c>
      <c r="M86" s="140">
        <v>0</v>
      </c>
      <c r="N86" s="140"/>
      <c r="O86" s="138">
        <v>55</v>
      </c>
      <c r="P86" s="138"/>
      <c r="Q86" s="140"/>
      <c r="R86" s="138">
        <v>0</v>
      </c>
      <c r="S86" s="84"/>
      <c r="T86" s="85">
        <v>20</v>
      </c>
      <c r="U86" s="138">
        <v>0</v>
      </c>
      <c r="V86" s="84"/>
    </row>
    <row r="87" spans="1:22" ht="13.5">
      <c r="A87" s="179"/>
      <c r="B87" s="82" t="s">
        <v>143</v>
      </c>
      <c r="C87" s="82"/>
      <c r="D87" s="82"/>
      <c r="E87" s="82"/>
      <c r="F87" s="82"/>
      <c r="G87" s="82"/>
      <c r="H87" s="82"/>
      <c r="I87" s="139"/>
      <c r="J87" s="184"/>
      <c r="K87" s="173">
        <v>2452</v>
      </c>
      <c r="L87" s="138">
        <v>1968</v>
      </c>
      <c r="M87" s="140"/>
      <c r="N87" s="140"/>
      <c r="O87" s="138">
        <v>1970</v>
      </c>
      <c r="P87" s="138"/>
      <c r="Q87" s="140"/>
      <c r="R87" s="138">
        <v>1702</v>
      </c>
      <c r="S87" s="84">
        <v>-218</v>
      </c>
      <c r="T87" s="85">
        <v>2425</v>
      </c>
      <c r="U87" s="138">
        <v>1702</v>
      </c>
      <c r="V87" s="84"/>
    </row>
    <row r="88" spans="1:22" ht="14.25" thickBot="1">
      <c r="A88" s="179"/>
      <c r="B88" s="82" t="s">
        <v>144</v>
      </c>
      <c r="C88" s="82"/>
      <c r="D88" s="82"/>
      <c r="E88" s="82"/>
      <c r="F88" s="82"/>
      <c r="G88" s="82"/>
      <c r="H88" s="82"/>
      <c r="I88" s="139"/>
      <c r="J88" s="184"/>
      <c r="K88" s="173"/>
      <c r="L88" s="164">
        <v>56</v>
      </c>
      <c r="M88" s="185"/>
      <c r="N88" s="185"/>
      <c r="O88" s="164">
        <v>0</v>
      </c>
      <c r="P88" s="186"/>
      <c r="Q88" s="185"/>
      <c r="R88" s="164">
        <v>0</v>
      </c>
      <c r="S88" s="84"/>
      <c r="T88" s="85">
        <v>0</v>
      </c>
      <c r="U88" s="164">
        <v>0</v>
      </c>
      <c r="V88" s="84"/>
    </row>
    <row r="89" spans="1:22" s="72" customFormat="1" ht="14.25" thickBot="1">
      <c r="A89" s="187"/>
      <c r="B89" s="188" t="s">
        <v>145</v>
      </c>
      <c r="C89" s="188"/>
      <c r="D89" s="188"/>
      <c r="E89" s="188"/>
      <c r="F89" s="188"/>
      <c r="G89" s="188"/>
      <c r="H89" s="188"/>
      <c r="I89" s="154">
        <f>SUM(I80:I84)</f>
        <v>0</v>
      </c>
      <c r="J89" s="154">
        <f>SUM(J80:J88)</f>
        <v>0</v>
      </c>
      <c r="K89" s="160">
        <f aca="true" t="shared" si="11" ref="K89:Q89">SUM(K80:K84)</f>
        <v>16657</v>
      </c>
      <c r="L89" s="170">
        <f>SUM(L80:L84)</f>
        <v>13945</v>
      </c>
      <c r="M89" s="189">
        <f t="shared" si="11"/>
        <v>0</v>
      </c>
      <c r="N89" s="189">
        <f t="shared" si="11"/>
        <v>0</v>
      </c>
      <c r="O89" s="170">
        <f>SUM(O80:O84)</f>
        <v>17840</v>
      </c>
      <c r="P89" s="189">
        <f t="shared" si="11"/>
        <v>0</v>
      </c>
      <c r="Q89" s="189">
        <f t="shared" si="11"/>
        <v>0</v>
      </c>
      <c r="R89" s="170">
        <f>SUM(R80:R84)</f>
        <v>19815</v>
      </c>
      <c r="S89" s="99">
        <f>SUM(S80:S84)</f>
        <v>-191</v>
      </c>
      <c r="T89" s="160">
        <f>SUM(T80:T84)</f>
        <v>20146</v>
      </c>
      <c r="U89" s="170">
        <f>SUM(U80:U84)</f>
        <v>19815</v>
      </c>
      <c r="V89" s="170">
        <f>SUM(V80:V84)</f>
        <v>0</v>
      </c>
    </row>
    <row r="90" spans="1:22" ht="13.5">
      <c r="A90" s="190" t="s">
        <v>146</v>
      </c>
      <c r="B90" s="191" t="s">
        <v>147</v>
      </c>
      <c r="C90" s="191"/>
      <c r="D90" s="191"/>
      <c r="E90" s="191"/>
      <c r="F90" s="191"/>
      <c r="G90" s="191"/>
      <c r="H90" s="191"/>
      <c r="I90" s="139"/>
      <c r="J90" s="78"/>
      <c r="K90" s="83">
        <v>1920</v>
      </c>
      <c r="L90" s="177">
        <v>2610</v>
      </c>
      <c r="M90" s="175"/>
      <c r="N90" s="175"/>
      <c r="O90" s="177">
        <v>10258</v>
      </c>
      <c r="P90" s="177"/>
      <c r="Q90" s="176"/>
      <c r="R90" s="177">
        <v>14550</v>
      </c>
      <c r="S90" s="77">
        <v>260</v>
      </c>
      <c r="T90" s="85">
        <v>3066</v>
      </c>
      <c r="U90" s="177">
        <v>0</v>
      </c>
      <c r="V90" s="77">
        <v>14550</v>
      </c>
    </row>
    <row r="91" spans="1:22" ht="13.5">
      <c r="A91" s="179" t="s">
        <v>148</v>
      </c>
      <c r="B91" s="82" t="s">
        <v>149</v>
      </c>
      <c r="C91" s="82"/>
      <c r="D91" s="82"/>
      <c r="E91" s="82"/>
      <c r="F91" s="82"/>
      <c r="G91" s="82"/>
      <c r="H91" s="82"/>
      <c r="I91" s="139"/>
      <c r="J91" s="78"/>
      <c r="K91" s="83">
        <v>6464</v>
      </c>
      <c r="L91" s="138">
        <v>0</v>
      </c>
      <c r="M91" s="140"/>
      <c r="N91" s="140"/>
      <c r="O91" s="138">
        <v>0</v>
      </c>
      <c r="P91" s="97"/>
      <c r="Q91" s="140"/>
      <c r="R91" s="138">
        <v>1000</v>
      </c>
      <c r="S91" s="77"/>
      <c r="T91" s="85">
        <v>1700</v>
      </c>
      <c r="U91" s="138">
        <v>0</v>
      </c>
      <c r="V91" s="77">
        <v>1000</v>
      </c>
    </row>
    <row r="92" spans="1:22" ht="13.5">
      <c r="A92" s="179" t="s">
        <v>150</v>
      </c>
      <c r="B92" s="82" t="s">
        <v>151</v>
      </c>
      <c r="C92" s="82"/>
      <c r="D92" s="82"/>
      <c r="E92" s="82"/>
      <c r="F92" s="82"/>
      <c r="G92" s="82"/>
      <c r="H92" s="82"/>
      <c r="I92" s="139"/>
      <c r="J92" s="78"/>
      <c r="K92" s="83">
        <v>0</v>
      </c>
      <c r="L92" s="138">
        <v>0</v>
      </c>
      <c r="M92" s="140">
        <v>0</v>
      </c>
      <c r="N92" s="140"/>
      <c r="O92" s="138"/>
      <c r="P92" s="138"/>
      <c r="Q92" s="158">
        <v>0</v>
      </c>
      <c r="R92" s="138">
        <v>0</v>
      </c>
      <c r="S92" s="77"/>
      <c r="T92" s="85">
        <v>452</v>
      </c>
      <c r="U92" s="138">
        <v>0</v>
      </c>
      <c r="V92" s="84"/>
    </row>
    <row r="93" spans="1:22" ht="13.5">
      <c r="A93" s="179"/>
      <c r="B93" s="82" t="s">
        <v>152</v>
      </c>
      <c r="C93" s="82"/>
      <c r="D93" s="82"/>
      <c r="E93" s="82"/>
      <c r="F93" s="82"/>
      <c r="G93" s="82"/>
      <c r="H93" s="192"/>
      <c r="I93" s="139"/>
      <c r="J93" s="78"/>
      <c r="K93" s="83">
        <v>0</v>
      </c>
      <c r="L93" s="138">
        <v>0</v>
      </c>
      <c r="M93" s="140">
        <v>0</v>
      </c>
      <c r="N93" s="140"/>
      <c r="O93" s="138">
        <v>0</v>
      </c>
      <c r="P93" s="157"/>
      <c r="Q93" s="158"/>
      <c r="R93" s="138">
        <v>0</v>
      </c>
      <c r="S93" s="77"/>
      <c r="T93" s="85">
        <v>452</v>
      </c>
      <c r="U93" s="138">
        <v>0</v>
      </c>
      <c r="V93" s="84"/>
    </row>
    <row r="94" spans="1:22" ht="13.5">
      <c r="A94" s="193"/>
      <c r="B94" s="89" t="s">
        <v>153</v>
      </c>
      <c r="C94" s="89"/>
      <c r="D94" s="89"/>
      <c r="E94" s="89"/>
      <c r="F94" s="89"/>
      <c r="G94" s="89"/>
      <c r="H94" s="194"/>
      <c r="I94" s="139"/>
      <c r="J94" s="78"/>
      <c r="K94" s="83">
        <v>0</v>
      </c>
      <c r="L94" s="138">
        <v>1300</v>
      </c>
      <c r="M94" s="140">
        <v>0</v>
      </c>
      <c r="N94" s="158"/>
      <c r="O94" s="138">
        <v>0</v>
      </c>
      <c r="P94" s="157"/>
      <c r="Q94" s="158"/>
      <c r="R94" s="138">
        <v>0</v>
      </c>
      <c r="S94" s="77"/>
      <c r="T94" s="85"/>
      <c r="U94" s="138">
        <v>0</v>
      </c>
      <c r="V94" s="84"/>
    </row>
    <row r="95" spans="1:22" ht="13.5">
      <c r="A95" s="187"/>
      <c r="B95" s="188" t="s">
        <v>154</v>
      </c>
      <c r="C95" s="188"/>
      <c r="D95" s="188"/>
      <c r="E95" s="188"/>
      <c r="F95" s="188"/>
      <c r="G95" s="188"/>
      <c r="H95" s="188"/>
      <c r="I95" s="154">
        <f>SUM(I88:I90)</f>
        <v>0</v>
      </c>
      <c r="J95" s="97">
        <f>SUM(J88:J94)</f>
        <v>0</v>
      </c>
      <c r="K95" s="98">
        <f>SUM(K88:K90,K94,)</f>
        <v>18577</v>
      </c>
      <c r="L95" s="97">
        <f>SUM(L90:L94)</f>
        <v>3910</v>
      </c>
      <c r="M95" s="97">
        <f aca="true" t="shared" si="12" ref="M95:U95">SUM(M90:M92)</f>
        <v>0</v>
      </c>
      <c r="N95" s="97">
        <f t="shared" si="12"/>
        <v>0</v>
      </c>
      <c r="O95" s="97">
        <f>SUM(O90:O92)</f>
        <v>10258</v>
      </c>
      <c r="P95" s="97">
        <f t="shared" si="12"/>
        <v>0</v>
      </c>
      <c r="Q95" s="97">
        <f t="shared" si="12"/>
        <v>0</v>
      </c>
      <c r="R95" s="97">
        <f t="shared" si="12"/>
        <v>15550</v>
      </c>
      <c r="S95" s="97">
        <f t="shared" si="12"/>
        <v>260</v>
      </c>
      <c r="T95" s="97">
        <f t="shared" si="12"/>
        <v>5218</v>
      </c>
      <c r="U95" s="97">
        <f t="shared" si="12"/>
        <v>0</v>
      </c>
      <c r="V95" s="97">
        <f>SUM(V90:V92)</f>
        <v>15550</v>
      </c>
    </row>
    <row r="96" spans="1:22" ht="13.5">
      <c r="A96" s="353" t="s">
        <v>155</v>
      </c>
      <c r="B96" s="354"/>
      <c r="C96" s="354"/>
      <c r="D96" s="354"/>
      <c r="E96" s="354"/>
      <c r="F96" s="354"/>
      <c r="G96" s="354"/>
      <c r="H96" s="89"/>
      <c r="I96" s="139"/>
      <c r="J96" s="78"/>
      <c r="K96" s="83">
        <v>309</v>
      </c>
      <c r="L96" s="138"/>
      <c r="M96" s="140"/>
      <c r="N96" s="158"/>
      <c r="O96" s="138">
        <v>0</v>
      </c>
      <c r="P96" s="157"/>
      <c r="Q96" s="158"/>
      <c r="R96" s="138">
        <v>0</v>
      </c>
      <c r="S96" s="77">
        <v>450</v>
      </c>
      <c r="T96" s="85">
        <v>450</v>
      </c>
      <c r="U96" s="138">
        <v>0</v>
      </c>
      <c r="V96" s="84"/>
    </row>
    <row r="97" spans="1:22" ht="13.5">
      <c r="A97" s="190" t="s">
        <v>156</v>
      </c>
      <c r="B97" s="191" t="s">
        <v>157</v>
      </c>
      <c r="C97" s="191"/>
      <c r="D97" s="191"/>
      <c r="E97" s="191"/>
      <c r="F97" s="191"/>
      <c r="G97" s="191"/>
      <c r="H97" s="191"/>
      <c r="I97" s="139">
        <v>0</v>
      </c>
      <c r="J97" s="78">
        <v>0</v>
      </c>
      <c r="K97" s="83">
        <v>0</v>
      </c>
      <c r="L97" s="138"/>
      <c r="M97" s="140">
        <v>0</v>
      </c>
      <c r="N97" s="158"/>
      <c r="O97" s="138"/>
      <c r="P97" s="157"/>
      <c r="Q97" s="158">
        <v>0</v>
      </c>
      <c r="R97" s="138"/>
      <c r="S97" s="77"/>
      <c r="T97" s="85"/>
      <c r="U97" s="138"/>
      <c r="V97" s="84"/>
    </row>
    <row r="98" spans="1:22" ht="13.5">
      <c r="A98" s="193" t="s">
        <v>158</v>
      </c>
      <c r="B98" s="89" t="s">
        <v>159</v>
      </c>
      <c r="C98" s="89"/>
      <c r="D98" s="89"/>
      <c r="E98" s="89"/>
      <c r="F98" s="89"/>
      <c r="G98" s="89"/>
      <c r="H98" s="89"/>
      <c r="I98" s="139">
        <v>0</v>
      </c>
      <c r="J98" s="78">
        <v>0</v>
      </c>
      <c r="K98" s="83">
        <v>0</v>
      </c>
      <c r="L98" s="138"/>
      <c r="M98" s="140">
        <v>0</v>
      </c>
      <c r="N98" s="140"/>
      <c r="O98" s="138"/>
      <c r="P98" s="157"/>
      <c r="Q98" s="158"/>
      <c r="R98" s="138"/>
      <c r="S98" s="77"/>
      <c r="T98" s="85"/>
      <c r="U98" s="138"/>
      <c r="V98" s="84"/>
    </row>
    <row r="99" spans="1:22" ht="14.25" thickBot="1">
      <c r="A99" s="193" t="s">
        <v>160</v>
      </c>
      <c r="B99" s="89" t="s">
        <v>161</v>
      </c>
      <c r="C99" s="89"/>
      <c r="D99" s="89"/>
      <c r="E99" s="89"/>
      <c r="F99" s="89"/>
      <c r="G99" s="89"/>
      <c r="H99" s="89"/>
      <c r="I99" s="139"/>
      <c r="J99" s="184"/>
      <c r="K99" s="173"/>
      <c r="L99" s="164">
        <v>22</v>
      </c>
      <c r="M99" s="165"/>
      <c r="N99" s="165"/>
      <c r="O99" s="164">
        <v>-61</v>
      </c>
      <c r="P99" s="166"/>
      <c r="Q99" s="166"/>
      <c r="R99" s="164"/>
      <c r="S99" s="77"/>
      <c r="T99" s="85"/>
      <c r="U99" s="164"/>
      <c r="V99" s="84"/>
    </row>
    <row r="100" spans="1:22" s="42" customFormat="1" ht="15.75" thickBot="1">
      <c r="A100" s="187"/>
      <c r="B100" s="188"/>
      <c r="C100" s="188"/>
      <c r="D100" s="188" t="s">
        <v>162</v>
      </c>
      <c r="E100" s="188"/>
      <c r="F100" s="188"/>
      <c r="G100" s="188"/>
      <c r="H100" s="188"/>
      <c r="I100" s="154" t="e">
        <f>SUM(I89,#REF!)</f>
        <v>#REF!</v>
      </c>
      <c r="J100" s="154" t="e">
        <f>SUM(J89,#REF!)</f>
        <v>#REF!</v>
      </c>
      <c r="K100" s="160" t="e">
        <f>SUM(K89,#REF!,K98)</f>
        <v>#REF!</v>
      </c>
      <c r="L100" s="170">
        <f>SUM(L89,L95,L98,L99)</f>
        <v>17877</v>
      </c>
      <c r="M100" s="170">
        <f>SUM(M89,M95,M98,M99)</f>
        <v>0</v>
      </c>
      <c r="N100" s="170">
        <f>SUM(N89,N95,N98,N99)</f>
        <v>0</v>
      </c>
      <c r="O100" s="170">
        <f>SUM(O89,O94,O95,O96,O97,O99)</f>
        <v>28037</v>
      </c>
      <c r="P100" s="170">
        <f>SUM(P89,P95,P98,P99)</f>
        <v>0</v>
      </c>
      <c r="Q100" s="170">
        <f>SUM(Q89,Q95,Q98,Q99)</f>
        <v>0</v>
      </c>
      <c r="R100" s="170">
        <f>SUM(R89,R95,R96,R97,R99)</f>
        <v>35365</v>
      </c>
      <c r="S100" s="99" t="e">
        <f>SUM(S89,#REF!,S98)</f>
        <v>#REF!</v>
      </c>
      <c r="T100" s="160" t="e">
        <f>SUM(T89,#REF!,T98)</f>
        <v>#REF!</v>
      </c>
      <c r="U100" s="170">
        <f>SUM(U89,U95,U96,U97,U99)</f>
        <v>19815</v>
      </c>
      <c r="V100" s="170">
        <f>SUM(V89,V95,V96,V97,V99)</f>
        <v>15550</v>
      </c>
    </row>
    <row r="101" spans="1:22" ht="14.25" thickBot="1">
      <c r="A101" s="195"/>
      <c r="B101" s="196" t="s">
        <v>163</v>
      </c>
      <c r="C101" s="196"/>
      <c r="D101" s="196"/>
      <c r="E101" s="196"/>
      <c r="F101" s="196"/>
      <c r="G101" s="196"/>
      <c r="H101" s="196"/>
      <c r="I101" s="197">
        <v>5</v>
      </c>
      <c r="J101" s="111"/>
      <c r="K101" s="198">
        <v>5</v>
      </c>
      <c r="L101" s="177">
        <v>2</v>
      </c>
      <c r="M101" s="175">
        <v>3</v>
      </c>
      <c r="N101" s="175">
        <v>5</v>
      </c>
      <c r="O101" s="177">
        <v>2</v>
      </c>
      <c r="P101" s="174"/>
      <c r="Q101" s="176">
        <v>5</v>
      </c>
      <c r="R101" s="177">
        <v>4</v>
      </c>
      <c r="S101" s="77"/>
      <c r="T101" s="85">
        <v>5</v>
      </c>
      <c r="U101" s="177">
        <v>4</v>
      </c>
      <c r="V101" s="84"/>
    </row>
    <row r="102" spans="1:12" ht="13.5">
      <c r="A102" s="183"/>
      <c r="B102" s="183"/>
      <c r="C102" s="183"/>
      <c r="D102" s="183"/>
      <c r="E102" s="183"/>
      <c r="F102" s="183"/>
      <c r="G102" s="183"/>
      <c r="H102" s="183"/>
      <c r="I102" s="199"/>
      <c r="J102" s="199"/>
      <c r="K102" s="199"/>
      <c r="L102" s="82"/>
    </row>
    <row r="103" spans="9:11" ht="13.5">
      <c r="I103" s="113"/>
      <c r="J103" s="113"/>
      <c r="K103" s="113"/>
    </row>
    <row r="104" spans="9:11" ht="13.5">
      <c r="I104" s="200"/>
      <c r="J104" s="200"/>
      <c r="K104" s="200"/>
    </row>
    <row r="105" spans="9:11" ht="13.5">
      <c r="I105" s="200"/>
      <c r="J105" s="200"/>
      <c r="K105" s="200"/>
    </row>
    <row r="106" spans="9:11" ht="13.5">
      <c r="I106" s="200"/>
      <c r="J106" s="200"/>
      <c r="K106" s="200"/>
    </row>
    <row r="107" spans="9:11" ht="13.5">
      <c r="I107" s="200"/>
      <c r="J107" s="200"/>
      <c r="K107" s="200"/>
    </row>
    <row r="108" spans="9:11" ht="13.5">
      <c r="I108" s="200"/>
      <c r="J108" s="200"/>
      <c r="K108" s="200"/>
    </row>
    <row r="109" spans="9:11" ht="13.5">
      <c r="I109" s="200"/>
      <c r="J109" s="200"/>
      <c r="K109" s="200"/>
    </row>
    <row r="110" spans="9:11" ht="13.5">
      <c r="I110" s="200"/>
      <c r="J110" s="200"/>
      <c r="K110" s="200"/>
    </row>
    <row r="111" spans="9:11" ht="13.5">
      <c r="I111" s="200"/>
      <c r="J111" s="200"/>
      <c r="K111" s="200"/>
    </row>
    <row r="112" spans="9:11" ht="13.5">
      <c r="I112" s="200"/>
      <c r="J112" s="200"/>
      <c r="K112" s="200"/>
    </row>
    <row r="113" spans="9:11" ht="13.5">
      <c r="I113" s="200"/>
      <c r="J113" s="200"/>
      <c r="K113" s="200"/>
    </row>
    <row r="114" spans="9:11" ht="13.5">
      <c r="I114" s="200"/>
      <c r="J114" s="200"/>
      <c r="K114" s="200"/>
    </row>
    <row r="115" spans="9:11" ht="13.5">
      <c r="I115" s="200"/>
      <c r="J115" s="200"/>
      <c r="K115" s="200"/>
    </row>
    <row r="116" spans="9:11" ht="13.5">
      <c r="I116" s="200"/>
      <c r="J116" s="200"/>
      <c r="K116" s="200"/>
    </row>
    <row r="117" spans="9:11" ht="13.5">
      <c r="I117" s="200"/>
      <c r="J117" s="200"/>
      <c r="K117" s="200"/>
    </row>
    <row r="118" spans="9:11" ht="13.5">
      <c r="I118" s="200"/>
      <c r="J118" s="200"/>
      <c r="K118" s="200"/>
    </row>
    <row r="119" spans="9:11" ht="13.5">
      <c r="I119" s="200"/>
      <c r="J119" s="200"/>
      <c r="K119" s="200"/>
    </row>
    <row r="120" spans="9:11" ht="13.5">
      <c r="I120" s="200"/>
      <c r="J120" s="200"/>
      <c r="K120" s="200"/>
    </row>
    <row r="121" spans="9:11" ht="13.5">
      <c r="I121" s="200"/>
      <c r="J121" s="200"/>
      <c r="K121" s="200"/>
    </row>
    <row r="122" spans="9:11" ht="13.5">
      <c r="I122" s="200"/>
      <c r="J122" s="200"/>
      <c r="K122" s="200"/>
    </row>
    <row r="123" spans="9:11" ht="13.5">
      <c r="I123" s="200"/>
      <c r="J123" s="200"/>
      <c r="K123" s="200"/>
    </row>
    <row r="124" spans="9:11" ht="13.5">
      <c r="I124" s="200"/>
      <c r="J124" s="200"/>
      <c r="K124" s="200"/>
    </row>
    <row r="125" spans="9:11" ht="13.5">
      <c r="I125" s="200"/>
      <c r="J125" s="200"/>
      <c r="K125" s="200"/>
    </row>
    <row r="126" spans="9:11" ht="13.5">
      <c r="I126" s="200"/>
      <c r="J126" s="200"/>
      <c r="K126" s="200"/>
    </row>
    <row r="127" spans="9:11" ht="13.5">
      <c r="I127" s="200"/>
      <c r="J127" s="200"/>
      <c r="K127" s="200"/>
    </row>
    <row r="128" spans="9:11" ht="13.5">
      <c r="I128" s="200"/>
      <c r="J128" s="200"/>
      <c r="K128" s="200"/>
    </row>
    <row r="129" spans="9:11" ht="13.5">
      <c r="I129" s="200"/>
      <c r="J129" s="200"/>
      <c r="K129" s="200"/>
    </row>
    <row r="130" spans="9:11" ht="13.5">
      <c r="I130" s="200"/>
      <c r="J130" s="200"/>
      <c r="K130" s="200"/>
    </row>
    <row r="131" spans="9:11" ht="13.5">
      <c r="I131" s="200"/>
      <c r="J131" s="200"/>
      <c r="K131" s="200"/>
    </row>
    <row r="132" spans="9:11" ht="13.5">
      <c r="I132" s="200"/>
      <c r="J132" s="200"/>
      <c r="K132" s="200"/>
    </row>
    <row r="133" spans="9:11" ht="13.5">
      <c r="I133" s="200"/>
      <c r="J133" s="200"/>
      <c r="K133" s="200"/>
    </row>
    <row r="134" spans="9:11" ht="13.5">
      <c r="I134" s="200"/>
      <c r="J134" s="200"/>
      <c r="K134" s="200"/>
    </row>
    <row r="135" spans="9:11" ht="13.5">
      <c r="I135" s="200"/>
      <c r="J135" s="200"/>
      <c r="K135" s="200"/>
    </row>
    <row r="136" spans="9:11" ht="13.5">
      <c r="I136" s="200"/>
      <c r="J136" s="200"/>
      <c r="K136" s="200"/>
    </row>
    <row r="137" spans="9:11" ht="13.5">
      <c r="I137" s="200"/>
      <c r="J137" s="200"/>
      <c r="K137" s="200"/>
    </row>
    <row r="138" spans="9:11" ht="13.5">
      <c r="I138" s="200"/>
      <c r="J138" s="200"/>
      <c r="K138" s="200"/>
    </row>
    <row r="139" spans="9:11" ht="13.5">
      <c r="I139" s="200"/>
      <c r="J139" s="200"/>
      <c r="K139" s="200"/>
    </row>
    <row r="140" spans="9:11" ht="13.5">
      <c r="I140" s="200"/>
      <c r="J140" s="200"/>
      <c r="K140" s="200"/>
    </row>
    <row r="141" spans="9:11" ht="13.5">
      <c r="I141" s="200"/>
      <c r="J141" s="200"/>
      <c r="K141" s="200"/>
    </row>
    <row r="142" spans="9:11" ht="13.5">
      <c r="I142" s="200"/>
      <c r="J142" s="200"/>
      <c r="K142" s="200"/>
    </row>
    <row r="143" spans="9:11" ht="13.5">
      <c r="I143" s="200"/>
      <c r="J143" s="200"/>
      <c r="K143" s="200"/>
    </row>
    <row r="144" spans="9:11" ht="13.5">
      <c r="I144" s="200"/>
      <c r="J144" s="200"/>
      <c r="K144" s="200"/>
    </row>
    <row r="145" spans="9:11" ht="13.5">
      <c r="I145" s="200"/>
      <c r="J145" s="200"/>
      <c r="K145" s="200"/>
    </row>
    <row r="146" spans="9:11" ht="13.5">
      <c r="I146" s="200"/>
      <c r="J146" s="200"/>
      <c r="K146" s="200"/>
    </row>
    <row r="147" spans="9:11" ht="13.5">
      <c r="I147" s="200"/>
      <c r="J147" s="200"/>
      <c r="K147" s="200"/>
    </row>
    <row r="148" spans="9:11" ht="13.5">
      <c r="I148" s="200"/>
      <c r="J148" s="200"/>
      <c r="K148" s="200"/>
    </row>
    <row r="149" spans="9:11" ht="13.5">
      <c r="I149" s="200"/>
      <c r="J149" s="200"/>
      <c r="K149" s="200"/>
    </row>
    <row r="150" spans="9:11" ht="13.5">
      <c r="I150" s="200"/>
      <c r="J150" s="200"/>
      <c r="K150" s="200"/>
    </row>
    <row r="151" spans="9:11" ht="13.5">
      <c r="I151" s="200"/>
      <c r="J151" s="200"/>
      <c r="K151" s="200"/>
    </row>
    <row r="152" spans="9:11" ht="13.5">
      <c r="I152" s="200"/>
      <c r="J152" s="200"/>
      <c r="K152" s="200"/>
    </row>
    <row r="153" spans="9:11" ht="13.5">
      <c r="I153" s="200"/>
      <c r="J153" s="200"/>
      <c r="K153" s="200"/>
    </row>
    <row r="154" spans="9:11" ht="13.5">
      <c r="I154" s="200"/>
      <c r="J154" s="200"/>
      <c r="K154" s="200"/>
    </row>
    <row r="155" spans="9:11" ht="13.5">
      <c r="I155" s="200"/>
      <c r="J155" s="200"/>
      <c r="K155" s="200"/>
    </row>
    <row r="156" spans="9:11" ht="13.5">
      <c r="I156" s="200"/>
      <c r="J156" s="200"/>
      <c r="K156" s="200"/>
    </row>
    <row r="157" spans="9:11" ht="13.5">
      <c r="I157" s="200"/>
      <c r="J157" s="200"/>
      <c r="K157" s="200"/>
    </row>
    <row r="158" spans="9:11" ht="13.5">
      <c r="I158" s="200"/>
      <c r="J158" s="200"/>
      <c r="K158" s="200"/>
    </row>
    <row r="159" spans="9:11" ht="13.5">
      <c r="I159" s="200"/>
      <c r="J159" s="200"/>
      <c r="K159" s="200"/>
    </row>
    <row r="160" spans="9:11" ht="13.5">
      <c r="I160" s="200"/>
      <c r="J160" s="200"/>
      <c r="K160" s="200"/>
    </row>
    <row r="161" spans="9:11" ht="13.5">
      <c r="I161" s="200"/>
      <c r="J161" s="200"/>
      <c r="K161" s="200"/>
    </row>
    <row r="162" spans="9:11" ht="13.5">
      <c r="I162" s="200"/>
      <c r="J162" s="200"/>
      <c r="K162" s="200"/>
    </row>
    <row r="163" spans="9:11" ht="13.5">
      <c r="I163" s="200"/>
      <c r="J163" s="200"/>
      <c r="K163" s="200"/>
    </row>
    <row r="164" spans="9:11" ht="13.5">
      <c r="I164" s="200"/>
      <c r="J164" s="200"/>
      <c r="K164" s="200"/>
    </row>
    <row r="165" spans="9:11" ht="13.5">
      <c r="I165" s="200"/>
      <c r="J165" s="200"/>
      <c r="K165" s="200"/>
    </row>
    <row r="166" spans="9:11" ht="13.5">
      <c r="I166" s="200"/>
      <c r="J166" s="200"/>
      <c r="K166" s="200"/>
    </row>
    <row r="167" spans="9:11" ht="13.5">
      <c r="I167" s="200"/>
      <c r="J167" s="200"/>
      <c r="K167" s="200"/>
    </row>
    <row r="168" spans="9:11" ht="13.5">
      <c r="I168" s="200"/>
      <c r="J168" s="200"/>
      <c r="K168" s="200"/>
    </row>
    <row r="169" spans="9:11" ht="13.5">
      <c r="I169" s="200"/>
      <c r="J169" s="200"/>
      <c r="K169" s="200"/>
    </row>
    <row r="170" spans="9:11" ht="13.5">
      <c r="I170" s="200"/>
      <c r="J170" s="200"/>
      <c r="K170" s="200"/>
    </row>
    <row r="171" spans="9:11" ht="13.5">
      <c r="I171" s="200"/>
      <c r="J171" s="200"/>
      <c r="K171" s="200"/>
    </row>
    <row r="172" spans="9:11" ht="13.5">
      <c r="I172" s="200"/>
      <c r="J172" s="200"/>
      <c r="K172" s="200"/>
    </row>
    <row r="173" spans="9:11" ht="13.5">
      <c r="I173" s="200"/>
      <c r="J173" s="200"/>
      <c r="K173" s="200"/>
    </row>
    <row r="174" spans="9:11" ht="13.5">
      <c r="I174" s="200"/>
      <c r="J174" s="200"/>
      <c r="K174" s="200"/>
    </row>
    <row r="175" spans="9:11" ht="13.5">
      <c r="I175" s="200"/>
      <c r="J175" s="200"/>
      <c r="K175" s="200"/>
    </row>
    <row r="176" spans="9:11" ht="13.5">
      <c r="I176" s="200"/>
      <c r="J176" s="200"/>
      <c r="K176" s="200"/>
    </row>
    <row r="177" spans="9:11" ht="13.5">
      <c r="I177" s="200"/>
      <c r="J177" s="200"/>
      <c r="K177" s="200"/>
    </row>
    <row r="178" spans="9:11" ht="13.5">
      <c r="I178" s="200"/>
      <c r="J178" s="200"/>
      <c r="K178" s="200"/>
    </row>
    <row r="179" spans="9:11" ht="13.5">
      <c r="I179" s="200"/>
      <c r="J179" s="200"/>
      <c r="K179" s="200"/>
    </row>
    <row r="180" spans="9:11" ht="13.5">
      <c r="I180" s="200"/>
      <c r="J180" s="200"/>
      <c r="K180" s="200"/>
    </row>
    <row r="181" spans="9:11" ht="13.5">
      <c r="I181" s="200"/>
      <c r="J181" s="200"/>
      <c r="K181" s="200"/>
    </row>
    <row r="182" spans="9:11" ht="13.5">
      <c r="I182" s="200"/>
      <c r="J182" s="200"/>
      <c r="K182" s="200"/>
    </row>
    <row r="183" spans="9:11" ht="13.5">
      <c r="I183" s="200"/>
      <c r="J183" s="200"/>
      <c r="K183" s="200"/>
    </row>
    <row r="184" spans="9:11" ht="13.5">
      <c r="I184" s="200"/>
      <c r="J184" s="200"/>
      <c r="K184" s="200"/>
    </row>
    <row r="185" spans="9:11" ht="13.5">
      <c r="I185" s="200"/>
      <c r="J185" s="200"/>
      <c r="K185" s="200"/>
    </row>
    <row r="186" spans="9:11" ht="13.5">
      <c r="I186" s="200"/>
      <c r="J186" s="200"/>
      <c r="K186" s="200"/>
    </row>
    <row r="187" spans="9:11" ht="13.5">
      <c r="I187" s="200"/>
      <c r="J187" s="200"/>
      <c r="K187" s="200"/>
    </row>
    <row r="188" spans="9:11" ht="13.5">
      <c r="I188" s="200"/>
      <c r="J188" s="200"/>
      <c r="K188" s="200"/>
    </row>
    <row r="189" spans="9:11" ht="13.5">
      <c r="I189" s="200"/>
      <c r="J189" s="200"/>
      <c r="K189" s="200"/>
    </row>
    <row r="190" spans="9:11" ht="13.5">
      <c r="I190" s="200"/>
      <c r="J190" s="200"/>
      <c r="K190" s="200"/>
    </row>
    <row r="191" spans="9:11" ht="13.5">
      <c r="I191" s="200"/>
      <c r="J191" s="200"/>
      <c r="K191" s="200"/>
    </row>
    <row r="192" spans="9:11" ht="13.5">
      <c r="I192" s="200"/>
      <c r="J192" s="200"/>
      <c r="K192" s="200"/>
    </row>
    <row r="193" spans="9:11" ht="13.5">
      <c r="I193" s="200"/>
      <c r="J193" s="200"/>
      <c r="K193" s="200"/>
    </row>
    <row r="194" spans="9:11" ht="13.5">
      <c r="I194" s="200"/>
      <c r="J194" s="200"/>
      <c r="K194" s="200"/>
    </row>
    <row r="195" spans="9:11" ht="13.5">
      <c r="I195" s="200"/>
      <c r="J195" s="200"/>
      <c r="K195" s="200"/>
    </row>
    <row r="196" spans="9:11" ht="13.5">
      <c r="I196" s="200"/>
      <c r="J196" s="200"/>
      <c r="K196" s="200"/>
    </row>
    <row r="197" spans="9:11" ht="13.5">
      <c r="I197" s="200"/>
      <c r="J197" s="200"/>
      <c r="K197" s="200"/>
    </row>
    <row r="198" spans="9:11" ht="13.5">
      <c r="I198" s="200"/>
      <c r="J198" s="200"/>
      <c r="K198" s="200"/>
    </row>
    <row r="199" spans="9:11" ht="13.5">
      <c r="I199" s="200"/>
      <c r="J199" s="200"/>
      <c r="K199" s="200"/>
    </row>
    <row r="200" spans="9:11" ht="13.5">
      <c r="I200" s="200"/>
      <c r="J200" s="200"/>
      <c r="K200" s="200"/>
    </row>
    <row r="201" spans="9:11" ht="13.5">
      <c r="I201" s="200"/>
      <c r="J201" s="200"/>
      <c r="K201" s="200"/>
    </row>
    <row r="202" spans="9:11" ht="13.5">
      <c r="I202" s="200"/>
      <c r="J202" s="200"/>
      <c r="K202" s="200"/>
    </row>
    <row r="203" spans="9:11" ht="13.5">
      <c r="I203" s="200"/>
      <c r="J203" s="200"/>
      <c r="K203" s="200"/>
    </row>
    <row r="204" spans="9:11" ht="13.5">
      <c r="I204" s="200"/>
      <c r="J204" s="200"/>
      <c r="K204" s="200"/>
    </row>
    <row r="205" spans="9:11" ht="13.5">
      <c r="I205" s="200"/>
      <c r="J205" s="200"/>
      <c r="K205" s="200"/>
    </row>
    <row r="206" spans="9:11" ht="13.5">
      <c r="I206" s="200"/>
      <c r="J206" s="200"/>
      <c r="K206" s="200"/>
    </row>
    <row r="207" spans="9:11" ht="13.5">
      <c r="I207" s="200"/>
      <c r="J207" s="200"/>
      <c r="K207" s="200"/>
    </row>
    <row r="208" spans="9:11" ht="13.5">
      <c r="I208" s="200"/>
      <c r="J208" s="200"/>
      <c r="K208" s="200"/>
    </row>
    <row r="209" spans="9:11" ht="13.5">
      <c r="I209" s="200"/>
      <c r="J209" s="200"/>
      <c r="K209" s="200"/>
    </row>
    <row r="210" spans="9:11" ht="13.5">
      <c r="I210" s="200"/>
      <c r="J210" s="200"/>
      <c r="K210" s="200"/>
    </row>
    <row r="211" spans="9:11" ht="13.5">
      <c r="I211" s="200"/>
      <c r="J211" s="200"/>
      <c r="K211" s="200"/>
    </row>
    <row r="212" spans="9:11" ht="13.5">
      <c r="I212" s="200"/>
      <c r="J212" s="200"/>
      <c r="K212" s="200"/>
    </row>
    <row r="213" spans="9:11" ht="13.5">
      <c r="I213" s="200"/>
      <c r="J213" s="200"/>
      <c r="K213" s="200"/>
    </row>
    <row r="214" spans="9:11" ht="13.5">
      <c r="I214" s="200"/>
      <c r="J214" s="200"/>
      <c r="K214" s="200"/>
    </row>
    <row r="215" spans="9:11" ht="13.5">
      <c r="I215" s="200"/>
      <c r="J215" s="200"/>
      <c r="K215" s="200"/>
    </row>
    <row r="216" spans="9:11" ht="13.5">
      <c r="I216" s="200"/>
      <c r="J216" s="200"/>
      <c r="K216" s="200"/>
    </row>
    <row r="217" spans="9:11" ht="13.5">
      <c r="I217" s="200"/>
      <c r="J217" s="200"/>
      <c r="K217" s="200"/>
    </row>
    <row r="218" spans="9:11" ht="13.5">
      <c r="I218" s="200"/>
      <c r="J218" s="200"/>
      <c r="K218" s="200"/>
    </row>
    <row r="219" spans="9:11" ht="13.5">
      <c r="I219" s="200"/>
      <c r="J219" s="200"/>
      <c r="K219" s="200"/>
    </row>
    <row r="220" spans="9:11" ht="13.5">
      <c r="I220" s="200"/>
      <c r="J220" s="200"/>
      <c r="K220" s="200"/>
    </row>
    <row r="221" spans="9:11" ht="13.5">
      <c r="I221" s="200"/>
      <c r="J221" s="200"/>
      <c r="K221" s="200"/>
    </row>
    <row r="222" spans="9:11" ht="13.5">
      <c r="I222" s="200"/>
      <c r="J222" s="200"/>
      <c r="K222" s="200"/>
    </row>
    <row r="223" spans="9:11" ht="13.5">
      <c r="I223" s="200"/>
      <c r="J223" s="200"/>
      <c r="K223" s="200"/>
    </row>
    <row r="224" spans="9:11" ht="13.5">
      <c r="I224" s="200"/>
      <c r="J224" s="200"/>
      <c r="K224" s="200"/>
    </row>
    <row r="225" spans="9:11" ht="13.5">
      <c r="I225" s="200"/>
      <c r="J225" s="200"/>
      <c r="K225" s="200"/>
    </row>
    <row r="226" spans="9:11" ht="13.5">
      <c r="I226" s="200"/>
      <c r="J226" s="200"/>
      <c r="K226" s="200"/>
    </row>
    <row r="227" spans="9:11" ht="13.5">
      <c r="I227" s="200"/>
      <c r="J227" s="200"/>
      <c r="K227" s="200"/>
    </row>
    <row r="228" spans="9:11" ht="13.5">
      <c r="I228" s="200"/>
      <c r="J228" s="200"/>
      <c r="K228" s="200"/>
    </row>
    <row r="229" spans="9:11" ht="13.5">
      <c r="I229" s="200"/>
      <c r="J229" s="200"/>
      <c r="K229" s="200"/>
    </row>
    <row r="230" spans="9:11" ht="13.5">
      <c r="I230" s="200"/>
      <c r="J230" s="200"/>
      <c r="K230" s="200"/>
    </row>
    <row r="231" spans="9:11" ht="13.5">
      <c r="I231" s="200"/>
      <c r="J231" s="200"/>
      <c r="K231" s="200"/>
    </row>
    <row r="232" spans="9:11" ht="13.5">
      <c r="I232" s="200"/>
      <c r="J232" s="200"/>
      <c r="K232" s="200"/>
    </row>
    <row r="233" spans="9:11" ht="13.5">
      <c r="I233" s="200"/>
      <c r="J233" s="200"/>
      <c r="K233" s="200"/>
    </row>
    <row r="234" spans="9:11" ht="13.5">
      <c r="I234" s="200"/>
      <c r="J234" s="200"/>
      <c r="K234" s="200"/>
    </row>
    <row r="235" spans="9:11" ht="13.5">
      <c r="I235" s="200"/>
      <c r="J235" s="200"/>
      <c r="K235" s="200"/>
    </row>
    <row r="236" spans="9:11" ht="13.5">
      <c r="I236" s="200"/>
      <c r="J236" s="200"/>
      <c r="K236" s="200"/>
    </row>
    <row r="237" spans="9:11" ht="13.5">
      <c r="I237" s="200"/>
      <c r="J237" s="200"/>
      <c r="K237" s="200"/>
    </row>
    <row r="238" spans="9:11" ht="13.5">
      <c r="I238" s="200"/>
      <c r="J238" s="200"/>
      <c r="K238" s="200"/>
    </row>
    <row r="239" spans="9:11" ht="13.5">
      <c r="I239" s="200"/>
      <c r="J239" s="200"/>
      <c r="K239" s="200"/>
    </row>
    <row r="240" spans="9:11" ht="13.5">
      <c r="I240" s="200"/>
      <c r="J240" s="200"/>
      <c r="K240" s="200"/>
    </row>
    <row r="241" spans="9:11" ht="13.5">
      <c r="I241" s="200"/>
      <c r="J241" s="200"/>
      <c r="K241" s="200"/>
    </row>
    <row r="242" spans="9:11" ht="13.5">
      <c r="I242" s="200"/>
      <c r="J242" s="200"/>
      <c r="K242" s="200"/>
    </row>
    <row r="243" spans="9:11" ht="13.5">
      <c r="I243" s="200"/>
      <c r="J243" s="200"/>
      <c r="K243" s="200"/>
    </row>
    <row r="244" spans="9:11" ht="13.5">
      <c r="I244" s="200"/>
      <c r="J244" s="200"/>
      <c r="K244" s="200"/>
    </row>
    <row r="245" spans="9:11" ht="13.5">
      <c r="I245" s="200"/>
      <c r="J245" s="200"/>
      <c r="K245" s="200"/>
    </row>
    <row r="246" spans="9:11" ht="13.5">
      <c r="I246" s="200"/>
      <c r="J246" s="200"/>
      <c r="K246" s="200"/>
    </row>
    <row r="247" spans="9:11" ht="13.5">
      <c r="I247" s="200"/>
      <c r="J247" s="200"/>
      <c r="K247" s="200"/>
    </row>
    <row r="248" spans="9:11" ht="13.5">
      <c r="I248" s="200"/>
      <c r="J248" s="200"/>
      <c r="K248" s="200"/>
    </row>
    <row r="249" spans="9:11" ht="13.5">
      <c r="I249" s="200"/>
      <c r="J249" s="200"/>
      <c r="K249" s="200"/>
    </row>
    <row r="250" spans="9:11" ht="13.5">
      <c r="I250" s="200"/>
      <c r="J250" s="200"/>
      <c r="K250" s="200"/>
    </row>
    <row r="251" spans="9:11" ht="13.5">
      <c r="I251" s="200"/>
      <c r="J251" s="200"/>
      <c r="K251" s="200"/>
    </row>
    <row r="252" spans="9:11" ht="13.5">
      <c r="I252" s="200"/>
      <c r="J252" s="200"/>
      <c r="K252" s="200"/>
    </row>
    <row r="253" spans="9:11" ht="13.5">
      <c r="I253" s="200"/>
      <c r="J253" s="200"/>
      <c r="K253" s="200"/>
    </row>
    <row r="254" spans="9:11" ht="13.5">
      <c r="I254" s="200"/>
      <c r="J254" s="200"/>
      <c r="K254" s="200"/>
    </row>
    <row r="255" spans="9:11" ht="13.5">
      <c r="I255" s="200"/>
      <c r="J255" s="200"/>
      <c r="K255" s="200"/>
    </row>
    <row r="256" spans="9:11" ht="13.5">
      <c r="I256" s="200"/>
      <c r="J256" s="200"/>
      <c r="K256" s="200"/>
    </row>
    <row r="257" spans="9:11" ht="13.5">
      <c r="I257" s="200"/>
      <c r="J257" s="200"/>
      <c r="K257" s="200"/>
    </row>
    <row r="258" spans="9:11" ht="13.5">
      <c r="I258" s="200"/>
      <c r="J258" s="200"/>
      <c r="K258" s="200"/>
    </row>
    <row r="259" spans="9:11" ht="13.5">
      <c r="I259" s="200"/>
      <c r="J259" s="200"/>
      <c r="K259" s="200"/>
    </row>
    <row r="260" spans="9:11" ht="13.5">
      <c r="I260" s="200"/>
      <c r="J260" s="200"/>
      <c r="K260" s="200"/>
    </row>
    <row r="261" spans="9:11" ht="13.5">
      <c r="I261" s="200"/>
      <c r="J261" s="200"/>
      <c r="K261" s="200"/>
    </row>
    <row r="262" spans="9:11" ht="13.5">
      <c r="I262" s="200"/>
      <c r="J262" s="200"/>
      <c r="K262" s="200"/>
    </row>
    <row r="263" spans="9:11" ht="13.5">
      <c r="I263" s="200"/>
      <c r="J263" s="200"/>
      <c r="K263" s="200"/>
    </row>
    <row r="264" spans="9:11" ht="13.5">
      <c r="I264" s="200"/>
      <c r="J264" s="200"/>
      <c r="K264" s="200"/>
    </row>
    <row r="265" spans="9:11" ht="13.5">
      <c r="I265" s="200"/>
      <c r="J265" s="200"/>
      <c r="K265" s="200"/>
    </row>
    <row r="266" spans="9:11" ht="13.5">
      <c r="I266" s="200"/>
      <c r="J266" s="200"/>
      <c r="K266" s="200"/>
    </row>
    <row r="267" spans="9:11" ht="13.5">
      <c r="I267" s="200"/>
      <c r="J267" s="200"/>
      <c r="K267" s="200"/>
    </row>
    <row r="268" spans="9:11" ht="13.5">
      <c r="I268" s="200"/>
      <c r="J268" s="200"/>
      <c r="K268" s="200"/>
    </row>
    <row r="269" spans="9:11" ht="13.5">
      <c r="I269" s="200"/>
      <c r="J269" s="200"/>
      <c r="K269" s="200"/>
    </row>
    <row r="270" spans="9:11" ht="13.5">
      <c r="I270" s="200"/>
      <c r="J270" s="200"/>
      <c r="K270" s="200"/>
    </row>
    <row r="271" spans="9:11" ht="13.5">
      <c r="I271" s="200"/>
      <c r="J271" s="200"/>
      <c r="K271" s="200"/>
    </row>
    <row r="272" spans="9:11" ht="13.5">
      <c r="I272" s="200"/>
      <c r="J272" s="200"/>
      <c r="K272" s="200"/>
    </row>
    <row r="273" spans="9:11" ht="13.5">
      <c r="I273" s="200"/>
      <c r="J273" s="200"/>
      <c r="K273" s="200"/>
    </row>
    <row r="274" spans="9:11" ht="13.5">
      <c r="I274" s="200"/>
      <c r="J274" s="200"/>
      <c r="K274" s="200"/>
    </row>
    <row r="275" spans="9:11" ht="13.5">
      <c r="I275" s="200"/>
      <c r="J275" s="200"/>
      <c r="K275" s="200"/>
    </row>
    <row r="276" spans="9:11" ht="13.5">
      <c r="I276" s="200"/>
      <c r="J276" s="200"/>
      <c r="K276" s="200"/>
    </row>
    <row r="277" spans="9:11" ht="13.5">
      <c r="I277" s="200"/>
      <c r="J277" s="200"/>
      <c r="K277" s="200"/>
    </row>
    <row r="278" spans="9:11" ht="13.5">
      <c r="I278" s="200"/>
      <c r="J278" s="200"/>
      <c r="K278" s="200"/>
    </row>
    <row r="279" spans="9:11" ht="13.5">
      <c r="I279" s="200"/>
      <c r="J279" s="200"/>
      <c r="K279" s="200"/>
    </row>
    <row r="280" spans="9:11" ht="13.5">
      <c r="I280" s="200"/>
      <c r="J280" s="200"/>
      <c r="K280" s="200"/>
    </row>
    <row r="281" spans="9:11" ht="13.5">
      <c r="I281" s="200"/>
      <c r="J281" s="200"/>
      <c r="K281" s="200"/>
    </row>
    <row r="282" spans="9:11" ht="13.5">
      <c r="I282" s="200"/>
      <c r="J282" s="200"/>
      <c r="K282" s="200"/>
    </row>
    <row r="283" spans="9:11" ht="13.5">
      <c r="I283" s="200"/>
      <c r="J283" s="200"/>
      <c r="K283" s="200"/>
    </row>
    <row r="284" spans="9:11" ht="13.5">
      <c r="I284" s="200"/>
      <c r="J284" s="200"/>
      <c r="K284" s="200"/>
    </row>
    <row r="285" spans="9:11" ht="13.5">
      <c r="I285" s="200"/>
      <c r="J285" s="200"/>
      <c r="K285" s="200"/>
    </row>
    <row r="286" spans="9:11" ht="13.5">
      <c r="I286" s="200"/>
      <c r="J286" s="200"/>
      <c r="K286" s="200"/>
    </row>
    <row r="287" spans="9:11" ht="13.5">
      <c r="I287" s="200"/>
      <c r="J287" s="200"/>
      <c r="K287" s="200"/>
    </row>
    <row r="288" spans="9:11" ht="13.5">
      <c r="I288" s="200"/>
      <c r="J288" s="200"/>
      <c r="K288" s="200"/>
    </row>
    <row r="289" spans="9:11" ht="13.5">
      <c r="I289" s="200"/>
      <c r="J289" s="200"/>
      <c r="K289" s="200"/>
    </row>
    <row r="290" spans="9:11" ht="13.5">
      <c r="I290" s="200"/>
      <c r="J290" s="200"/>
      <c r="K290" s="200"/>
    </row>
    <row r="291" spans="9:11" ht="13.5">
      <c r="I291" s="200"/>
      <c r="J291" s="200"/>
      <c r="K291" s="200"/>
    </row>
    <row r="292" spans="9:11" ht="13.5">
      <c r="I292" s="200"/>
      <c r="J292" s="200"/>
      <c r="K292" s="200"/>
    </row>
    <row r="293" spans="9:11" ht="13.5">
      <c r="I293" s="200"/>
      <c r="J293" s="200"/>
      <c r="K293" s="200"/>
    </row>
    <row r="294" spans="9:11" ht="13.5">
      <c r="I294" s="200"/>
      <c r="J294" s="200"/>
      <c r="K294" s="200"/>
    </row>
    <row r="295" spans="9:11" ht="13.5">
      <c r="I295" s="200"/>
      <c r="J295" s="200"/>
      <c r="K295" s="200"/>
    </row>
    <row r="296" spans="9:11" ht="13.5">
      <c r="I296" s="200"/>
      <c r="J296" s="200"/>
      <c r="K296" s="200"/>
    </row>
    <row r="297" spans="9:11" ht="13.5">
      <c r="I297" s="200"/>
      <c r="J297" s="200"/>
      <c r="K297" s="200"/>
    </row>
    <row r="298" spans="9:11" ht="13.5">
      <c r="I298" s="200"/>
      <c r="J298" s="200"/>
      <c r="K298" s="200"/>
    </row>
    <row r="299" spans="9:11" ht="13.5">
      <c r="I299" s="200"/>
      <c r="J299" s="200"/>
      <c r="K299" s="200"/>
    </row>
    <row r="300" spans="9:11" ht="13.5">
      <c r="I300" s="200"/>
      <c r="J300" s="200"/>
      <c r="K300" s="200"/>
    </row>
    <row r="301" spans="9:11" ht="13.5">
      <c r="I301" s="200"/>
      <c r="J301" s="200"/>
      <c r="K301" s="200"/>
    </row>
    <row r="302" spans="9:11" ht="13.5">
      <c r="I302" s="200"/>
      <c r="J302" s="200"/>
      <c r="K302" s="200"/>
    </row>
    <row r="303" spans="9:11" ht="13.5">
      <c r="I303" s="200"/>
      <c r="J303" s="200"/>
      <c r="K303" s="200"/>
    </row>
    <row r="304" spans="9:11" ht="13.5">
      <c r="I304" s="200"/>
      <c r="J304" s="200"/>
      <c r="K304" s="200"/>
    </row>
    <row r="305" spans="9:11" ht="13.5">
      <c r="I305" s="200"/>
      <c r="J305" s="200"/>
      <c r="K305" s="200"/>
    </row>
    <row r="306" spans="9:11" ht="13.5">
      <c r="I306" s="200"/>
      <c r="J306" s="200"/>
      <c r="K306" s="200"/>
    </row>
    <row r="307" spans="9:11" ht="13.5">
      <c r="I307" s="200"/>
      <c r="J307" s="200"/>
      <c r="K307" s="200"/>
    </row>
    <row r="308" spans="9:11" ht="13.5">
      <c r="I308" s="200"/>
      <c r="J308" s="200"/>
      <c r="K308" s="200"/>
    </row>
    <row r="309" spans="9:11" ht="13.5">
      <c r="I309" s="200"/>
      <c r="J309" s="200"/>
      <c r="K309" s="200"/>
    </row>
    <row r="310" spans="9:11" ht="13.5">
      <c r="I310" s="200"/>
      <c r="J310" s="200"/>
      <c r="K310" s="200"/>
    </row>
    <row r="311" spans="9:11" ht="13.5">
      <c r="I311" s="200"/>
      <c r="J311" s="200"/>
      <c r="K311" s="200"/>
    </row>
    <row r="312" spans="9:11" ht="13.5">
      <c r="I312" s="200"/>
      <c r="J312" s="200"/>
      <c r="K312" s="200"/>
    </row>
    <row r="313" spans="9:11" ht="13.5">
      <c r="I313" s="200"/>
      <c r="J313" s="200"/>
      <c r="K313" s="200"/>
    </row>
    <row r="314" spans="9:11" ht="13.5">
      <c r="I314" s="200"/>
      <c r="J314" s="200"/>
      <c r="K314" s="200"/>
    </row>
    <row r="315" spans="9:11" ht="13.5">
      <c r="I315" s="200"/>
      <c r="J315" s="200"/>
      <c r="K315" s="200"/>
    </row>
    <row r="316" spans="9:11" ht="13.5">
      <c r="I316" s="200"/>
      <c r="J316" s="200"/>
      <c r="K316" s="200"/>
    </row>
    <row r="317" spans="9:11" ht="13.5">
      <c r="I317" s="200"/>
      <c r="J317" s="200"/>
      <c r="K317" s="200"/>
    </row>
    <row r="318" spans="9:11" ht="13.5">
      <c r="I318" s="200"/>
      <c r="J318" s="200"/>
      <c r="K318" s="200"/>
    </row>
    <row r="319" spans="9:11" ht="13.5">
      <c r="I319" s="200"/>
      <c r="J319" s="200"/>
      <c r="K319" s="200"/>
    </row>
    <row r="320" spans="9:11" ht="13.5">
      <c r="I320" s="200"/>
      <c r="J320" s="200"/>
      <c r="K320" s="200"/>
    </row>
    <row r="321" spans="9:11" ht="13.5">
      <c r="I321" s="200"/>
      <c r="J321" s="200"/>
      <c r="K321" s="200"/>
    </row>
    <row r="322" spans="9:11" ht="13.5">
      <c r="I322" s="200"/>
      <c r="J322" s="200"/>
      <c r="K322" s="200"/>
    </row>
    <row r="323" spans="9:11" ht="13.5">
      <c r="I323" s="200"/>
      <c r="J323" s="200"/>
      <c r="K323" s="200"/>
    </row>
    <row r="324" spans="9:11" ht="13.5">
      <c r="I324" s="200"/>
      <c r="J324" s="200"/>
      <c r="K324" s="200"/>
    </row>
    <row r="325" spans="9:11" ht="13.5">
      <c r="I325" s="200"/>
      <c r="J325" s="200"/>
      <c r="K325" s="200"/>
    </row>
    <row r="326" spans="9:11" ht="13.5">
      <c r="I326" s="200"/>
      <c r="J326" s="200"/>
      <c r="K326" s="200"/>
    </row>
    <row r="327" spans="9:11" ht="13.5">
      <c r="I327" s="200"/>
      <c r="J327" s="200"/>
      <c r="K327" s="200"/>
    </row>
    <row r="328" spans="9:11" ht="13.5">
      <c r="I328" s="200"/>
      <c r="J328" s="200"/>
      <c r="K328" s="200"/>
    </row>
    <row r="329" spans="9:11" ht="13.5">
      <c r="I329" s="200"/>
      <c r="J329" s="200"/>
      <c r="K329" s="200"/>
    </row>
    <row r="330" spans="9:11" ht="13.5">
      <c r="I330" s="200"/>
      <c r="J330" s="200"/>
      <c r="K330" s="200"/>
    </row>
    <row r="331" spans="9:11" ht="13.5">
      <c r="I331" s="200"/>
      <c r="J331" s="200"/>
      <c r="K331" s="200"/>
    </row>
    <row r="332" spans="9:11" ht="13.5">
      <c r="I332" s="200"/>
      <c r="J332" s="200"/>
      <c r="K332" s="200"/>
    </row>
    <row r="333" spans="9:11" ht="13.5">
      <c r="I333" s="200"/>
      <c r="J333" s="200"/>
      <c r="K333" s="200"/>
    </row>
    <row r="334" spans="9:11" ht="13.5">
      <c r="I334" s="200"/>
      <c r="J334" s="200"/>
      <c r="K334" s="200"/>
    </row>
    <row r="335" spans="9:11" ht="13.5">
      <c r="I335" s="200"/>
      <c r="J335" s="200"/>
      <c r="K335" s="200"/>
    </row>
    <row r="336" spans="9:11" ht="13.5">
      <c r="I336" s="200"/>
      <c r="J336" s="200"/>
      <c r="K336" s="200"/>
    </row>
    <row r="337" spans="9:11" ht="13.5">
      <c r="I337" s="200"/>
      <c r="J337" s="200"/>
      <c r="K337" s="200"/>
    </row>
    <row r="338" spans="9:11" ht="13.5">
      <c r="I338" s="200"/>
      <c r="J338" s="200"/>
      <c r="K338" s="200"/>
    </row>
    <row r="339" spans="9:11" ht="13.5">
      <c r="I339" s="200"/>
      <c r="J339" s="200"/>
      <c r="K339" s="200"/>
    </row>
    <row r="340" spans="9:11" ht="13.5">
      <c r="I340" s="200"/>
      <c r="J340" s="200"/>
      <c r="K340" s="200"/>
    </row>
    <row r="341" spans="9:11" ht="13.5">
      <c r="I341" s="200"/>
      <c r="J341" s="200"/>
      <c r="K341" s="200"/>
    </row>
    <row r="342" spans="9:11" ht="13.5">
      <c r="I342" s="200"/>
      <c r="J342" s="200"/>
      <c r="K342" s="200"/>
    </row>
    <row r="343" spans="9:11" ht="13.5">
      <c r="I343" s="200"/>
      <c r="J343" s="200"/>
      <c r="K343" s="200"/>
    </row>
    <row r="344" spans="9:11" ht="13.5">
      <c r="I344" s="200"/>
      <c r="J344" s="200"/>
      <c r="K344" s="200"/>
    </row>
    <row r="345" spans="9:11" ht="13.5">
      <c r="I345" s="200"/>
      <c r="J345" s="200"/>
      <c r="K345" s="200"/>
    </row>
    <row r="346" spans="9:11" ht="13.5">
      <c r="I346" s="200"/>
      <c r="J346" s="200"/>
      <c r="K346" s="200"/>
    </row>
    <row r="347" spans="9:11" ht="13.5">
      <c r="I347" s="200"/>
      <c r="J347" s="200"/>
      <c r="K347" s="200"/>
    </row>
    <row r="348" spans="9:11" ht="13.5">
      <c r="I348" s="200"/>
      <c r="J348" s="200"/>
      <c r="K348" s="200"/>
    </row>
    <row r="349" spans="9:11" ht="13.5">
      <c r="I349" s="200"/>
      <c r="J349" s="200"/>
      <c r="K349" s="200"/>
    </row>
    <row r="350" spans="9:11" ht="13.5">
      <c r="I350" s="200"/>
      <c r="J350" s="200"/>
      <c r="K350" s="200"/>
    </row>
    <row r="351" spans="9:11" ht="13.5">
      <c r="I351" s="200"/>
      <c r="J351" s="200"/>
      <c r="K351" s="200"/>
    </row>
    <row r="352" spans="9:11" ht="13.5">
      <c r="I352" s="200"/>
      <c r="J352" s="200"/>
      <c r="K352" s="200"/>
    </row>
    <row r="353" spans="9:11" ht="13.5">
      <c r="I353" s="200"/>
      <c r="J353" s="200"/>
      <c r="K353" s="200"/>
    </row>
    <row r="354" spans="9:11" ht="13.5">
      <c r="I354" s="200"/>
      <c r="J354" s="200"/>
      <c r="K354" s="200"/>
    </row>
    <row r="355" spans="9:11" ht="13.5">
      <c r="I355" s="200"/>
      <c r="J355" s="200"/>
      <c r="K355" s="200"/>
    </row>
    <row r="356" spans="9:11" ht="13.5">
      <c r="I356" s="200"/>
      <c r="J356" s="200"/>
      <c r="K356" s="200"/>
    </row>
    <row r="357" spans="9:11" ht="13.5">
      <c r="I357" s="200"/>
      <c r="J357" s="200"/>
      <c r="K357" s="200"/>
    </row>
    <row r="358" spans="9:11" ht="13.5">
      <c r="I358" s="200"/>
      <c r="J358" s="200"/>
      <c r="K358" s="200"/>
    </row>
    <row r="359" spans="9:11" ht="13.5">
      <c r="I359" s="200"/>
      <c r="J359" s="200"/>
      <c r="K359" s="200"/>
    </row>
    <row r="360" spans="9:11" ht="13.5">
      <c r="I360" s="200"/>
      <c r="J360" s="200"/>
      <c r="K360" s="200"/>
    </row>
    <row r="361" spans="9:11" ht="13.5">
      <c r="I361" s="200"/>
      <c r="J361" s="200"/>
      <c r="K361" s="200"/>
    </row>
    <row r="362" spans="9:11" ht="13.5">
      <c r="I362" s="200"/>
      <c r="J362" s="200"/>
      <c r="K362" s="200"/>
    </row>
    <row r="363" spans="9:11" ht="13.5">
      <c r="I363" s="200"/>
      <c r="J363" s="200"/>
      <c r="K363" s="200"/>
    </row>
    <row r="364" spans="9:11" ht="13.5">
      <c r="I364" s="200"/>
      <c r="J364" s="200"/>
      <c r="K364" s="200"/>
    </row>
    <row r="365" spans="9:11" ht="13.5">
      <c r="I365" s="200"/>
      <c r="J365" s="200"/>
      <c r="K365" s="200"/>
    </row>
    <row r="366" spans="9:11" ht="13.5">
      <c r="I366" s="200"/>
      <c r="J366" s="200"/>
      <c r="K366" s="200"/>
    </row>
    <row r="367" spans="9:11" ht="13.5">
      <c r="I367" s="200"/>
      <c r="J367" s="200"/>
      <c r="K367" s="200"/>
    </row>
    <row r="368" spans="9:11" ht="13.5">
      <c r="I368" s="200"/>
      <c r="J368" s="200"/>
      <c r="K368" s="200"/>
    </row>
    <row r="369" spans="9:11" ht="13.5">
      <c r="I369" s="200"/>
      <c r="J369" s="200"/>
      <c r="K369" s="200"/>
    </row>
    <row r="370" spans="9:11" ht="13.5">
      <c r="I370" s="200"/>
      <c r="J370" s="200"/>
      <c r="K370" s="200"/>
    </row>
    <row r="371" spans="9:11" ht="13.5">
      <c r="I371" s="200"/>
      <c r="J371" s="200"/>
      <c r="K371" s="200"/>
    </row>
    <row r="372" spans="9:11" ht="13.5">
      <c r="I372" s="200"/>
      <c r="J372" s="200"/>
      <c r="K372" s="200"/>
    </row>
    <row r="373" spans="9:11" ht="13.5">
      <c r="I373" s="200"/>
      <c r="J373" s="200"/>
      <c r="K373" s="200"/>
    </row>
    <row r="374" spans="9:11" ht="13.5">
      <c r="I374" s="200"/>
      <c r="J374" s="200"/>
      <c r="K374" s="200"/>
    </row>
    <row r="375" spans="9:11" ht="13.5">
      <c r="I375" s="200"/>
      <c r="J375" s="200"/>
      <c r="K375" s="200"/>
    </row>
    <row r="376" spans="9:11" ht="13.5">
      <c r="I376" s="200"/>
      <c r="J376" s="200"/>
      <c r="K376" s="200"/>
    </row>
    <row r="377" spans="9:11" ht="13.5">
      <c r="I377" s="200"/>
      <c r="J377" s="200"/>
      <c r="K377" s="200"/>
    </row>
    <row r="378" spans="9:11" ht="13.5">
      <c r="I378" s="200"/>
      <c r="J378" s="200"/>
      <c r="K378" s="200"/>
    </row>
    <row r="379" spans="9:11" ht="13.5">
      <c r="I379" s="200"/>
      <c r="J379" s="200"/>
      <c r="K379" s="200"/>
    </row>
    <row r="380" spans="9:11" ht="13.5">
      <c r="I380" s="200"/>
      <c r="J380" s="200"/>
      <c r="K380" s="200"/>
    </row>
    <row r="381" spans="9:11" ht="13.5">
      <c r="I381" s="200"/>
      <c r="J381" s="200"/>
      <c r="K381" s="200"/>
    </row>
    <row r="382" spans="9:11" ht="13.5">
      <c r="I382" s="200"/>
      <c r="J382" s="200"/>
      <c r="K382" s="200"/>
    </row>
    <row r="383" spans="9:11" ht="13.5">
      <c r="I383" s="200"/>
      <c r="J383" s="200"/>
      <c r="K383" s="200"/>
    </row>
    <row r="384" spans="9:11" ht="13.5">
      <c r="I384" s="200"/>
      <c r="J384" s="200"/>
      <c r="K384" s="200"/>
    </row>
    <row r="385" spans="9:11" ht="13.5">
      <c r="I385" s="200"/>
      <c r="J385" s="200"/>
      <c r="K385" s="200"/>
    </row>
    <row r="386" spans="9:11" ht="13.5">
      <c r="I386" s="200"/>
      <c r="J386" s="200"/>
      <c r="K386" s="200"/>
    </row>
    <row r="387" spans="9:11" ht="13.5">
      <c r="I387" s="200"/>
      <c r="J387" s="200"/>
      <c r="K387" s="200"/>
    </row>
    <row r="388" spans="9:11" ht="13.5">
      <c r="I388" s="200"/>
      <c r="J388" s="200"/>
      <c r="K388" s="200"/>
    </row>
    <row r="389" spans="9:11" ht="13.5">
      <c r="I389" s="200"/>
      <c r="J389" s="200"/>
      <c r="K389" s="200"/>
    </row>
    <row r="390" spans="9:11" ht="13.5">
      <c r="I390" s="200"/>
      <c r="J390" s="200"/>
      <c r="K390" s="200"/>
    </row>
    <row r="391" spans="9:11" ht="13.5">
      <c r="I391" s="200"/>
      <c r="J391" s="200"/>
      <c r="K391" s="200"/>
    </row>
    <row r="392" spans="9:11" ht="13.5">
      <c r="I392" s="200"/>
      <c r="J392" s="200"/>
      <c r="K392" s="200"/>
    </row>
    <row r="393" spans="9:11" ht="13.5">
      <c r="I393" s="200"/>
      <c r="J393" s="200"/>
      <c r="K393" s="200"/>
    </row>
    <row r="394" spans="9:11" ht="13.5">
      <c r="I394" s="200"/>
      <c r="J394" s="200"/>
      <c r="K394" s="200"/>
    </row>
    <row r="395" spans="9:11" ht="13.5">
      <c r="I395" s="200"/>
      <c r="J395" s="200"/>
      <c r="K395" s="200"/>
    </row>
    <row r="396" spans="9:11" ht="13.5">
      <c r="I396" s="200"/>
      <c r="J396" s="200"/>
      <c r="K396" s="200"/>
    </row>
    <row r="397" spans="9:11" ht="13.5">
      <c r="I397" s="200"/>
      <c r="J397" s="200"/>
      <c r="K397" s="200"/>
    </row>
    <row r="398" spans="9:11" ht="13.5">
      <c r="I398" s="200"/>
      <c r="J398" s="200"/>
      <c r="K398" s="200"/>
    </row>
    <row r="399" spans="9:11" ht="13.5">
      <c r="I399" s="200"/>
      <c r="J399" s="200"/>
      <c r="K399" s="200"/>
    </row>
    <row r="400" spans="9:11" ht="13.5">
      <c r="I400" s="200"/>
      <c r="J400" s="200"/>
      <c r="K400" s="200"/>
    </row>
    <row r="401" spans="9:11" ht="13.5">
      <c r="I401" s="200"/>
      <c r="J401" s="200"/>
      <c r="K401" s="200"/>
    </row>
    <row r="402" spans="9:11" ht="13.5">
      <c r="I402" s="200"/>
      <c r="J402" s="200"/>
      <c r="K402" s="200"/>
    </row>
    <row r="403" spans="9:11" ht="13.5">
      <c r="I403" s="200"/>
      <c r="J403" s="200"/>
      <c r="K403" s="200"/>
    </row>
    <row r="404" spans="9:11" ht="13.5">
      <c r="I404" s="200"/>
      <c r="J404" s="200"/>
      <c r="K404" s="200"/>
    </row>
    <row r="405" spans="9:11" ht="13.5">
      <c r="I405" s="200"/>
      <c r="J405" s="200"/>
      <c r="K405" s="200"/>
    </row>
    <row r="406" spans="9:11" ht="13.5">
      <c r="I406" s="200"/>
      <c r="J406" s="200"/>
      <c r="K406" s="200"/>
    </row>
    <row r="407" spans="9:11" ht="13.5">
      <c r="I407" s="200"/>
      <c r="J407" s="200"/>
      <c r="K407" s="200"/>
    </row>
    <row r="408" spans="9:11" ht="13.5">
      <c r="I408" s="200"/>
      <c r="J408" s="200"/>
      <c r="K408" s="200"/>
    </row>
    <row r="409" spans="9:11" ht="13.5">
      <c r="I409" s="200"/>
      <c r="J409" s="200"/>
      <c r="K409" s="200"/>
    </row>
    <row r="410" spans="9:11" ht="13.5">
      <c r="I410" s="200"/>
      <c r="J410" s="200"/>
      <c r="K410" s="200"/>
    </row>
    <row r="411" spans="9:11" ht="13.5">
      <c r="I411" s="200"/>
      <c r="J411" s="200"/>
      <c r="K411" s="200"/>
    </row>
    <row r="412" spans="9:11" ht="13.5">
      <c r="I412" s="200"/>
      <c r="J412" s="200"/>
      <c r="K412" s="200"/>
    </row>
    <row r="413" spans="9:11" ht="13.5">
      <c r="I413" s="200"/>
      <c r="J413" s="200"/>
      <c r="K413" s="200"/>
    </row>
    <row r="414" spans="9:11" ht="13.5">
      <c r="I414" s="200"/>
      <c r="J414" s="200"/>
      <c r="K414" s="200"/>
    </row>
    <row r="415" spans="9:11" ht="13.5">
      <c r="I415" s="200"/>
      <c r="J415" s="200"/>
      <c r="K415" s="200"/>
    </row>
    <row r="416" spans="9:11" ht="13.5">
      <c r="I416" s="200"/>
      <c r="J416" s="200"/>
      <c r="K416" s="200"/>
    </row>
    <row r="417" spans="9:11" ht="13.5">
      <c r="I417" s="200"/>
      <c r="J417" s="200"/>
      <c r="K417" s="200"/>
    </row>
    <row r="418" spans="9:11" ht="13.5">
      <c r="I418" s="200"/>
      <c r="J418" s="200"/>
      <c r="K418" s="200"/>
    </row>
    <row r="419" spans="9:11" ht="13.5">
      <c r="I419" s="200"/>
      <c r="J419" s="200"/>
      <c r="K419" s="200"/>
    </row>
    <row r="420" spans="9:11" ht="13.5">
      <c r="I420" s="200"/>
      <c r="J420" s="200"/>
      <c r="K420" s="200"/>
    </row>
    <row r="421" spans="9:11" ht="13.5">
      <c r="I421" s="200"/>
      <c r="J421" s="200"/>
      <c r="K421" s="200"/>
    </row>
    <row r="422" spans="9:11" ht="13.5">
      <c r="I422" s="200"/>
      <c r="J422" s="200"/>
      <c r="K422" s="200"/>
    </row>
    <row r="423" spans="9:11" ht="13.5">
      <c r="I423" s="200"/>
      <c r="J423" s="200"/>
      <c r="K423" s="200"/>
    </row>
    <row r="424" spans="9:11" ht="13.5">
      <c r="I424" s="200"/>
      <c r="J424" s="200"/>
      <c r="K424" s="200"/>
    </row>
    <row r="425" spans="9:11" ht="13.5">
      <c r="I425" s="200"/>
      <c r="J425" s="200"/>
      <c r="K425" s="200"/>
    </row>
    <row r="426" spans="9:11" ht="13.5">
      <c r="I426" s="200"/>
      <c r="J426" s="200"/>
      <c r="K426" s="200"/>
    </row>
    <row r="427" spans="9:11" ht="13.5">
      <c r="I427" s="200"/>
      <c r="J427" s="200"/>
      <c r="K427" s="200"/>
    </row>
    <row r="428" spans="9:11" ht="13.5">
      <c r="I428" s="200"/>
      <c r="J428" s="200"/>
      <c r="K428" s="200"/>
    </row>
    <row r="429" spans="9:11" ht="13.5">
      <c r="I429" s="200"/>
      <c r="J429" s="200"/>
      <c r="K429" s="200"/>
    </row>
    <row r="430" spans="9:11" ht="13.5">
      <c r="I430" s="200"/>
      <c r="J430" s="200"/>
      <c r="K430" s="200"/>
    </row>
    <row r="431" spans="9:11" ht="13.5">
      <c r="I431" s="200"/>
      <c r="J431" s="200"/>
      <c r="K431" s="200"/>
    </row>
    <row r="432" spans="9:11" ht="13.5">
      <c r="I432" s="200"/>
      <c r="J432" s="200"/>
      <c r="K432" s="200"/>
    </row>
    <row r="433" spans="9:11" ht="13.5">
      <c r="I433" s="200"/>
      <c r="J433" s="200"/>
      <c r="K433" s="200"/>
    </row>
    <row r="434" spans="9:11" ht="13.5">
      <c r="I434" s="200"/>
      <c r="J434" s="200"/>
      <c r="K434" s="200"/>
    </row>
    <row r="435" spans="9:11" ht="13.5">
      <c r="I435" s="200"/>
      <c r="J435" s="200"/>
      <c r="K435" s="200"/>
    </row>
    <row r="436" spans="9:11" ht="13.5">
      <c r="I436" s="200"/>
      <c r="J436" s="200"/>
      <c r="K436" s="200"/>
    </row>
    <row r="437" spans="9:11" ht="13.5">
      <c r="I437" s="200"/>
      <c r="J437" s="200"/>
      <c r="K437" s="200"/>
    </row>
    <row r="438" spans="9:11" ht="13.5">
      <c r="I438" s="200"/>
      <c r="J438" s="200"/>
      <c r="K438" s="200"/>
    </row>
    <row r="439" spans="9:11" ht="13.5">
      <c r="I439" s="200"/>
      <c r="J439" s="200"/>
      <c r="K439" s="200"/>
    </row>
    <row r="440" spans="9:11" ht="13.5">
      <c r="I440" s="200"/>
      <c r="J440" s="200"/>
      <c r="K440" s="200"/>
    </row>
    <row r="441" spans="9:11" ht="13.5">
      <c r="I441" s="200"/>
      <c r="J441" s="200"/>
      <c r="K441" s="200"/>
    </row>
    <row r="442" spans="9:11" ht="13.5">
      <c r="I442" s="200"/>
      <c r="J442" s="200"/>
      <c r="K442" s="200"/>
    </row>
    <row r="443" spans="9:11" ht="13.5">
      <c r="I443" s="200"/>
      <c r="J443" s="200"/>
      <c r="K443" s="200"/>
    </row>
    <row r="444" spans="9:11" ht="13.5">
      <c r="I444" s="200"/>
      <c r="J444" s="200"/>
      <c r="K444" s="200"/>
    </row>
    <row r="445" spans="9:11" ht="13.5">
      <c r="I445" s="200"/>
      <c r="J445" s="200"/>
      <c r="K445" s="200"/>
    </row>
    <row r="446" spans="9:11" ht="13.5">
      <c r="I446" s="200"/>
      <c r="J446" s="200"/>
      <c r="K446" s="200"/>
    </row>
    <row r="447" spans="9:11" ht="13.5">
      <c r="I447" s="200"/>
      <c r="J447" s="200"/>
      <c r="K447" s="200"/>
    </row>
    <row r="448" spans="9:11" ht="13.5">
      <c r="I448" s="200"/>
      <c r="J448" s="200"/>
      <c r="K448" s="200"/>
    </row>
    <row r="449" spans="9:11" ht="13.5">
      <c r="I449" s="200"/>
      <c r="J449" s="200"/>
      <c r="K449" s="200"/>
    </row>
    <row r="450" spans="9:11" ht="13.5">
      <c r="I450" s="200"/>
      <c r="J450" s="200"/>
      <c r="K450" s="200"/>
    </row>
    <row r="451" spans="9:11" ht="13.5">
      <c r="I451" s="200"/>
      <c r="J451" s="200"/>
      <c r="K451" s="200"/>
    </row>
    <row r="452" spans="9:11" ht="13.5">
      <c r="I452" s="200"/>
      <c r="J452" s="200"/>
      <c r="K452" s="200"/>
    </row>
    <row r="453" spans="9:11" ht="13.5">
      <c r="I453" s="200"/>
      <c r="J453" s="200"/>
      <c r="K453" s="200"/>
    </row>
    <row r="454" spans="9:11" ht="13.5">
      <c r="I454" s="200"/>
      <c r="J454" s="200"/>
      <c r="K454" s="200"/>
    </row>
    <row r="455" spans="9:11" ht="13.5">
      <c r="I455" s="200"/>
      <c r="J455" s="200"/>
      <c r="K455" s="200"/>
    </row>
    <row r="456" spans="9:11" ht="13.5">
      <c r="I456" s="200"/>
      <c r="J456" s="200"/>
      <c r="K456" s="200"/>
    </row>
    <row r="457" spans="9:11" ht="13.5">
      <c r="I457" s="200"/>
      <c r="J457" s="200"/>
      <c r="K457" s="200"/>
    </row>
    <row r="458" spans="9:11" ht="13.5">
      <c r="I458" s="200"/>
      <c r="J458" s="200"/>
      <c r="K458" s="200"/>
    </row>
    <row r="459" spans="9:11" ht="13.5">
      <c r="I459" s="200"/>
      <c r="J459" s="200"/>
      <c r="K459" s="200"/>
    </row>
    <row r="460" spans="9:11" ht="13.5">
      <c r="I460" s="200"/>
      <c r="J460" s="200"/>
      <c r="K460" s="200"/>
    </row>
    <row r="461" spans="9:11" ht="13.5">
      <c r="I461" s="200"/>
      <c r="J461" s="200"/>
      <c r="K461" s="200"/>
    </row>
    <row r="462" spans="9:11" ht="13.5">
      <c r="I462" s="200"/>
      <c r="J462" s="200"/>
      <c r="K462" s="200"/>
    </row>
    <row r="463" spans="9:11" ht="13.5">
      <c r="I463" s="200"/>
      <c r="J463" s="200"/>
      <c r="K463" s="200"/>
    </row>
    <row r="464" spans="9:11" ht="13.5">
      <c r="I464" s="200"/>
      <c r="J464" s="200"/>
      <c r="K464" s="200"/>
    </row>
    <row r="465" spans="9:11" ht="13.5">
      <c r="I465" s="200"/>
      <c r="J465" s="200"/>
      <c r="K465" s="200"/>
    </row>
    <row r="466" spans="9:11" ht="13.5">
      <c r="I466" s="200"/>
      <c r="J466" s="200"/>
      <c r="K466" s="200"/>
    </row>
    <row r="467" spans="9:11" ht="13.5">
      <c r="I467" s="200"/>
      <c r="J467" s="200"/>
      <c r="K467" s="200"/>
    </row>
    <row r="468" spans="9:11" ht="13.5">
      <c r="I468" s="200"/>
      <c r="J468" s="200"/>
      <c r="K468" s="200"/>
    </row>
    <row r="469" spans="9:11" ht="13.5">
      <c r="I469" s="200"/>
      <c r="J469" s="200"/>
      <c r="K469" s="200"/>
    </row>
    <row r="470" spans="9:11" ht="13.5">
      <c r="I470" s="200"/>
      <c r="J470" s="200"/>
      <c r="K470" s="200"/>
    </row>
    <row r="471" spans="9:11" ht="13.5">
      <c r="I471" s="200"/>
      <c r="J471" s="200"/>
      <c r="K471" s="200"/>
    </row>
    <row r="472" spans="9:11" ht="13.5">
      <c r="I472" s="200"/>
      <c r="J472" s="200"/>
      <c r="K472" s="200"/>
    </row>
    <row r="473" spans="9:11" ht="13.5">
      <c r="I473" s="200"/>
      <c r="J473" s="200"/>
      <c r="K473" s="200"/>
    </row>
    <row r="474" spans="9:11" ht="13.5">
      <c r="I474" s="200"/>
      <c r="J474" s="200"/>
      <c r="K474" s="200"/>
    </row>
    <row r="475" spans="9:11" ht="13.5">
      <c r="I475" s="200"/>
      <c r="J475" s="200"/>
      <c r="K475" s="200"/>
    </row>
    <row r="476" spans="9:11" ht="13.5">
      <c r="I476" s="200"/>
      <c r="J476" s="200"/>
      <c r="K476" s="200"/>
    </row>
    <row r="477" spans="9:11" ht="13.5">
      <c r="I477" s="200"/>
      <c r="J477" s="200"/>
      <c r="K477" s="200"/>
    </row>
    <row r="478" spans="9:11" ht="13.5">
      <c r="I478" s="200"/>
      <c r="J478" s="200"/>
      <c r="K478" s="200"/>
    </row>
    <row r="479" spans="9:11" ht="13.5">
      <c r="I479" s="200"/>
      <c r="J479" s="200"/>
      <c r="K479" s="200"/>
    </row>
    <row r="480" spans="9:11" ht="13.5">
      <c r="I480" s="200"/>
      <c r="J480" s="200"/>
      <c r="K480" s="200"/>
    </row>
    <row r="481" spans="9:11" ht="13.5">
      <c r="I481" s="200"/>
      <c r="J481" s="200"/>
      <c r="K481" s="200"/>
    </row>
    <row r="482" spans="9:11" ht="13.5">
      <c r="I482" s="200"/>
      <c r="J482" s="200"/>
      <c r="K482" s="200"/>
    </row>
    <row r="483" spans="9:11" ht="13.5">
      <c r="I483" s="200"/>
      <c r="J483" s="200"/>
      <c r="K483" s="200"/>
    </row>
    <row r="484" spans="9:11" ht="13.5">
      <c r="I484" s="200"/>
      <c r="J484" s="200"/>
      <c r="K484" s="200"/>
    </row>
    <row r="485" spans="9:11" ht="13.5">
      <c r="I485" s="200"/>
      <c r="J485" s="200"/>
      <c r="K485" s="200"/>
    </row>
    <row r="486" spans="9:11" ht="13.5">
      <c r="I486" s="200"/>
      <c r="J486" s="200"/>
      <c r="K486" s="200"/>
    </row>
    <row r="487" spans="9:11" ht="13.5">
      <c r="I487" s="200"/>
      <c r="J487" s="200"/>
      <c r="K487" s="200"/>
    </row>
    <row r="488" spans="9:11" ht="13.5">
      <c r="I488" s="200"/>
      <c r="J488" s="200"/>
      <c r="K488" s="200"/>
    </row>
    <row r="489" spans="9:11" ht="13.5">
      <c r="I489" s="200"/>
      <c r="J489" s="200"/>
      <c r="K489" s="200"/>
    </row>
    <row r="490" spans="9:11" ht="13.5">
      <c r="I490" s="200"/>
      <c r="J490" s="200"/>
      <c r="K490" s="200"/>
    </row>
    <row r="491" spans="9:11" ht="13.5">
      <c r="I491" s="200"/>
      <c r="J491" s="200"/>
      <c r="K491" s="200"/>
    </row>
    <row r="492" spans="9:11" ht="13.5">
      <c r="I492" s="200"/>
      <c r="J492" s="200"/>
      <c r="K492" s="200"/>
    </row>
    <row r="493" spans="9:11" ht="13.5">
      <c r="I493" s="200"/>
      <c r="J493" s="200"/>
      <c r="K493" s="200"/>
    </row>
    <row r="494" spans="9:11" ht="13.5">
      <c r="I494" s="200"/>
      <c r="J494" s="200"/>
      <c r="K494" s="200"/>
    </row>
    <row r="495" spans="9:11" ht="13.5">
      <c r="I495" s="200"/>
      <c r="J495" s="200"/>
      <c r="K495" s="200"/>
    </row>
    <row r="496" spans="9:11" ht="13.5">
      <c r="I496" s="200"/>
      <c r="J496" s="200"/>
      <c r="K496" s="200"/>
    </row>
    <row r="497" spans="9:11" ht="13.5">
      <c r="I497" s="200"/>
      <c r="J497" s="200"/>
      <c r="K497" s="200"/>
    </row>
    <row r="498" spans="9:11" ht="13.5">
      <c r="I498" s="200"/>
      <c r="J498" s="200"/>
      <c r="K498" s="200"/>
    </row>
    <row r="499" spans="9:11" ht="13.5">
      <c r="I499" s="200"/>
      <c r="J499" s="200"/>
      <c r="K499" s="200"/>
    </row>
    <row r="500" spans="9:11" ht="13.5">
      <c r="I500" s="200"/>
      <c r="J500" s="200"/>
      <c r="K500" s="200"/>
    </row>
    <row r="501" spans="9:11" ht="13.5">
      <c r="I501" s="200"/>
      <c r="J501" s="200"/>
      <c r="K501" s="200"/>
    </row>
    <row r="502" spans="9:11" ht="13.5">
      <c r="I502" s="200"/>
      <c r="J502" s="200"/>
      <c r="K502" s="200"/>
    </row>
    <row r="503" spans="9:11" ht="13.5">
      <c r="I503" s="200"/>
      <c r="J503" s="200"/>
      <c r="K503" s="200"/>
    </row>
    <row r="504" spans="9:11" ht="13.5">
      <c r="I504" s="200"/>
      <c r="J504" s="200"/>
      <c r="K504" s="200"/>
    </row>
    <row r="505" spans="9:11" ht="13.5">
      <c r="I505" s="200"/>
      <c r="J505" s="200"/>
      <c r="K505" s="200"/>
    </row>
    <row r="506" spans="9:11" ht="13.5">
      <c r="I506" s="200"/>
      <c r="J506" s="200"/>
      <c r="K506" s="200"/>
    </row>
    <row r="507" spans="9:11" ht="13.5">
      <c r="I507" s="200"/>
      <c r="J507" s="200"/>
      <c r="K507" s="200"/>
    </row>
    <row r="508" spans="9:11" ht="13.5">
      <c r="I508" s="200"/>
      <c r="J508" s="200"/>
      <c r="K508" s="200"/>
    </row>
    <row r="509" spans="9:11" ht="13.5">
      <c r="I509" s="200"/>
      <c r="J509" s="200"/>
      <c r="K509" s="200"/>
    </row>
    <row r="510" spans="9:11" ht="13.5">
      <c r="I510" s="200"/>
      <c r="J510" s="200"/>
      <c r="K510" s="200"/>
    </row>
    <row r="511" spans="9:11" ht="13.5">
      <c r="I511" s="200"/>
      <c r="J511" s="200"/>
      <c r="K511" s="200"/>
    </row>
    <row r="512" spans="9:11" ht="13.5">
      <c r="I512" s="200"/>
      <c r="J512" s="200"/>
      <c r="K512" s="200"/>
    </row>
    <row r="513" spans="9:11" ht="13.5">
      <c r="I513" s="200"/>
      <c r="J513" s="200"/>
      <c r="K513" s="200"/>
    </row>
    <row r="514" spans="9:11" ht="13.5">
      <c r="I514" s="200"/>
      <c r="J514" s="200"/>
      <c r="K514" s="200"/>
    </row>
    <row r="515" spans="9:11" ht="13.5">
      <c r="I515" s="200"/>
      <c r="J515" s="200"/>
      <c r="K515" s="200"/>
    </row>
    <row r="516" spans="9:11" ht="13.5">
      <c r="I516" s="200"/>
      <c r="J516" s="200"/>
      <c r="K516" s="200"/>
    </row>
    <row r="517" spans="9:11" ht="13.5">
      <c r="I517" s="200"/>
      <c r="J517" s="200"/>
      <c r="K517" s="200"/>
    </row>
    <row r="518" spans="9:11" ht="13.5">
      <c r="I518" s="200"/>
      <c r="J518" s="200"/>
      <c r="K518" s="200"/>
    </row>
    <row r="519" spans="9:11" ht="13.5">
      <c r="I519" s="200"/>
      <c r="J519" s="200"/>
      <c r="K519" s="200"/>
    </row>
    <row r="520" spans="9:11" ht="13.5">
      <c r="I520" s="200"/>
      <c r="J520" s="200"/>
      <c r="K520" s="200"/>
    </row>
    <row r="521" spans="9:11" ht="13.5">
      <c r="I521" s="200"/>
      <c r="J521" s="200"/>
      <c r="K521" s="200"/>
    </row>
    <row r="522" spans="9:11" ht="13.5">
      <c r="I522" s="200"/>
      <c r="J522" s="200"/>
      <c r="K522" s="200"/>
    </row>
    <row r="523" spans="9:11" ht="13.5">
      <c r="I523" s="200"/>
      <c r="J523" s="200"/>
      <c r="K523" s="200"/>
    </row>
    <row r="524" spans="9:11" ht="13.5">
      <c r="I524" s="200"/>
      <c r="J524" s="200"/>
      <c r="K524" s="200"/>
    </row>
    <row r="525" spans="9:11" ht="13.5">
      <c r="I525" s="200"/>
      <c r="J525" s="200"/>
      <c r="K525" s="200"/>
    </row>
    <row r="526" spans="9:11" ht="13.5">
      <c r="I526" s="200"/>
      <c r="J526" s="200"/>
      <c r="K526" s="200"/>
    </row>
    <row r="527" spans="9:11" ht="13.5">
      <c r="I527" s="200"/>
      <c r="J527" s="200"/>
      <c r="K527" s="200"/>
    </row>
    <row r="528" spans="9:11" ht="13.5">
      <c r="I528" s="200"/>
      <c r="J528" s="200"/>
      <c r="K528" s="200"/>
    </row>
    <row r="529" spans="9:11" ht="13.5">
      <c r="I529" s="200"/>
      <c r="J529" s="200"/>
      <c r="K529" s="200"/>
    </row>
    <row r="530" spans="9:11" ht="13.5">
      <c r="I530" s="200"/>
      <c r="J530" s="200"/>
      <c r="K530" s="200"/>
    </row>
    <row r="531" spans="9:11" ht="13.5">
      <c r="I531" s="200"/>
      <c r="J531" s="200"/>
      <c r="K531" s="200"/>
    </row>
    <row r="532" spans="9:11" ht="13.5">
      <c r="I532" s="200"/>
      <c r="J532" s="200"/>
      <c r="K532" s="200"/>
    </row>
    <row r="533" spans="9:11" ht="13.5">
      <c r="I533" s="200"/>
      <c r="J533" s="200"/>
      <c r="K533" s="200"/>
    </row>
    <row r="534" spans="9:11" ht="13.5">
      <c r="I534" s="200"/>
      <c r="J534" s="200"/>
      <c r="K534" s="200"/>
    </row>
    <row r="535" spans="9:11" ht="13.5">
      <c r="I535" s="200"/>
      <c r="J535" s="200"/>
      <c r="K535" s="200"/>
    </row>
    <row r="536" spans="9:11" ht="13.5">
      <c r="I536" s="200"/>
      <c r="J536" s="200"/>
      <c r="K536" s="200"/>
    </row>
    <row r="537" spans="9:11" ht="13.5">
      <c r="I537" s="200"/>
      <c r="J537" s="200"/>
      <c r="K537" s="200"/>
    </row>
    <row r="538" spans="9:11" ht="13.5">
      <c r="I538" s="200"/>
      <c r="J538" s="200"/>
      <c r="K538" s="200"/>
    </row>
    <row r="539" spans="9:11" ht="13.5">
      <c r="I539" s="200"/>
      <c r="J539" s="200"/>
      <c r="K539" s="200"/>
    </row>
    <row r="540" spans="9:11" ht="13.5">
      <c r="I540" s="200"/>
      <c r="J540" s="200"/>
      <c r="K540" s="200"/>
    </row>
    <row r="541" spans="9:11" ht="13.5">
      <c r="I541" s="200"/>
      <c r="J541" s="200"/>
      <c r="K541" s="200"/>
    </row>
    <row r="542" spans="9:11" ht="13.5">
      <c r="I542" s="200"/>
      <c r="J542" s="200"/>
      <c r="K542" s="200"/>
    </row>
    <row r="543" spans="9:11" ht="13.5">
      <c r="I543" s="200"/>
      <c r="J543" s="200"/>
      <c r="K543" s="200"/>
    </row>
    <row r="544" spans="9:11" ht="13.5">
      <c r="I544" s="200"/>
      <c r="J544" s="200"/>
      <c r="K544" s="200"/>
    </row>
    <row r="545" spans="9:11" ht="13.5">
      <c r="I545" s="200"/>
      <c r="J545" s="200"/>
      <c r="K545" s="200"/>
    </row>
    <row r="546" spans="9:11" ht="13.5">
      <c r="I546" s="200"/>
      <c r="J546" s="200"/>
      <c r="K546" s="200"/>
    </row>
    <row r="547" spans="9:11" ht="13.5">
      <c r="I547" s="200"/>
      <c r="J547" s="200"/>
      <c r="K547" s="200"/>
    </row>
    <row r="548" spans="9:11" ht="13.5">
      <c r="I548" s="200"/>
      <c r="J548" s="200"/>
      <c r="K548" s="200"/>
    </row>
    <row r="549" spans="9:11" ht="13.5">
      <c r="I549" s="200"/>
      <c r="J549" s="200"/>
      <c r="K549" s="200"/>
    </row>
    <row r="550" spans="9:11" ht="13.5">
      <c r="I550" s="200"/>
      <c r="J550" s="200"/>
      <c r="K550" s="200"/>
    </row>
    <row r="551" spans="9:11" ht="13.5">
      <c r="I551" s="200"/>
      <c r="J551" s="200"/>
      <c r="K551" s="200"/>
    </row>
    <row r="552" spans="9:11" ht="13.5">
      <c r="I552" s="200"/>
      <c r="J552" s="200"/>
      <c r="K552" s="200"/>
    </row>
    <row r="553" spans="9:11" ht="13.5">
      <c r="I553" s="200"/>
      <c r="J553" s="200"/>
      <c r="K553" s="200"/>
    </row>
    <row r="554" spans="9:11" ht="13.5">
      <c r="I554" s="200"/>
      <c r="J554" s="200"/>
      <c r="K554" s="200"/>
    </row>
    <row r="555" spans="9:11" ht="13.5">
      <c r="I555" s="200"/>
      <c r="J555" s="200"/>
      <c r="K555" s="200"/>
    </row>
    <row r="556" spans="9:11" ht="13.5">
      <c r="I556" s="200"/>
      <c r="J556" s="200"/>
      <c r="K556" s="200"/>
    </row>
    <row r="557" spans="9:11" ht="13.5">
      <c r="I557" s="200"/>
      <c r="J557" s="200"/>
      <c r="K557" s="200"/>
    </row>
    <row r="558" spans="9:11" ht="13.5">
      <c r="I558" s="200"/>
      <c r="J558" s="200"/>
      <c r="K558" s="200"/>
    </row>
    <row r="559" spans="9:11" ht="13.5">
      <c r="I559" s="200"/>
      <c r="J559" s="200"/>
      <c r="K559" s="200"/>
    </row>
    <row r="560" spans="9:11" ht="13.5">
      <c r="I560" s="200"/>
      <c r="J560" s="200"/>
      <c r="K560" s="200"/>
    </row>
    <row r="561" spans="9:11" ht="13.5">
      <c r="I561" s="200"/>
      <c r="J561" s="200"/>
      <c r="K561" s="200"/>
    </row>
    <row r="562" spans="9:11" ht="13.5">
      <c r="I562" s="200"/>
      <c r="J562" s="200"/>
      <c r="K562" s="200"/>
    </row>
    <row r="563" spans="9:11" ht="13.5">
      <c r="I563" s="200"/>
      <c r="J563" s="200"/>
      <c r="K563" s="200"/>
    </row>
    <row r="564" spans="9:11" ht="13.5">
      <c r="I564" s="200"/>
      <c r="J564" s="200"/>
      <c r="K564" s="200"/>
    </row>
    <row r="565" spans="9:11" ht="13.5">
      <c r="I565" s="200"/>
      <c r="J565" s="200"/>
      <c r="K565" s="200"/>
    </row>
    <row r="566" spans="9:11" ht="13.5">
      <c r="I566" s="200"/>
      <c r="J566" s="200"/>
      <c r="K566" s="200"/>
    </row>
    <row r="567" spans="9:11" ht="13.5">
      <c r="I567" s="200"/>
      <c r="J567" s="200"/>
      <c r="K567" s="200"/>
    </row>
    <row r="568" spans="9:11" ht="13.5">
      <c r="I568" s="200"/>
      <c r="J568" s="200"/>
      <c r="K568" s="200"/>
    </row>
    <row r="569" spans="9:11" ht="13.5">
      <c r="I569" s="200"/>
      <c r="J569" s="200"/>
      <c r="K569" s="200"/>
    </row>
    <row r="570" spans="9:11" ht="13.5">
      <c r="I570" s="200"/>
      <c r="J570" s="200"/>
      <c r="K570" s="200"/>
    </row>
    <row r="571" spans="9:11" ht="13.5">
      <c r="I571" s="200"/>
      <c r="J571" s="200"/>
      <c r="K571" s="200"/>
    </row>
    <row r="572" spans="9:11" ht="13.5">
      <c r="I572" s="200"/>
      <c r="J572" s="200"/>
      <c r="K572" s="200"/>
    </row>
    <row r="573" spans="9:11" ht="13.5">
      <c r="I573" s="200"/>
      <c r="J573" s="200"/>
      <c r="K573" s="200"/>
    </row>
    <row r="574" spans="9:11" ht="13.5">
      <c r="I574" s="200"/>
      <c r="J574" s="200"/>
      <c r="K574" s="200"/>
    </row>
    <row r="575" spans="9:11" ht="13.5">
      <c r="I575" s="200"/>
      <c r="J575" s="200"/>
      <c r="K575" s="200"/>
    </row>
    <row r="576" spans="9:11" ht="13.5">
      <c r="I576" s="200"/>
      <c r="J576" s="200"/>
      <c r="K576" s="200"/>
    </row>
    <row r="577" spans="9:11" ht="13.5">
      <c r="I577" s="200"/>
      <c r="J577" s="200"/>
      <c r="K577" s="200"/>
    </row>
    <row r="578" spans="9:11" ht="13.5">
      <c r="I578" s="200"/>
      <c r="J578" s="200"/>
      <c r="K578" s="200"/>
    </row>
    <row r="579" spans="9:11" ht="13.5">
      <c r="I579" s="200"/>
      <c r="J579" s="200"/>
      <c r="K579" s="200"/>
    </row>
    <row r="580" spans="9:11" ht="13.5">
      <c r="I580" s="200"/>
      <c r="J580" s="200"/>
      <c r="K580" s="200"/>
    </row>
    <row r="581" spans="9:11" ht="13.5">
      <c r="I581" s="200"/>
      <c r="J581" s="200"/>
      <c r="K581" s="200"/>
    </row>
    <row r="582" spans="9:11" ht="13.5">
      <c r="I582" s="200"/>
      <c r="J582" s="200"/>
      <c r="K582" s="200"/>
    </row>
    <row r="583" spans="9:11" ht="13.5">
      <c r="I583" s="200"/>
      <c r="J583" s="200"/>
      <c r="K583" s="200"/>
    </row>
    <row r="584" spans="9:11" ht="13.5">
      <c r="I584" s="200"/>
      <c r="J584" s="200"/>
      <c r="K584" s="200"/>
    </row>
    <row r="585" spans="9:11" ht="13.5">
      <c r="I585" s="200"/>
      <c r="J585" s="200"/>
      <c r="K585" s="200"/>
    </row>
    <row r="586" spans="9:11" ht="13.5">
      <c r="I586" s="200"/>
      <c r="J586" s="200"/>
      <c r="K586" s="200"/>
    </row>
    <row r="587" spans="9:11" ht="13.5">
      <c r="I587" s="200"/>
      <c r="J587" s="200"/>
      <c r="K587" s="200"/>
    </row>
    <row r="588" spans="9:11" ht="13.5">
      <c r="I588" s="200"/>
      <c r="J588" s="200"/>
      <c r="K588" s="200"/>
    </row>
    <row r="589" spans="9:11" ht="13.5">
      <c r="I589" s="200"/>
      <c r="J589" s="200"/>
      <c r="K589" s="200"/>
    </row>
  </sheetData>
  <sheetProtection/>
  <mergeCells count="19">
    <mergeCell ref="O54:O55"/>
    <mergeCell ref="R54:V54"/>
    <mergeCell ref="C60:G60"/>
    <mergeCell ref="C75:G75"/>
    <mergeCell ref="C17:E17"/>
    <mergeCell ref="D19:G19"/>
    <mergeCell ref="A96:G96"/>
    <mergeCell ref="L54:L55"/>
    <mergeCell ref="C76:G76"/>
    <mergeCell ref="C39:G39"/>
    <mergeCell ref="A10:G10"/>
    <mergeCell ref="A11:G11"/>
    <mergeCell ref="D14:F14"/>
    <mergeCell ref="D2:U2"/>
    <mergeCell ref="B4:U4"/>
    <mergeCell ref="F5:L5"/>
    <mergeCell ref="L8:L9"/>
    <mergeCell ref="O8:O9"/>
    <mergeCell ref="R8:V8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98" r:id="rId1"/>
  <headerFooter alignWithMargins="0">
    <oddHeader>&amp;C&amp;P.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Layout" zoomScaleNormal="90" workbookViewId="0" topLeftCell="A37">
      <selection activeCell="B2" sqref="B2"/>
    </sheetView>
  </sheetViews>
  <sheetFormatPr defaultColWidth="9.140625" defaultRowHeight="15"/>
  <cols>
    <col min="1" max="1" width="57.8515625" style="1" customWidth="1"/>
    <col min="2" max="2" width="7.421875" style="1" customWidth="1"/>
    <col min="3" max="3" width="8.28125" style="1" customWidth="1"/>
    <col min="4" max="4" width="9.8515625" style="1" customWidth="1"/>
    <col min="5" max="5" width="10.421875" style="1" customWidth="1"/>
    <col min="6" max="6" width="9.00390625" style="2" customWidth="1"/>
    <col min="7" max="7" width="7.140625" style="2" customWidth="1"/>
    <col min="8" max="13" width="9.140625" style="2" customWidth="1"/>
    <col min="14" max="16384" width="9.140625" style="1" customWidth="1"/>
  </cols>
  <sheetData>
    <row r="1" spans="1:13" ht="12.75" customHeight="1">
      <c r="A1" s="23"/>
      <c r="B1" s="368" t="s">
        <v>319</v>
      </c>
      <c r="C1" s="368"/>
      <c r="D1" s="368"/>
      <c r="E1" s="368"/>
      <c r="M1" s="1"/>
    </row>
    <row r="2" spans="1:12" s="6" customFormat="1" ht="42" customHeight="1" thickBot="1">
      <c r="A2" s="35" t="s">
        <v>36</v>
      </c>
      <c r="B2" s="24" t="s">
        <v>35</v>
      </c>
      <c r="C2" s="25" t="s">
        <v>34</v>
      </c>
      <c r="D2" s="25" t="s">
        <v>33</v>
      </c>
      <c r="E2" s="26" t="s">
        <v>37</v>
      </c>
      <c r="F2" s="7"/>
      <c r="G2" s="7"/>
      <c r="H2" s="7"/>
      <c r="I2" s="7"/>
      <c r="J2" s="7"/>
      <c r="K2" s="7"/>
      <c r="L2" s="7"/>
    </row>
    <row r="3" spans="1:13" ht="13.5" customHeight="1">
      <c r="A3" s="20" t="s">
        <v>32</v>
      </c>
      <c r="B3" s="9"/>
      <c r="C3" s="9"/>
      <c r="D3" s="9"/>
      <c r="E3" s="9">
        <f>E4+E5+E11</f>
        <v>4434444</v>
      </c>
      <c r="L3" s="1"/>
      <c r="M3" s="1"/>
    </row>
    <row r="4" spans="1:13" ht="13.5" customHeight="1">
      <c r="A4" s="15" t="s">
        <v>31</v>
      </c>
      <c r="B4" s="22"/>
      <c r="C4" s="22"/>
      <c r="D4" s="9"/>
      <c r="E4" s="9">
        <v>975439</v>
      </c>
      <c r="F4" s="8"/>
      <c r="G4" s="8"/>
      <c r="H4" s="8"/>
      <c r="L4" s="1"/>
      <c r="M4" s="1"/>
    </row>
    <row r="5" spans="1:13" ht="13.5" customHeight="1">
      <c r="A5" s="15" t="s">
        <v>30</v>
      </c>
      <c r="B5" s="9"/>
      <c r="C5" s="9"/>
      <c r="D5" s="9"/>
      <c r="E5" s="9">
        <f>E6+E7+E8+E9-E10</f>
        <v>459005</v>
      </c>
      <c r="F5" s="8"/>
      <c r="G5" s="8"/>
      <c r="H5" s="8"/>
      <c r="L5" s="1"/>
      <c r="M5" s="1"/>
    </row>
    <row r="6" spans="1:13" ht="13.5" customHeight="1">
      <c r="A6" s="15" t="s">
        <v>29</v>
      </c>
      <c r="B6" s="9"/>
      <c r="C6" s="22"/>
      <c r="D6" s="9"/>
      <c r="E6" s="9">
        <v>941640</v>
      </c>
      <c r="F6" s="8"/>
      <c r="G6" s="8"/>
      <c r="H6" s="8"/>
      <c r="L6" s="1"/>
      <c r="M6" s="1"/>
    </row>
    <row r="7" spans="1:13" ht="13.5" customHeight="1">
      <c r="A7" s="15" t="s">
        <v>28</v>
      </c>
      <c r="B7" s="9"/>
      <c r="C7" s="9"/>
      <c r="D7" s="9"/>
      <c r="E7" s="9">
        <v>273200</v>
      </c>
      <c r="F7" s="8"/>
      <c r="G7" s="8"/>
      <c r="H7" s="8"/>
      <c r="L7" s="1"/>
      <c r="M7" s="1"/>
    </row>
    <row r="8" spans="1:13" ht="13.5" customHeight="1">
      <c r="A8" s="15" t="s">
        <v>27</v>
      </c>
      <c r="B8" s="9"/>
      <c r="C8" s="9"/>
      <c r="D8" s="9"/>
      <c r="E8" s="9">
        <v>0</v>
      </c>
      <c r="F8" s="8"/>
      <c r="G8" s="8"/>
      <c r="H8" s="8"/>
      <c r="L8" s="1"/>
      <c r="M8" s="1"/>
    </row>
    <row r="9" spans="1:13" ht="13.5" customHeight="1">
      <c r="A9" s="15" t="s">
        <v>26</v>
      </c>
      <c r="B9" s="9"/>
      <c r="C9" s="9"/>
      <c r="D9" s="9"/>
      <c r="E9" s="9">
        <v>100000</v>
      </c>
      <c r="F9" s="8"/>
      <c r="G9" s="8"/>
      <c r="H9" s="8"/>
      <c r="L9" s="1"/>
      <c r="M9" s="1"/>
    </row>
    <row r="10" spans="1:13" ht="13.5" customHeight="1">
      <c r="A10" s="15" t="s">
        <v>25</v>
      </c>
      <c r="B10" s="9"/>
      <c r="C10" s="9"/>
      <c r="D10" s="9"/>
      <c r="E10" s="9">
        <v>855835</v>
      </c>
      <c r="F10" s="8"/>
      <c r="G10" s="8"/>
      <c r="H10" s="8"/>
      <c r="L10" s="1"/>
      <c r="M10" s="1"/>
    </row>
    <row r="11" spans="1:13" ht="13.5" customHeight="1">
      <c r="A11" s="15" t="s">
        <v>24</v>
      </c>
      <c r="B11" s="9"/>
      <c r="C11" s="9"/>
      <c r="D11" s="9"/>
      <c r="E11" s="9">
        <v>3000000</v>
      </c>
      <c r="F11" s="8"/>
      <c r="G11" s="8"/>
      <c r="H11" s="8"/>
      <c r="L11" s="1"/>
      <c r="M11" s="1"/>
    </row>
    <row r="12" spans="1:13" ht="13.5" customHeight="1">
      <c r="A12" s="20" t="s">
        <v>23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75" customHeight="1">
      <c r="A13" s="13" t="s">
        <v>22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15" customHeight="1">
      <c r="A14" s="13" t="s">
        <v>21</v>
      </c>
      <c r="B14" s="9"/>
      <c r="C14" s="9"/>
      <c r="D14" s="9"/>
      <c r="E14" s="9">
        <f>SUM(C14*D14)/1000</f>
        <v>0</v>
      </c>
      <c r="F14" s="369"/>
      <c r="G14" s="8"/>
      <c r="H14" s="8"/>
      <c r="L14" s="1"/>
      <c r="M14" s="1"/>
    </row>
    <row r="15" spans="1:13" ht="24.75" customHeight="1">
      <c r="A15" s="13" t="s">
        <v>20</v>
      </c>
      <c r="B15" s="9"/>
      <c r="C15" s="9"/>
      <c r="D15" s="9"/>
      <c r="E15" s="9">
        <f>SUM(C15*D15)/1000</f>
        <v>0</v>
      </c>
      <c r="F15" s="369"/>
      <c r="G15" s="8"/>
      <c r="H15" s="8"/>
      <c r="L15" s="1"/>
      <c r="M15" s="1"/>
    </row>
    <row r="16" spans="1:13" ht="13.5" customHeight="1">
      <c r="A16" s="15" t="s">
        <v>19</v>
      </c>
      <c r="B16" s="9"/>
      <c r="C16" s="9"/>
      <c r="D16" s="9"/>
      <c r="E16" s="9">
        <f aca="true" t="shared" si="0" ref="E16:E22">SUM(D16*B16)/1000</f>
        <v>0</v>
      </c>
      <c r="F16" s="8"/>
      <c r="G16" s="8"/>
      <c r="H16" s="8"/>
      <c r="L16" s="1"/>
      <c r="M16" s="1"/>
    </row>
    <row r="17" spans="1:13" ht="13.5" customHeight="1">
      <c r="A17" s="15" t="s">
        <v>18</v>
      </c>
      <c r="B17" s="9"/>
      <c r="C17" s="9"/>
      <c r="D17" s="9"/>
      <c r="E17" s="9">
        <f t="shared" si="0"/>
        <v>0</v>
      </c>
      <c r="F17" s="8"/>
      <c r="G17" s="8"/>
      <c r="H17" s="8"/>
      <c r="L17" s="1"/>
      <c r="M17" s="1"/>
    </row>
    <row r="18" spans="1:13" ht="13.5" customHeight="1">
      <c r="A18" s="21" t="s">
        <v>17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>
      <c r="A19" s="21" t="s">
        <v>16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>
      <c r="A20" s="21" t="s">
        <v>15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>
      <c r="A21" s="21" t="s">
        <v>14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>
      <c r="A22" s="21" t="s">
        <v>13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>
      <c r="A23" s="20" t="s">
        <v>42</v>
      </c>
      <c r="B23" s="9"/>
      <c r="C23" s="9"/>
      <c r="D23" s="9"/>
      <c r="E23" s="9">
        <f>SUM(E24:E39)</f>
        <v>585099</v>
      </c>
      <c r="F23" s="8"/>
      <c r="G23" s="8"/>
      <c r="H23" s="8"/>
      <c r="L23" s="1"/>
      <c r="M23" s="1"/>
    </row>
    <row r="24" spans="1:13" ht="13.5" customHeight="1">
      <c r="A24" s="15" t="s">
        <v>12</v>
      </c>
      <c r="B24" s="9"/>
      <c r="C24" s="9"/>
      <c r="D24" s="9"/>
      <c r="E24" s="9">
        <v>325000</v>
      </c>
      <c r="F24" s="8"/>
      <c r="G24" s="8"/>
      <c r="H24" s="8"/>
      <c r="L24" s="1"/>
      <c r="M24" s="1"/>
    </row>
    <row r="25" spans="1:13" ht="13.5" customHeight="1">
      <c r="A25" s="15" t="s">
        <v>11</v>
      </c>
      <c r="B25" s="9"/>
      <c r="C25" s="9"/>
      <c r="D25" s="9"/>
      <c r="E25" s="9">
        <v>260099</v>
      </c>
      <c r="F25" s="8"/>
      <c r="G25" s="8"/>
      <c r="H25" s="8"/>
      <c r="L25" s="1"/>
      <c r="M25" s="1"/>
    </row>
    <row r="26" spans="1:13" ht="13.5" customHeight="1">
      <c r="A26" s="15" t="s">
        <v>10</v>
      </c>
      <c r="B26" s="9"/>
      <c r="C26" s="9"/>
      <c r="D26" s="9"/>
      <c r="E26" s="9"/>
      <c r="F26" s="8"/>
      <c r="G26" s="8"/>
      <c r="H26" s="8"/>
      <c r="L26" s="1"/>
      <c r="M26" s="1"/>
    </row>
    <row r="27" spans="1:13" ht="13.5" customHeight="1">
      <c r="A27" s="15" t="s">
        <v>9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>
      <c r="A28" s="15" t="s">
        <v>8</v>
      </c>
      <c r="B28" s="10"/>
      <c r="C28" s="9"/>
      <c r="D28" s="9"/>
      <c r="E28" s="9">
        <f>SUM(C28*D28)</f>
        <v>0</v>
      </c>
      <c r="F28" s="8"/>
      <c r="G28" s="18"/>
      <c r="H28" s="8"/>
      <c r="L28" s="1"/>
      <c r="M28" s="1"/>
    </row>
    <row r="29" spans="1:13" ht="13.5" customHeight="1">
      <c r="A29" s="15" t="s">
        <v>7</v>
      </c>
      <c r="B29" s="10"/>
      <c r="C29" s="9"/>
      <c r="D29" s="9"/>
      <c r="E29" s="9"/>
      <c r="F29" s="8"/>
      <c r="G29" s="18"/>
      <c r="H29" s="8"/>
      <c r="L29" s="1"/>
      <c r="M29" s="1"/>
    </row>
    <row r="30" spans="1:13" ht="13.5" customHeight="1">
      <c r="A30" s="13" t="s">
        <v>38</v>
      </c>
      <c r="B30" s="19"/>
      <c r="C30" s="9"/>
      <c r="D30" s="9"/>
      <c r="E30" s="9"/>
      <c r="F30" s="8"/>
      <c r="G30" s="18"/>
      <c r="H30" s="8"/>
      <c r="L30" s="1"/>
      <c r="M30" s="1"/>
    </row>
    <row r="31" spans="1:13" ht="13.5" customHeight="1">
      <c r="A31" s="13" t="s">
        <v>39</v>
      </c>
      <c r="B31" s="19"/>
      <c r="C31" s="9"/>
      <c r="D31" s="9"/>
      <c r="E31" s="9"/>
      <c r="F31" s="8"/>
      <c r="G31" s="18"/>
      <c r="H31" s="8"/>
      <c r="L31" s="1"/>
      <c r="M31" s="1"/>
    </row>
    <row r="32" spans="1:13" ht="13.5" customHeight="1">
      <c r="A32" s="13" t="s">
        <v>40</v>
      </c>
      <c r="B32" s="19"/>
      <c r="C32" s="9"/>
      <c r="D32" s="9"/>
      <c r="E32" s="9"/>
      <c r="F32" s="8"/>
      <c r="G32" s="18"/>
      <c r="H32" s="8"/>
      <c r="L32" s="1"/>
      <c r="M32" s="1"/>
    </row>
    <row r="33" spans="1:13" ht="13.5" customHeight="1">
      <c r="A33" s="13" t="s">
        <v>6</v>
      </c>
      <c r="B33" s="19"/>
      <c r="C33" s="9"/>
      <c r="D33" s="9"/>
      <c r="E33" s="9"/>
      <c r="F33" s="8"/>
      <c r="G33" s="18"/>
      <c r="H33" s="8"/>
      <c r="L33" s="1"/>
      <c r="M33" s="1"/>
    </row>
    <row r="34" spans="1:13" ht="15" customHeight="1">
      <c r="A34" s="13" t="s">
        <v>5</v>
      </c>
      <c r="B34" s="19"/>
      <c r="C34" s="9"/>
      <c r="D34" s="9"/>
      <c r="E34" s="9"/>
      <c r="F34" s="8"/>
      <c r="G34" s="18"/>
      <c r="H34" s="8"/>
      <c r="L34" s="1"/>
      <c r="M34" s="1"/>
    </row>
    <row r="35" spans="1:7" ht="13.5" customHeight="1">
      <c r="A35" s="15" t="s">
        <v>41</v>
      </c>
      <c r="B35" s="17"/>
      <c r="C35" s="9"/>
      <c r="D35" s="9"/>
      <c r="E35" s="9"/>
      <c r="G35" s="16"/>
    </row>
    <row r="36" spans="1:7" ht="24.75" customHeight="1">
      <c r="A36" s="13" t="s">
        <v>47</v>
      </c>
      <c r="B36" s="17"/>
      <c r="C36" s="9"/>
      <c r="D36" s="9"/>
      <c r="E36" s="9"/>
      <c r="G36" s="16"/>
    </row>
    <row r="37" spans="1:5" ht="24.75" customHeight="1">
      <c r="A37" s="13" t="s">
        <v>4</v>
      </c>
      <c r="B37" s="10"/>
      <c r="C37" s="9"/>
      <c r="D37" s="9"/>
      <c r="E37" s="9">
        <f>SUM(C37*D37)/1000</f>
        <v>0</v>
      </c>
    </row>
    <row r="38" spans="1:9" ht="15" customHeight="1">
      <c r="A38" s="13" t="s">
        <v>3</v>
      </c>
      <c r="B38" s="10"/>
      <c r="C38" s="9"/>
      <c r="D38" s="9"/>
      <c r="E38" s="9">
        <f>SUM(C38*D38)/1000</f>
        <v>0</v>
      </c>
      <c r="G38" s="8"/>
      <c r="I38" s="8"/>
    </row>
    <row r="39" spans="1:7" ht="13.5" customHeight="1">
      <c r="A39" s="15" t="s">
        <v>2</v>
      </c>
      <c r="B39" s="10"/>
      <c r="C39" s="9"/>
      <c r="D39" s="9"/>
      <c r="E39" s="9"/>
      <c r="G39" s="8"/>
    </row>
    <row r="40" spans="1:7" ht="13.5" customHeight="1">
      <c r="A40" s="14" t="s">
        <v>1</v>
      </c>
      <c r="B40" s="10"/>
      <c r="C40" s="9"/>
      <c r="D40" s="12"/>
      <c r="E40" s="9">
        <f>E41</f>
        <v>55860</v>
      </c>
      <c r="G40" s="8"/>
    </row>
    <row r="41" spans="1:7" ht="13.5" customHeight="1">
      <c r="A41" s="13" t="s">
        <v>43</v>
      </c>
      <c r="B41" s="10"/>
      <c r="C41" s="9"/>
      <c r="D41" s="12"/>
      <c r="E41" s="9">
        <v>55860</v>
      </c>
      <c r="G41" s="8"/>
    </row>
    <row r="42" spans="1:7" ht="15" customHeight="1">
      <c r="A42" s="11" t="s">
        <v>44</v>
      </c>
      <c r="B42" s="10"/>
      <c r="C42" s="9"/>
      <c r="D42" s="9"/>
      <c r="E42" s="9"/>
      <c r="G42" s="8"/>
    </row>
    <row r="43" spans="1:7" ht="15" customHeight="1">
      <c r="A43" s="11" t="s">
        <v>45</v>
      </c>
      <c r="B43" s="10"/>
      <c r="C43" s="9"/>
      <c r="D43" s="9"/>
      <c r="E43" s="9">
        <v>8520225</v>
      </c>
      <c r="G43" s="8"/>
    </row>
    <row r="44" spans="1:7" ht="15" customHeight="1" thickBot="1">
      <c r="A44" s="29" t="s">
        <v>46</v>
      </c>
      <c r="B44" s="30"/>
      <c r="C44" s="31"/>
      <c r="D44" s="31"/>
      <c r="E44" s="31">
        <v>5177</v>
      </c>
      <c r="G44" s="8"/>
    </row>
    <row r="45" spans="1:13" s="6" customFormat="1" ht="13.5" customHeight="1" thickBot="1">
      <c r="A45" s="32" t="s">
        <v>0</v>
      </c>
      <c r="B45" s="33"/>
      <c r="C45" s="33"/>
      <c r="D45" s="33"/>
      <c r="E45" s="34">
        <f>SUM(E3+E23+E40+E43+E44)</f>
        <v>13600805</v>
      </c>
      <c r="F45" s="7"/>
      <c r="G45" s="7"/>
      <c r="H45" s="7"/>
      <c r="I45" s="7"/>
      <c r="J45" s="7"/>
      <c r="K45" s="7"/>
      <c r="L45" s="7"/>
      <c r="M45" s="7"/>
    </row>
    <row r="46" spans="1:5" ht="12.75" customHeight="1">
      <c r="A46" s="5"/>
      <c r="B46" s="5"/>
      <c r="C46" s="5"/>
      <c r="D46" s="5"/>
      <c r="E46" s="4"/>
    </row>
    <row r="47" spans="1:5" ht="18" customHeight="1">
      <c r="A47" s="3"/>
      <c r="B47" s="3"/>
      <c r="C47" s="3"/>
      <c r="D47" s="3"/>
      <c r="E47" s="27"/>
    </row>
    <row r="48" spans="1:5" ht="11.25" hidden="1">
      <c r="A48" s="28"/>
      <c r="B48" s="28"/>
      <c r="C48" s="28"/>
      <c r="D48" s="28"/>
      <c r="E48" s="28"/>
    </row>
    <row r="49" spans="1:5" ht="11.25" hidden="1">
      <c r="A49" s="28"/>
      <c r="B49" s="28"/>
      <c r="C49" s="28"/>
      <c r="D49" s="28"/>
      <c r="E49" s="28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0.07874015748031496" right="0.07874015748031496" top="0.7086614173228347" bottom="0.8267716535433072" header="0.3937007874015748" footer="0.3937007874015748"/>
  <pageSetup fitToHeight="1" fitToWidth="1" horizontalDpi="300" verticalDpi="300" orientation="portrait" paperSize="9" r:id="rId1"/>
  <headerFooter alignWithMargins="0">
    <oddHeader>&amp;C&amp;"Times New Roman,Félkövér dőlt"ÁLLAMI HOZZÁJÁRULÁSOK  ÉS SZJA BEVÉTEL 2013. ÉVBEN&amp;R&amp;"Times New Roman,Normál"2. sz. melléklet
Adatok: eFt-ban</oddHeader>
    <oddFooter>&amp;C&amp;P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view="pageLayout" workbookViewId="0" topLeftCell="A22">
      <selection activeCell="B13" sqref="B13"/>
    </sheetView>
  </sheetViews>
  <sheetFormatPr defaultColWidth="8.00390625" defaultRowHeight="15"/>
  <cols>
    <col min="1" max="1" width="5.8515625" style="216" customWidth="1"/>
    <col min="2" max="2" width="43.7109375" style="217" customWidth="1"/>
    <col min="3" max="3" width="10.140625" style="217" customWidth="1"/>
    <col min="4" max="16384" width="8.00390625" style="212" customWidth="1"/>
  </cols>
  <sheetData>
    <row r="1" spans="1:3" s="203" customFormat="1" ht="43.5" customHeight="1" thickBot="1">
      <c r="A1" s="201" t="s">
        <v>164</v>
      </c>
      <c r="B1" s="202" t="s">
        <v>103</v>
      </c>
      <c r="C1" s="202" t="s">
        <v>316</v>
      </c>
    </row>
    <row r="2" spans="1:3" s="206" customFormat="1" ht="14.25" customHeight="1">
      <c r="A2" s="204"/>
      <c r="B2" s="205" t="s">
        <v>165</v>
      </c>
      <c r="C2" s="205"/>
    </row>
    <row r="3" spans="1:3" s="203" customFormat="1" ht="14.25" customHeight="1">
      <c r="A3" s="204" t="s">
        <v>166</v>
      </c>
      <c r="B3" s="205" t="s">
        <v>167</v>
      </c>
      <c r="C3" s="207"/>
    </row>
    <row r="4" spans="1:3" s="203" customFormat="1" ht="14.25" customHeight="1">
      <c r="A4" s="208"/>
      <c r="B4" s="207" t="s">
        <v>168</v>
      </c>
      <c r="C4" s="207">
        <v>730</v>
      </c>
    </row>
    <row r="5" spans="1:3" s="203" customFormat="1" ht="14.25" customHeight="1">
      <c r="A5" s="208"/>
      <c r="B5" s="207" t="s">
        <v>169</v>
      </c>
      <c r="C5" s="207">
        <v>10</v>
      </c>
    </row>
    <row r="6" spans="1:3" s="203" customFormat="1" ht="14.25" customHeight="1">
      <c r="A6" s="208"/>
      <c r="B6" s="207" t="s">
        <v>170</v>
      </c>
      <c r="C6" s="207">
        <v>8284</v>
      </c>
    </row>
    <row r="7" spans="1:3" s="203" customFormat="1" ht="14.25" customHeight="1">
      <c r="A7" s="208"/>
      <c r="B7" s="207" t="s">
        <v>171</v>
      </c>
      <c r="C7" s="207">
        <v>100</v>
      </c>
    </row>
    <row r="8" spans="1:3" s="203" customFormat="1" ht="14.25" customHeight="1">
      <c r="A8" s="208"/>
      <c r="B8" s="207" t="s">
        <v>172</v>
      </c>
      <c r="C8" s="207">
        <v>0</v>
      </c>
    </row>
    <row r="9" spans="1:3" s="211" customFormat="1" ht="14.25" customHeight="1">
      <c r="A9" s="209"/>
      <c r="B9" s="210" t="s">
        <v>173</v>
      </c>
      <c r="C9" s="210">
        <f>SUM(C4:C8)</f>
        <v>9124</v>
      </c>
    </row>
    <row r="10" spans="1:3" s="203" customFormat="1" ht="14.25" customHeight="1">
      <c r="A10" s="204" t="s">
        <v>85</v>
      </c>
      <c r="B10" s="205" t="s">
        <v>174</v>
      </c>
      <c r="C10" s="207"/>
    </row>
    <row r="11" spans="1:3" s="203" customFormat="1" ht="14.25" customHeight="1">
      <c r="A11" s="208"/>
      <c r="B11" s="207" t="s">
        <v>87</v>
      </c>
      <c r="C11" s="207"/>
    </row>
    <row r="12" spans="1:3" s="203" customFormat="1" ht="14.25" customHeight="1">
      <c r="A12" s="208"/>
      <c r="B12" s="207" t="s">
        <v>175</v>
      </c>
      <c r="C12" s="207">
        <v>13276</v>
      </c>
    </row>
    <row r="13" spans="1:3" s="203" customFormat="1" ht="14.25" customHeight="1">
      <c r="A13" s="208"/>
      <c r="B13" s="207" t="s">
        <v>176</v>
      </c>
      <c r="C13" s="207">
        <v>325</v>
      </c>
    </row>
    <row r="14" spans="1:3" s="211" customFormat="1" ht="14.25" customHeight="1">
      <c r="A14" s="209"/>
      <c r="B14" s="210" t="s">
        <v>177</v>
      </c>
      <c r="C14" s="210">
        <f>SUM(C11:C13)</f>
        <v>13601</v>
      </c>
    </row>
    <row r="15" spans="1:3" s="203" customFormat="1" ht="14.25" customHeight="1">
      <c r="A15" s="204" t="s">
        <v>178</v>
      </c>
      <c r="B15" s="205" t="s">
        <v>179</v>
      </c>
      <c r="C15" s="207"/>
    </row>
    <row r="16" spans="1:3" s="203" customFormat="1" ht="14.25" customHeight="1">
      <c r="A16" s="208"/>
      <c r="B16" s="207" t="s">
        <v>180</v>
      </c>
      <c r="C16" s="207">
        <v>0</v>
      </c>
    </row>
    <row r="17" spans="1:3" s="203" customFormat="1" ht="14.25" customHeight="1">
      <c r="A17" s="208"/>
      <c r="B17" s="207" t="s">
        <v>181</v>
      </c>
      <c r="C17" s="207">
        <v>0</v>
      </c>
    </row>
    <row r="18" spans="1:3" s="203" customFormat="1" ht="14.25" customHeight="1">
      <c r="A18" s="208"/>
      <c r="B18" s="207" t="s">
        <v>182</v>
      </c>
      <c r="C18" s="207">
        <v>0</v>
      </c>
    </row>
    <row r="19" spans="1:3" ht="24.75" customHeight="1">
      <c r="A19" s="209"/>
      <c r="B19" s="210" t="s">
        <v>183</v>
      </c>
      <c r="C19" s="210">
        <f>SUM(C15:C18)</f>
        <v>0</v>
      </c>
    </row>
    <row r="20" spans="1:3" s="203" customFormat="1" ht="15" customHeight="1">
      <c r="A20" s="204" t="s">
        <v>184</v>
      </c>
      <c r="B20" s="205" t="s">
        <v>185</v>
      </c>
      <c r="C20" s="207"/>
    </row>
    <row r="21" spans="1:3" s="203" customFormat="1" ht="15" customHeight="1">
      <c r="A21" s="208"/>
      <c r="B21" s="207" t="s">
        <v>186</v>
      </c>
      <c r="C21" s="207">
        <v>675</v>
      </c>
    </row>
    <row r="22" spans="1:3" s="203" customFormat="1" ht="15" customHeight="1">
      <c r="A22" s="208"/>
      <c r="B22" s="207" t="s">
        <v>187</v>
      </c>
      <c r="C22" s="207">
        <v>0</v>
      </c>
    </row>
    <row r="23" spans="1:3" s="211" customFormat="1" ht="27" customHeight="1">
      <c r="A23" s="209"/>
      <c r="B23" s="210" t="s">
        <v>188</v>
      </c>
      <c r="C23" s="210">
        <f>SUM(C21:C22)</f>
        <v>675</v>
      </c>
    </row>
    <row r="24" spans="1:3" s="203" customFormat="1" ht="15" customHeight="1">
      <c r="A24" s="204" t="s">
        <v>189</v>
      </c>
      <c r="B24" s="205" t="s">
        <v>190</v>
      </c>
      <c r="C24" s="207"/>
    </row>
    <row r="25" spans="1:3" s="203" customFormat="1" ht="24.75" customHeight="1">
      <c r="A25" s="208"/>
      <c r="B25" s="207" t="s">
        <v>191</v>
      </c>
      <c r="C25" s="207">
        <v>0</v>
      </c>
    </row>
    <row r="26" spans="1:3" s="203" customFormat="1" ht="24.75" customHeight="1">
      <c r="A26" s="208"/>
      <c r="B26" s="207" t="s">
        <v>192</v>
      </c>
      <c r="C26" s="207">
        <v>0</v>
      </c>
    </row>
    <row r="27" spans="1:3" s="203" customFormat="1" ht="24.75" customHeight="1">
      <c r="A27" s="213"/>
      <c r="B27" s="210" t="s">
        <v>193</v>
      </c>
      <c r="C27" s="210">
        <f>SUM(C25:C26)</f>
        <v>0</v>
      </c>
    </row>
    <row r="28" spans="1:3" s="203" customFormat="1" ht="27" customHeight="1">
      <c r="A28" s="209" t="s">
        <v>146</v>
      </c>
      <c r="B28" s="210" t="s">
        <v>194</v>
      </c>
      <c r="C28" s="210">
        <v>0</v>
      </c>
    </row>
    <row r="29" spans="1:3" s="203" customFormat="1" ht="21.75" customHeight="1">
      <c r="A29" s="209"/>
      <c r="B29" s="210" t="s">
        <v>195</v>
      </c>
      <c r="C29" s="210">
        <f>SUM(C9+C14+C19+C23+C27+C28)</f>
        <v>23400</v>
      </c>
    </row>
    <row r="30" spans="1:3" s="203" customFormat="1" ht="14.25" customHeight="1">
      <c r="A30" s="204" t="s">
        <v>196</v>
      </c>
      <c r="B30" s="205" t="s">
        <v>197</v>
      </c>
      <c r="C30" s="207"/>
    </row>
    <row r="31" spans="1:3" s="203" customFormat="1" ht="14.25" customHeight="1">
      <c r="A31" s="214"/>
      <c r="B31" s="215" t="s">
        <v>198</v>
      </c>
      <c r="C31" s="215">
        <v>0</v>
      </c>
    </row>
    <row r="32" spans="1:3" s="203" customFormat="1" ht="14.25" customHeight="1">
      <c r="A32" s="213"/>
      <c r="B32" s="210" t="s">
        <v>199</v>
      </c>
      <c r="C32" s="210">
        <f>SUM(C31:C31)</f>
        <v>0</v>
      </c>
    </row>
    <row r="33" spans="1:3" s="203" customFormat="1" ht="14.25" customHeight="1">
      <c r="A33" s="204" t="s">
        <v>150</v>
      </c>
      <c r="B33" s="205" t="s">
        <v>200</v>
      </c>
      <c r="C33" s="205"/>
    </row>
    <row r="34" spans="1:3" s="203" customFormat="1" ht="30" customHeight="1">
      <c r="A34" s="208"/>
      <c r="B34" s="207" t="s">
        <v>201</v>
      </c>
      <c r="C34" s="207">
        <v>11965</v>
      </c>
    </row>
    <row r="35" spans="1:3" s="203" customFormat="1" ht="24.75" customHeight="1">
      <c r="A35" s="213"/>
      <c r="B35" s="210" t="s">
        <v>202</v>
      </c>
      <c r="C35" s="210">
        <f>SUM(C34:C34)</f>
        <v>11965</v>
      </c>
    </row>
    <row r="36" spans="1:3" ht="15.75" customHeight="1">
      <c r="A36" s="209"/>
      <c r="B36" s="210" t="s">
        <v>203</v>
      </c>
      <c r="C36" s="210">
        <f>SUM(C9+C14+C19+C23+C27+C28+C32+C35)</f>
        <v>35365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dőlt"MÁROKFÖLD 
 KÖZSÉG ÖNKORMÁNYZATA
BEVÉTELEI FORRÁSONKÉNT
2013. ÉVBEN&amp;R&amp;"Times New Roman CE,Félkövér dőlt"3.sz.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view="pageLayout" workbookViewId="0" topLeftCell="B7">
      <selection activeCell="D2" sqref="D2"/>
    </sheetView>
  </sheetViews>
  <sheetFormatPr defaultColWidth="8.00390625" defaultRowHeight="15"/>
  <cols>
    <col min="1" max="1" width="7.57421875" style="245" customWidth="1"/>
    <col min="2" max="2" width="8.00390625" style="245" customWidth="1"/>
    <col min="3" max="3" width="43.28125" style="245" customWidth="1"/>
    <col min="4" max="4" width="14.00390625" style="245" customWidth="1"/>
    <col min="5" max="16384" width="8.00390625" style="245" customWidth="1"/>
  </cols>
  <sheetData>
    <row r="1" spans="1:4" s="220" customFormat="1" ht="49.5" customHeight="1" thickBot="1">
      <c r="A1" s="218"/>
      <c r="B1" s="219"/>
      <c r="C1" s="219" t="s">
        <v>103</v>
      </c>
      <c r="D1" s="219" t="s">
        <v>314</v>
      </c>
    </row>
    <row r="2" spans="1:4" s="223" customFormat="1" ht="16.5" customHeight="1">
      <c r="A2" s="221"/>
      <c r="B2" s="222" t="s">
        <v>166</v>
      </c>
      <c r="C2" s="222" t="s">
        <v>204</v>
      </c>
      <c r="D2" s="222"/>
    </row>
    <row r="3" spans="1:4" s="226" customFormat="1" ht="12.75">
      <c r="A3" s="224"/>
      <c r="B3" s="225" t="s">
        <v>205</v>
      </c>
      <c r="C3" s="225" t="s">
        <v>134</v>
      </c>
      <c r="D3" s="225">
        <v>5473</v>
      </c>
    </row>
    <row r="4" spans="1:4" s="230" customFormat="1" ht="12.75">
      <c r="A4" s="227"/>
      <c r="B4" s="225" t="s">
        <v>206</v>
      </c>
      <c r="C4" s="228" t="s">
        <v>207</v>
      </c>
      <c r="D4" s="229">
        <v>1388</v>
      </c>
    </row>
    <row r="5" spans="1:4" s="230" customFormat="1" ht="12.75">
      <c r="A5" s="227"/>
      <c r="B5" s="225" t="s">
        <v>100</v>
      </c>
      <c r="C5" s="229" t="s">
        <v>208</v>
      </c>
      <c r="D5" s="229">
        <v>9749</v>
      </c>
    </row>
    <row r="6" spans="1:4" s="230" customFormat="1" ht="12.75">
      <c r="A6" s="227"/>
      <c r="B6" s="225" t="s">
        <v>209</v>
      </c>
      <c r="C6" s="229" t="s">
        <v>210</v>
      </c>
      <c r="D6" s="231">
        <v>1503</v>
      </c>
    </row>
    <row r="7" spans="1:4" s="230" customFormat="1" ht="12.75">
      <c r="A7" s="227"/>
      <c r="B7" s="225" t="s">
        <v>211</v>
      </c>
      <c r="C7" s="229" t="s">
        <v>212</v>
      </c>
      <c r="D7" s="229">
        <v>1702</v>
      </c>
    </row>
    <row r="8" spans="1:4" s="230" customFormat="1" ht="13.5">
      <c r="A8" s="227"/>
      <c r="B8" s="225"/>
      <c r="C8" s="222" t="s">
        <v>213</v>
      </c>
      <c r="D8" s="232">
        <f>SUM(D3:D7)</f>
        <v>19815</v>
      </c>
    </row>
    <row r="9" spans="1:4" s="230" customFormat="1" ht="13.5">
      <c r="A9" s="227"/>
      <c r="B9" s="232" t="s">
        <v>85</v>
      </c>
      <c r="C9" s="233" t="s">
        <v>214</v>
      </c>
      <c r="D9" s="232"/>
    </row>
    <row r="10" spans="1:4" s="230" customFormat="1" ht="12.75">
      <c r="A10" s="227"/>
      <c r="B10" s="229" t="s">
        <v>205</v>
      </c>
      <c r="C10" s="229" t="s">
        <v>215</v>
      </c>
      <c r="D10" s="229">
        <v>14550</v>
      </c>
    </row>
    <row r="11" spans="1:4" s="230" customFormat="1" ht="12.75">
      <c r="A11" s="227"/>
      <c r="B11" s="229" t="s">
        <v>206</v>
      </c>
      <c r="C11" s="229" t="s">
        <v>216</v>
      </c>
      <c r="D11" s="229">
        <v>1000</v>
      </c>
    </row>
    <row r="12" spans="1:4" s="230" customFormat="1" ht="12.75">
      <c r="A12" s="227"/>
      <c r="B12" s="229" t="s">
        <v>100</v>
      </c>
      <c r="C12" s="229" t="s">
        <v>151</v>
      </c>
      <c r="D12" s="231">
        <v>0</v>
      </c>
    </row>
    <row r="13" spans="1:4" s="230" customFormat="1" ht="13.5">
      <c r="A13" s="227"/>
      <c r="B13" s="229"/>
      <c r="C13" s="233" t="s">
        <v>217</v>
      </c>
      <c r="D13" s="234">
        <f>SUM(D10:D12)</f>
        <v>15550</v>
      </c>
    </row>
    <row r="14" spans="1:4" s="230" customFormat="1" ht="13.5">
      <c r="A14" s="227"/>
      <c r="B14" s="232" t="s">
        <v>178</v>
      </c>
      <c r="C14" s="232" t="s">
        <v>218</v>
      </c>
      <c r="D14" s="232"/>
    </row>
    <row r="15" spans="1:4" s="230" customFormat="1" ht="12.75">
      <c r="A15" s="227"/>
      <c r="B15" s="229" t="s">
        <v>205</v>
      </c>
      <c r="C15" s="229" t="s">
        <v>219</v>
      </c>
      <c r="D15" s="229">
        <v>0</v>
      </c>
    </row>
    <row r="16" spans="1:4" s="230" customFormat="1" ht="12.75">
      <c r="A16" s="227"/>
      <c r="B16" s="229" t="s">
        <v>206</v>
      </c>
      <c r="C16" s="229" t="s">
        <v>220</v>
      </c>
      <c r="D16" s="229">
        <v>0</v>
      </c>
    </row>
    <row r="17" spans="1:4" s="230" customFormat="1" ht="13.5">
      <c r="A17" s="227"/>
      <c r="B17" s="229"/>
      <c r="C17" s="232" t="s">
        <v>221</v>
      </c>
      <c r="D17" s="232">
        <v>0</v>
      </c>
    </row>
    <row r="18" spans="1:4" s="230" customFormat="1" ht="13.5">
      <c r="A18" s="227"/>
      <c r="B18" s="232" t="s">
        <v>138</v>
      </c>
      <c r="C18" s="232" t="s">
        <v>222</v>
      </c>
      <c r="D18" s="232">
        <v>0</v>
      </c>
    </row>
    <row r="19" spans="1:4" s="239" customFormat="1" ht="18.75" customHeight="1">
      <c r="A19" s="235"/>
      <c r="B19" s="236"/>
      <c r="C19" s="237" t="s">
        <v>223</v>
      </c>
      <c r="D19" s="238">
        <f>SUM(D8+D13+D17+D18)</f>
        <v>35365</v>
      </c>
    </row>
    <row r="20" spans="2:4" s="240" customFormat="1" ht="12.75">
      <c r="B20" s="241"/>
      <c r="C20" s="242"/>
      <c r="D20" s="242"/>
    </row>
    <row r="21" spans="2:4" s="243" customFormat="1" ht="12.75">
      <c r="B21" s="241"/>
      <c r="C21" s="241"/>
      <c r="D21" s="241"/>
    </row>
    <row r="22" spans="2:4" s="243" customFormat="1" ht="12.75">
      <c r="B22" s="241"/>
      <c r="C22" s="241"/>
      <c r="D22" s="241"/>
    </row>
    <row r="23" spans="2:4" s="243" customFormat="1" ht="12.75">
      <c r="B23" s="241"/>
      <c r="C23" s="241"/>
      <c r="D23" s="241"/>
    </row>
    <row r="24" spans="2:4" s="243" customFormat="1" ht="12.75">
      <c r="B24" s="241"/>
      <c r="C24" s="241"/>
      <c r="D24" s="241"/>
    </row>
    <row r="25" spans="2:4" s="243" customFormat="1" ht="12.75">
      <c r="B25" s="241"/>
      <c r="C25" s="241"/>
      <c r="D25" s="241"/>
    </row>
    <row r="26" spans="2:4" s="243" customFormat="1" ht="12.75">
      <c r="B26" s="241"/>
      <c r="C26" s="241"/>
      <c r="D26" s="241"/>
    </row>
    <row r="27" spans="2:4" s="243" customFormat="1" ht="12.75">
      <c r="B27" s="241"/>
      <c r="C27" s="241"/>
      <c r="D27" s="241"/>
    </row>
    <row r="28" spans="2:4" s="243" customFormat="1" ht="12.75">
      <c r="B28" s="241"/>
      <c r="C28" s="241"/>
      <c r="D28" s="241"/>
    </row>
    <row r="29" spans="2:4" s="243" customFormat="1" ht="12.75">
      <c r="B29" s="241"/>
      <c r="C29" s="241"/>
      <c r="D29" s="241"/>
    </row>
    <row r="30" spans="2:4" s="243" customFormat="1" ht="12.75">
      <c r="B30" s="244"/>
      <c r="C30" s="241"/>
      <c r="D30" s="241"/>
    </row>
    <row r="31" spans="2:4" ht="12.75">
      <c r="B31" s="244"/>
      <c r="C31" s="244"/>
      <c r="D31" s="244"/>
    </row>
    <row r="32" spans="2:4" ht="12.75">
      <c r="B32" s="244"/>
      <c r="C32" s="244"/>
      <c r="D32" s="244"/>
    </row>
    <row r="33" spans="2:4" ht="12.75">
      <c r="B33" s="244"/>
      <c r="C33" s="244"/>
      <c r="D33" s="244"/>
    </row>
    <row r="34" spans="2:4" ht="12.75">
      <c r="B34" s="244"/>
      <c r="C34" s="244"/>
      <c r="D34" s="244"/>
    </row>
    <row r="35" spans="2:4" ht="12.75">
      <c r="B35" s="244"/>
      <c r="C35" s="244"/>
      <c r="D35" s="244"/>
    </row>
    <row r="36" spans="3:4" ht="12.75">
      <c r="C36" s="244"/>
      <c r="D36" s="24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dőlt"MÁROKFÖLD KÖZSÉG ÖNKORMÁNYZATA
 KIADÁSI  ELŐIRÁNYZATAI
2013.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C31" sqref="C31"/>
    </sheetView>
  </sheetViews>
  <sheetFormatPr defaultColWidth="9.140625" defaultRowHeight="15"/>
  <cols>
    <col min="1" max="1" width="5.28125" style="246" customWidth="1"/>
    <col min="2" max="2" width="46.140625" style="246" customWidth="1"/>
    <col min="3" max="3" width="16.140625" style="246" customWidth="1"/>
    <col min="4" max="16384" width="9.140625" style="246" customWidth="1"/>
  </cols>
  <sheetData>
    <row r="1" spans="2:3" ht="17.25" customHeight="1">
      <c r="B1" s="371" t="s">
        <v>224</v>
      </c>
      <c r="C1" s="371"/>
    </row>
    <row r="2" spans="1:3" ht="18.75" customHeight="1">
      <c r="A2" s="372" t="s">
        <v>225</v>
      </c>
      <c r="B2" s="372"/>
      <c r="C2" s="372"/>
    </row>
    <row r="3" spans="1:3" s="248" customFormat="1" ht="18.75" customHeight="1">
      <c r="A3" s="373" t="s">
        <v>226</v>
      </c>
      <c r="B3" s="373"/>
      <c r="C3" s="373"/>
    </row>
    <row r="4" spans="1:3" s="248" customFormat="1" ht="18" customHeight="1">
      <c r="A4" s="373"/>
      <c r="B4" s="373"/>
      <c r="C4" s="373"/>
    </row>
    <row r="5" spans="1:3" s="248" customFormat="1" ht="15">
      <c r="A5" s="372" t="s">
        <v>227</v>
      </c>
      <c r="B5" s="372"/>
      <c r="C5" s="372"/>
    </row>
    <row r="6" spans="1:2" s="248" customFormat="1" ht="15">
      <c r="A6" s="249"/>
      <c r="B6" s="247"/>
    </row>
    <row r="7" spans="1:3" ht="18.75" customHeight="1" thickBot="1">
      <c r="A7" s="370" t="s">
        <v>228</v>
      </c>
      <c r="B7" s="370"/>
      <c r="C7" s="370"/>
    </row>
    <row r="8" spans="1:3" ht="30.75" customHeight="1" thickBot="1">
      <c r="A8" s="250" t="s">
        <v>229</v>
      </c>
      <c r="B8" s="251" t="s">
        <v>230</v>
      </c>
      <c r="C8" s="252" t="s">
        <v>317</v>
      </c>
    </row>
    <row r="9" spans="1:3" ht="12.75">
      <c r="A9" s="253" t="s">
        <v>205</v>
      </c>
      <c r="B9" s="254" t="s">
        <v>231</v>
      </c>
      <c r="C9" s="255">
        <v>1168</v>
      </c>
    </row>
    <row r="10" spans="1:3" ht="14.25" customHeight="1">
      <c r="A10" s="253" t="s">
        <v>206</v>
      </c>
      <c r="B10" s="254" t="s">
        <v>232</v>
      </c>
      <c r="C10" s="255">
        <v>200</v>
      </c>
    </row>
    <row r="11" spans="1:3" ht="15.75" customHeight="1">
      <c r="A11" s="253" t="s">
        <v>100</v>
      </c>
      <c r="B11" s="254" t="s">
        <v>233</v>
      </c>
      <c r="C11" s="255">
        <v>73</v>
      </c>
    </row>
    <row r="12" spans="1:3" ht="13.5" customHeight="1">
      <c r="A12" s="253" t="s">
        <v>209</v>
      </c>
      <c r="B12" s="254" t="s">
        <v>234</v>
      </c>
      <c r="C12" s="255">
        <v>62</v>
      </c>
    </row>
    <row r="13" spans="1:3" ht="0.75" customHeight="1">
      <c r="A13" s="256"/>
      <c r="B13" s="254"/>
      <c r="C13" s="255"/>
    </row>
    <row r="14" spans="1:3" s="260" customFormat="1" ht="15" customHeight="1" thickBot="1">
      <c r="A14" s="257"/>
      <c r="B14" s="258" t="s">
        <v>235</v>
      </c>
      <c r="C14" s="259">
        <f>SUM(C9:C12)</f>
        <v>1503</v>
      </c>
    </row>
    <row r="15" spans="1:3" ht="16.5" customHeight="1">
      <c r="A15" s="261"/>
      <c r="B15" s="262" t="s">
        <v>236</v>
      </c>
      <c r="C15" s="263"/>
    </row>
    <row r="16" spans="1:3" ht="0.75" customHeight="1">
      <c r="A16" s="256"/>
      <c r="B16" s="254"/>
      <c r="C16" s="264"/>
    </row>
    <row r="17" spans="1:3" ht="18" customHeight="1" thickBot="1">
      <c r="A17" s="265"/>
      <c r="B17" s="266" t="s">
        <v>237</v>
      </c>
      <c r="C17" s="267"/>
    </row>
    <row r="18" spans="1:3" ht="13.5" thickBot="1">
      <c r="A18" s="268" t="s">
        <v>238</v>
      </c>
      <c r="B18" s="269" t="s">
        <v>239</v>
      </c>
      <c r="C18" s="270"/>
    </row>
    <row r="19" spans="1:3" ht="18.75" customHeight="1">
      <c r="A19" s="253">
        <v>5</v>
      </c>
      <c r="B19" s="271" t="s">
        <v>240</v>
      </c>
      <c r="C19" s="255">
        <v>180</v>
      </c>
    </row>
    <row r="20" spans="1:3" ht="18.75" customHeight="1">
      <c r="A20" s="272">
        <v>6</v>
      </c>
      <c r="B20" s="273" t="s">
        <v>241</v>
      </c>
      <c r="C20" s="255">
        <v>155</v>
      </c>
    </row>
    <row r="21" spans="1:3" ht="15.75" customHeight="1">
      <c r="A21" s="253">
        <v>7</v>
      </c>
      <c r="B21" s="271" t="s">
        <v>242</v>
      </c>
      <c r="C21" s="255">
        <v>950</v>
      </c>
    </row>
    <row r="22" spans="1:3" ht="15.75" customHeight="1">
      <c r="A22" s="253">
        <v>8</v>
      </c>
      <c r="B22" s="271" t="s">
        <v>243</v>
      </c>
      <c r="C22" s="255">
        <v>150</v>
      </c>
    </row>
    <row r="23" spans="1:3" ht="18.75" customHeight="1">
      <c r="A23" s="253">
        <v>9</v>
      </c>
      <c r="B23" s="274" t="s">
        <v>244</v>
      </c>
      <c r="C23" s="255"/>
    </row>
    <row r="24" spans="1:3" ht="18.75" customHeight="1">
      <c r="A24" s="253">
        <v>10</v>
      </c>
      <c r="B24" s="274" t="s">
        <v>245</v>
      </c>
      <c r="C24" s="255">
        <v>220</v>
      </c>
    </row>
    <row r="25" spans="1:3" ht="18.75" customHeight="1">
      <c r="A25" s="253">
        <v>11</v>
      </c>
      <c r="B25" s="273" t="s">
        <v>246</v>
      </c>
      <c r="C25" s="263">
        <v>7</v>
      </c>
    </row>
    <row r="26" spans="1:3" ht="18.75" customHeight="1">
      <c r="A26" s="253">
        <v>12</v>
      </c>
      <c r="B26" s="271" t="s">
        <v>247</v>
      </c>
      <c r="C26" s="263">
        <v>0</v>
      </c>
    </row>
    <row r="27" spans="1:3" ht="18.75" customHeight="1">
      <c r="A27" s="253">
        <v>13</v>
      </c>
      <c r="B27" s="271" t="s">
        <v>248</v>
      </c>
      <c r="C27" s="255">
        <v>40</v>
      </c>
    </row>
    <row r="28" spans="1:3" ht="18.75" customHeight="1">
      <c r="A28" s="275">
        <v>14</v>
      </c>
      <c r="B28" s="271" t="s">
        <v>249</v>
      </c>
      <c r="C28" s="255">
        <v>0</v>
      </c>
    </row>
    <row r="29" spans="1:3" ht="18.75" customHeight="1" thickBot="1">
      <c r="A29" s="275">
        <v>15</v>
      </c>
      <c r="B29" s="271" t="s">
        <v>247</v>
      </c>
      <c r="C29" s="255"/>
    </row>
    <row r="30" spans="1:3" ht="15.75" thickBot="1">
      <c r="A30" s="276"/>
      <c r="B30" s="277" t="s">
        <v>250</v>
      </c>
      <c r="C30" s="278">
        <f>SUM(C19:C29)</f>
        <v>1702</v>
      </c>
    </row>
    <row r="31" spans="1:3" ht="22.5" customHeight="1" thickBot="1">
      <c r="A31" s="279"/>
      <c r="B31" s="280" t="s">
        <v>251</v>
      </c>
      <c r="C31" s="270">
        <f>SUM(C18,C30,C14)</f>
        <v>3205</v>
      </c>
    </row>
    <row r="32" ht="12.75">
      <c r="A32" s="281"/>
    </row>
    <row r="33" ht="12.75">
      <c r="A33" s="281"/>
    </row>
    <row r="34" ht="12.75">
      <c r="A34" s="281"/>
    </row>
    <row r="35" ht="12.75">
      <c r="A35" s="281"/>
    </row>
    <row r="36" ht="12.75">
      <c r="A36" s="281"/>
    </row>
    <row r="37" ht="9.75" customHeight="1">
      <c r="A37" s="281"/>
    </row>
    <row r="39" ht="9.75" customHeight="1"/>
  </sheetData>
  <sheetProtection/>
  <mergeCells count="5">
    <mergeCell ref="A7:C7"/>
    <mergeCell ref="B1:C1"/>
    <mergeCell ref="A2:C2"/>
    <mergeCell ref="A3:C4"/>
    <mergeCell ref="A5:C5"/>
  </mergeCells>
  <printOptions horizontalCentered="1" verticalCentered="1"/>
  <pageMargins left="0.5905511811023623" right="0.5905511811023623" top="1.1811023622047245" bottom="0.984251968503937" header="1.4566929133858268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0">
      <selection activeCell="I28" sqref="I28"/>
    </sheetView>
  </sheetViews>
  <sheetFormatPr defaultColWidth="9.140625" defaultRowHeight="15"/>
  <cols>
    <col min="1" max="1" width="25.140625" style="282" customWidth="1"/>
    <col min="2" max="2" width="7.57421875" style="282" customWidth="1"/>
    <col min="3" max="4" width="7.8515625" style="282" customWidth="1"/>
    <col min="5" max="5" width="8.00390625" style="282" customWidth="1"/>
    <col min="6" max="6" width="7.421875" style="282" customWidth="1"/>
    <col min="7" max="7" width="7.00390625" style="282" customWidth="1"/>
    <col min="8" max="8" width="8.140625" style="282" customWidth="1"/>
    <col min="9" max="10" width="8.28125" style="282" customWidth="1"/>
    <col min="11" max="11" width="7.7109375" style="282" customWidth="1"/>
    <col min="12" max="12" width="8.8515625" style="282" customWidth="1"/>
    <col min="13" max="13" width="8.140625" style="282" customWidth="1"/>
    <col min="14" max="14" width="9.57421875" style="282" customWidth="1"/>
    <col min="15" max="16384" width="9.140625" style="282" customWidth="1"/>
  </cols>
  <sheetData>
    <row r="2" spans="4:10" ht="19.5" customHeight="1">
      <c r="D2" s="377" t="s">
        <v>252</v>
      </c>
      <c r="E2" s="376"/>
      <c r="F2" s="376"/>
      <c r="G2" s="376"/>
      <c r="H2" s="376"/>
      <c r="I2" s="376"/>
      <c r="J2" s="376"/>
    </row>
    <row r="3" spans="1:7" ht="8.25" customHeight="1">
      <c r="A3" s="282" t="s">
        <v>253</v>
      </c>
      <c r="E3" s="283"/>
      <c r="F3" s="283"/>
      <c r="G3" s="283"/>
    </row>
    <row r="4" spans="2:14" ht="15">
      <c r="B4" s="375" t="s">
        <v>254</v>
      </c>
      <c r="C4" s="376"/>
      <c r="D4" s="376"/>
      <c r="E4" s="376"/>
      <c r="F4" s="376"/>
      <c r="G4" s="376"/>
      <c r="H4" s="376"/>
      <c r="I4" s="376"/>
      <c r="J4" s="376"/>
      <c r="K4" s="376"/>
      <c r="L4" s="374" t="s">
        <v>255</v>
      </c>
      <c r="M4" s="374"/>
      <c r="N4" s="374"/>
    </row>
    <row r="6" spans="5:12" ht="15">
      <c r="E6" s="340" t="s">
        <v>318</v>
      </c>
      <c r="G6" s="283"/>
      <c r="L6" s="282" t="s">
        <v>53</v>
      </c>
    </row>
    <row r="7" ht="6.75" customHeight="1" thickBot="1"/>
    <row r="8" spans="1:14" s="287" customFormat="1" ht="13.5" thickBot="1">
      <c r="A8" s="284" t="s">
        <v>256</v>
      </c>
      <c r="B8" s="285" t="s">
        <v>257</v>
      </c>
      <c r="C8" s="285" t="s">
        <v>258</v>
      </c>
      <c r="D8" s="285" t="s">
        <v>259</v>
      </c>
      <c r="E8" s="285" t="s">
        <v>260</v>
      </c>
      <c r="F8" s="285" t="s">
        <v>261</v>
      </c>
      <c r="G8" s="285" t="s">
        <v>262</v>
      </c>
      <c r="H8" s="285" t="s">
        <v>263</v>
      </c>
      <c r="I8" s="285" t="s">
        <v>264</v>
      </c>
      <c r="J8" s="285" t="s">
        <v>265</v>
      </c>
      <c r="K8" s="285" t="s">
        <v>266</v>
      </c>
      <c r="L8" s="285" t="s">
        <v>267</v>
      </c>
      <c r="M8" s="285" t="s">
        <v>268</v>
      </c>
      <c r="N8" s="286" t="s">
        <v>269</v>
      </c>
    </row>
    <row r="9" spans="1:15" ht="12.75">
      <c r="A9" s="288" t="s">
        <v>270</v>
      </c>
      <c r="B9" s="289">
        <v>59</v>
      </c>
      <c r="C9" s="289">
        <v>62</v>
      </c>
      <c r="D9" s="289">
        <v>62</v>
      </c>
      <c r="E9" s="289">
        <v>62</v>
      </c>
      <c r="F9" s="289">
        <v>62</v>
      </c>
      <c r="G9" s="289">
        <v>62</v>
      </c>
      <c r="H9" s="289">
        <v>62</v>
      </c>
      <c r="I9" s="289">
        <v>62</v>
      </c>
      <c r="J9" s="289">
        <v>62</v>
      </c>
      <c r="K9" s="289">
        <v>62</v>
      </c>
      <c r="L9" s="289">
        <v>62</v>
      </c>
      <c r="M9" s="289">
        <v>61</v>
      </c>
      <c r="N9" s="290">
        <f>SUM(B9:M9)</f>
        <v>740</v>
      </c>
      <c r="O9" s="291"/>
    </row>
    <row r="10" spans="1:15" ht="12.75">
      <c r="A10" s="292" t="s">
        <v>271</v>
      </c>
      <c r="B10" s="292">
        <v>736</v>
      </c>
      <c r="C10" s="292">
        <v>694</v>
      </c>
      <c r="D10" s="292">
        <v>694</v>
      </c>
      <c r="E10" s="292">
        <v>694</v>
      </c>
      <c r="F10" s="292">
        <v>694</v>
      </c>
      <c r="G10" s="292">
        <v>694</v>
      </c>
      <c r="H10" s="292">
        <v>694</v>
      </c>
      <c r="I10" s="292">
        <v>694</v>
      </c>
      <c r="J10" s="292">
        <v>694</v>
      </c>
      <c r="K10" s="292">
        <v>694</v>
      </c>
      <c r="L10" s="292">
        <v>694</v>
      </c>
      <c r="M10" s="292">
        <v>708</v>
      </c>
      <c r="N10" s="290">
        <f aca="true" t="shared" si="0" ref="N10:N18">SUM(B10:M10)</f>
        <v>8384</v>
      </c>
      <c r="O10" s="291"/>
    </row>
    <row r="11" spans="1:15" ht="12.75">
      <c r="A11" s="292" t="s">
        <v>272</v>
      </c>
      <c r="B11" s="292">
        <v>1127</v>
      </c>
      <c r="C11" s="292">
        <v>1134</v>
      </c>
      <c r="D11" s="292">
        <v>1134</v>
      </c>
      <c r="E11" s="292">
        <v>1134</v>
      </c>
      <c r="F11" s="292">
        <v>1134</v>
      </c>
      <c r="G11" s="292">
        <v>1134</v>
      </c>
      <c r="H11" s="292">
        <v>1134</v>
      </c>
      <c r="I11" s="292">
        <v>1134</v>
      </c>
      <c r="J11" s="292">
        <v>1134</v>
      </c>
      <c r="K11" s="292">
        <v>1134</v>
      </c>
      <c r="L11" s="292">
        <v>1134</v>
      </c>
      <c r="M11" s="292">
        <v>1134</v>
      </c>
      <c r="N11" s="290">
        <f>SUM(B11:M11)</f>
        <v>13601</v>
      </c>
      <c r="O11" s="291"/>
    </row>
    <row r="12" spans="1:15" ht="27.75" customHeight="1">
      <c r="A12" s="293" t="s">
        <v>273</v>
      </c>
      <c r="B12" s="292"/>
      <c r="C12" s="292">
        <v>504</v>
      </c>
      <c r="D12" s="292"/>
      <c r="E12" s="292"/>
      <c r="F12" s="292">
        <v>57</v>
      </c>
      <c r="G12" s="292">
        <v>57</v>
      </c>
      <c r="H12" s="292">
        <v>57</v>
      </c>
      <c r="I12" s="292"/>
      <c r="J12" s="292"/>
      <c r="K12" s="292"/>
      <c r="L12" s="292"/>
      <c r="M12" s="292"/>
      <c r="N12" s="290">
        <f t="shared" si="0"/>
        <v>675</v>
      </c>
      <c r="O12" s="291"/>
    </row>
    <row r="13" spans="1:15" ht="23.25" customHeight="1">
      <c r="A13" s="294" t="s">
        <v>274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0">
        <f>SUM(B13:M13)</f>
        <v>0</v>
      </c>
      <c r="O13" s="291"/>
    </row>
    <row r="14" spans="1:15" ht="16.5" customHeight="1">
      <c r="A14" s="295" t="s">
        <v>275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0">
        <f t="shared" si="0"/>
        <v>0</v>
      </c>
      <c r="O14" s="291"/>
    </row>
    <row r="15" spans="1:15" s="299" customFormat="1" ht="12.75">
      <c r="A15" s="296" t="s">
        <v>276</v>
      </c>
      <c r="B15" s="297"/>
      <c r="C15" s="297"/>
      <c r="D15" s="297"/>
      <c r="E15" s="297"/>
      <c r="F15" s="297"/>
      <c r="G15" s="297"/>
      <c r="H15" s="297"/>
      <c r="I15" s="296"/>
      <c r="J15" s="296"/>
      <c r="K15" s="296"/>
      <c r="L15" s="296"/>
      <c r="M15" s="296"/>
      <c r="N15" s="290">
        <f t="shared" si="0"/>
        <v>0</v>
      </c>
      <c r="O15" s="298"/>
    </row>
    <row r="16" spans="1:15" s="299" customFormat="1" ht="19.5" customHeight="1">
      <c r="A16" s="300" t="s">
        <v>277</v>
      </c>
      <c r="B16" s="301"/>
      <c r="C16" s="301"/>
      <c r="D16" s="301"/>
      <c r="E16" s="301"/>
      <c r="F16" s="301"/>
      <c r="G16" s="301"/>
      <c r="H16" s="301"/>
      <c r="I16" s="302"/>
      <c r="J16" s="302"/>
      <c r="K16" s="302"/>
      <c r="L16" s="302"/>
      <c r="M16" s="302"/>
      <c r="N16" s="290">
        <f>SUM(B16:M16)</f>
        <v>0</v>
      </c>
      <c r="O16" s="298"/>
    </row>
    <row r="17" spans="1:15" s="299" customFormat="1" ht="12.75">
      <c r="A17" s="302" t="s">
        <v>278</v>
      </c>
      <c r="B17" s="301"/>
      <c r="C17" s="301"/>
      <c r="D17" s="301"/>
      <c r="E17" s="301"/>
      <c r="F17" s="301"/>
      <c r="G17" s="301"/>
      <c r="H17" s="301"/>
      <c r="I17" s="302"/>
      <c r="J17" s="302"/>
      <c r="K17" s="302"/>
      <c r="L17" s="302"/>
      <c r="M17" s="302"/>
      <c r="N17" s="290">
        <f>SUM(B17:M17)</f>
        <v>0</v>
      </c>
      <c r="O17" s="298"/>
    </row>
    <row r="18" spans="1:15" ht="13.5" thickBot="1">
      <c r="A18" s="303" t="s">
        <v>279</v>
      </c>
      <c r="B18" s="292"/>
      <c r="C18" s="292"/>
      <c r="D18" s="292"/>
      <c r="E18" s="292">
        <v>5000</v>
      </c>
      <c r="F18" s="292"/>
      <c r="G18" s="292">
        <v>2965</v>
      </c>
      <c r="H18" s="292"/>
      <c r="I18" s="292">
        <v>3000</v>
      </c>
      <c r="J18" s="292"/>
      <c r="K18" s="292">
        <v>1000</v>
      </c>
      <c r="L18" s="292"/>
      <c r="M18" s="292"/>
      <c r="N18" s="290">
        <f t="shared" si="0"/>
        <v>11965</v>
      </c>
      <c r="O18" s="291"/>
    </row>
    <row r="19" spans="1:15" s="299" customFormat="1" ht="13.5" thickBot="1">
      <c r="A19" s="304" t="s">
        <v>280</v>
      </c>
      <c r="B19" s="305">
        <f>SUM(B9:B18)</f>
        <v>1922</v>
      </c>
      <c r="C19" s="305">
        <f aca="true" t="shared" si="1" ref="C19:M19">SUM(C9:C18,B19)</f>
        <v>4316</v>
      </c>
      <c r="D19" s="305">
        <f t="shared" si="1"/>
        <v>6206</v>
      </c>
      <c r="E19" s="305">
        <f t="shared" si="1"/>
        <v>13096</v>
      </c>
      <c r="F19" s="305">
        <f t="shared" si="1"/>
        <v>15043</v>
      </c>
      <c r="G19" s="305">
        <f t="shared" si="1"/>
        <v>19955</v>
      </c>
      <c r="H19" s="305">
        <f t="shared" si="1"/>
        <v>21902</v>
      </c>
      <c r="I19" s="305">
        <f t="shared" si="1"/>
        <v>26792</v>
      </c>
      <c r="J19" s="305">
        <f t="shared" si="1"/>
        <v>28682</v>
      </c>
      <c r="K19" s="305">
        <f t="shared" si="1"/>
        <v>31572</v>
      </c>
      <c r="L19" s="305">
        <f t="shared" si="1"/>
        <v>33462</v>
      </c>
      <c r="M19" s="305">
        <f t="shared" si="1"/>
        <v>35365</v>
      </c>
      <c r="N19" s="306">
        <f>SUM(N9:N18)</f>
        <v>35365</v>
      </c>
      <c r="O19" s="298"/>
    </row>
    <row r="20" spans="1:15" ht="12.75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</row>
    <row r="21" spans="1:14" ht="12.75" hidden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</row>
    <row r="22" spans="1:14" ht="13.5" thickBot="1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07"/>
    </row>
    <row r="23" spans="1:14" s="287" customFormat="1" ht="13.5" thickBot="1">
      <c r="A23" s="308" t="s">
        <v>281</v>
      </c>
      <c r="B23" s="309" t="s">
        <v>257</v>
      </c>
      <c r="C23" s="309" t="s">
        <v>258</v>
      </c>
      <c r="D23" s="309" t="s">
        <v>259</v>
      </c>
      <c r="E23" s="309" t="s">
        <v>260</v>
      </c>
      <c r="F23" s="309" t="s">
        <v>261</v>
      </c>
      <c r="G23" s="309" t="s">
        <v>262</v>
      </c>
      <c r="H23" s="309" t="s">
        <v>263</v>
      </c>
      <c r="I23" s="309" t="s">
        <v>264</v>
      </c>
      <c r="J23" s="309" t="s">
        <v>265</v>
      </c>
      <c r="K23" s="309" t="s">
        <v>266</v>
      </c>
      <c r="L23" s="309" t="s">
        <v>267</v>
      </c>
      <c r="M23" s="309" t="s">
        <v>268</v>
      </c>
      <c r="N23" s="310" t="s">
        <v>269</v>
      </c>
    </row>
    <row r="24" spans="1:15" ht="12.75">
      <c r="A24" s="289" t="s">
        <v>134</v>
      </c>
      <c r="B24" s="289">
        <v>451</v>
      </c>
      <c r="C24" s="289">
        <v>451</v>
      </c>
      <c r="D24" s="289">
        <v>460</v>
      </c>
      <c r="E24" s="289">
        <v>460</v>
      </c>
      <c r="F24" s="289">
        <v>460</v>
      </c>
      <c r="G24" s="289">
        <v>460</v>
      </c>
      <c r="H24" s="289">
        <v>456</v>
      </c>
      <c r="I24" s="289">
        <v>455</v>
      </c>
      <c r="J24" s="289">
        <v>455</v>
      </c>
      <c r="K24" s="289">
        <v>455</v>
      </c>
      <c r="L24" s="289">
        <v>455</v>
      </c>
      <c r="M24" s="289">
        <v>455</v>
      </c>
      <c r="N24" s="290">
        <f aca="true" t="shared" si="2" ref="N24:N30">SUM(B24:M24)</f>
        <v>5473</v>
      </c>
      <c r="O24" s="291"/>
    </row>
    <row r="25" spans="1:15" ht="12.75">
      <c r="A25" s="292" t="s">
        <v>282</v>
      </c>
      <c r="B25" s="292">
        <v>113</v>
      </c>
      <c r="C25" s="292">
        <v>113</v>
      </c>
      <c r="D25" s="292">
        <v>118</v>
      </c>
      <c r="E25" s="292">
        <v>118</v>
      </c>
      <c r="F25" s="292">
        <v>118</v>
      </c>
      <c r="G25" s="292">
        <v>118</v>
      </c>
      <c r="H25" s="292">
        <v>115</v>
      </c>
      <c r="I25" s="292">
        <v>115</v>
      </c>
      <c r="J25" s="292">
        <v>115</v>
      </c>
      <c r="K25" s="292">
        <v>115</v>
      </c>
      <c r="L25" s="292">
        <v>115</v>
      </c>
      <c r="M25" s="292">
        <v>115</v>
      </c>
      <c r="N25" s="290">
        <f t="shared" si="2"/>
        <v>1388</v>
      </c>
      <c r="O25" s="291"/>
    </row>
    <row r="26" spans="1:15" ht="12.75">
      <c r="A26" s="292" t="s">
        <v>283</v>
      </c>
      <c r="B26" s="292">
        <v>813</v>
      </c>
      <c r="C26" s="292">
        <v>813</v>
      </c>
      <c r="D26" s="292">
        <v>813</v>
      </c>
      <c r="E26" s="292">
        <v>813</v>
      </c>
      <c r="F26" s="292">
        <v>813</v>
      </c>
      <c r="G26" s="292">
        <v>812</v>
      </c>
      <c r="H26" s="292">
        <v>812</v>
      </c>
      <c r="I26" s="292">
        <v>812</v>
      </c>
      <c r="J26" s="292">
        <v>812</v>
      </c>
      <c r="K26" s="292">
        <v>812</v>
      </c>
      <c r="L26" s="292">
        <v>812</v>
      </c>
      <c r="M26" s="292">
        <v>812</v>
      </c>
      <c r="N26" s="290">
        <f t="shared" si="2"/>
        <v>9749</v>
      </c>
      <c r="O26" s="291"/>
    </row>
    <row r="27" spans="1:15" ht="28.5" customHeight="1">
      <c r="A27" s="311" t="s">
        <v>284</v>
      </c>
      <c r="B27" s="292">
        <v>140</v>
      </c>
      <c r="C27" s="292">
        <v>140</v>
      </c>
      <c r="D27" s="292">
        <v>140</v>
      </c>
      <c r="E27" s="292">
        <v>140</v>
      </c>
      <c r="F27" s="292">
        <v>140</v>
      </c>
      <c r="G27" s="292">
        <v>140</v>
      </c>
      <c r="H27" s="292">
        <v>140</v>
      </c>
      <c r="I27" s="292">
        <v>162</v>
      </c>
      <c r="J27" s="292">
        <v>140</v>
      </c>
      <c r="K27" s="292">
        <v>140</v>
      </c>
      <c r="L27" s="292">
        <v>140</v>
      </c>
      <c r="M27" s="292">
        <v>140</v>
      </c>
      <c r="N27" s="290">
        <f t="shared" si="2"/>
        <v>1702</v>
      </c>
      <c r="O27" s="291"/>
    </row>
    <row r="28" spans="1:15" ht="20.25" customHeight="1">
      <c r="A28" s="312" t="s">
        <v>285</v>
      </c>
      <c r="B28" s="292">
        <v>98</v>
      </c>
      <c r="C28" s="292">
        <v>170</v>
      </c>
      <c r="D28" s="292">
        <v>297</v>
      </c>
      <c r="E28" s="292">
        <v>98</v>
      </c>
      <c r="F28" s="292">
        <v>98</v>
      </c>
      <c r="G28" s="292">
        <v>159</v>
      </c>
      <c r="H28" s="292">
        <v>98</v>
      </c>
      <c r="I28" s="292">
        <v>97</v>
      </c>
      <c r="J28" s="292">
        <v>97</v>
      </c>
      <c r="K28" s="292">
        <v>97</v>
      </c>
      <c r="L28" s="292">
        <v>97</v>
      </c>
      <c r="M28" s="292">
        <v>97</v>
      </c>
      <c r="N28" s="290">
        <f t="shared" si="2"/>
        <v>1503</v>
      </c>
      <c r="O28" s="291"/>
    </row>
    <row r="29" spans="1:15" ht="22.5" customHeight="1">
      <c r="A29" s="295" t="s">
        <v>286</v>
      </c>
      <c r="B29" s="292"/>
      <c r="C29" s="292"/>
      <c r="D29" s="292"/>
      <c r="E29" s="292"/>
      <c r="F29" s="292">
        <v>9000</v>
      </c>
      <c r="G29" s="292"/>
      <c r="H29" s="292"/>
      <c r="I29" s="292">
        <v>5950</v>
      </c>
      <c r="J29" s="292">
        <v>600</v>
      </c>
      <c r="K29" s="292"/>
      <c r="L29" s="292"/>
      <c r="M29" s="292"/>
      <c r="N29" s="290">
        <f>SUM(B29:M29)</f>
        <v>15550</v>
      </c>
      <c r="O29" s="291"/>
    </row>
    <row r="30" spans="1:15" ht="13.5" thickBot="1">
      <c r="A30" s="292" t="s">
        <v>287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0">
        <f t="shared" si="2"/>
        <v>0</v>
      </c>
      <c r="O30" s="291"/>
    </row>
    <row r="31" spans="1:15" s="299" customFormat="1" ht="13.5" thickBot="1">
      <c r="A31" s="304" t="s">
        <v>288</v>
      </c>
      <c r="B31" s="305">
        <f>SUM(B24:B30)</f>
        <v>1615</v>
      </c>
      <c r="C31" s="305">
        <f aca="true" t="shared" si="3" ref="C31:M31">SUM(C24:C30,B31)</f>
        <v>3302</v>
      </c>
      <c r="D31" s="305">
        <f t="shared" si="3"/>
        <v>5130</v>
      </c>
      <c r="E31" s="305">
        <f t="shared" si="3"/>
        <v>6759</v>
      </c>
      <c r="F31" s="305">
        <f t="shared" si="3"/>
        <v>17388</v>
      </c>
      <c r="G31" s="305">
        <f t="shared" si="3"/>
        <v>19077</v>
      </c>
      <c r="H31" s="305">
        <f t="shared" si="3"/>
        <v>20698</v>
      </c>
      <c r="I31" s="305">
        <f t="shared" si="3"/>
        <v>28289</v>
      </c>
      <c r="J31" s="305">
        <f t="shared" si="3"/>
        <v>30508</v>
      </c>
      <c r="K31" s="305">
        <f t="shared" si="3"/>
        <v>32127</v>
      </c>
      <c r="L31" s="305">
        <f t="shared" si="3"/>
        <v>33746</v>
      </c>
      <c r="M31" s="305">
        <f t="shared" si="3"/>
        <v>35365</v>
      </c>
      <c r="N31" s="306">
        <f>SUM(N24:N30)</f>
        <v>35365</v>
      </c>
      <c r="O31" s="298"/>
    </row>
    <row r="32" spans="1:14" ht="12.75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14" ht="13.5" thickBot="1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</row>
    <row r="34" spans="1:14" s="316" customFormat="1" ht="14.25" thickBot="1">
      <c r="A34" s="313" t="s">
        <v>289</v>
      </c>
      <c r="B34" s="314">
        <f>(B19-B31)</f>
        <v>307</v>
      </c>
      <c r="C34" s="314">
        <f aca="true" t="shared" si="4" ref="C34:M34">(C19-C31)</f>
        <v>1014</v>
      </c>
      <c r="D34" s="314">
        <f t="shared" si="4"/>
        <v>1076</v>
      </c>
      <c r="E34" s="314">
        <f t="shared" si="4"/>
        <v>6337</v>
      </c>
      <c r="F34" s="314">
        <f t="shared" si="4"/>
        <v>-2345</v>
      </c>
      <c r="G34" s="314">
        <f t="shared" si="4"/>
        <v>878</v>
      </c>
      <c r="H34" s="314">
        <f t="shared" si="4"/>
        <v>1204</v>
      </c>
      <c r="I34" s="314">
        <f t="shared" si="4"/>
        <v>-1497</v>
      </c>
      <c r="J34" s="314">
        <f t="shared" si="4"/>
        <v>-1826</v>
      </c>
      <c r="K34" s="314">
        <f t="shared" si="4"/>
        <v>-555</v>
      </c>
      <c r="L34" s="314">
        <f t="shared" si="4"/>
        <v>-284</v>
      </c>
      <c r="M34" s="314">
        <f t="shared" si="4"/>
        <v>0</v>
      </c>
      <c r="N34" s="315"/>
    </row>
    <row r="35" spans="1:14" ht="12.75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</row>
    <row r="36" spans="1:14" ht="12.7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</sheetData>
  <sheetProtection/>
  <mergeCells count="3">
    <mergeCell ref="L4:N4"/>
    <mergeCell ref="B4:K4"/>
    <mergeCell ref="D2:J2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zoomScalePageLayoutView="0" workbookViewId="0" topLeftCell="A1">
      <selection activeCell="G21" sqref="G21"/>
    </sheetView>
  </sheetViews>
  <sheetFormatPr defaultColWidth="9.140625" defaultRowHeight="15"/>
  <cols>
    <col min="1" max="1" width="3.7109375" style="317" customWidth="1"/>
    <col min="2" max="2" width="8.140625" style="317" customWidth="1"/>
    <col min="3" max="3" width="8.28125" style="317" customWidth="1"/>
    <col min="4" max="4" width="12.28125" style="317" customWidth="1"/>
    <col min="5" max="5" width="12.57421875" style="317" customWidth="1"/>
    <col min="6" max="6" width="11.421875" style="317" customWidth="1"/>
    <col min="7" max="7" width="14.57421875" style="317" customWidth="1"/>
    <col min="8" max="8" width="12.28125" style="317" customWidth="1"/>
    <col min="9" max="9" width="11.421875" style="317" customWidth="1"/>
    <col min="10" max="10" width="12.57421875" style="317" customWidth="1"/>
    <col min="11" max="11" width="17.00390625" style="317" customWidth="1"/>
    <col min="12" max="16384" width="9.140625" style="317" customWidth="1"/>
  </cols>
  <sheetData>
    <row r="1" spans="8:11" ht="12.75">
      <c r="H1" s="382" t="s">
        <v>290</v>
      </c>
      <c r="I1" s="382"/>
      <c r="J1" s="382"/>
      <c r="K1" s="382"/>
    </row>
    <row r="2" spans="8:11" ht="12.75">
      <c r="H2" s="318"/>
      <c r="I2" s="318"/>
      <c r="J2" s="318"/>
      <c r="K2" s="318"/>
    </row>
    <row r="3" spans="8:11" ht="12.75">
      <c r="H3" s="318"/>
      <c r="I3" s="318"/>
      <c r="J3" s="318"/>
      <c r="K3" s="318"/>
    </row>
    <row r="4" spans="8:11" ht="12.75">
      <c r="H4" s="318"/>
      <c r="I4" s="318"/>
      <c r="J4" s="318"/>
      <c r="K4" s="318"/>
    </row>
    <row r="5" spans="1:11" ht="21.75" customHeight="1">
      <c r="A5" s="384" t="s">
        <v>291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11" ht="12.7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1" ht="19.5" customHeight="1">
      <c r="A7" s="320"/>
      <c r="B7" s="320"/>
      <c r="C7" s="320"/>
      <c r="D7" s="320"/>
      <c r="E7" s="384" t="s">
        <v>292</v>
      </c>
      <c r="F7" s="384"/>
      <c r="G7" s="384"/>
      <c r="H7" s="384"/>
      <c r="I7" s="320"/>
      <c r="J7" s="320"/>
      <c r="K7" s="320"/>
    </row>
    <row r="8" spans="1:11" ht="16.5" customHeight="1">
      <c r="A8" s="384" t="s">
        <v>293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</row>
    <row r="9" spans="1:11" ht="16.5" customHeight="1">
      <c r="A9" s="384" t="s">
        <v>294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</row>
    <row r="10" spans="1:11" ht="12.7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1" ht="12.7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</row>
    <row r="13" spans="10:11" ht="13.5" thickBot="1">
      <c r="J13" s="383" t="s">
        <v>228</v>
      </c>
      <c r="K13" s="383"/>
    </row>
    <row r="14" spans="1:11" ht="12.75" customHeight="1" thickTop="1">
      <c r="A14" s="393" t="s">
        <v>295</v>
      </c>
      <c r="B14" s="387" t="s">
        <v>296</v>
      </c>
      <c r="C14" s="387"/>
      <c r="D14" s="387"/>
      <c r="E14" s="392" t="s">
        <v>297</v>
      </c>
      <c r="F14" s="387" t="s">
        <v>298</v>
      </c>
      <c r="G14" s="387"/>
      <c r="H14" s="387"/>
      <c r="I14" s="387"/>
      <c r="J14" s="387"/>
      <c r="K14" s="388"/>
    </row>
    <row r="15" spans="1:11" ht="12.75">
      <c r="A15" s="394"/>
      <c r="B15" s="389"/>
      <c r="C15" s="389"/>
      <c r="D15" s="389"/>
      <c r="E15" s="386"/>
      <c r="F15" s="389"/>
      <c r="G15" s="389"/>
      <c r="H15" s="389"/>
      <c r="I15" s="389"/>
      <c r="J15" s="389"/>
      <c r="K15" s="390"/>
    </row>
    <row r="16" spans="1:11" ht="16.5" customHeight="1">
      <c r="A16" s="391"/>
      <c r="B16" s="385"/>
      <c r="C16" s="385"/>
      <c r="D16" s="385"/>
      <c r="E16" s="385"/>
      <c r="F16" s="386" t="s">
        <v>299</v>
      </c>
      <c r="G16" s="386" t="s">
        <v>300</v>
      </c>
      <c r="H16" s="386" t="s">
        <v>301</v>
      </c>
      <c r="I16" s="323" t="s">
        <v>302</v>
      </c>
      <c r="J16" s="324" t="s">
        <v>303</v>
      </c>
      <c r="K16" s="325" t="s">
        <v>302</v>
      </c>
    </row>
    <row r="17" spans="1:11" ht="17.25" customHeight="1">
      <c r="A17" s="391"/>
      <c r="B17" s="385"/>
      <c r="C17" s="385"/>
      <c r="D17" s="385"/>
      <c r="E17" s="385"/>
      <c r="F17" s="386"/>
      <c r="G17" s="386"/>
      <c r="H17" s="386"/>
      <c r="I17" s="389" t="s">
        <v>304</v>
      </c>
      <c r="J17" s="389"/>
      <c r="K17" s="390"/>
    </row>
    <row r="18" spans="1:11" ht="12" customHeight="1">
      <c r="A18" s="391"/>
      <c r="B18" s="385"/>
      <c r="C18" s="385"/>
      <c r="D18" s="385"/>
      <c r="E18" s="385"/>
      <c r="F18" s="386"/>
      <c r="G18" s="386"/>
      <c r="H18" s="386"/>
      <c r="I18" s="389"/>
      <c r="J18" s="389"/>
      <c r="K18" s="390"/>
    </row>
    <row r="19" spans="1:11" ht="12.75">
      <c r="A19" s="322" t="s">
        <v>205</v>
      </c>
      <c r="B19" s="385" t="s">
        <v>206</v>
      </c>
      <c r="C19" s="385"/>
      <c r="D19" s="385"/>
      <c r="E19" s="323" t="s">
        <v>100</v>
      </c>
      <c r="F19" s="323" t="s">
        <v>209</v>
      </c>
      <c r="G19" s="323" t="s">
        <v>211</v>
      </c>
      <c r="H19" s="323" t="s">
        <v>305</v>
      </c>
      <c r="I19" s="323" t="s">
        <v>306</v>
      </c>
      <c r="J19" s="323" t="s">
        <v>307</v>
      </c>
      <c r="K19" s="326" t="s">
        <v>308</v>
      </c>
    </row>
    <row r="20" spans="1:11" ht="16.5" customHeight="1">
      <c r="A20" s="327"/>
      <c r="B20" s="381" t="s">
        <v>309</v>
      </c>
      <c r="C20" s="381"/>
      <c r="D20" s="381"/>
      <c r="E20" s="328"/>
      <c r="F20" s="328"/>
      <c r="G20" s="328">
        <v>15550</v>
      </c>
      <c r="H20" s="328"/>
      <c r="I20" s="328"/>
      <c r="J20" s="328"/>
      <c r="K20" s="329"/>
    </row>
    <row r="21" spans="1:11" ht="12.75" customHeight="1">
      <c r="A21" s="330"/>
      <c r="B21" s="379"/>
      <c r="C21" s="379"/>
      <c r="D21" s="379"/>
      <c r="E21" s="331"/>
      <c r="F21" s="331"/>
      <c r="G21" s="331"/>
      <c r="H21" s="331"/>
      <c r="I21" s="331"/>
      <c r="J21" s="331"/>
      <c r="K21" s="332"/>
    </row>
    <row r="22" spans="1:11" ht="16.5" customHeight="1">
      <c r="A22" s="330"/>
      <c r="B22" s="378" t="s">
        <v>310</v>
      </c>
      <c r="C22" s="378"/>
      <c r="D22" s="378"/>
      <c r="E22" s="331"/>
      <c r="F22" s="331"/>
      <c r="G22" s="331"/>
      <c r="H22" s="331"/>
      <c r="I22" s="331"/>
      <c r="J22" s="331"/>
      <c r="K22" s="332"/>
    </row>
    <row r="23" spans="1:11" ht="12.75">
      <c r="A23" s="330"/>
      <c r="B23" s="379"/>
      <c r="C23" s="379"/>
      <c r="D23" s="379"/>
      <c r="E23" s="331"/>
      <c r="F23" s="331"/>
      <c r="G23" s="331"/>
      <c r="H23" s="331"/>
      <c r="I23" s="331"/>
      <c r="J23" s="331"/>
      <c r="K23" s="332"/>
    </row>
    <row r="24" spans="1:11" ht="16.5" customHeight="1">
      <c r="A24" s="330"/>
      <c r="B24" s="378" t="s">
        <v>311</v>
      </c>
      <c r="C24" s="378"/>
      <c r="D24" s="378"/>
      <c r="E24" s="331"/>
      <c r="F24" s="331"/>
      <c r="G24" s="331"/>
      <c r="H24" s="331"/>
      <c r="I24" s="331"/>
      <c r="J24" s="331"/>
      <c r="K24" s="332"/>
    </row>
    <row r="25" spans="1:11" ht="13.5" customHeight="1">
      <c r="A25" s="330"/>
      <c r="B25" s="333"/>
      <c r="C25" s="334"/>
      <c r="D25" s="335"/>
      <c r="E25" s="331"/>
      <c r="F25" s="331"/>
      <c r="G25" s="331"/>
      <c r="H25" s="331"/>
      <c r="I25" s="331"/>
      <c r="J25" s="331"/>
      <c r="K25" s="332"/>
    </row>
    <row r="26" spans="1:11" ht="16.5" customHeight="1">
      <c r="A26" s="330"/>
      <c r="B26" s="379" t="s">
        <v>312</v>
      </c>
      <c r="C26" s="379"/>
      <c r="D26" s="379"/>
      <c r="E26" s="331"/>
      <c r="F26" s="331"/>
      <c r="G26" s="331"/>
      <c r="H26" s="331"/>
      <c r="I26" s="331"/>
      <c r="J26" s="331"/>
      <c r="K26" s="332"/>
    </row>
    <row r="27" spans="1:11" ht="16.5" customHeight="1" thickBot="1">
      <c r="A27" s="336"/>
      <c r="B27" s="380"/>
      <c r="C27" s="380"/>
      <c r="D27" s="380"/>
      <c r="E27" s="337"/>
      <c r="F27" s="337"/>
      <c r="G27" s="337"/>
      <c r="H27" s="337"/>
      <c r="I27" s="337"/>
      <c r="J27" s="337"/>
      <c r="K27" s="338"/>
    </row>
    <row r="28" ht="13.5" thickTop="1"/>
  </sheetData>
  <sheetProtection/>
  <mergeCells count="25">
    <mergeCell ref="A16:A18"/>
    <mergeCell ref="B16:D18"/>
    <mergeCell ref="E14:E15"/>
    <mergeCell ref="E16:E18"/>
    <mergeCell ref="A14:A15"/>
    <mergeCell ref="B14:D15"/>
    <mergeCell ref="B19:D19"/>
    <mergeCell ref="H16:H18"/>
    <mergeCell ref="F14:K15"/>
    <mergeCell ref="I17:K18"/>
    <mergeCell ref="F16:F18"/>
    <mergeCell ref="G16:G18"/>
    <mergeCell ref="H1:K1"/>
    <mergeCell ref="J13:K13"/>
    <mergeCell ref="A5:K5"/>
    <mergeCell ref="A8:K8"/>
    <mergeCell ref="A9:K9"/>
    <mergeCell ref="E7:H7"/>
    <mergeCell ref="B24:D24"/>
    <mergeCell ref="B26:D26"/>
    <mergeCell ref="B27:D27"/>
    <mergeCell ref="B20:D20"/>
    <mergeCell ref="B21:D21"/>
    <mergeCell ref="B22:D22"/>
    <mergeCell ref="B23:D2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Jegyzo</cp:lastModifiedBy>
  <cp:lastPrinted>2013-09-06T14:05:54Z</cp:lastPrinted>
  <dcterms:created xsi:type="dcterms:W3CDTF">2013-03-07T15:30:27Z</dcterms:created>
  <dcterms:modified xsi:type="dcterms:W3CDTF">2013-09-11T09:18:45Z</dcterms:modified>
  <cp:category/>
  <cp:version/>
  <cp:contentType/>
  <cp:contentStatus/>
</cp:coreProperties>
</file>