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759" firstSheet="20" activeTab="23"/>
  </bookViews>
  <sheets>
    <sheet name="Egységes rovatrend_1" sheetId="1" r:id="rId1"/>
    <sheet name="kiadások feladatonként 2. mellé" sheetId="2" r:id="rId2"/>
    <sheet name=" Kiadás Önkorm._3" sheetId="3" r:id="rId3"/>
    <sheet name="kiadások kv szervek" sheetId="4" r:id="rId4"/>
    <sheet name="kiadások összesen" sheetId="5" r:id="rId5"/>
    <sheet name="bevételek feladatonként 4. mell" sheetId="6" r:id="rId6"/>
    <sheet name="bevételek önkormán 5. melléklet" sheetId="7" r:id="rId7"/>
    <sheet name="bevétel  kvszervek" sheetId="8" r:id="rId8"/>
    <sheet name="bevétel összesen" sheetId="9" r:id="rId9"/>
    <sheet name="létszám 6. melléklet" sheetId="10" r:id="rId10"/>
    <sheet name="beruh, felújítás 7. melléklet" sheetId="11" r:id="rId11"/>
    <sheet name="tartalékok 8 melléklet" sheetId="12" r:id="rId12"/>
    <sheet name="stabilitási 9. melléklet" sheetId="13" r:id="rId13"/>
    <sheet name="stabilitási 2" sheetId="14" r:id="rId14"/>
    <sheet name="hitelek 10. melléklet" sheetId="15" r:id="rId15"/>
    <sheet name="Közvetett tám_11" sheetId="16" r:id="rId16"/>
    <sheet name="Támogatások_12" sheetId="17" r:id="rId17"/>
    <sheet name="Átvett pe_13" sheetId="18" r:id="rId18"/>
    <sheet name="Helyiadó_14" sheetId="19" r:id="rId19"/>
    <sheet name="pénzmaradvány 15. melléklet" sheetId="20" r:id="rId20"/>
    <sheet name="eredménykimut 16. melléklet" sheetId="21" r:id="rId21"/>
    <sheet name="eredménykimut. kv szervek" sheetId="22" r:id="rId22"/>
    <sheet name="vagyonmérleg önk." sheetId="23" r:id="rId23"/>
    <sheet name="vagyonkimut. 17. melléklet" sheetId="24" r:id="rId24"/>
  </sheets>
  <definedNames>
    <definedName name="foot_4_place" localSheetId="13">'stabilitási 2'!$A$19</definedName>
    <definedName name="foot_5_place" localSheetId="13">'stabilitási 2'!#REF!</definedName>
    <definedName name="foot_53_place" localSheetId="13">'stabilitási 2'!$A$64</definedName>
    <definedName name="_xlnm.Print_Area" localSheetId="2">' Kiadás Önkorm._3'!$A$1:$E$123</definedName>
    <definedName name="_xlnm.Print_Area" localSheetId="10">'beruh, felújítás 7. melléklet'!$A$1:$N$20</definedName>
    <definedName name="_xlnm.Print_Area" localSheetId="7">'bevétel  kvszervek'!$A$1:$H$99</definedName>
    <definedName name="_xlnm.Print_Area" localSheetId="8">'bevétel összesen'!$A$1:$E$99</definedName>
    <definedName name="_xlnm.Print_Area" localSheetId="5">'bevételek feladatonként 4. mell'!$A$1:$T$273</definedName>
    <definedName name="_xlnm.Print_Area" localSheetId="6">'bevételek önkormán 5. melléklet'!$A$1:$E$98</definedName>
    <definedName name="_xlnm.Print_Area" localSheetId="0">'Egységes rovatrend_1'!$A$1:$A$27</definedName>
    <definedName name="_xlnm.Print_Area" localSheetId="20">'eredménykimut 16. melléklet'!$A$1:$D$38</definedName>
    <definedName name="_xlnm.Print_Area" localSheetId="21">'eredménykimut. kv szervek'!$A$1:$G$49</definedName>
    <definedName name="_xlnm.Print_Area" localSheetId="14">'hitelek 10. melléklet'!$A$1:$H$71</definedName>
    <definedName name="_xlnm.Print_Area" localSheetId="1">'kiadások feladatonként 2. mellé'!$A$1:$AA$302</definedName>
    <definedName name="_xlnm.Print_Area" localSheetId="3">'kiadások kv szervek'!$A$1:$H$123</definedName>
    <definedName name="_xlnm.Print_Area" localSheetId="4">'kiadások összesen'!$A$1:$E$123</definedName>
    <definedName name="_xlnm.Print_Area" localSheetId="9">'létszám 6. melléklet'!$A$1:$E$34</definedName>
    <definedName name="_xlnm.Print_Area" localSheetId="19">'pénzmaradvány 15. melléklet'!$A$1:$E$27</definedName>
    <definedName name="_xlnm.Print_Area" localSheetId="13">'stabilitási 2'!$A$1:$I$39</definedName>
    <definedName name="_xlnm.Print_Area" localSheetId="12">'stabilitási 9. melléklet'!$A$1:$M$21</definedName>
    <definedName name="_xlnm.Print_Area" localSheetId="11">'tartalékok 8 melléklet'!$A$1:$J$10</definedName>
    <definedName name="_xlnm.Print_Area" localSheetId="23">'vagyonkimut. 17. melléklet'!$A$1:$G$129</definedName>
    <definedName name="_xlnm.Print_Area" localSheetId="22">'vagyonmérleg önk.'!$A$1:$D$130</definedName>
  </definedNames>
  <calcPr fullCalcOnLoad="1"/>
</workbook>
</file>

<file path=xl/sharedStrings.xml><?xml version="1.0" encoding="utf-8"?>
<sst xmlns="http://schemas.openxmlformats.org/spreadsheetml/2006/main" count="3806" uniqueCount="1089">
  <si>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</si>
  <si>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</si>
  <si>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</si>
  <si>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</si>
  <si>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</si>
  <si>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</si>
  <si>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</si>
  <si>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</si>
  <si>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</si>
  <si>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</si>
  <si>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</si>
  <si>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</si>
  <si>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</si>
  <si>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</si>
  <si>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</si>
  <si>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</si>
  <si>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</si>
  <si>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</si>
  <si>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</si>
  <si>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</si>
  <si>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</si>
  <si>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</si>
  <si>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</si>
  <si>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</si>
  <si>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</si>
  <si>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</si>
  <si>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</si>
  <si>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</si>
  <si>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</si>
  <si>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</si>
  <si>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</si>
  <si>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</si>
  <si>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</si>
  <si>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</si>
  <si>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</si>
  <si>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</si>
  <si>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</si>
  <si>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</si>
  <si>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</si>
  <si>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</si>
  <si>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</si>
  <si>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</si>
  <si>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</si>
  <si>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</si>
  <si>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</si>
  <si>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</si>
  <si>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</si>
  <si>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</si>
  <si>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</si>
  <si>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</si>
  <si>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</si>
  <si>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</si>
  <si>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</si>
  <si>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</si>
  <si>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</si>
  <si>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</si>
  <si>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</si>
  <si>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</si>
  <si>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</si>
  <si>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</si>
  <si>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</si>
  <si>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</si>
  <si>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</si>
  <si>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</si>
  <si>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</si>
  <si>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</si>
  <si>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</si>
  <si>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</si>
  <si>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</si>
  <si>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</si>
  <si>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</si>
  <si>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</si>
  <si>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</si>
  <si>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</si>
  <si>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</si>
  <si>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</si>
  <si>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</si>
  <si>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</si>
  <si>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</si>
  <si>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</si>
  <si>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</si>
  <si>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</si>
  <si>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</si>
  <si>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</si>
  <si>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</si>
  <si>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</si>
  <si>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</si>
  <si>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</si>
  <si>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</si>
  <si>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</si>
  <si>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</si>
  <si>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</si>
  <si>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</si>
  <si>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</si>
  <si>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</si>
  <si>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</si>
  <si>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</si>
  <si>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</si>
  <si>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</si>
  <si>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</si>
  <si>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</si>
  <si>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</si>
  <si>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</si>
  <si>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</si>
  <si>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</si>
  <si>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</si>
  <si>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</si>
  <si>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</si>
  <si>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</si>
  <si>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</si>
  <si>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</si>
  <si>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</si>
  <si>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</si>
  <si>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</si>
  <si>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</si>
  <si>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</si>
  <si>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</si>
  <si>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</si>
  <si>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</si>
  <si>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</si>
  <si>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</si>
  <si>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</si>
  <si>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</si>
  <si>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</si>
  <si>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</si>
  <si>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</si>
  <si>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</si>
  <si>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</si>
  <si>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</si>
  <si>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</si>
  <si>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</si>
  <si>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</si>
  <si>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</si>
  <si>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</si>
  <si>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</si>
  <si>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</si>
  <si>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</si>
  <si>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</si>
  <si>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</si>
  <si>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</si>
  <si>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</si>
  <si>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</si>
  <si>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</si>
  <si>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</si>
  <si>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</si>
  <si>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</si>
  <si>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</si>
  <si>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</si>
  <si>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</si>
  <si>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</si>
  <si>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</si>
  <si>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</si>
  <si>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</si>
  <si>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</si>
  <si>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</si>
  <si>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</si>
  <si>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</si>
  <si>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</si>
  <si>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</si>
  <si>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</si>
  <si>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</si>
  <si>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</si>
  <si>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</si>
  <si>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</si>
  <si>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</si>
  <si>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</si>
  <si>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</si>
  <si>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</si>
  <si>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</si>
  <si>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</si>
  <si>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</si>
  <si>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</si>
  <si>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</si>
  <si>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</si>
  <si>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</si>
  <si>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</si>
  <si>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</si>
  <si>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</si>
  <si>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</si>
  <si>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</si>
  <si>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</si>
  <si>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</si>
  <si>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</si>
  <si>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</si>
  <si>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</si>
  <si>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</si>
  <si>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</si>
  <si>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</si>
  <si>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</si>
  <si>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</si>
  <si>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</si>
  <si>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</si>
  <si>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</si>
  <si>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</si>
  <si>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</si>
  <si>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</si>
  <si>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</si>
  <si>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</si>
  <si>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</si>
  <si>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</si>
  <si>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</si>
  <si>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</si>
  <si>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</si>
  <si>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</si>
  <si>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</si>
  <si>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</si>
  <si>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</si>
  <si>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</si>
  <si>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</si>
  <si>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</si>
  <si>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</si>
  <si>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</si>
  <si>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</si>
  <si>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</si>
  <si>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</si>
  <si>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</si>
  <si>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</si>
  <si>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</si>
  <si>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</si>
  <si>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</si>
  <si>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</si>
  <si>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</si>
  <si>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</si>
  <si>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</si>
  <si>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</si>
  <si>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</si>
  <si>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</si>
  <si>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</si>
  <si>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</si>
  <si>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</si>
  <si>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</si>
  <si>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</si>
  <si>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</si>
  <si>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</si>
  <si>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</si>
  <si>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</si>
  <si>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</si>
  <si>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</si>
  <si>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</si>
  <si>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</si>
  <si>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</si>
  <si>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</si>
  <si>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</si>
  <si>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</si>
  <si>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</si>
  <si>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</si>
  <si>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</si>
  <si>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</si>
  <si>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</si>
  <si>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</si>
  <si>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</si>
  <si>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</si>
  <si>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</si>
  <si>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</si>
  <si>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</si>
  <si>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</si>
  <si>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</si>
  <si>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</si>
  <si>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</si>
  <si>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</si>
  <si>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</si>
  <si>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</si>
  <si>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</si>
  <si>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</si>
  <si>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</si>
  <si>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</si>
  <si>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</si>
  <si>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</si>
  <si>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</si>
  <si>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</si>
  <si>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</si>
  <si>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</si>
  <si>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</si>
  <si>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</si>
  <si>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</si>
  <si>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</si>
  <si>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</si>
  <si>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</si>
  <si>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</si>
  <si>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</si>
  <si>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</si>
  <si>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</si>
  <si>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</si>
  <si>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</si>
  <si>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</si>
  <si>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</si>
  <si>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</si>
  <si>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</si>
  <si>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</si>
  <si>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</si>
  <si>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</si>
  <si>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</si>
  <si>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</si>
  <si>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</si>
  <si>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</si>
  <si>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</si>
  <si>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</si>
  <si>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</si>
  <si>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</si>
  <si>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</si>
  <si>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</si>
  <si>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</si>
  <si>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</si>
  <si>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</si>
  <si>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</si>
  <si>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</si>
  <si>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</si>
  <si>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</si>
  <si>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</si>
  <si>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</si>
  <si>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</si>
  <si>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</si>
  <si>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</si>
  <si>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</si>
  <si>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</si>
  <si>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</si>
  <si>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</si>
  <si>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</si>
  <si>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</si>
  <si>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</si>
  <si>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</si>
  <si>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</si>
  <si>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</si>
  <si>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</si>
  <si>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</si>
  <si>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</si>
  <si>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</si>
  <si>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</si>
  <si>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</si>
  <si>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</si>
  <si>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</si>
  <si>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</si>
  <si>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</si>
  <si>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</si>
  <si>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</si>
  <si>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</si>
  <si>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</si>
  <si>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</si>
  <si>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</si>
  <si>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</si>
  <si>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</si>
  <si>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ÖNKORMÁNYZATI ÖSSZESEN  ELŐIRÁNYZATOK</t>
  </si>
  <si>
    <t>096010 Óvodai intézményi étkeztetés</t>
  </si>
  <si>
    <t>107060 Egyéb szociális és p.beni ellátások</t>
  </si>
  <si>
    <t>5. melléklet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</si>
  <si>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</si>
  <si>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</si>
  <si>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</si>
  <si>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</si>
  <si>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</si>
  <si>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</si>
  <si>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</si>
  <si>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</si>
  <si>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</si>
  <si>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</si>
  <si>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</si>
  <si>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</si>
  <si>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</si>
  <si>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</si>
  <si>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</si>
  <si>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</si>
  <si>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</si>
  <si>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</si>
  <si>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</si>
  <si>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</si>
  <si>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</si>
  <si>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</si>
  <si>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</si>
  <si>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</si>
  <si>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</si>
  <si>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</si>
  <si>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</si>
  <si>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</si>
  <si>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</si>
  <si>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</si>
  <si>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</si>
  <si>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</si>
  <si>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</si>
  <si>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</si>
  <si>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</si>
  <si>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</si>
  <si>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</si>
  <si>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</si>
  <si>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</si>
  <si>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</si>
  <si>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</si>
  <si>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</si>
  <si>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</si>
  <si>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</si>
  <si>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</si>
  <si>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</si>
  <si>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</si>
  <si>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</si>
  <si>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</si>
  <si>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</si>
  <si>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</si>
  <si>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</si>
  <si>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</si>
  <si>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</si>
  <si>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</si>
  <si>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</si>
  <si>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</si>
  <si>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</si>
  <si>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</si>
  <si>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</si>
  <si>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</si>
  <si>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</si>
  <si>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</si>
  <si>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</si>
  <si>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</si>
  <si>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</si>
  <si>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</si>
  <si>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</si>
  <si>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</si>
  <si>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</si>
  <si>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</si>
  <si>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</si>
  <si>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</si>
  <si>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</si>
  <si>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</si>
  <si>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</si>
  <si>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</si>
  <si>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</si>
  <si>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</si>
  <si>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</si>
  <si>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</si>
  <si>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</si>
  <si>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</si>
  <si>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</si>
  <si>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</si>
  <si>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</si>
  <si>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</si>
  <si>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</si>
  <si>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</si>
  <si>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</si>
  <si>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</si>
  <si>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</si>
  <si>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</si>
  <si>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</si>
  <si>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</si>
  <si>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</si>
  <si>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</si>
  <si>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</si>
  <si>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</si>
  <si>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</si>
  <si>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</si>
  <si>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</si>
  <si>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</si>
  <si>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</si>
  <si>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</si>
  <si>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</si>
  <si>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</si>
  <si>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</si>
  <si>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</si>
  <si>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</si>
  <si>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</si>
  <si>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</si>
  <si>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</si>
  <si>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</si>
  <si>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</si>
  <si>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</si>
  <si>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</si>
  <si>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</si>
  <si>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</si>
  <si>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</si>
  <si>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</si>
  <si>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</si>
  <si>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</si>
  <si>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</si>
  <si>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</si>
  <si>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</si>
  <si>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</si>
  <si>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</si>
  <si>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</si>
  <si>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</si>
  <si>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</si>
  <si>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</si>
  <si>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</si>
  <si>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</si>
  <si>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</si>
  <si>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</si>
  <si>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</si>
  <si>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</si>
  <si>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</si>
  <si>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</si>
  <si>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</si>
  <si>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</si>
  <si>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</si>
  <si>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</si>
  <si>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</si>
  <si>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</si>
  <si>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</si>
  <si>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</si>
  <si>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</si>
  <si>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</si>
  <si>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</si>
  <si>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</si>
  <si>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</si>
  <si>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</si>
  <si>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</si>
  <si>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</si>
  <si>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</si>
  <si>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</si>
  <si>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</si>
  <si>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</si>
  <si>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</si>
  <si>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</si>
  <si>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</si>
  <si>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</si>
  <si>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</si>
  <si>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</si>
  <si>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</si>
  <si>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</si>
  <si>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</si>
  <si>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</si>
  <si>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</si>
  <si>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</si>
  <si>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</si>
  <si>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</si>
  <si>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</si>
  <si>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</si>
  <si>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</si>
  <si>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</si>
  <si>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</si>
  <si>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</si>
  <si>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</si>
  <si>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</si>
  <si>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</si>
  <si>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</si>
  <si>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</si>
  <si>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</si>
  <si>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</si>
  <si>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</si>
  <si>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</si>
  <si>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</si>
  <si>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</si>
  <si>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</si>
  <si>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</si>
  <si>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</si>
  <si>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</si>
  <si>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</si>
  <si>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</si>
  <si>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</si>
  <si>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</si>
  <si>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</si>
  <si>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</si>
  <si>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</si>
  <si>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</si>
  <si>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</si>
  <si>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</si>
  <si>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</si>
  <si>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</si>
  <si>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</si>
  <si>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</si>
  <si>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</si>
  <si>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</si>
  <si>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</si>
  <si>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</si>
  <si>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</si>
  <si>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</si>
  <si>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</si>
  <si>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</si>
  <si>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</si>
  <si>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</si>
  <si>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</si>
  <si>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</si>
  <si>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</si>
  <si>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</si>
  <si>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011130 Önkormányzatok és önkormányzati hivatalok jogalkotó és általános igazgatási tevékenysége</t>
  </si>
  <si>
    <t>016010 Országgyűlési, önkormányzati és európai parlamenti képviselőválasztásokhoz kapcsolódó tevékenységek</t>
  </si>
  <si>
    <t>ÖSSZESEN</t>
  </si>
  <si>
    <t>ÖSSZESEN:</t>
  </si>
  <si>
    <t>eredeti ei.</t>
  </si>
  <si>
    <t>Költségvetési engedélyezett létszámkeret (álláshely) (fő) Kulturális Intézmény</t>
  </si>
  <si>
    <t>6. melléklet</t>
  </si>
  <si>
    <t>Önkormányzat</t>
  </si>
  <si>
    <t>KULTURÁLIS INTÉZMÉNY</t>
  </si>
  <si>
    <t>9. melléklet</t>
  </si>
  <si>
    <t>eredeti ei. Működési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</si>
  <si>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</si>
  <si>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</si>
  <si>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</si>
  <si>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</si>
  <si>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</si>
  <si>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</si>
  <si>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</si>
  <si>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</si>
  <si>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</si>
  <si>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</si>
  <si>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</si>
  <si>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</si>
  <si>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</si>
  <si>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</si>
  <si>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</si>
  <si>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</si>
  <si>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</si>
  <si>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</si>
  <si>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</si>
  <si>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</si>
  <si>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</si>
  <si>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</si>
  <si>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</si>
  <si>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</si>
  <si>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</si>
  <si>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</si>
  <si>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</si>
  <si>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</si>
  <si>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</si>
  <si>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</si>
  <si>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</si>
  <si>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</si>
  <si>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</si>
  <si>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</si>
  <si>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</si>
  <si>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</si>
  <si>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</si>
  <si>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</si>
  <si>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</si>
  <si>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</si>
  <si>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</si>
  <si>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</si>
  <si>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</si>
  <si>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</si>
  <si>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</si>
  <si>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</si>
  <si>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</si>
  <si>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KÖLTSÉGVETÉSI SZERVEK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</si>
  <si>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</si>
  <si>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</si>
  <si>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</si>
  <si>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</si>
  <si>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</si>
  <si>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</si>
  <si>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</si>
  <si>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</si>
  <si>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</si>
  <si>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</si>
  <si>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</si>
  <si>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</si>
  <si>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</si>
  <si>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</si>
  <si>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</si>
  <si>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</si>
  <si>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</si>
  <si>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</si>
  <si>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</si>
  <si>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</si>
  <si>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</si>
  <si>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</si>
  <si>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</si>
  <si>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</si>
  <si>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</si>
  <si>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</si>
  <si>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</si>
  <si>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</si>
  <si>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</si>
  <si>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</si>
  <si>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</si>
  <si>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</si>
  <si>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</si>
  <si>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</si>
  <si>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</si>
  <si>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</si>
  <si>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</si>
  <si>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</si>
  <si>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</si>
  <si>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</si>
  <si>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</si>
  <si>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</si>
  <si>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</si>
  <si>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</si>
  <si>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</si>
  <si>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</si>
  <si>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</si>
  <si>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</si>
  <si>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</si>
  <si>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</si>
  <si>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</si>
  <si>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</si>
  <si>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</si>
  <si>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</si>
  <si>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</si>
  <si>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</si>
  <si>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</si>
  <si>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</si>
  <si>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</si>
  <si>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</si>
  <si>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</si>
  <si>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</si>
  <si>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</si>
  <si>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</si>
  <si>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</si>
  <si>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</si>
  <si>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</si>
  <si>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</si>
  <si>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</si>
  <si>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</si>
  <si>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</si>
  <si>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</si>
  <si>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</si>
  <si>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</si>
  <si>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</si>
  <si>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</si>
  <si>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</si>
  <si>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</si>
  <si>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</si>
  <si>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</si>
  <si>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</si>
  <si>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</si>
  <si>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</si>
  <si>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</si>
  <si>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</si>
  <si>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</si>
  <si>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</si>
  <si>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</si>
  <si>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</si>
  <si>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</si>
  <si>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</si>
  <si>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</si>
  <si>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</si>
  <si>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</si>
  <si>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</si>
  <si>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</si>
  <si>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</si>
  <si>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</si>
  <si>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</si>
  <si>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</si>
  <si>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</si>
  <si>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</si>
  <si>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</si>
  <si>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</si>
  <si>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</si>
  <si>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ÖNKORMÁNYZAT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</si>
  <si>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</si>
  <si>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</si>
  <si>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</si>
  <si>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</si>
  <si>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</si>
  <si>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</si>
  <si>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</si>
  <si>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</si>
  <si>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</si>
  <si>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</si>
  <si>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</si>
  <si>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</si>
  <si>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</si>
  <si>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</si>
  <si>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</si>
  <si>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</si>
  <si>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</si>
  <si>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</si>
  <si>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</si>
  <si>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</si>
  <si>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</si>
  <si>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</si>
  <si>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</si>
  <si>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VIII        Pénzügyi műveletek eredményszemléletű bevételei (=16+17+18) (28=24+...+26)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</si>
  <si>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</si>
  <si>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</si>
  <si>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</si>
  <si>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</si>
  <si>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</si>
  <si>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</si>
  <si>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</si>
  <si>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</si>
  <si>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</si>
  <si>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</si>
  <si>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</si>
  <si>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</si>
  <si>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</si>
  <si>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</si>
  <si>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</si>
  <si>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</si>
  <si>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</si>
  <si>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Kulturális Intézmény</t>
  </si>
  <si>
    <t>Badacsonytomaj Város  Önkormányzat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</si>
  <si>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</si>
  <si>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</si>
  <si>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</si>
  <si>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</si>
  <si>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</si>
  <si>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</si>
  <si>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</si>
  <si>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</si>
  <si>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</si>
  <si>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</si>
  <si>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</si>
  <si>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</si>
  <si>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</si>
  <si>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</si>
  <si>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</si>
  <si>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</si>
  <si>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</si>
  <si>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</si>
  <si>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</si>
  <si>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</si>
  <si>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</si>
  <si>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</si>
  <si>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</si>
  <si>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</si>
  <si>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</si>
  <si>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</si>
  <si>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</si>
  <si>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</si>
  <si>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</si>
  <si>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</si>
  <si>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</si>
  <si>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</si>
  <si>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</si>
  <si>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</si>
  <si>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</si>
  <si>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</si>
  <si>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</si>
  <si>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</si>
  <si>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</si>
  <si>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</si>
  <si>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</si>
  <si>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</si>
  <si>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</si>
  <si>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</si>
  <si>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</si>
  <si>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</si>
  <si>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</si>
  <si>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</si>
  <si>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</si>
  <si>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</si>
  <si>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</si>
  <si>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</si>
  <si>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</si>
  <si>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</si>
  <si>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</si>
  <si>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</si>
  <si>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</si>
  <si>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</si>
  <si>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</si>
  <si>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</si>
  <si>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</si>
  <si>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</si>
  <si>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</si>
  <si>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</si>
  <si>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</si>
  <si>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</si>
  <si>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</si>
  <si>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</si>
  <si>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</si>
  <si>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</si>
  <si>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</si>
  <si>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</si>
  <si>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</si>
  <si>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</si>
  <si>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</si>
  <si>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</si>
  <si>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</si>
  <si>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</si>
  <si>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</si>
  <si>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</si>
  <si>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</si>
  <si>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</si>
  <si>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</si>
  <si>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</si>
  <si>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</si>
  <si>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</si>
  <si>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</si>
  <si>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</si>
  <si>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</si>
  <si>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</si>
  <si>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</si>
  <si>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</si>
  <si>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</si>
  <si>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</si>
  <si>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</si>
  <si>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</si>
  <si>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</si>
  <si>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</si>
  <si>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</si>
  <si>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</si>
  <si>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</si>
  <si>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</si>
  <si>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</si>
  <si>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</si>
  <si>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</si>
  <si>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</si>
  <si>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</si>
  <si>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</si>
  <si>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</si>
  <si>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</si>
  <si>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</si>
  <si>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</si>
  <si>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</si>
  <si>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</si>
  <si>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</si>
  <si>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</si>
  <si>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</si>
  <si>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</si>
  <si>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</si>
  <si>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</si>
  <si>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</si>
  <si>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</si>
  <si>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</si>
  <si>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</si>
  <si>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</si>
  <si>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</si>
  <si>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Mindösszesen</t>
  </si>
  <si>
    <t>041233 Hosszabb időtart. Közfoglalkoztatás</t>
  </si>
  <si>
    <t>066020 Város Község gazdálkodás</t>
  </si>
  <si>
    <t>072311 Fogorvosi alapellátás</t>
  </si>
  <si>
    <t>074031 Család és nővédelmi ellátás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</si>
  <si>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</si>
  <si>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</si>
  <si>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</si>
  <si>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</si>
  <si>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</si>
  <si>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</si>
  <si>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</si>
  <si>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</si>
  <si>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</si>
  <si>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</si>
  <si>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</si>
  <si>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</si>
  <si>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</si>
  <si>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</si>
  <si>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</si>
  <si>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</si>
  <si>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</si>
  <si>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</si>
  <si>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</si>
  <si>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</si>
  <si>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</si>
  <si>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</si>
  <si>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</si>
  <si>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</si>
  <si>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</si>
  <si>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</si>
  <si>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</si>
  <si>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</si>
  <si>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</si>
  <si>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</si>
  <si>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</si>
  <si>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</si>
  <si>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</si>
  <si>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</si>
  <si>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</si>
  <si>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</si>
  <si>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</si>
  <si>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</si>
  <si>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</si>
  <si>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Közös  Hivatal</t>
  </si>
  <si>
    <t>saját bevételek 2018.</t>
  </si>
  <si>
    <t>Közös Hivatal</t>
  </si>
  <si>
    <t xml:space="preserve"> Közös Hivatal </t>
  </si>
  <si>
    <t>082042 Könyvtári állomány gyarapítása</t>
  </si>
  <si>
    <t>082044 Könyvtári szolgáltatások</t>
  </si>
  <si>
    <t>082092 Közművelődési tev.</t>
  </si>
  <si>
    <t>018010 Önkormányzatok elszámolásai központi ktgvetéssel</t>
  </si>
  <si>
    <t>018020  Központi ktgvetési befizetések</t>
  </si>
  <si>
    <t>041233 Hosszabb időtartamú közfoglalkoztatás</t>
  </si>
  <si>
    <t>064010 Közvilágítás</t>
  </si>
  <si>
    <t>072111 Háziorvosi alapellátás</t>
  </si>
  <si>
    <t>096015 Gyermekétkeztetés köznevelési intézményben</t>
  </si>
  <si>
    <t>011130 Önkormányzati igazgatási tevékenység(hivatal)</t>
  </si>
  <si>
    <t>018030 Támogatási c fin. Műveletek</t>
  </si>
  <si>
    <t>096015 GYERMEK étkeztetés</t>
  </si>
  <si>
    <t>900020 KORMÁNYZATI FUNKCIÓRA NEM SOROLHATÓ BEVÉTELEK AH KIVÜLRŐL</t>
  </si>
  <si>
    <t xml:space="preserve">ÖNKORMÁNYZAT </t>
  </si>
  <si>
    <t>Közös HIVATAL</t>
  </si>
  <si>
    <t>Kiadások (Ft)</t>
  </si>
  <si>
    <t>Tartalékok</t>
  </si>
  <si>
    <t>K513</t>
  </si>
  <si>
    <t>K89</t>
  </si>
  <si>
    <t>091140 Óvodai nevelés, ellátás működtetési feladatai</t>
  </si>
  <si>
    <t>Települési támogatás [Szoctv.45.§]</t>
  </si>
  <si>
    <t>018030 Támogatási célú finanszírozási műveletek (Kultúr.)</t>
  </si>
  <si>
    <t>Bevételek (Ft)</t>
  </si>
  <si>
    <t>Közös Önkormányzati Hivatal</t>
  </si>
  <si>
    <t>B411</t>
  </si>
  <si>
    <t>B65</t>
  </si>
  <si>
    <t>Egyéb pénzügyi műveletek bevételei (biztosító által fiz. Kártérítés)</t>
  </si>
  <si>
    <t>B64</t>
  </si>
  <si>
    <t>B74</t>
  </si>
  <si>
    <t>B75</t>
  </si>
  <si>
    <t>Bevételek kormányzati funkciónként (Ft)</t>
  </si>
  <si>
    <t>082044 Könyvtári szolgáltatás</t>
  </si>
  <si>
    <t>082063 Múzeumi kiállítási tevékenység</t>
  </si>
  <si>
    <t>016020 Országos és helyi népszavazással kapcsolatos tevékenységek</t>
  </si>
  <si>
    <t>Egyéb pénzügyi műveletek bevételei (bizt. Által fiz. Kártérítés)</t>
  </si>
  <si>
    <t>107060 Egyéb szociális pénzbeli és természetbeni ellátások, támogatások</t>
  </si>
  <si>
    <t>Beruházások és felújítások (Ft)</t>
  </si>
  <si>
    <t>Általános- és céltartalékok (Ft)</t>
  </si>
  <si>
    <t>A helyi önkormányzat mérlege (Ft)</t>
  </si>
  <si>
    <t>A helyi önkormányzat eredménykimutatása (Ft)</t>
  </si>
  <si>
    <t>A helyi önkormányzat pénzmaradvány kimutatása (Ft)</t>
  </si>
  <si>
    <t>Kiadások kormányzati funkciónként ( Ft)</t>
  </si>
  <si>
    <t>Rovatszám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</si>
  <si>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</si>
  <si>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</si>
  <si>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</si>
  <si>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</si>
  <si>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</si>
  <si>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</si>
  <si>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</si>
  <si>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</si>
  <si>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</si>
  <si>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</si>
  <si>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A közvetett támogatások ( Ft)</t>
  </si>
  <si>
    <t>Támogatások, kölcsönök nyújtása és törlesztése ( Ft)</t>
  </si>
  <si>
    <t>Teljesítés</t>
  </si>
  <si>
    <t>Egyéb Közhatalmi bevételek</t>
  </si>
  <si>
    <t>Nonprofit GT</t>
  </si>
  <si>
    <t>Helyi adó és egyéb közhatalmi bevételek ( Ft)</t>
  </si>
  <si>
    <t>08          Felhalmozási c. támogatások eredményszemléletű bevétele</t>
  </si>
  <si>
    <t>09        Különféle egyéb eredményszemléletű bevételek</t>
  </si>
  <si>
    <t>A költségvetési év azon fejlesztései, amelyek megvalósításához a Gst. 3. § (1) bekezdése szerinti adósságot keletkeztető ügylet megkötése vált szükségessé (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</si>
  <si>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</si>
  <si>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 xml:space="preserve"> </t>
  </si>
  <si>
    <t>Működési célú költségvetési támogatások és kiegészítő támogatások</t>
  </si>
  <si>
    <t>Elszámolásból származó bevételek</t>
  </si>
  <si>
    <t>Kamatbevételek és más nyereségjellegű bevételek</t>
  </si>
  <si>
    <t>Biztosító által fizetett kártérítés</t>
  </si>
  <si>
    <t>066020 Város község gazdálkodási egyéb szolgáltatások</t>
  </si>
  <si>
    <t>074031 Család és nővédelmi egészségügyi gondozás</t>
  </si>
  <si>
    <t>104051 Gyermekvédelmi pénzbeli és természetbeni ellátások</t>
  </si>
  <si>
    <t>ebből: kiadások visszatérítései</t>
  </si>
  <si>
    <t>018010 Önkormányzatok elszámolásai a központi költségvetéssel</t>
  </si>
  <si>
    <t>vagyoni típusú települési adók</t>
  </si>
  <si>
    <t>Költségvetési engedélyezett létszámkeret (álláshely) (fő) Közös Hivatal</t>
  </si>
  <si>
    <t>D/III/1e        - ebből: foglalkoztatottaknak adott előlegek</t>
  </si>
  <si>
    <t>D/III/1d       - ebből: igénybe vett szolgáltatásokra adott előlegek</t>
  </si>
  <si>
    <t>H/III/8 Letétre, megőrzésre, fedezetkezelésre átvett pénzeszközök, biztosítékok</t>
  </si>
  <si>
    <t>10        Anyagköltség</t>
  </si>
  <si>
    <t>11       Igénybe vett szolgáltatások értéke</t>
  </si>
  <si>
    <t>12       Eladott áruk beszerzési értéke</t>
  </si>
  <si>
    <t>13        Eladott (közvetített) szolgáltatások értéke</t>
  </si>
  <si>
    <t>14       Bérköltség</t>
  </si>
  <si>
    <t>15        Személyi jellegű egyéb kifizetések</t>
  </si>
  <si>
    <t>16        Bérjárulékok</t>
  </si>
  <si>
    <t>17        Kapott (járó) osztalék és részesedés</t>
  </si>
  <si>
    <t>18       Részesedésekből származó eredményszemléletű bevételek, árfolyamnyereségek</t>
  </si>
  <si>
    <t>19       Befektetett pénzügyi eszközökből származó eredményszemléletű bevételek, árfolyamnyereségek</t>
  </si>
  <si>
    <t>VIII        Pénzügyi műveletek eredményszemléletű bevételei (=17+18+19+20+21)</t>
  </si>
  <si>
    <t>20       Egyéb kapott (járó) kamatok és kamatjellegű eredményszemléletű bevételek</t>
  </si>
  <si>
    <t>V        Személyi jellegű ráfordítások (=14+15+16)</t>
  </si>
  <si>
    <t>IV        Anyagjellegű ráfordítások (=10+11+12+13)</t>
  </si>
  <si>
    <t xml:space="preserve">I        Tevékenység nettó eredményszemléletű bevétele (=01+02+03) </t>
  </si>
  <si>
    <t>22        Részesedésekből származó ráfordítások, árfolyamveszteségek</t>
  </si>
  <si>
    <t>24        Fizetendő kamatok és kamatjellegű ráfordítások</t>
  </si>
  <si>
    <t>IX        Pénzügyi műveletek ráfordításai (=22+23+24+25+26)</t>
  </si>
  <si>
    <t>B)        PÉNZÜGYI MŰVELETEK EREDMÉNYE (=VIII-IX)</t>
  </si>
  <si>
    <t>C)        MÉRLEG SZERINTI EREDMÉNY (=±A±B) (41=±35±40)</t>
  </si>
  <si>
    <t>Támogatások, kölcsönök bevételei (Ft)</t>
  </si>
  <si>
    <t>A költségvetési hiány külső finanszírozására vagy a költségvetési többlet felhasználására szolgáló finanszírozási bevételek és kiadások működési és felhalmozási cél szerinti tagolásban (Ft)</t>
  </si>
  <si>
    <t>08        Felhalmozási célú támogatások eredményszemléletű bevételei</t>
  </si>
  <si>
    <t>09       Különféle egyéb eredményszemléletű bevételek</t>
  </si>
  <si>
    <t>18        Részesedésekből származó eredményszemléletű bevételek, árfolyamnyereségek</t>
  </si>
  <si>
    <t>20      Egyéb kapott (járó) kamatok és kamatjellegű eredményszemléletű bevételek</t>
  </si>
  <si>
    <t>26        Pénzügyi műveletek egyéb ráfordításai (&gt;=26a) (31&gt;=32)</t>
  </si>
  <si>
    <t>26a        - ebből: árfolyamveszteség</t>
  </si>
  <si>
    <t>22       Részesedésekből származó ráfordítások, árfolyamveszteségek</t>
  </si>
  <si>
    <t>D/III/1e        - ebből: igénybe vett szolgáltatásra adott előlegek</t>
  </si>
  <si>
    <t>Badacsonytomaj Város Önkormányzat 2018. évi zárszámadása</t>
  </si>
  <si>
    <t>Önkormányzat 2018. évi zárszámadása</t>
  </si>
  <si>
    <t>Önkormányzat 2018. évi Zárszámadása</t>
  </si>
  <si>
    <t>egyéb települési adók</t>
  </si>
  <si>
    <t>Előző időszak (2017. év)</t>
  </si>
  <si>
    <t>Tárgyi időszak (2018. év)</t>
  </si>
  <si>
    <t>Előző időszak 2017. év</t>
  </si>
  <si>
    <t>Tárgyi időszak 2018. év</t>
  </si>
  <si>
    <t>0 16010 Országgyűlési, önkormányzíti és európai parlamenti képviselőválasztásokhoz kapcsolódó tevékenységek</t>
  </si>
  <si>
    <t xml:space="preserve">018030 Támogatásic. Finanszírozási műveletek </t>
  </si>
  <si>
    <t xml:space="preserve">041232 Start munkaprogram </t>
  </si>
  <si>
    <t>104031 Gyermekek bölcsődei ellátása</t>
  </si>
  <si>
    <t>013350 Az önkormányzati vagyonnal való gazdálkodással kapcsolatos feladatok</t>
  </si>
  <si>
    <t>egyé települési adók</t>
  </si>
  <si>
    <t>1.melléklet a 13/2019.(V.30.) önkormányzati rendelethez</t>
  </si>
  <si>
    <t>2.melléklet a 13/2019.(V.30.) önkormányzati rendelethez</t>
  </si>
  <si>
    <t>3.melléklet a 13/2019.(V.30.) önkormányzati rendelethez</t>
  </si>
  <si>
    <t>4.melléklet a 13/2019.(V.30.) önkormányzati rendelethez</t>
  </si>
  <si>
    <t>5.melléklet a 13/2019.(V.30.) önkormányzati rendelethez</t>
  </si>
  <si>
    <t>6.melléklet a 13/2019.(V.30.) önkormányzati rendelethez</t>
  </si>
  <si>
    <t>7.melléklet a 13/2019.(V.30.) önkormányzati rendelethez</t>
  </si>
  <si>
    <t>8.melléklet a 13/2019.(V.30.) önkormányzati rendelethez</t>
  </si>
  <si>
    <t>9.melléklet a 13/2019.(V.30.) önkormányzati rendelethez</t>
  </si>
  <si>
    <t>10.melléklet a 13/2019.(V.30.) önkormányzati rendelethez</t>
  </si>
  <si>
    <t>11.melléklet a 13/2019.(V.30.) önkormányzati rendelethez</t>
  </si>
  <si>
    <t>12.melléklet a 13/2019.(V.30.) önkormányzati rendelethez</t>
  </si>
  <si>
    <t>13.melléklet a 13/2019.(V.30.) önkormányzati rendelethez</t>
  </si>
  <si>
    <t>14.melléklet a 13/2019.(V.30.) önkormányzati rendelethez</t>
  </si>
  <si>
    <t>15.melléklet a 13/2019.(V.30.) önkormányzati rendelethez</t>
  </si>
  <si>
    <t>16.melléklet a 13/2019.(V.30.) önkormányzati rendelethez</t>
  </si>
  <si>
    <t>17.melléklet a 13/2019.(V.30.)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</si>
</sst>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__"/>
    <numFmt numFmtId="175" formatCode="\ #######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-40E]yyyy\.\ mmmm\ d\."/>
    <numFmt numFmtId="181" formatCode="[$-40E]yyyy/\ mmmm;@"/>
    <numFmt numFmtId="182" formatCode="mmm/yyyy"/>
    <numFmt numFmtId="183" formatCode="[$¥€-2]\ #\ ##,000_);[Red]\([$€-2]\ #\ ##,000\)"/>
    <numFmt numFmtId="184" formatCode="_-* #,##0\ _F_t_-;\-* #,##0\ _F_t_-;_-* &quot;-&quot;??\ _F_t_-;_-@_-"/>
    <numFmt numFmtId="185" formatCode="_-* #,##0.0\ &quot;Ft&quot;_-;\-* #,##0.0\ &quot;Ft&quot;_-;_-* &quot;-&quot;??\ &quot;Ft&quot;_-;_-@_-"/>
    <numFmt numFmtId="186" formatCode="_-* #,##0.000\ &quot;Ft&quot;_-;\-* #,##0.000\ &quot;Ft&quot;_-;_-* &quot;-&quot;??\ &quot;Ft&quot;_-;_-@_-"/>
    <numFmt numFmtId="187" formatCode="_-* #,##0.0000\ &quot;Ft&quot;_-;\-* #,##0.0000\ &quot;Ft&quot;_-;_-* &quot;-&quot;??\ &quot;Ft&quot;_-;_-@_-"/>
    <numFmt numFmtId="188" formatCode="_-* #,##0\ &quot;Ft&quot;_-;\-* #,##0\ &quot;Ft&quot;_-;_-* &quot;-&quot;??\ &quot;Ft&quot;_-;_-@_-"/>
    <numFmt numFmtId="189" formatCode="0.0"/>
    <numFmt numFmtId="190" formatCode="0.000"/>
    <numFmt numFmtId="191" formatCode="0.0000"/>
    <numFmt numFmtId="192" formatCode="_-* #,##0.0\ _F_t_-;\-* #,##0.0\ _F_t_-;_-* &quot;-&quot;??\ _F_t_-;_-@_-"/>
    <numFmt numFmtId="193" formatCode="_-* #,##0.000\ _F_t_-;\-* #,##0.000\ _F_t_-;_-* &quot;-&quot;??\ _F_t_-;_-@_-"/>
    <numFmt numFmtId="194" formatCode="_-* #,##0.0000\ _F_t_-;\-* #,##0.0000\ _F_t_-;_-* &quot;-&quot;??\ _F_t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63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7"/>
      <color indexed="8"/>
      <name val="Bookman Old Style"/>
      <family val="1"/>
    </font>
    <font>
      <i/>
      <sz val="11"/>
      <color indexed="40"/>
      <name val="Bookman Old Style"/>
      <family val="1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Bookman Old Style"/>
      <family val="1"/>
    </font>
    <font>
      <sz val="10"/>
      <color indexed="1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Bookman Old Style"/>
      <family val="1"/>
    </font>
    <font>
      <sz val="11"/>
      <color rgb="FFFF0000"/>
      <name val="Bookman Old Style"/>
      <family val="1"/>
    </font>
    <font>
      <sz val="10"/>
      <color rgb="FFFF0000"/>
      <name val="Bookman Old Style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1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0">
      <alignment/>
      <protection/>
    </xf>
    <xf numFmtId="0" fontId="7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1" fillId="0" borderId="0" applyFont="0" applyFill="0" applyBorder="0" applyAlignment="0" applyProtection="0"/>
  </cellStyleXfs>
  <cellXfs count="38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4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4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5" fontId="4" fillId="0" borderId="10" xfId="0" applyNumberFormat="1" applyFont="1" applyFill="1" applyBorder="1" applyAlignment="1">
      <alignment vertical="center"/>
    </xf>
    <xf numFmtId="174" fontId="5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36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75" fontId="12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37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4" fillId="0" borderId="0" xfId="43" applyFont="1" applyAlignment="1" applyProtection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6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4" fillId="0" borderId="10" xfId="0" applyFont="1" applyBorder="1" applyAlignment="1">
      <alignment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7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/>
    </xf>
    <xf numFmtId="0" fontId="0" fillId="38" borderId="10" xfId="0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38" borderId="10" xfId="0" applyNumberFormat="1" applyFont="1" applyFill="1" applyBorder="1" applyAlignment="1">
      <alignment horizontal="right" vertical="top" wrapText="1"/>
    </xf>
    <xf numFmtId="0" fontId="9" fillId="38" borderId="10" xfId="0" applyFont="1" applyFill="1" applyBorder="1" applyAlignment="1">
      <alignment horizontal="left" vertical="center" wrapText="1"/>
    </xf>
    <xf numFmtId="0" fontId="16" fillId="38" borderId="10" xfId="0" applyFont="1" applyFill="1" applyBorder="1" applyAlignment="1">
      <alignment/>
    </xf>
    <xf numFmtId="0" fontId="32" fillId="0" borderId="0" xfId="0" applyFont="1" applyAlignment="1">
      <alignment wrapText="1"/>
    </xf>
    <xf numFmtId="0" fontId="33" fillId="39" borderId="10" xfId="0" applyFont="1" applyFill="1" applyBorder="1" applyAlignment="1">
      <alignment/>
    </xf>
    <xf numFmtId="175" fontId="12" fillId="39" borderId="10" xfId="0" applyNumberFormat="1" applyFont="1" applyFill="1" applyBorder="1" applyAlignment="1">
      <alignment vertical="center"/>
    </xf>
    <xf numFmtId="0" fontId="12" fillId="39" borderId="10" xfId="0" applyFont="1" applyFill="1" applyBorder="1" applyAlignment="1">
      <alignment horizontal="left" vertical="center"/>
    </xf>
    <xf numFmtId="0" fontId="6" fillId="40" borderId="10" xfId="0" applyFont="1" applyFill="1" applyBorder="1" applyAlignment="1">
      <alignment horizontal="left" vertical="center"/>
    </xf>
    <xf numFmtId="175" fontId="6" fillId="40" borderId="10" xfId="0" applyNumberFormat="1" applyFont="1" applyFill="1" applyBorder="1" applyAlignment="1">
      <alignment vertical="center"/>
    </xf>
    <xf numFmtId="0" fontId="9" fillId="40" borderId="10" xfId="0" applyFont="1" applyFill="1" applyBorder="1" applyAlignment="1">
      <alignment horizontal="left" vertical="center"/>
    </xf>
    <xf numFmtId="0" fontId="6" fillId="40" borderId="10" xfId="0" applyFont="1" applyFill="1" applyBorder="1" applyAlignment="1">
      <alignment horizontal="left" vertical="center" wrapText="1"/>
    </xf>
    <xf numFmtId="0" fontId="9" fillId="40" borderId="10" xfId="0" applyFont="1" applyFill="1" applyBorder="1" applyAlignment="1">
      <alignment horizontal="left" vertical="center" wrapText="1"/>
    </xf>
    <xf numFmtId="0" fontId="6" fillId="41" borderId="10" xfId="0" applyFont="1" applyFill="1" applyBorder="1" applyAlignment="1">
      <alignment/>
    </xf>
    <xf numFmtId="0" fontId="6" fillId="41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13" fillId="38" borderId="10" xfId="0" applyFont="1" applyFill="1" applyBorder="1" applyAlignment="1">
      <alignment/>
    </xf>
    <xf numFmtId="0" fontId="13" fillId="42" borderId="10" xfId="0" applyFont="1" applyFill="1" applyBorder="1" applyAlignment="1">
      <alignment/>
    </xf>
    <xf numFmtId="0" fontId="11" fillId="38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horizontal="left" vertical="center" wrapText="1"/>
    </xf>
    <xf numFmtId="0" fontId="11" fillId="42" borderId="10" xfId="0" applyFont="1" applyFill="1" applyBorder="1" applyAlignment="1">
      <alignment vertical="center" wrapText="1"/>
    </xf>
    <xf numFmtId="0" fontId="12" fillId="42" borderId="10" xfId="0" applyFont="1" applyFill="1" applyBorder="1" applyAlignment="1">
      <alignment horizontal="left" vertical="center" wrapText="1"/>
    </xf>
    <xf numFmtId="0" fontId="11" fillId="42" borderId="10" xfId="0" applyFont="1" applyFill="1" applyBorder="1" applyAlignment="1">
      <alignment vertical="center"/>
    </xf>
    <xf numFmtId="0" fontId="7" fillId="38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40" borderId="10" xfId="0" applyFont="1" applyFill="1" applyBorder="1" applyAlignment="1">
      <alignment horizontal="left" vertical="top" wrapText="1"/>
    </xf>
    <xf numFmtId="3" fontId="7" fillId="40" borderId="10" xfId="0" applyNumberFormat="1" applyFont="1" applyFill="1" applyBorder="1" applyAlignment="1">
      <alignment horizontal="right" vertical="top" wrapText="1"/>
    </xf>
    <xf numFmtId="0" fontId="11" fillId="38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3" fontId="16" fillId="0" borderId="10" xfId="0" applyNumberFormat="1" applyFont="1" applyBorder="1" applyAlignment="1">
      <alignment/>
    </xf>
    <xf numFmtId="3" fontId="16" fillId="4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0" fillId="0" borderId="12" xfId="0" applyBorder="1" applyAlignment="1">
      <alignment/>
    </xf>
    <xf numFmtId="0" fontId="14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33" fillId="39" borderId="10" xfId="0" applyFont="1" applyFill="1" applyBorder="1" applyAlignment="1">
      <alignment wrapText="1"/>
    </xf>
    <xf numFmtId="0" fontId="6" fillId="38" borderId="10" xfId="0" applyFont="1" applyFill="1" applyBorder="1" applyAlignment="1">
      <alignment wrapText="1"/>
    </xf>
    <xf numFmtId="0" fontId="4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wrapText="1"/>
    </xf>
    <xf numFmtId="0" fontId="16" fillId="0" borderId="11" xfId="0" applyFont="1" applyBorder="1" applyAlignment="1">
      <alignment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27" fillId="7" borderId="10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wrapText="1"/>
    </xf>
    <xf numFmtId="0" fontId="6" fillId="36" borderId="10" xfId="0" applyFont="1" applyFill="1" applyBorder="1" applyAlignment="1">
      <alignment/>
    </xf>
    <xf numFmtId="0" fontId="70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43" borderId="0" xfId="0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/>
    </xf>
    <xf numFmtId="0" fontId="34" fillId="7" borderId="10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right" vertical="top" wrapText="1"/>
    </xf>
    <xf numFmtId="3" fontId="7" fillId="0" borderId="14" xfId="0" applyNumberFormat="1" applyFont="1" applyBorder="1" applyAlignment="1">
      <alignment horizontal="right" vertical="top" wrapText="1"/>
    </xf>
    <xf numFmtId="3" fontId="7" fillId="38" borderId="14" xfId="0" applyNumberFormat="1" applyFont="1" applyFill="1" applyBorder="1" applyAlignment="1">
      <alignment horizontal="right" vertical="top" wrapText="1"/>
    </xf>
    <xf numFmtId="3" fontId="7" fillId="0" borderId="1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74" fillId="44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right" vertical="top" wrapText="1"/>
    </xf>
    <xf numFmtId="3" fontId="8" fillId="0" borderId="12" xfId="0" applyNumberFormat="1" applyFont="1" applyBorder="1" applyAlignment="1">
      <alignment horizontal="right" vertical="top" wrapText="1"/>
    </xf>
    <xf numFmtId="3" fontId="8" fillId="0" borderId="16" xfId="0" applyNumberFormat="1" applyFont="1" applyBorder="1" applyAlignment="1">
      <alignment horizontal="right" vertical="top" wrapText="1"/>
    </xf>
    <xf numFmtId="3" fontId="8" fillId="0" borderId="17" xfId="0" applyNumberFormat="1" applyFont="1" applyBorder="1" applyAlignment="1">
      <alignment horizontal="right" vertical="top" wrapText="1"/>
    </xf>
    <xf numFmtId="3" fontId="7" fillId="38" borderId="13" xfId="0" applyNumberFormat="1" applyFont="1" applyFill="1" applyBorder="1" applyAlignment="1">
      <alignment horizontal="right" vertical="top" wrapText="1"/>
    </xf>
    <xf numFmtId="184" fontId="16" fillId="0" borderId="10" xfId="40" applyNumberFormat="1" applyFont="1" applyBorder="1" applyAlignment="1">
      <alignment/>
    </xf>
    <xf numFmtId="184" fontId="12" fillId="0" borderId="10" xfId="40" applyNumberFormat="1" applyFont="1" applyBorder="1" applyAlignment="1">
      <alignment/>
    </xf>
    <xf numFmtId="184" fontId="16" fillId="39" borderId="10" xfId="40" applyNumberFormat="1" applyFont="1" applyFill="1" applyBorder="1" applyAlignment="1">
      <alignment/>
    </xf>
    <xf numFmtId="184" fontId="12" fillId="40" borderId="10" xfId="40" applyNumberFormat="1" applyFont="1" applyFill="1" applyBorder="1" applyAlignment="1">
      <alignment/>
    </xf>
    <xf numFmtId="184" fontId="8" fillId="0" borderId="10" xfId="40" applyNumberFormat="1" applyFont="1" applyFill="1" applyBorder="1" applyAlignment="1">
      <alignment horizontal="left" vertical="center" wrapText="1"/>
    </xf>
    <xf numFmtId="184" fontId="7" fillId="0" borderId="10" xfId="40" applyNumberFormat="1" applyFont="1" applyFill="1" applyBorder="1" applyAlignment="1">
      <alignment horizontal="left" vertical="center" wrapText="1"/>
    </xf>
    <xf numFmtId="184" fontId="8" fillId="0" borderId="10" xfId="40" applyNumberFormat="1" applyFont="1" applyFill="1" applyBorder="1" applyAlignment="1">
      <alignment horizontal="left" vertical="center"/>
    </xf>
    <xf numFmtId="184" fontId="7" fillId="0" borderId="10" xfId="40" applyNumberFormat="1" applyFont="1" applyFill="1" applyBorder="1" applyAlignment="1">
      <alignment horizontal="left" vertical="center"/>
    </xf>
    <xf numFmtId="184" fontId="8" fillId="0" borderId="10" xfId="40" applyNumberFormat="1" applyFont="1" applyFill="1" applyBorder="1" applyAlignment="1">
      <alignment horizontal="right" vertical="center"/>
    </xf>
    <xf numFmtId="184" fontId="7" fillId="0" borderId="10" xfId="40" applyNumberFormat="1" applyFont="1" applyFill="1" applyBorder="1" applyAlignment="1">
      <alignment horizontal="right" vertical="center"/>
    </xf>
    <xf numFmtId="184" fontId="8" fillId="0" borderId="10" xfId="40" applyNumberFormat="1" applyFont="1" applyFill="1" applyBorder="1" applyAlignment="1">
      <alignment horizontal="right" vertical="center" wrapText="1"/>
    </xf>
    <xf numFmtId="184" fontId="7" fillId="40" borderId="10" xfId="40" applyNumberFormat="1" applyFont="1" applyFill="1" applyBorder="1" applyAlignment="1">
      <alignment horizontal="right" vertical="center"/>
    </xf>
    <xf numFmtId="184" fontId="12" fillId="38" borderId="10" xfId="40" applyNumberFormat="1" applyFont="1" applyFill="1" applyBorder="1" applyAlignment="1">
      <alignment/>
    </xf>
    <xf numFmtId="184" fontId="16" fillId="0" borderId="10" xfId="40" applyNumberFormat="1" applyFont="1" applyBorder="1" applyAlignment="1">
      <alignment horizontal="right"/>
    </xf>
    <xf numFmtId="184" fontId="12" fillId="0" borderId="10" xfId="40" applyNumberFormat="1" applyFont="1" applyBorder="1" applyAlignment="1">
      <alignment horizontal="right"/>
    </xf>
    <xf numFmtId="184" fontId="16" fillId="39" borderId="10" xfId="40" applyNumberFormat="1" applyFont="1" applyFill="1" applyBorder="1" applyAlignment="1">
      <alignment horizontal="right"/>
    </xf>
    <xf numFmtId="184" fontId="12" fillId="39" borderId="10" xfId="40" applyNumberFormat="1" applyFont="1" applyFill="1" applyBorder="1" applyAlignment="1">
      <alignment horizontal="right"/>
    </xf>
    <xf numFmtId="184" fontId="12" fillId="40" borderId="10" xfId="40" applyNumberFormat="1" applyFont="1" applyFill="1" applyBorder="1" applyAlignment="1">
      <alignment horizontal="right"/>
    </xf>
    <xf numFmtId="184" fontId="7" fillId="0" borderId="10" xfId="40" applyNumberFormat="1" applyFont="1" applyFill="1" applyBorder="1" applyAlignment="1">
      <alignment horizontal="right" vertical="center" wrapText="1"/>
    </xf>
    <xf numFmtId="184" fontId="12" fillId="38" borderId="10" xfId="40" applyNumberFormat="1" applyFont="1" applyFill="1" applyBorder="1" applyAlignment="1">
      <alignment horizontal="right"/>
    </xf>
    <xf numFmtId="184" fontId="0" fillId="0" borderId="0" xfId="40" applyNumberFormat="1" applyFont="1" applyBorder="1" applyAlignment="1">
      <alignment horizontal="right"/>
    </xf>
    <xf numFmtId="184" fontId="16" fillId="0" borderId="10" xfId="40" applyNumberFormat="1" applyFont="1" applyBorder="1" applyAlignment="1">
      <alignment/>
    </xf>
    <xf numFmtId="184" fontId="12" fillId="0" borderId="10" xfId="40" applyNumberFormat="1" applyFont="1" applyBorder="1" applyAlignment="1">
      <alignment/>
    </xf>
    <xf numFmtId="184" fontId="16" fillId="39" borderId="10" xfId="40" applyNumberFormat="1" applyFont="1" applyFill="1" applyBorder="1" applyAlignment="1">
      <alignment/>
    </xf>
    <xf numFmtId="184" fontId="12" fillId="39" borderId="10" xfId="40" applyNumberFormat="1" applyFont="1" applyFill="1" applyBorder="1" applyAlignment="1">
      <alignment/>
    </xf>
    <xf numFmtId="184" fontId="12" fillId="40" borderId="10" xfId="40" applyNumberFormat="1" applyFont="1" applyFill="1" applyBorder="1" applyAlignment="1">
      <alignment/>
    </xf>
    <xf numFmtId="184" fontId="8" fillId="0" borderId="10" xfId="40" applyNumberFormat="1" applyFont="1" applyFill="1" applyBorder="1" applyAlignment="1">
      <alignment vertical="center" wrapText="1"/>
    </xf>
    <xf numFmtId="184" fontId="7" fillId="0" borderId="10" xfId="40" applyNumberFormat="1" applyFont="1" applyFill="1" applyBorder="1" applyAlignment="1">
      <alignment vertical="center" wrapText="1"/>
    </xf>
    <xf numFmtId="184" fontId="8" fillId="0" borderId="10" xfId="40" applyNumberFormat="1" applyFont="1" applyFill="1" applyBorder="1" applyAlignment="1">
      <alignment vertical="center"/>
    </xf>
    <xf numFmtId="184" fontId="7" fillId="0" borderId="10" xfId="40" applyNumberFormat="1" applyFont="1" applyFill="1" applyBorder="1" applyAlignment="1">
      <alignment vertical="center"/>
    </xf>
    <xf numFmtId="184" fontId="7" fillId="40" borderId="10" xfId="40" applyNumberFormat="1" applyFont="1" applyFill="1" applyBorder="1" applyAlignment="1">
      <alignment vertical="center"/>
    </xf>
    <xf numFmtId="184" fontId="12" fillId="38" borderId="10" xfId="40" applyNumberFormat="1" applyFont="1" applyFill="1" applyBorder="1" applyAlignment="1">
      <alignment/>
    </xf>
    <xf numFmtId="184" fontId="0" fillId="0" borderId="0" xfId="40" applyNumberFormat="1" applyFont="1" applyBorder="1" applyAlignment="1">
      <alignment/>
    </xf>
    <xf numFmtId="184" fontId="7" fillId="40" borderId="10" xfId="40" applyNumberFormat="1" applyFont="1" applyFill="1" applyBorder="1" applyAlignment="1">
      <alignment horizontal="left" vertical="center"/>
    </xf>
    <xf numFmtId="184" fontId="16" fillId="0" borderId="11" xfId="40" applyNumberFormat="1" applyFont="1" applyBorder="1" applyAlignment="1">
      <alignment/>
    </xf>
    <xf numFmtId="184" fontId="16" fillId="0" borderId="14" xfId="40" applyNumberFormat="1" applyFont="1" applyBorder="1" applyAlignment="1">
      <alignment/>
    </xf>
    <xf numFmtId="184" fontId="16" fillId="0" borderId="15" xfId="40" applyNumberFormat="1" applyFont="1" applyBorder="1" applyAlignment="1">
      <alignment/>
    </xf>
    <xf numFmtId="184" fontId="16" fillId="0" borderId="13" xfId="40" applyNumberFormat="1" applyFont="1" applyBorder="1" applyAlignment="1">
      <alignment/>
    </xf>
    <xf numFmtId="184" fontId="12" fillId="0" borderId="11" xfId="40" applyNumberFormat="1" applyFont="1" applyBorder="1" applyAlignment="1">
      <alignment/>
    </xf>
    <xf numFmtId="184" fontId="12" fillId="0" borderId="14" xfId="40" applyNumberFormat="1" applyFont="1" applyBorder="1" applyAlignment="1">
      <alignment/>
    </xf>
    <xf numFmtId="184" fontId="12" fillId="0" borderId="15" xfId="40" applyNumberFormat="1" applyFont="1" applyBorder="1" applyAlignment="1">
      <alignment/>
    </xf>
    <xf numFmtId="184" fontId="12" fillId="0" borderId="13" xfId="40" applyNumberFormat="1" applyFont="1" applyBorder="1" applyAlignment="1">
      <alignment/>
    </xf>
    <xf numFmtId="184" fontId="16" fillId="39" borderId="11" xfId="40" applyNumberFormat="1" applyFont="1" applyFill="1" applyBorder="1" applyAlignment="1">
      <alignment/>
    </xf>
    <xf numFmtId="184" fontId="16" fillId="39" borderId="14" xfId="40" applyNumberFormat="1" applyFont="1" applyFill="1" applyBorder="1" applyAlignment="1">
      <alignment/>
    </xf>
    <xf numFmtId="184" fontId="16" fillId="39" borderId="15" xfId="40" applyNumberFormat="1" applyFont="1" applyFill="1" applyBorder="1" applyAlignment="1">
      <alignment/>
    </xf>
    <xf numFmtId="184" fontId="16" fillId="39" borderId="13" xfId="40" applyNumberFormat="1" applyFont="1" applyFill="1" applyBorder="1" applyAlignment="1">
      <alignment/>
    </xf>
    <xf numFmtId="184" fontId="12" fillId="40" borderId="11" xfId="40" applyNumberFormat="1" applyFont="1" applyFill="1" applyBorder="1" applyAlignment="1">
      <alignment/>
    </xf>
    <xf numFmtId="184" fontId="12" fillId="40" borderId="14" xfId="40" applyNumberFormat="1" applyFont="1" applyFill="1" applyBorder="1" applyAlignment="1">
      <alignment/>
    </xf>
    <xf numFmtId="184" fontId="12" fillId="40" borderId="15" xfId="40" applyNumberFormat="1" applyFont="1" applyFill="1" applyBorder="1" applyAlignment="1">
      <alignment/>
    </xf>
    <xf numFmtId="184" fontId="12" fillId="40" borderId="13" xfId="40" applyNumberFormat="1" applyFont="1" applyFill="1" applyBorder="1" applyAlignment="1">
      <alignment/>
    </xf>
    <xf numFmtId="184" fontId="8" fillId="0" borderId="11" xfId="40" applyNumberFormat="1" applyFont="1" applyFill="1" applyBorder="1" applyAlignment="1">
      <alignment horizontal="left" vertical="center" wrapText="1"/>
    </xf>
    <xf numFmtId="184" fontId="8" fillId="0" borderId="14" xfId="40" applyNumberFormat="1" applyFont="1" applyFill="1" applyBorder="1" applyAlignment="1">
      <alignment horizontal="left" vertical="center" wrapText="1"/>
    </xf>
    <xf numFmtId="184" fontId="8" fillId="0" borderId="15" xfId="40" applyNumberFormat="1" applyFont="1" applyFill="1" applyBorder="1" applyAlignment="1">
      <alignment horizontal="left" vertical="center" wrapText="1"/>
    </xf>
    <xf numFmtId="184" fontId="8" fillId="0" borderId="13" xfId="40" applyNumberFormat="1" applyFont="1" applyFill="1" applyBorder="1" applyAlignment="1">
      <alignment horizontal="left" vertical="center" wrapText="1"/>
    </xf>
    <xf numFmtId="184" fontId="7" fillId="0" borderId="11" xfId="40" applyNumberFormat="1" applyFont="1" applyFill="1" applyBorder="1" applyAlignment="1">
      <alignment horizontal="left" vertical="center" wrapText="1"/>
    </xf>
    <xf numFmtId="184" fontId="7" fillId="0" borderId="14" xfId="40" applyNumberFormat="1" applyFont="1" applyFill="1" applyBorder="1" applyAlignment="1">
      <alignment horizontal="left" vertical="center" wrapText="1"/>
    </xf>
    <xf numFmtId="184" fontId="7" fillId="0" borderId="15" xfId="40" applyNumberFormat="1" applyFont="1" applyFill="1" applyBorder="1" applyAlignment="1">
      <alignment horizontal="left" vertical="center" wrapText="1"/>
    </xf>
    <xf numFmtId="184" fontId="7" fillId="0" borderId="13" xfId="40" applyNumberFormat="1" applyFont="1" applyFill="1" applyBorder="1" applyAlignment="1">
      <alignment horizontal="left" vertical="center" wrapText="1"/>
    </xf>
    <xf numFmtId="184" fontId="8" fillId="0" borderId="11" xfId="40" applyNumberFormat="1" applyFont="1" applyFill="1" applyBorder="1" applyAlignment="1">
      <alignment horizontal="left" vertical="center"/>
    </xf>
    <xf numFmtId="184" fontId="8" fillId="0" borderId="14" xfId="40" applyNumberFormat="1" applyFont="1" applyFill="1" applyBorder="1" applyAlignment="1">
      <alignment horizontal="left" vertical="center"/>
    </xf>
    <xf numFmtId="184" fontId="8" fillId="0" borderId="15" xfId="40" applyNumberFormat="1" applyFont="1" applyFill="1" applyBorder="1" applyAlignment="1">
      <alignment horizontal="left" vertical="center"/>
    </xf>
    <xf numFmtId="184" fontId="8" fillId="0" borderId="13" xfId="40" applyNumberFormat="1" applyFont="1" applyFill="1" applyBorder="1" applyAlignment="1">
      <alignment horizontal="left" vertical="center"/>
    </xf>
    <xf numFmtId="184" fontId="7" fillId="0" borderId="11" xfId="40" applyNumberFormat="1" applyFont="1" applyFill="1" applyBorder="1" applyAlignment="1">
      <alignment horizontal="left" vertical="center"/>
    </xf>
    <xf numFmtId="184" fontId="7" fillId="0" borderId="14" xfId="40" applyNumberFormat="1" applyFont="1" applyFill="1" applyBorder="1" applyAlignment="1">
      <alignment horizontal="left" vertical="center"/>
    </xf>
    <xf numFmtId="184" fontId="7" fillId="0" borderId="15" xfId="40" applyNumberFormat="1" applyFont="1" applyFill="1" applyBorder="1" applyAlignment="1">
      <alignment horizontal="left" vertical="center"/>
    </xf>
    <xf numFmtId="184" fontId="7" fillId="0" borderId="13" xfId="40" applyNumberFormat="1" applyFont="1" applyFill="1" applyBorder="1" applyAlignment="1">
      <alignment horizontal="left" vertical="center"/>
    </xf>
    <xf numFmtId="184" fontId="7" fillId="40" borderId="11" xfId="40" applyNumberFormat="1" applyFont="1" applyFill="1" applyBorder="1" applyAlignment="1">
      <alignment horizontal="left" vertical="center"/>
    </xf>
    <xf numFmtId="184" fontId="7" fillId="40" borderId="14" xfId="40" applyNumberFormat="1" applyFont="1" applyFill="1" applyBorder="1" applyAlignment="1">
      <alignment horizontal="left" vertical="center"/>
    </xf>
    <xf numFmtId="184" fontId="7" fillId="40" borderId="15" xfId="40" applyNumberFormat="1" applyFont="1" applyFill="1" applyBorder="1" applyAlignment="1">
      <alignment horizontal="left" vertical="center"/>
    </xf>
    <xf numFmtId="184" fontId="7" fillId="40" borderId="13" xfId="40" applyNumberFormat="1" applyFont="1" applyFill="1" applyBorder="1" applyAlignment="1">
      <alignment horizontal="left" vertical="center"/>
    </xf>
    <xf numFmtId="184" fontId="12" fillId="38" borderId="11" xfId="40" applyNumberFormat="1" applyFont="1" applyFill="1" applyBorder="1" applyAlignment="1">
      <alignment/>
    </xf>
    <xf numFmtId="184" fontId="12" fillId="38" borderId="14" xfId="40" applyNumberFormat="1" applyFont="1" applyFill="1" applyBorder="1" applyAlignment="1">
      <alignment/>
    </xf>
    <xf numFmtId="184" fontId="12" fillId="38" borderId="15" xfId="40" applyNumberFormat="1" applyFont="1" applyFill="1" applyBorder="1" applyAlignment="1">
      <alignment/>
    </xf>
    <xf numFmtId="184" fontId="12" fillId="38" borderId="13" xfId="40" applyNumberFormat="1" applyFont="1" applyFill="1" applyBorder="1" applyAlignment="1">
      <alignment/>
    </xf>
    <xf numFmtId="184" fontId="12" fillId="39" borderId="10" xfId="40" applyNumberFormat="1" applyFont="1" applyFill="1" applyBorder="1" applyAlignment="1">
      <alignment vertical="center"/>
    </xf>
    <xf numFmtId="184" fontId="12" fillId="42" borderId="10" xfId="40" applyNumberFormat="1" applyFont="1" applyFill="1" applyBorder="1" applyAlignment="1">
      <alignment/>
    </xf>
    <xf numFmtId="184" fontId="0" fillId="0" borderId="10" xfId="40" applyNumberFormat="1" applyFont="1" applyBorder="1" applyAlignment="1">
      <alignment/>
    </xf>
    <xf numFmtId="184" fontId="70" fillId="0" borderId="10" xfId="40" applyNumberFormat="1" applyFont="1" applyBorder="1" applyAlignment="1">
      <alignment/>
    </xf>
    <xf numFmtId="184" fontId="0" fillId="39" borderId="10" xfId="40" applyNumberFormat="1" applyFont="1" applyFill="1" applyBorder="1" applyAlignment="1">
      <alignment/>
    </xf>
    <xf numFmtId="184" fontId="70" fillId="40" borderId="10" xfId="40" applyNumberFormat="1" applyFont="1" applyFill="1" applyBorder="1" applyAlignment="1">
      <alignment/>
    </xf>
    <xf numFmtId="184" fontId="0" fillId="41" borderId="10" xfId="40" applyNumberFormat="1" applyFont="1" applyFill="1" applyBorder="1" applyAlignment="1">
      <alignment/>
    </xf>
    <xf numFmtId="184" fontId="70" fillId="42" borderId="10" xfId="40" applyNumberFormat="1" applyFont="1" applyFill="1" applyBorder="1" applyAlignment="1">
      <alignment/>
    </xf>
    <xf numFmtId="184" fontId="70" fillId="0" borderId="0" xfId="40" applyNumberFormat="1" applyFont="1" applyAlignment="1">
      <alignment/>
    </xf>
    <xf numFmtId="184" fontId="0" fillId="0" borderId="14" xfId="40" applyNumberFormat="1" applyFont="1" applyBorder="1" applyAlignment="1">
      <alignment/>
    </xf>
    <xf numFmtId="184" fontId="0" fillId="0" borderId="15" xfId="40" applyNumberFormat="1" applyFont="1" applyBorder="1" applyAlignment="1">
      <alignment/>
    </xf>
    <xf numFmtId="184" fontId="70" fillId="0" borderId="14" xfId="40" applyNumberFormat="1" applyFont="1" applyBorder="1" applyAlignment="1">
      <alignment/>
    </xf>
    <xf numFmtId="184" fontId="70" fillId="0" borderId="15" xfId="40" applyNumberFormat="1" applyFont="1" applyBorder="1" applyAlignment="1">
      <alignment/>
    </xf>
    <xf numFmtId="184" fontId="0" fillId="39" borderId="14" xfId="40" applyNumberFormat="1" applyFont="1" applyFill="1" applyBorder="1" applyAlignment="1">
      <alignment/>
    </xf>
    <xf numFmtId="184" fontId="0" fillId="39" borderId="15" xfId="40" applyNumberFormat="1" applyFont="1" applyFill="1" applyBorder="1" applyAlignment="1">
      <alignment/>
    </xf>
    <xf numFmtId="184" fontId="70" fillId="40" borderId="14" xfId="40" applyNumberFormat="1" applyFont="1" applyFill="1" applyBorder="1" applyAlignment="1">
      <alignment/>
    </xf>
    <xf numFmtId="184" fontId="70" fillId="40" borderId="15" xfId="40" applyNumberFormat="1" applyFont="1" applyFill="1" applyBorder="1" applyAlignment="1">
      <alignment/>
    </xf>
    <xf numFmtId="184" fontId="0" fillId="41" borderId="14" xfId="40" applyNumberFormat="1" applyFont="1" applyFill="1" applyBorder="1" applyAlignment="1">
      <alignment/>
    </xf>
    <xf numFmtId="184" fontId="0" fillId="41" borderId="15" xfId="40" applyNumberFormat="1" applyFont="1" applyFill="1" applyBorder="1" applyAlignment="1">
      <alignment/>
    </xf>
    <xf numFmtId="184" fontId="70" fillId="42" borderId="14" xfId="40" applyNumberFormat="1" applyFont="1" applyFill="1" applyBorder="1" applyAlignment="1">
      <alignment/>
    </xf>
    <xf numFmtId="184" fontId="70" fillId="42" borderId="15" xfId="40" applyNumberFormat="1" applyFont="1" applyFill="1" applyBorder="1" applyAlignment="1">
      <alignment/>
    </xf>
    <xf numFmtId="184" fontId="0" fillId="0" borderId="0" xfId="40" applyNumberFormat="1" applyFont="1" applyAlignment="1">
      <alignment/>
    </xf>
    <xf numFmtId="184" fontId="12" fillId="39" borderId="10" xfId="40" applyNumberFormat="1" applyFont="1" applyFill="1" applyBorder="1" applyAlignment="1">
      <alignment horizontal="left" vertical="center"/>
    </xf>
    <xf numFmtId="184" fontId="70" fillId="33" borderId="10" xfId="40" applyNumberFormat="1" applyFont="1" applyFill="1" applyBorder="1" applyAlignment="1">
      <alignment/>
    </xf>
    <xf numFmtId="184" fontId="70" fillId="33" borderId="14" xfId="40" applyNumberFormat="1" applyFont="1" applyFill="1" applyBorder="1" applyAlignment="1">
      <alignment/>
    </xf>
    <xf numFmtId="184" fontId="70" fillId="33" borderId="15" xfId="40" applyNumberFormat="1" applyFont="1" applyFill="1" applyBorder="1" applyAlignment="1">
      <alignment/>
    </xf>
    <xf numFmtId="184" fontId="5" fillId="0" borderId="10" xfId="40" applyNumberFormat="1" applyFont="1" applyFill="1" applyBorder="1" applyAlignment="1">
      <alignment horizontal="left" vertical="center"/>
    </xf>
    <xf numFmtId="184" fontId="4" fillId="38" borderId="10" xfId="40" applyNumberFormat="1" applyFont="1" applyFill="1" applyBorder="1" applyAlignment="1">
      <alignment horizontal="left" vertical="center"/>
    </xf>
    <xf numFmtId="184" fontId="5" fillId="43" borderId="10" xfId="40" applyNumberFormat="1" applyFont="1" applyFill="1" applyBorder="1" applyAlignment="1">
      <alignment horizontal="left" vertical="center"/>
    </xf>
    <xf numFmtId="184" fontId="16" fillId="43" borderId="10" xfId="40" applyNumberFormat="1" applyFont="1" applyFill="1" applyBorder="1" applyAlignment="1">
      <alignment/>
    </xf>
    <xf numFmtId="184" fontId="16" fillId="0" borderId="10" xfId="40" applyNumberFormat="1" applyFont="1" applyBorder="1" applyAlignment="1">
      <alignment/>
    </xf>
    <xf numFmtId="184" fontId="12" fillId="0" borderId="10" xfId="40" applyNumberFormat="1" applyFont="1" applyBorder="1" applyAlignment="1">
      <alignment vertical="center"/>
    </xf>
    <xf numFmtId="184" fontId="16" fillId="0" borderId="10" xfId="40" applyNumberFormat="1" applyFont="1" applyBorder="1" applyAlignment="1">
      <alignment vertical="center"/>
    </xf>
    <xf numFmtId="184" fontId="35" fillId="0" borderId="10" xfId="40" applyNumberFormat="1" applyFont="1" applyBorder="1" applyAlignment="1">
      <alignment vertical="center" wrapText="1"/>
    </xf>
    <xf numFmtId="184" fontId="35" fillId="0" borderId="10" xfId="40" applyNumberFormat="1" applyFont="1" applyBorder="1" applyAlignment="1">
      <alignment/>
    </xf>
    <xf numFmtId="3" fontId="12" fillId="38" borderId="1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right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38" borderId="11" xfId="0" applyFont="1" applyFill="1" applyBorder="1" applyAlignment="1">
      <alignment horizontal="left" vertical="top" wrapText="1"/>
    </xf>
    <xf numFmtId="184" fontId="4" fillId="0" borderId="10" xfId="40" applyNumberFormat="1" applyFont="1" applyFill="1" applyBorder="1" applyAlignment="1">
      <alignment horizontal="left" vertical="center"/>
    </xf>
    <xf numFmtId="184" fontId="4" fillId="0" borderId="10" xfId="40" applyNumberFormat="1" applyFont="1" applyFill="1" applyBorder="1" applyAlignment="1">
      <alignment horizontal="right" vertical="center"/>
    </xf>
    <xf numFmtId="184" fontId="75" fillId="0" borderId="10" xfId="40" applyNumberFormat="1" applyFont="1" applyBorder="1" applyAlignment="1">
      <alignment/>
    </xf>
    <xf numFmtId="184" fontId="36" fillId="0" borderId="10" xfId="40" applyNumberFormat="1" applyFont="1" applyBorder="1" applyAlignment="1">
      <alignment/>
    </xf>
    <xf numFmtId="184" fontId="5" fillId="0" borderId="10" xfId="40" applyNumberFormat="1" applyFont="1" applyFill="1" applyBorder="1" applyAlignment="1">
      <alignment horizontal="left" vertical="center" wrapText="1"/>
    </xf>
    <xf numFmtId="184" fontId="4" fillId="0" borderId="10" xfId="40" applyNumberFormat="1" applyFont="1" applyFill="1" applyBorder="1" applyAlignment="1">
      <alignment horizontal="left" vertical="center" wrapText="1"/>
    </xf>
    <xf numFmtId="184" fontId="4" fillId="0" borderId="10" xfId="40" applyNumberFormat="1" applyFont="1" applyFill="1" applyBorder="1" applyAlignment="1">
      <alignment horizontal="right" vertical="center" wrapText="1"/>
    </xf>
    <xf numFmtId="184" fontId="0" fillId="0" borderId="0" xfId="0" applyNumberFormat="1" applyAlignment="1">
      <alignment/>
    </xf>
    <xf numFmtId="0" fontId="4" fillId="43" borderId="10" xfId="0" applyFont="1" applyFill="1" applyBorder="1" applyAlignment="1">
      <alignment horizontal="center" vertical="center"/>
    </xf>
    <xf numFmtId="0" fontId="5" fillId="43" borderId="10" xfId="0" applyFont="1" applyFill="1" applyBorder="1" applyAlignment="1">
      <alignment horizontal="left" vertical="center" wrapText="1"/>
    </xf>
    <xf numFmtId="0" fontId="4" fillId="43" borderId="10" xfId="0" applyFont="1" applyFill="1" applyBorder="1" applyAlignment="1">
      <alignment horizontal="left" vertical="center" wrapText="1"/>
    </xf>
    <xf numFmtId="0" fontId="8" fillId="43" borderId="10" xfId="0" applyFont="1" applyFill="1" applyBorder="1" applyAlignment="1">
      <alignment horizontal="left" vertical="center" wrapText="1"/>
    </xf>
    <xf numFmtId="0" fontId="19" fillId="43" borderId="10" xfId="0" applyFont="1" applyFill="1" applyBorder="1" applyAlignment="1">
      <alignment horizontal="left" vertical="center" wrapText="1"/>
    </xf>
    <xf numFmtId="0" fontId="7" fillId="43" borderId="10" xfId="0" applyFont="1" applyFill="1" applyBorder="1" applyAlignment="1">
      <alignment horizontal="left" vertical="center" wrapText="1"/>
    </xf>
    <xf numFmtId="0" fontId="21" fillId="43" borderId="10" xfId="0" applyFont="1" applyFill="1" applyBorder="1" applyAlignment="1">
      <alignment horizontal="left" vertical="center" wrapText="1"/>
    </xf>
    <xf numFmtId="0" fontId="8" fillId="43" borderId="10" xfId="0" applyFont="1" applyFill="1" applyBorder="1" applyAlignment="1">
      <alignment horizontal="left" vertical="center"/>
    </xf>
    <xf numFmtId="0" fontId="21" fillId="43" borderId="10" xfId="0" applyFont="1" applyFill="1" applyBorder="1" applyAlignment="1">
      <alignment horizontal="left" vertical="center"/>
    </xf>
    <xf numFmtId="0" fontId="76" fillId="43" borderId="10" xfId="0" applyFont="1" applyFill="1" applyBorder="1" applyAlignment="1">
      <alignment horizontal="left" vertical="center" wrapText="1"/>
    </xf>
    <xf numFmtId="0" fontId="74" fillId="43" borderId="10" xfId="0" applyFont="1" applyFill="1" applyBorder="1" applyAlignment="1">
      <alignment horizontal="left" vertical="center" wrapText="1"/>
    </xf>
    <xf numFmtId="0" fontId="6" fillId="43" borderId="10" xfId="0" applyFont="1" applyFill="1" applyBorder="1" applyAlignment="1">
      <alignment/>
    </xf>
    <xf numFmtId="0" fontId="8" fillId="43" borderId="10" xfId="0" applyFont="1" applyFill="1" applyBorder="1" applyAlignment="1">
      <alignment vertical="center"/>
    </xf>
    <xf numFmtId="0" fontId="8" fillId="43" borderId="10" xfId="0" applyFont="1" applyFill="1" applyBorder="1" applyAlignment="1">
      <alignment vertical="center" wrapText="1"/>
    </xf>
    <xf numFmtId="0" fontId="7" fillId="43" borderId="10" xfId="0" applyFont="1" applyFill="1" applyBorder="1" applyAlignment="1">
      <alignment vertical="center" wrapText="1"/>
    </xf>
    <xf numFmtId="0" fontId="7" fillId="43" borderId="10" xfId="0" applyFont="1" applyFill="1" applyBorder="1" applyAlignment="1">
      <alignment vertical="center"/>
    </xf>
    <xf numFmtId="0" fontId="11" fillId="43" borderId="10" xfId="0" applyFont="1" applyFill="1" applyBorder="1" applyAlignment="1">
      <alignment vertical="center" wrapText="1"/>
    </xf>
    <xf numFmtId="0" fontId="22" fillId="43" borderId="10" xfId="0" applyFont="1" applyFill="1" applyBorder="1" applyAlignment="1">
      <alignment horizontal="left" vertical="center" wrapText="1"/>
    </xf>
    <xf numFmtId="0" fontId="11" fillId="43" borderId="10" xfId="0" applyFont="1" applyFill="1" applyBorder="1" applyAlignment="1">
      <alignment vertical="center"/>
    </xf>
    <xf numFmtId="0" fontId="11" fillId="43" borderId="10" xfId="0" applyFont="1" applyFill="1" applyBorder="1" applyAlignment="1">
      <alignment horizontal="left" vertical="center" wrapText="1"/>
    </xf>
    <xf numFmtId="0" fontId="9" fillId="43" borderId="10" xfId="0" applyFont="1" applyFill="1" applyBorder="1" applyAlignment="1">
      <alignment vertical="center"/>
    </xf>
    <xf numFmtId="184" fontId="0" fillId="0" borderId="10" xfId="40" applyNumberFormat="1" applyFont="1" applyBorder="1" applyAlignment="1">
      <alignment/>
    </xf>
    <xf numFmtId="184" fontId="70" fillId="35" borderId="10" xfId="40" applyNumberFormat="1" applyFont="1" applyFill="1" applyBorder="1" applyAlignment="1">
      <alignment/>
    </xf>
    <xf numFmtId="184" fontId="70" fillId="36" borderId="10" xfId="40" applyNumberFormat="1" applyFont="1" applyFill="1" applyBorder="1" applyAlignment="1">
      <alignment/>
    </xf>
    <xf numFmtId="184" fontId="0" fillId="38" borderId="10" xfId="4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70" fillId="0" borderId="12" xfId="0" applyFont="1" applyBorder="1" applyAlignment="1">
      <alignment horizontal="center"/>
    </xf>
    <xf numFmtId="0" fontId="70" fillId="0" borderId="19" xfId="0" applyFont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70" fillId="0" borderId="11" xfId="0" applyFont="1" applyBorder="1" applyAlignment="1">
      <alignment horizont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6" fillId="0" borderId="0" xfId="0" applyFont="1" applyFill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0" fillId="0" borderId="21" xfId="0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3"/>
  <sheetViews>
    <sheetView view="pageBreakPreview" zoomScale="140" zoomScaleSheetLayoutView="140" zoomScalePageLayoutView="0" workbookViewId="0" topLeftCell="A1">
      <selection activeCell="A3" sqref="A3"/>
    </sheetView>
  </sheetViews>
  <sheetFormatPr defaultColWidth="9.140625" defaultRowHeight="15"/>
  <cols>
    <col min="1" max="1" width="85.57421875" style="0" customWidth="1"/>
  </cols>
  <sheetData>
    <row r="1" ht="15">
      <c r="A1" s="185" t="s">
        <v>1072</v>
      </c>
    </row>
    <row r="2" ht="18">
      <c r="A2" s="87" t="s">
        <v>1058</v>
      </c>
    </row>
    <row r="3" ht="50.25" customHeight="1">
      <c r="A3" s="77" t="s">
        <v>391</v>
      </c>
    </row>
    <row r="5" spans="2:9" ht="15">
      <c r="B5" s="4"/>
      <c r="C5" s="4"/>
      <c r="D5" s="4"/>
      <c r="E5" s="4"/>
      <c r="F5" s="4"/>
      <c r="G5" s="4"/>
      <c r="H5" s="4"/>
      <c r="I5" s="4"/>
    </row>
    <row r="6" spans="1:9" ht="15">
      <c r="A6" s="48" t="s">
        <v>789</v>
      </c>
      <c r="B6" s="4"/>
      <c r="C6" s="4"/>
      <c r="D6" s="4"/>
      <c r="E6" s="4"/>
      <c r="F6" s="4"/>
      <c r="G6" s="4"/>
      <c r="H6" s="4"/>
      <c r="I6" s="4"/>
    </row>
    <row r="7" spans="1:9" ht="15">
      <c r="A7" s="48" t="s">
        <v>790</v>
      </c>
      <c r="B7" s="4"/>
      <c r="C7" s="4"/>
      <c r="D7" s="4"/>
      <c r="E7" s="4"/>
      <c r="F7" s="4"/>
      <c r="G7" s="4"/>
      <c r="H7" s="4"/>
      <c r="I7" s="4"/>
    </row>
    <row r="8" spans="1:9" ht="15">
      <c r="A8" s="48" t="s">
        <v>791</v>
      </c>
      <c r="B8" s="4"/>
      <c r="C8" s="4"/>
      <c r="D8" s="4"/>
      <c r="E8" s="4"/>
      <c r="F8" s="4"/>
      <c r="G8" s="4"/>
      <c r="H8" s="4"/>
      <c r="I8" s="4"/>
    </row>
    <row r="9" spans="1:9" ht="15">
      <c r="A9" s="48" t="s">
        <v>792</v>
      </c>
      <c r="B9" s="4"/>
      <c r="C9" s="4"/>
      <c r="D9" s="4"/>
      <c r="E9" s="4"/>
      <c r="F9" s="4"/>
      <c r="G9" s="4"/>
      <c r="H9" s="4"/>
      <c r="I9" s="4"/>
    </row>
    <row r="10" spans="1:9" ht="15">
      <c r="A10" s="48" t="s">
        <v>793</v>
      </c>
      <c r="B10" s="4"/>
      <c r="C10" s="4"/>
      <c r="D10" s="4"/>
      <c r="E10" s="4"/>
      <c r="F10" s="4"/>
      <c r="G10" s="4"/>
      <c r="H10" s="4"/>
      <c r="I10" s="4"/>
    </row>
    <row r="11" spans="1:9" ht="15">
      <c r="A11" s="48" t="s">
        <v>794</v>
      </c>
      <c r="B11" s="4"/>
      <c r="C11" s="4"/>
      <c r="D11" s="4"/>
      <c r="E11" s="4"/>
      <c r="F11" s="4"/>
      <c r="G11" s="4"/>
      <c r="H11" s="4"/>
      <c r="I11" s="4"/>
    </row>
    <row r="12" spans="1:9" ht="15">
      <c r="A12" s="48" t="s">
        <v>795</v>
      </c>
      <c r="B12" s="4"/>
      <c r="C12" s="4"/>
      <c r="D12" s="4"/>
      <c r="E12" s="4"/>
      <c r="F12" s="4"/>
      <c r="G12" s="4"/>
      <c r="H12" s="4"/>
      <c r="I12" s="4"/>
    </row>
    <row r="13" spans="1:9" ht="15">
      <c r="A13" s="48" t="s">
        <v>796</v>
      </c>
      <c r="B13" s="4"/>
      <c r="C13" s="4"/>
      <c r="D13" s="4"/>
      <c r="E13" s="4"/>
      <c r="F13" s="4"/>
      <c r="G13" s="4"/>
      <c r="H13" s="4"/>
      <c r="I13" s="4"/>
    </row>
    <row r="14" spans="1:9" ht="15">
      <c r="A14" s="49" t="s">
        <v>788</v>
      </c>
      <c r="B14" s="4"/>
      <c r="C14" s="4"/>
      <c r="D14" s="4"/>
      <c r="E14" s="4"/>
      <c r="F14" s="4"/>
      <c r="G14" s="4"/>
      <c r="H14" s="4"/>
      <c r="I14" s="4"/>
    </row>
    <row r="15" spans="1:9" ht="15">
      <c r="A15" s="49" t="s">
        <v>797</v>
      </c>
      <c r="B15" s="4"/>
      <c r="C15" s="4"/>
      <c r="D15" s="4"/>
      <c r="E15" s="4"/>
      <c r="F15" s="4"/>
      <c r="G15" s="4"/>
      <c r="H15" s="4"/>
      <c r="I15" s="4"/>
    </row>
    <row r="16" spans="1:9" ht="15">
      <c r="A16" s="80" t="s">
        <v>389</v>
      </c>
      <c r="B16" s="4"/>
      <c r="C16" s="4"/>
      <c r="D16" s="4"/>
      <c r="E16" s="4"/>
      <c r="F16" s="4"/>
      <c r="G16" s="4"/>
      <c r="H16" s="4"/>
      <c r="I16" s="4"/>
    </row>
    <row r="17" spans="1:9" ht="15">
      <c r="A17" s="48" t="s">
        <v>799</v>
      </c>
      <c r="B17" s="4"/>
      <c r="C17" s="4"/>
      <c r="D17" s="4"/>
      <c r="E17" s="4"/>
      <c r="F17" s="4"/>
      <c r="G17" s="4"/>
      <c r="H17" s="4"/>
      <c r="I17" s="4"/>
    </row>
    <row r="18" spans="1:9" ht="15">
      <c r="A18" s="48" t="s">
        <v>800</v>
      </c>
      <c r="B18" s="4"/>
      <c r="C18" s="4"/>
      <c r="D18" s="4"/>
      <c r="E18" s="4"/>
      <c r="F18" s="4"/>
      <c r="G18" s="4"/>
      <c r="H18" s="4"/>
      <c r="I18" s="4"/>
    </row>
    <row r="19" spans="1:9" ht="15">
      <c r="A19" s="48" t="s">
        <v>801</v>
      </c>
      <c r="B19" s="4"/>
      <c r="C19" s="4"/>
      <c r="D19" s="4"/>
      <c r="E19" s="4"/>
      <c r="F19" s="4"/>
      <c r="G19" s="4"/>
      <c r="H19" s="4"/>
      <c r="I19" s="4"/>
    </row>
    <row r="20" spans="1:9" ht="15">
      <c r="A20" s="48" t="s">
        <v>802</v>
      </c>
      <c r="B20" s="4"/>
      <c r="C20" s="4"/>
      <c r="D20" s="4"/>
      <c r="E20" s="4"/>
      <c r="F20" s="4"/>
      <c r="G20" s="4"/>
      <c r="H20" s="4"/>
      <c r="I20" s="4"/>
    </row>
    <row r="21" spans="1:9" ht="15">
      <c r="A21" s="48" t="s">
        <v>803</v>
      </c>
      <c r="B21" s="4"/>
      <c r="C21" s="4"/>
      <c r="D21" s="4"/>
      <c r="E21" s="4"/>
      <c r="F21" s="4"/>
      <c r="G21" s="4"/>
      <c r="H21" s="4"/>
      <c r="I21" s="4"/>
    </row>
    <row r="22" spans="1:9" ht="15">
      <c r="A22" s="48" t="s">
        <v>804</v>
      </c>
      <c r="B22" s="4"/>
      <c r="C22" s="4"/>
      <c r="D22" s="4"/>
      <c r="E22" s="4"/>
      <c r="F22" s="4"/>
      <c r="G22" s="4"/>
      <c r="H22" s="4"/>
      <c r="I22" s="4"/>
    </row>
    <row r="23" spans="1:9" ht="15">
      <c r="A23" s="48" t="s">
        <v>805</v>
      </c>
      <c r="B23" s="4"/>
      <c r="C23" s="4"/>
      <c r="D23" s="4"/>
      <c r="E23" s="4"/>
      <c r="F23" s="4"/>
      <c r="G23" s="4"/>
      <c r="H23" s="4"/>
      <c r="I23" s="4"/>
    </row>
    <row r="24" spans="1:9" ht="15">
      <c r="A24" s="49" t="s">
        <v>798</v>
      </c>
      <c r="B24" s="4"/>
      <c r="C24" s="4"/>
      <c r="D24" s="4"/>
      <c r="E24" s="4"/>
      <c r="F24" s="4"/>
      <c r="G24" s="4"/>
      <c r="H24" s="4"/>
      <c r="I24" s="4"/>
    </row>
    <row r="25" spans="1:9" ht="15">
      <c r="A25" s="49" t="s">
        <v>806</v>
      </c>
      <c r="B25" s="4"/>
      <c r="C25" s="4"/>
      <c r="D25" s="4"/>
      <c r="E25" s="4"/>
      <c r="F25" s="4"/>
      <c r="G25" s="4"/>
      <c r="H25" s="4"/>
      <c r="I25" s="4"/>
    </row>
    <row r="26" spans="1:9" ht="15">
      <c r="A26" s="80" t="s">
        <v>390</v>
      </c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5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86.28125" style="0" customWidth="1"/>
    <col min="2" max="2" width="28.28125" style="136" customWidth="1"/>
    <col min="3" max="3" width="29.140625" style="136" customWidth="1"/>
    <col min="4" max="4" width="29.421875" style="136" customWidth="1"/>
    <col min="5" max="5" width="18.421875" style="136" customWidth="1"/>
  </cols>
  <sheetData>
    <row r="1" spans="1:5" ht="15">
      <c r="A1" s="346" t="s">
        <v>1077</v>
      </c>
      <c r="B1" s="346"/>
      <c r="C1" s="346"/>
      <c r="D1" s="346"/>
      <c r="E1" s="346"/>
    </row>
    <row r="2" spans="1:5" ht="25.5" customHeight="1">
      <c r="A2" s="345" t="s">
        <v>1059</v>
      </c>
      <c r="B2" s="351"/>
      <c r="C2" s="351"/>
      <c r="D2" s="351"/>
      <c r="E2" s="351"/>
    </row>
    <row r="3" spans="1:5" ht="23.25" customHeight="1">
      <c r="A3" s="356" t="s">
        <v>480</v>
      </c>
      <c r="B3" s="357"/>
      <c r="C3" s="357"/>
      <c r="D3" s="357"/>
      <c r="E3" s="357"/>
    </row>
    <row r="4" ht="15">
      <c r="A4" s="1"/>
    </row>
    <row r="5" spans="1:4" ht="15">
      <c r="A5" s="1"/>
      <c r="D5" s="136" t="s">
        <v>574</v>
      </c>
    </row>
    <row r="6" spans="1:5" ht="51" customHeight="1">
      <c r="A6" s="66" t="s">
        <v>479</v>
      </c>
      <c r="B6" s="140" t="s">
        <v>526</v>
      </c>
      <c r="C6" s="140" t="s">
        <v>1024</v>
      </c>
      <c r="D6" s="140" t="s">
        <v>573</v>
      </c>
      <c r="E6" s="95" t="s">
        <v>565</v>
      </c>
    </row>
    <row r="7" spans="1:5" ht="15" customHeight="1">
      <c r="A7" s="67" t="s">
        <v>453</v>
      </c>
      <c r="B7" s="68"/>
      <c r="C7" s="68">
        <v>1</v>
      </c>
      <c r="D7" s="68"/>
      <c r="E7" s="139">
        <f>B7+C7+D7</f>
        <v>1</v>
      </c>
    </row>
    <row r="8" spans="1:5" ht="15" customHeight="1">
      <c r="A8" s="67" t="s">
        <v>454</v>
      </c>
      <c r="B8" s="68"/>
      <c r="C8" s="68">
        <v>4</v>
      </c>
      <c r="D8" s="68"/>
      <c r="E8" s="139">
        <f aca="true" t="shared" si="0" ref="E8:E33">B8+C8+D8</f>
        <v>4</v>
      </c>
    </row>
    <row r="9" spans="1:5" ht="15" customHeight="1">
      <c r="A9" s="67" t="s">
        <v>455</v>
      </c>
      <c r="B9" s="68"/>
      <c r="C9" s="68">
        <v>13</v>
      </c>
      <c r="D9" s="68"/>
      <c r="E9" s="139">
        <f t="shared" si="0"/>
        <v>13</v>
      </c>
    </row>
    <row r="10" spans="1:5" ht="15" customHeight="1">
      <c r="A10" s="67" t="s">
        <v>456</v>
      </c>
      <c r="B10" s="68"/>
      <c r="C10" s="68"/>
      <c r="D10" s="68"/>
      <c r="E10" s="139">
        <f t="shared" si="0"/>
        <v>0</v>
      </c>
    </row>
    <row r="11" spans="1:5" ht="15" customHeight="1">
      <c r="A11" s="66" t="s">
        <v>474</v>
      </c>
      <c r="B11" s="68">
        <f>SUM(B7:B10)</f>
        <v>0</v>
      </c>
      <c r="C11" s="68">
        <f>SUM(C7:C10)</f>
        <v>18</v>
      </c>
      <c r="D11" s="68">
        <f>SUM(D7:D10)</f>
        <v>0</v>
      </c>
      <c r="E11" s="139">
        <f t="shared" si="0"/>
        <v>18</v>
      </c>
    </row>
    <row r="12" spans="1:5" ht="15" customHeight="1">
      <c r="A12" s="67" t="s">
        <v>457</v>
      </c>
      <c r="B12" s="68"/>
      <c r="C12" s="68"/>
      <c r="D12" s="68">
        <v>1</v>
      </c>
      <c r="E12" s="139">
        <f t="shared" si="0"/>
        <v>1</v>
      </c>
    </row>
    <row r="13" spans="1:5" ht="15" customHeight="1">
      <c r="A13" s="67" t="s">
        <v>458</v>
      </c>
      <c r="B13" s="68"/>
      <c r="C13" s="68"/>
      <c r="D13" s="68"/>
      <c r="E13" s="139">
        <f t="shared" si="0"/>
        <v>0</v>
      </c>
    </row>
    <row r="14" spans="1:5" ht="15" customHeight="1">
      <c r="A14" s="67" t="s">
        <v>459</v>
      </c>
      <c r="B14" s="68"/>
      <c r="C14" s="68"/>
      <c r="D14" s="68"/>
      <c r="E14" s="139">
        <f t="shared" si="0"/>
        <v>0</v>
      </c>
    </row>
    <row r="15" spans="1:5" ht="15" customHeight="1">
      <c r="A15" s="67" t="s">
        <v>460</v>
      </c>
      <c r="B15" s="68">
        <v>1</v>
      </c>
      <c r="C15" s="68"/>
      <c r="D15" s="68">
        <v>1</v>
      </c>
      <c r="E15" s="139">
        <f t="shared" si="0"/>
        <v>2</v>
      </c>
    </row>
    <row r="16" spans="1:5" ht="15" customHeight="1">
      <c r="A16" s="67" t="s">
        <v>461</v>
      </c>
      <c r="B16" s="68">
        <v>1</v>
      </c>
      <c r="C16" s="68"/>
      <c r="D16" s="68">
        <v>1</v>
      </c>
      <c r="E16" s="139">
        <f t="shared" si="0"/>
        <v>2</v>
      </c>
    </row>
    <row r="17" spans="1:5" ht="15" customHeight="1">
      <c r="A17" s="67" t="s">
        <v>462</v>
      </c>
      <c r="B17" s="68">
        <v>1</v>
      </c>
      <c r="C17" s="68"/>
      <c r="D17" s="68">
        <v>2</v>
      </c>
      <c r="E17" s="139">
        <f t="shared" si="0"/>
        <v>3</v>
      </c>
    </row>
    <row r="18" spans="1:5" ht="15" customHeight="1">
      <c r="A18" s="67" t="s">
        <v>463</v>
      </c>
      <c r="B18" s="68"/>
      <c r="C18" s="68"/>
      <c r="D18" s="68"/>
      <c r="E18" s="139">
        <f t="shared" si="0"/>
        <v>0</v>
      </c>
    </row>
    <row r="19" spans="1:5" ht="15" customHeight="1">
      <c r="A19" s="66" t="s">
        <v>475</v>
      </c>
      <c r="B19" s="68">
        <f>SUM(B12:B18)</f>
        <v>3</v>
      </c>
      <c r="C19" s="68">
        <f>SUM(C12:C18)</f>
        <v>0</v>
      </c>
      <c r="D19" s="68">
        <f>SUM(D12:D18)</f>
        <v>5</v>
      </c>
      <c r="E19" s="139">
        <f t="shared" si="0"/>
        <v>8</v>
      </c>
    </row>
    <row r="20" spans="1:5" ht="15" customHeight="1">
      <c r="A20" s="67" t="s">
        <v>464</v>
      </c>
      <c r="B20" s="68">
        <v>2</v>
      </c>
      <c r="C20" s="68">
        <v>2</v>
      </c>
      <c r="D20" s="68">
        <v>3</v>
      </c>
      <c r="E20" s="139">
        <f t="shared" si="0"/>
        <v>7</v>
      </c>
    </row>
    <row r="21" spans="1:5" ht="15" customHeight="1">
      <c r="A21" s="67" t="s">
        <v>465</v>
      </c>
      <c r="B21" s="68"/>
      <c r="C21" s="68"/>
      <c r="D21" s="68"/>
      <c r="E21" s="139">
        <f t="shared" si="0"/>
        <v>0</v>
      </c>
    </row>
    <row r="22" spans="1:5" ht="15" customHeight="1">
      <c r="A22" s="67" t="s">
        <v>466</v>
      </c>
      <c r="B22" s="68">
        <v>2</v>
      </c>
      <c r="C22" s="68"/>
      <c r="D22" s="68"/>
      <c r="E22" s="139">
        <f t="shared" si="0"/>
        <v>2</v>
      </c>
    </row>
    <row r="23" spans="1:5" ht="15" customHeight="1">
      <c r="A23" s="66" t="s">
        <v>476</v>
      </c>
      <c r="B23" s="68">
        <f>SUM(B20:B22)</f>
        <v>4</v>
      </c>
      <c r="C23" s="68">
        <f>SUM(C20:C22)</f>
        <v>2</v>
      </c>
      <c r="D23" s="68">
        <f>SUM(D20:D22)</f>
        <v>3</v>
      </c>
      <c r="E23" s="139">
        <f t="shared" si="0"/>
        <v>9</v>
      </c>
    </row>
    <row r="24" spans="1:5" ht="15" customHeight="1">
      <c r="A24" s="67" t="s">
        <v>467</v>
      </c>
      <c r="B24" s="68">
        <v>1</v>
      </c>
      <c r="C24" s="68"/>
      <c r="D24" s="68"/>
      <c r="E24" s="139">
        <f t="shared" si="0"/>
        <v>1</v>
      </c>
    </row>
    <row r="25" spans="1:5" ht="15" customHeight="1">
      <c r="A25" s="67" t="s">
        <v>468</v>
      </c>
      <c r="B25" s="68">
        <v>5</v>
      </c>
      <c r="C25" s="68"/>
      <c r="D25" s="68"/>
      <c r="E25" s="139">
        <f t="shared" si="0"/>
        <v>5</v>
      </c>
    </row>
    <row r="26" spans="1:5" ht="15" customHeight="1">
      <c r="A26" s="67" t="s">
        <v>469</v>
      </c>
      <c r="B26" s="68">
        <v>1</v>
      </c>
      <c r="C26" s="68"/>
      <c r="D26" s="68"/>
      <c r="E26" s="139">
        <f t="shared" si="0"/>
        <v>1</v>
      </c>
    </row>
    <row r="27" spans="1:5" ht="15" customHeight="1">
      <c r="A27" s="66" t="s">
        <v>477</v>
      </c>
      <c r="B27" s="68">
        <f>SUM(B24:B26)</f>
        <v>7</v>
      </c>
      <c r="C27" s="68">
        <f>SUM(C24:C26)</f>
        <v>0</v>
      </c>
      <c r="D27" s="68">
        <f>SUM(D24:D26)</f>
        <v>0</v>
      </c>
      <c r="E27" s="139">
        <f t="shared" si="0"/>
        <v>7</v>
      </c>
    </row>
    <row r="28" spans="1:5" ht="37.5" customHeight="1">
      <c r="A28" s="66" t="s">
        <v>478</v>
      </c>
      <c r="B28" s="141">
        <f>SUM(B27,B23,B19,B11)</f>
        <v>14</v>
      </c>
      <c r="C28" s="141">
        <f>SUM(C27,C23,C19,C11)</f>
        <v>20</v>
      </c>
      <c r="D28" s="141">
        <f>SUM(D27,D23,D19,D11)</f>
        <v>8</v>
      </c>
      <c r="E28" s="142">
        <f t="shared" si="0"/>
        <v>42</v>
      </c>
    </row>
    <row r="29" spans="1:5" ht="15" customHeight="1">
      <c r="A29" s="67" t="s">
        <v>470</v>
      </c>
      <c r="B29" s="68"/>
      <c r="C29" s="68"/>
      <c r="D29" s="68"/>
      <c r="E29" s="139">
        <f t="shared" si="0"/>
        <v>0</v>
      </c>
    </row>
    <row r="30" spans="1:5" ht="15" customHeight="1">
      <c r="A30" s="67" t="s">
        <v>471</v>
      </c>
      <c r="B30" s="68"/>
      <c r="C30" s="68"/>
      <c r="D30" s="68"/>
      <c r="E30" s="139">
        <f t="shared" si="0"/>
        <v>0</v>
      </c>
    </row>
    <row r="31" spans="1:5" ht="15" customHeight="1">
      <c r="A31" s="67" t="s">
        <v>472</v>
      </c>
      <c r="B31" s="68"/>
      <c r="C31" s="68"/>
      <c r="D31" s="68"/>
      <c r="E31" s="139">
        <f t="shared" si="0"/>
        <v>0</v>
      </c>
    </row>
    <row r="32" spans="1:5" ht="15" customHeight="1">
      <c r="A32" s="67" t="s">
        <v>473</v>
      </c>
      <c r="B32" s="68"/>
      <c r="C32" s="68"/>
      <c r="D32" s="68"/>
      <c r="E32" s="139">
        <f t="shared" si="0"/>
        <v>0</v>
      </c>
    </row>
    <row r="33" spans="1:5" ht="36" customHeight="1">
      <c r="A33" s="66" t="s">
        <v>599</v>
      </c>
      <c r="B33" s="68">
        <f>SUM(B29:B32)</f>
        <v>0</v>
      </c>
      <c r="C33" s="68">
        <f>SUM(C29:C32)</f>
        <v>0</v>
      </c>
      <c r="D33" s="68">
        <f>SUM(D29:D32)</f>
        <v>0</v>
      </c>
      <c r="E33" s="139">
        <f t="shared" si="0"/>
        <v>0</v>
      </c>
    </row>
    <row r="34" spans="1:4" ht="15">
      <c r="A34" s="353"/>
      <c r="B34" s="354"/>
      <c r="C34" s="354"/>
      <c r="D34" s="354"/>
    </row>
    <row r="35" spans="1:4" ht="15">
      <c r="A35" s="355"/>
      <c r="B35" s="354"/>
      <c r="C35" s="354"/>
      <c r="D35" s="354"/>
    </row>
  </sheetData>
  <sheetProtection/>
  <mergeCells count="5">
    <mergeCell ref="A34:D34"/>
    <mergeCell ref="A35:D35"/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1"/>
  <sheetViews>
    <sheetView view="pageBreakPreview" zoomScale="110" zoomScaleSheetLayoutView="110" zoomScalePageLayoutView="0" workbookViewId="0" topLeftCell="A1">
      <selection activeCell="A1" sqref="A1:N1"/>
    </sheetView>
  </sheetViews>
  <sheetFormatPr defaultColWidth="9.140625" defaultRowHeight="15"/>
  <cols>
    <col min="1" max="1" width="45.7109375" style="0" customWidth="1"/>
    <col min="2" max="2" width="9.421875" style="0" customWidth="1"/>
    <col min="3" max="3" width="14.8515625" style="0" bestFit="1" customWidth="1"/>
    <col min="4" max="4" width="18.00390625" style="0" bestFit="1" customWidth="1"/>
    <col min="5" max="5" width="14.8515625" style="0" bestFit="1" customWidth="1"/>
    <col min="6" max="6" width="11.57421875" style="0" bestFit="1" customWidth="1"/>
    <col min="7" max="7" width="15.140625" style="0" bestFit="1" customWidth="1"/>
    <col min="8" max="8" width="11.57421875" style="0" bestFit="1" customWidth="1"/>
    <col min="9" max="9" width="12.57421875" style="0" bestFit="1" customWidth="1"/>
    <col min="10" max="10" width="15.140625" style="0" bestFit="1" customWidth="1"/>
    <col min="11" max="11" width="13.140625" style="0" bestFit="1" customWidth="1"/>
    <col min="12" max="12" width="15.00390625" style="0" bestFit="1" customWidth="1"/>
    <col min="13" max="13" width="15.421875" style="0" bestFit="1" customWidth="1"/>
    <col min="14" max="14" width="15.00390625" style="0" bestFit="1" customWidth="1"/>
  </cols>
  <sheetData>
    <row r="1" spans="1:14" ht="15">
      <c r="A1" s="346" t="s">
        <v>1078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1" ht="21.75" customHeight="1">
      <c r="A2" s="345" t="s">
        <v>1059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spans="1:11" ht="26.25" customHeight="1">
      <c r="A3" s="343" t="s">
        <v>986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5" spans="1:14" ht="15">
      <c r="A5" s="366" t="s">
        <v>537</v>
      </c>
      <c r="B5" s="364" t="s">
        <v>808</v>
      </c>
      <c r="C5" s="358" t="s">
        <v>575</v>
      </c>
      <c r="D5" s="361"/>
      <c r="E5" s="362"/>
      <c r="F5" s="363" t="s">
        <v>948</v>
      </c>
      <c r="G5" s="361"/>
      <c r="H5" s="362"/>
      <c r="I5" s="358" t="s">
        <v>774</v>
      </c>
      <c r="J5" s="359"/>
      <c r="K5" s="360"/>
      <c r="L5" s="358" t="s">
        <v>565</v>
      </c>
      <c r="M5" s="359"/>
      <c r="N5" s="360"/>
    </row>
    <row r="6" spans="1:14" ht="23.25" customHeight="1">
      <c r="A6" s="365"/>
      <c r="B6" s="365"/>
      <c r="C6" s="3" t="s">
        <v>572</v>
      </c>
      <c r="D6" s="3" t="s">
        <v>597</v>
      </c>
      <c r="E6" s="95" t="s">
        <v>598</v>
      </c>
      <c r="F6" s="3" t="s">
        <v>572</v>
      </c>
      <c r="G6" s="3" t="s">
        <v>597</v>
      </c>
      <c r="H6" s="95" t="s">
        <v>598</v>
      </c>
      <c r="I6" s="3" t="s">
        <v>572</v>
      </c>
      <c r="J6" s="3" t="s">
        <v>597</v>
      </c>
      <c r="K6" s="95" t="s">
        <v>598</v>
      </c>
      <c r="L6" s="3" t="s">
        <v>572</v>
      </c>
      <c r="M6" s="3" t="s">
        <v>597</v>
      </c>
      <c r="N6" s="95" t="s">
        <v>598</v>
      </c>
    </row>
    <row r="7" spans="1:14" ht="15">
      <c r="A7" s="17" t="s">
        <v>925</v>
      </c>
      <c r="B7" s="6" t="s">
        <v>926</v>
      </c>
      <c r="C7" s="269">
        <v>23586229</v>
      </c>
      <c r="D7" s="269">
        <v>36980638</v>
      </c>
      <c r="E7" s="276">
        <v>30575000</v>
      </c>
      <c r="F7" s="277"/>
      <c r="G7" s="269"/>
      <c r="H7" s="276"/>
      <c r="I7" s="277"/>
      <c r="J7" s="269"/>
      <c r="K7" s="276"/>
      <c r="L7" s="277">
        <f>C7+F7+I7</f>
        <v>23586229</v>
      </c>
      <c r="M7" s="269">
        <f aca="true" t="shared" si="0" ref="M7:M18">D7+G7+J7</f>
        <v>36980638</v>
      </c>
      <c r="N7" s="269">
        <f aca="true" t="shared" si="1" ref="N7:N18">E7+H7+K7</f>
        <v>30575000</v>
      </c>
    </row>
    <row r="8" spans="1:14" ht="15">
      <c r="A8" s="17" t="s">
        <v>294</v>
      </c>
      <c r="B8" s="6" t="s">
        <v>927</v>
      </c>
      <c r="C8" s="269">
        <v>436257698</v>
      </c>
      <c r="D8" s="269">
        <v>614063275</v>
      </c>
      <c r="E8" s="276">
        <v>190205657</v>
      </c>
      <c r="F8" s="277"/>
      <c r="G8" s="269"/>
      <c r="H8" s="276"/>
      <c r="I8" s="277"/>
      <c r="J8" s="269"/>
      <c r="K8" s="276"/>
      <c r="L8" s="277">
        <f aca="true" t="shared" si="2" ref="L8:L18">C8+F8+I8</f>
        <v>436257698</v>
      </c>
      <c r="M8" s="269">
        <f t="shared" si="0"/>
        <v>614063275</v>
      </c>
      <c r="N8" s="269">
        <f t="shared" si="1"/>
        <v>190205657</v>
      </c>
    </row>
    <row r="9" spans="1:14" ht="15">
      <c r="A9" s="5" t="s">
        <v>929</v>
      </c>
      <c r="B9" s="6" t="s">
        <v>930</v>
      </c>
      <c r="C9" s="269"/>
      <c r="D9" s="269"/>
      <c r="E9" s="276"/>
      <c r="F9" s="277">
        <v>150000</v>
      </c>
      <c r="G9" s="269">
        <v>80000</v>
      </c>
      <c r="H9" s="276">
        <v>24402</v>
      </c>
      <c r="I9" s="277"/>
      <c r="J9" s="269"/>
      <c r="K9" s="276"/>
      <c r="L9" s="277">
        <f t="shared" si="2"/>
        <v>150000</v>
      </c>
      <c r="M9" s="269">
        <f t="shared" si="0"/>
        <v>80000</v>
      </c>
      <c r="N9" s="269">
        <f t="shared" si="1"/>
        <v>24402</v>
      </c>
    </row>
    <row r="10" spans="1:14" ht="15">
      <c r="A10" s="17" t="s">
        <v>931</v>
      </c>
      <c r="B10" s="6" t="s">
        <v>932</v>
      </c>
      <c r="C10" s="269">
        <v>23581271</v>
      </c>
      <c r="D10" s="269">
        <v>54020414</v>
      </c>
      <c r="E10" s="276">
        <v>8100798</v>
      </c>
      <c r="F10" s="277">
        <v>400000</v>
      </c>
      <c r="G10" s="269">
        <v>900208</v>
      </c>
      <c r="H10" s="276">
        <v>766256</v>
      </c>
      <c r="I10" s="277">
        <v>1030000</v>
      </c>
      <c r="J10" s="269">
        <v>1259764</v>
      </c>
      <c r="K10" s="276">
        <v>1054924</v>
      </c>
      <c r="L10" s="277">
        <f t="shared" si="2"/>
        <v>25011271</v>
      </c>
      <c r="M10" s="269">
        <f t="shared" si="0"/>
        <v>56180386</v>
      </c>
      <c r="N10" s="269">
        <f t="shared" si="1"/>
        <v>9921978</v>
      </c>
    </row>
    <row r="11" spans="1:14" ht="15">
      <c r="A11" s="17" t="s">
        <v>933</v>
      </c>
      <c r="B11" s="6" t="s">
        <v>934</v>
      </c>
      <c r="C11" s="269"/>
      <c r="D11" s="269"/>
      <c r="E11" s="276"/>
      <c r="F11" s="277"/>
      <c r="G11" s="269"/>
      <c r="H11" s="276"/>
      <c r="I11" s="277"/>
      <c r="J11" s="269"/>
      <c r="K11" s="276"/>
      <c r="L11" s="277">
        <v>0</v>
      </c>
      <c r="M11" s="269">
        <v>0</v>
      </c>
      <c r="N11" s="269">
        <v>0</v>
      </c>
    </row>
    <row r="12" spans="1:14" ht="30">
      <c r="A12" s="5" t="s">
        <v>935</v>
      </c>
      <c r="B12" s="6" t="s">
        <v>936</v>
      </c>
      <c r="C12" s="269"/>
      <c r="D12" s="269"/>
      <c r="E12" s="276"/>
      <c r="F12" s="277"/>
      <c r="G12" s="269"/>
      <c r="H12" s="276"/>
      <c r="I12" s="277"/>
      <c r="J12" s="269"/>
      <c r="K12" s="276"/>
      <c r="L12" s="277"/>
      <c r="M12" s="269"/>
      <c r="N12" s="269"/>
    </row>
    <row r="13" spans="1:14" ht="30">
      <c r="A13" s="5" t="s">
        <v>937</v>
      </c>
      <c r="B13" s="6" t="s">
        <v>938</v>
      </c>
      <c r="C13" s="269">
        <v>124743852</v>
      </c>
      <c r="D13" s="269">
        <v>98606029</v>
      </c>
      <c r="E13" s="276">
        <v>15237155</v>
      </c>
      <c r="F13" s="277">
        <v>150000</v>
      </c>
      <c r="G13" s="269">
        <v>204000</v>
      </c>
      <c r="H13" s="276">
        <v>151648</v>
      </c>
      <c r="I13" s="277">
        <v>278100</v>
      </c>
      <c r="J13" s="269">
        <v>340336</v>
      </c>
      <c r="K13" s="276">
        <v>277269</v>
      </c>
      <c r="L13" s="277">
        <f t="shared" si="2"/>
        <v>125171952</v>
      </c>
      <c r="M13" s="269">
        <f t="shared" si="0"/>
        <v>99150365</v>
      </c>
      <c r="N13" s="269">
        <f t="shared" si="1"/>
        <v>15666072</v>
      </c>
    </row>
    <row r="14" spans="1:14" ht="15.75">
      <c r="A14" s="26" t="s">
        <v>295</v>
      </c>
      <c r="B14" s="12" t="s">
        <v>939</v>
      </c>
      <c r="C14" s="290">
        <f aca="true" t="shared" si="3" ref="C14:N14">C7+C8+C9+C10+C11+C12+C13</f>
        <v>608169050</v>
      </c>
      <c r="D14" s="290">
        <f t="shared" si="3"/>
        <v>803670356</v>
      </c>
      <c r="E14" s="291">
        <f t="shared" si="3"/>
        <v>244118610</v>
      </c>
      <c r="F14" s="292">
        <f t="shared" si="3"/>
        <v>700000</v>
      </c>
      <c r="G14" s="290">
        <f t="shared" si="3"/>
        <v>1184208</v>
      </c>
      <c r="H14" s="291">
        <f t="shared" si="3"/>
        <v>942306</v>
      </c>
      <c r="I14" s="292">
        <f t="shared" si="3"/>
        <v>1308100</v>
      </c>
      <c r="J14" s="290">
        <f t="shared" si="3"/>
        <v>1600100</v>
      </c>
      <c r="K14" s="291">
        <f t="shared" si="3"/>
        <v>1332193</v>
      </c>
      <c r="L14" s="292">
        <f t="shared" si="3"/>
        <v>610177150</v>
      </c>
      <c r="M14" s="290">
        <f t="shared" si="3"/>
        <v>806454664</v>
      </c>
      <c r="N14" s="290">
        <f t="shared" si="3"/>
        <v>246393109</v>
      </c>
    </row>
    <row r="15" spans="1:14" ht="15">
      <c r="A15" s="17" t="s">
        <v>940</v>
      </c>
      <c r="B15" s="6" t="s">
        <v>941</v>
      </c>
      <c r="C15" s="269">
        <v>94079581</v>
      </c>
      <c r="D15" s="269">
        <v>460905082</v>
      </c>
      <c r="E15" s="276">
        <v>138328641</v>
      </c>
      <c r="F15" s="277"/>
      <c r="G15" s="269"/>
      <c r="H15" s="276"/>
      <c r="I15" s="277"/>
      <c r="J15" s="269"/>
      <c r="K15" s="276"/>
      <c r="L15" s="277">
        <f t="shared" si="2"/>
        <v>94079581</v>
      </c>
      <c r="M15" s="269">
        <f t="shared" si="0"/>
        <v>460905082</v>
      </c>
      <c r="N15" s="269">
        <f t="shared" si="1"/>
        <v>138328641</v>
      </c>
    </row>
    <row r="16" spans="1:14" ht="15">
      <c r="A16" s="17" t="s">
        <v>942</v>
      </c>
      <c r="B16" s="6" t="s">
        <v>943</v>
      </c>
      <c r="C16" s="269"/>
      <c r="D16" s="269"/>
      <c r="E16" s="276"/>
      <c r="F16" s="277"/>
      <c r="G16" s="269"/>
      <c r="H16" s="276"/>
      <c r="I16" s="277"/>
      <c r="J16" s="269"/>
      <c r="K16" s="276"/>
      <c r="L16" s="277">
        <f t="shared" si="2"/>
        <v>0</v>
      </c>
      <c r="M16" s="269">
        <f t="shared" si="0"/>
        <v>0</v>
      </c>
      <c r="N16" s="269">
        <f t="shared" si="1"/>
        <v>0</v>
      </c>
    </row>
    <row r="17" spans="1:14" ht="15">
      <c r="A17" s="17" t="s">
        <v>944</v>
      </c>
      <c r="B17" s="6" t="s">
        <v>945</v>
      </c>
      <c r="C17" s="269"/>
      <c r="D17" s="269"/>
      <c r="E17" s="276"/>
      <c r="F17" s="277"/>
      <c r="G17" s="269"/>
      <c r="H17" s="276"/>
      <c r="I17" s="277"/>
      <c r="J17" s="269"/>
      <c r="K17" s="276"/>
      <c r="L17" s="277">
        <f t="shared" si="2"/>
        <v>0</v>
      </c>
      <c r="M17" s="269">
        <f t="shared" si="0"/>
        <v>0</v>
      </c>
      <c r="N17" s="269">
        <f t="shared" si="1"/>
        <v>0</v>
      </c>
    </row>
    <row r="18" spans="1:14" ht="30">
      <c r="A18" s="17" t="s">
        <v>0</v>
      </c>
      <c r="B18" s="6" t="s">
        <v>1</v>
      </c>
      <c r="C18" s="269">
        <v>25401487</v>
      </c>
      <c r="D18" s="269">
        <v>124076092</v>
      </c>
      <c r="E18" s="276">
        <v>14370290</v>
      </c>
      <c r="F18" s="277"/>
      <c r="G18" s="269"/>
      <c r="H18" s="276"/>
      <c r="I18" s="277"/>
      <c r="J18" s="269"/>
      <c r="K18" s="276"/>
      <c r="L18" s="277">
        <f t="shared" si="2"/>
        <v>25401487</v>
      </c>
      <c r="M18" s="269">
        <f t="shared" si="0"/>
        <v>124076092</v>
      </c>
      <c r="N18" s="269">
        <f t="shared" si="1"/>
        <v>14370290</v>
      </c>
    </row>
    <row r="19" spans="1:14" ht="15.75">
      <c r="A19" s="26" t="s">
        <v>296</v>
      </c>
      <c r="B19" s="12" t="s">
        <v>2</v>
      </c>
      <c r="C19" s="290">
        <f aca="true" t="shared" si="4" ref="C19:N19">C15+C16+C17+C18</f>
        <v>119481068</v>
      </c>
      <c r="D19" s="290">
        <f t="shared" si="4"/>
        <v>584981174</v>
      </c>
      <c r="E19" s="291">
        <f t="shared" si="4"/>
        <v>152698931</v>
      </c>
      <c r="F19" s="292">
        <f t="shared" si="4"/>
        <v>0</v>
      </c>
      <c r="G19" s="290">
        <f t="shared" si="4"/>
        <v>0</v>
      </c>
      <c r="H19" s="291">
        <f t="shared" si="4"/>
        <v>0</v>
      </c>
      <c r="I19" s="292">
        <f t="shared" si="4"/>
        <v>0</v>
      </c>
      <c r="J19" s="290">
        <f t="shared" si="4"/>
        <v>0</v>
      </c>
      <c r="K19" s="291">
        <f t="shared" si="4"/>
        <v>0</v>
      </c>
      <c r="L19" s="292">
        <f t="shared" si="4"/>
        <v>119481068</v>
      </c>
      <c r="M19" s="290">
        <f t="shared" si="4"/>
        <v>584981174</v>
      </c>
      <c r="N19" s="290">
        <f t="shared" si="4"/>
        <v>152698931</v>
      </c>
    </row>
    <row r="21" spans="1:10" ht="15">
      <c r="A21" s="4"/>
      <c r="B21" s="4"/>
      <c r="C21" s="4"/>
      <c r="D21" s="4"/>
      <c r="E21" s="4"/>
      <c r="F21" s="4"/>
      <c r="G21" s="4"/>
      <c r="H21" s="4"/>
      <c r="I21" s="4"/>
      <c r="J21" s="4"/>
    </row>
  </sheetData>
  <sheetProtection/>
  <mergeCells count="9">
    <mergeCell ref="A1:N1"/>
    <mergeCell ref="L5:N5"/>
    <mergeCell ref="A2:K2"/>
    <mergeCell ref="A3:K3"/>
    <mergeCell ref="C5:E5"/>
    <mergeCell ref="F5:H5"/>
    <mergeCell ref="I5:K5"/>
    <mergeCell ref="B5:B6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9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5"/>
  <cols>
    <col min="1" max="1" width="36.421875" style="0" customWidth="1"/>
    <col min="2" max="2" width="10.140625" style="0" customWidth="1"/>
    <col min="3" max="4" width="18.8515625" style="0" customWidth="1"/>
    <col min="5" max="6" width="17.28125" style="0" customWidth="1"/>
    <col min="7" max="7" width="17.57421875" style="0" customWidth="1"/>
    <col min="8" max="8" width="17.7109375" style="0" customWidth="1"/>
    <col min="9" max="9" width="17.140625" style="0" customWidth="1"/>
    <col min="10" max="10" width="17.7109375" style="0" customWidth="1"/>
  </cols>
  <sheetData>
    <row r="1" spans="1:10" ht="15">
      <c r="A1" s="346" t="s">
        <v>1079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0" ht="24" customHeight="1">
      <c r="A2" s="345" t="s">
        <v>1059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23.25" customHeight="1">
      <c r="A3" s="343" t="s">
        <v>987</v>
      </c>
      <c r="B3" s="344"/>
      <c r="C3" s="344"/>
      <c r="D3" s="344"/>
      <c r="E3" s="344"/>
      <c r="F3" s="344"/>
      <c r="G3" s="344"/>
      <c r="H3" s="344"/>
      <c r="I3" s="344"/>
      <c r="J3" s="344"/>
    </row>
    <row r="4" ht="18">
      <c r="A4" s="55"/>
    </row>
    <row r="5" ht="15">
      <c r="A5" t="s">
        <v>1013</v>
      </c>
    </row>
    <row r="6" spans="1:10" ht="15">
      <c r="A6" s="366" t="s">
        <v>807</v>
      </c>
      <c r="B6" s="364" t="s">
        <v>808</v>
      </c>
      <c r="C6" s="358" t="s">
        <v>732</v>
      </c>
      <c r="D6" s="362"/>
      <c r="E6" s="363" t="s">
        <v>964</v>
      </c>
      <c r="F6" s="362"/>
      <c r="G6" s="358" t="s">
        <v>576</v>
      </c>
      <c r="H6" s="362"/>
      <c r="I6" s="358" t="s">
        <v>565</v>
      </c>
      <c r="J6" s="360"/>
    </row>
    <row r="7" spans="1:10" ht="15">
      <c r="A7" s="365"/>
      <c r="B7" s="365"/>
      <c r="C7" s="3" t="s">
        <v>572</v>
      </c>
      <c r="D7" s="3" t="s">
        <v>597</v>
      </c>
      <c r="E7" s="3" t="s">
        <v>572</v>
      </c>
      <c r="F7" s="3" t="s">
        <v>597</v>
      </c>
      <c r="G7" s="3" t="s">
        <v>572</v>
      </c>
      <c r="H7" s="3" t="s">
        <v>597</v>
      </c>
      <c r="I7" s="3" t="s">
        <v>572</v>
      </c>
      <c r="J7" s="3" t="s">
        <v>597</v>
      </c>
    </row>
    <row r="8" spans="1:10" ht="15">
      <c r="A8" s="97" t="s">
        <v>536</v>
      </c>
      <c r="B8" s="98" t="s">
        <v>967</v>
      </c>
      <c r="C8" s="341">
        <v>10000000</v>
      </c>
      <c r="D8" s="341"/>
      <c r="E8" s="341">
        <v>0</v>
      </c>
      <c r="F8" s="341">
        <v>0</v>
      </c>
      <c r="G8" s="341">
        <v>0</v>
      </c>
      <c r="H8" s="341">
        <v>0</v>
      </c>
      <c r="I8" s="341">
        <f>C8+E8+G8</f>
        <v>10000000</v>
      </c>
      <c r="J8" s="341">
        <f>D8+F8+H8</f>
        <v>0</v>
      </c>
    </row>
    <row r="9" spans="1:10" ht="15">
      <c r="A9" s="97" t="s">
        <v>535</v>
      </c>
      <c r="B9" s="98" t="s">
        <v>967</v>
      </c>
      <c r="C9" s="341">
        <v>13322294</v>
      </c>
      <c r="D9" s="341">
        <v>2584304695</v>
      </c>
      <c r="E9" s="341">
        <v>0</v>
      </c>
      <c r="F9" s="341">
        <v>0</v>
      </c>
      <c r="G9" s="341">
        <v>0</v>
      </c>
      <c r="H9" s="341">
        <v>0</v>
      </c>
      <c r="I9" s="341">
        <f>C9+E9+G9</f>
        <v>13322294</v>
      </c>
      <c r="J9" s="341">
        <f>D9+F9+H9</f>
        <v>2584304695</v>
      </c>
    </row>
  </sheetData>
  <sheetProtection/>
  <mergeCells count="9">
    <mergeCell ref="A1:J1"/>
    <mergeCell ref="A2:J2"/>
    <mergeCell ref="A3:J3"/>
    <mergeCell ref="A6:A7"/>
    <mergeCell ref="B6:B7"/>
    <mergeCell ref="C6:D6"/>
    <mergeCell ref="E6:F6"/>
    <mergeCell ref="G6:H6"/>
    <mergeCell ref="I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0"/>
  <sheetViews>
    <sheetView view="pageBreakPreview" zoomScale="110" zoomScaleNormal="90" zoomScaleSheetLayoutView="110" zoomScalePageLayoutView="0" workbookViewId="0" topLeftCell="A1">
      <selection activeCell="A1" sqref="A1:I1"/>
    </sheetView>
  </sheetViews>
  <sheetFormatPr defaultColWidth="9.140625" defaultRowHeight="15"/>
  <cols>
    <col min="1" max="1" width="64.28125" style="0" customWidth="1"/>
    <col min="3" max="5" width="18.57421875" style="0" bestFit="1" customWidth="1"/>
    <col min="6" max="6" width="21.57421875" style="0" customWidth="1"/>
    <col min="7" max="7" width="21.8515625" style="0" customWidth="1"/>
    <col min="8" max="10" width="19.57421875" style="0" customWidth="1"/>
    <col min="11" max="11" width="16.421875" style="0" customWidth="1"/>
    <col min="12" max="12" width="16.28125" style="0" customWidth="1"/>
    <col min="13" max="13" width="30.140625" style="0" customWidth="1"/>
  </cols>
  <sheetData>
    <row r="1" spans="1:9" ht="15">
      <c r="A1" s="346" t="s">
        <v>1080</v>
      </c>
      <c r="B1" s="346"/>
      <c r="C1" s="346"/>
      <c r="D1" s="346"/>
      <c r="E1" s="346"/>
      <c r="F1" s="346"/>
      <c r="G1" s="346"/>
      <c r="H1" s="346"/>
      <c r="I1" s="346"/>
    </row>
    <row r="2" spans="1:13" ht="30" customHeight="1">
      <c r="A2" s="345" t="s">
        <v>1059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3" spans="1:13" ht="27" customHeight="1">
      <c r="A3" s="343" t="s">
        <v>1011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</row>
    <row r="4" spans="1:13" ht="16.5" customHeight="1">
      <c r="A4" s="153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5">
      <c r="A5" s="4" t="s">
        <v>563</v>
      </c>
      <c r="M5" t="s">
        <v>577</v>
      </c>
    </row>
    <row r="6" spans="1:13" ht="61.5" customHeight="1">
      <c r="A6" s="2" t="s">
        <v>807</v>
      </c>
      <c r="B6" s="3" t="s">
        <v>808</v>
      </c>
      <c r="C6" s="69" t="s">
        <v>538</v>
      </c>
      <c r="D6" s="69" t="s">
        <v>695</v>
      </c>
      <c r="E6" s="69" t="s">
        <v>696</v>
      </c>
      <c r="F6" s="69" t="s">
        <v>697</v>
      </c>
      <c r="G6" s="69" t="s">
        <v>698</v>
      </c>
      <c r="H6" s="69" t="s">
        <v>541</v>
      </c>
      <c r="I6" s="69" t="s">
        <v>541</v>
      </c>
      <c r="J6" s="69" t="s">
        <v>548</v>
      </c>
      <c r="K6" s="69" t="s">
        <v>539</v>
      </c>
      <c r="L6" s="69" t="s">
        <v>540</v>
      </c>
      <c r="M6" s="69" t="s">
        <v>542</v>
      </c>
    </row>
    <row r="7" spans="1:13" ht="25.5">
      <c r="A7" s="48"/>
      <c r="B7" s="48"/>
      <c r="C7" s="48"/>
      <c r="D7" s="48"/>
      <c r="E7" s="48"/>
      <c r="F7" s="48"/>
      <c r="G7" s="48"/>
      <c r="H7" s="72" t="s">
        <v>549</v>
      </c>
      <c r="I7" s="107" t="s">
        <v>699</v>
      </c>
      <c r="J7" s="71"/>
      <c r="K7" s="48"/>
      <c r="L7" s="48"/>
      <c r="M7" s="48"/>
    </row>
    <row r="8" spans="1:13" ht="15">
      <c r="A8" s="17" t="s">
        <v>925</v>
      </c>
      <c r="B8" s="6" t="s">
        <v>926</v>
      </c>
      <c r="C8" s="293">
        <v>23586229</v>
      </c>
      <c r="D8" s="293">
        <v>36980638</v>
      </c>
      <c r="E8" s="293">
        <v>30575000</v>
      </c>
      <c r="F8" s="295">
        <v>30575000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</row>
    <row r="9" spans="1:13" ht="15">
      <c r="A9" s="17" t="s">
        <v>294</v>
      </c>
      <c r="B9" s="6" t="s">
        <v>927</v>
      </c>
      <c r="C9" s="293">
        <v>436257698</v>
      </c>
      <c r="D9" s="293">
        <v>614063275</v>
      </c>
      <c r="E9" s="293">
        <v>190205657</v>
      </c>
      <c r="F9" s="295">
        <v>190205657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 ht="15">
      <c r="A10" s="5" t="s">
        <v>929</v>
      </c>
      <c r="B10" s="6" t="s">
        <v>930</v>
      </c>
      <c r="C10" s="293"/>
      <c r="D10" s="293"/>
      <c r="E10" s="293"/>
      <c r="F10" s="295"/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</row>
    <row r="11" spans="1:13" ht="15">
      <c r="A11" s="17" t="s">
        <v>931</v>
      </c>
      <c r="B11" s="6" t="s">
        <v>932</v>
      </c>
      <c r="C11" s="293">
        <v>23581271</v>
      </c>
      <c r="D11" s="293">
        <v>54020414</v>
      </c>
      <c r="E11" s="293">
        <v>8100798</v>
      </c>
      <c r="F11" s="295">
        <v>8100798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 ht="15">
      <c r="A12" s="17" t="s">
        <v>933</v>
      </c>
      <c r="B12" s="6" t="s">
        <v>934</v>
      </c>
      <c r="C12" s="293"/>
      <c r="D12" s="293"/>
      <c r="E12" s="193"/>
      <c r="F12" s="296"/>
      <c r="G12" s="48"/>
      <c r="H12" s="48"/>
      <c r="I12" s="48"/>
      <c r="J12" s="48"/>
      <c r="K12" s="48"/>
      <c r="L12" s="48"/>
      <c r="M12" s="48"/>
    </row>
    <row r="13" spans="1:13" ht="15">
      <c r="A13" s="5" t="s">
        <v>935</v>
      </c>
      <c r="B13" s="6" t="s">
        <v>936</v>
      </c>
      <c r="C13" s="293"/>
      <c r="D13" s="293"/>
      <c r="E13" s="293"/>
      <c r="F13" s="295"/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</row>
    <row r="14" spans="1:13" ht="15">
      <c r="A14" s="5" t="s">
        <v>937</v>
      </c>
      <c r="B14" s="6" t="s">
        <v>938</v>
      </c>
      <c r="C14" s="293">
        <v>124743852</v>
      </c>
      <c r="D14" s="293">
        <v>98606029</v>
      </c>
      <c r="E14" s="293">
        <v>15237155</v>
      </c>
      <c r="F14" s="295">
        <v>15237155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</row>
    <row r="15" spans="1:13" ht="15.75">
      <c r="A15" s="105" t="s">
        <v>295</v>
      </c>
      <c r="B15" s="98" t="s">
        <v>939</v>
      </c>
      <c r="C15" s="294">
        <f>C8+C9+C10+C11+C12+C13+C14</f>
        <v>608169050</v>
      </c>
      <c r="D15" s="294">
        <f>D8+D9+D10+D11+D12+D13+D14</f>
        <v>803670356</v>
      </c>
      <c r="E15" s="294">
        <f>E8+E9+E10+E11+E12+E13+E14</f>
        <v>244118610</v>
      </c>
      <c r="F15" s="294">
        <f>F8+F9+F10+F11+F12+F13+F14</f>
        <v>244118610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</row>
    <row r="16" spans="1:13" ht="15">
      <c r="A16" s="17" t="s">
        <v>940</v>
      </c>
      <c r="B16" s="6" t="s">
        <v>941</v>
      </c>
      <c r="C16" s="293">
        <v>94079581</v>
      </c>
      <c r="D16" s="293">
        <v>460905082</v>
      </c>
      <c r="E16" s="293">
        <v>138328641</v>
      </c>
      <c r="F16" s="295">
        <v>138328641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15">
      <c r="A17" s="17" t="s">
        <v>942</v>
      </c>
      <c r="B17" s="6" t="s">
        <v>943</v>
      </c>
      <c r="C17" s="293"/>
      <c r="D17" s="293"/>
      <c r="E17" s="293"/>
      <c r="F17" s="295"/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5">
      <c r="A18" s="17" t="s">
        <v>944</v>
      </c>
      <c r="B18" s="6" t="s">
        <v>945</v>
      </c>
      <c r="C18" s="293"/>
      <c r="D18" s="293"/>
      <c r="E18" s="293"/>
      <c r="F18" s="295"/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15">
      <c r="A19" s="17" t="s">
        <v>0</v>
      </c>
      <c r="B19" s="6" t="s">
        <v>1</v>
      </c>
      <c r="C19" s="293">
        <v>25401487</v>
      </c>
      <c r="D19" s="293">
        <v>124076092</v>
      </c>
      <c r="E19" s="293">
        <v>14370290</v>
      </c>
      <c r="F19" s="295">
        <v>14370290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15.75">
      <c r="A20" s="105" t="s">
        <v>296</v>
      </c>
      <c r="B20" s="98" t="s">
        <v>2</v>
      </c>
      <c r="C20" s="294">
        <f>C19+C18+C17+C16</f>
        <v>119481068</v>
      </c>
      <c r="D20" s="294">
        <f>D19+D18+D17+D16</f>
        <v>584981174</v>
      </c>
      <c r="E20" s="294">
        <f>E19+E18+E17+E16</f>
        <v>152698931</v>
      </c>
      <c r="F20" s="294">
        <f>F19+F18+F17+F16</f>
        <v>152698931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</row>
  </sheetData>
  <sheetProtection/>
  <mergeCells count="3">
    <mergeCell ref="A3:M3"/>
    <mergeCell ref="A2:M2"/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74"/>
  <sheetViews>
    <sheetView view="pageBreakPreview" zoomScale="110" zoomScaleNormal="70" zoomScaleSheetLayoutView="110" zoomScalePageLayoutView="0" workbookViewId="0" topLeftCell="A1">
      <selection activeCell="A1" sqref="A1:I1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9" ht="15">
      <c r="A1" s="346" t="s">
        <v>1080</v>
      </c>
      <c r="B1" s="346"/>
      <c r="C1" s="346"/>
      <c r="D1" s="346"/>
      <c r="E1" s="346"/>
      <c r="F1" s="346"/>
      <c r="G1" s="346"/>
      <c r="H1" s="346"/>
      <c r="I1" s="346"/>
    </row>
    <row r="2" spans="1:8" ht="25.5" customHeight="1">
      <c r="A2" s="345" t="s">
        <v>1059</v>
      </c>
      <c r="B2" s="351"/>
      <c r="C2" s="351"/>
      <c r="D2" s="351"/>
      <c r="E2" s="351"/>
      <c r="F2" s="351"/>
      <c r="G2" s="351"/>
      <c r="H2" s="351"/>
    </row>
    <row r="3" spans="1:8" ht="82.5" customHeight="1">
      <c r="A3" s="343" t="s">
        <v>1012</v>
      </c>
      <c r="B3" s="356"/>
      <c r="C3" s="356"/>
      <c r="D3" s="356"/>
      <c r="E3" s="356"/>
      <c r="F3" s="356"/>
      <c r="G3" s="356"/>
      <c r="H3" s="356"/>
    </row>
    <row r="4" spans="1:8" ht="20.25" customHeight="1">
      <c r="A4" s="75"/>
      <c r="B4" s="76"/>
      <c r="C4" s="76"/>
      <c r="D4" s="76"/>
      <c r="E4" s="76"/>
      <c r="F4" s="76"/>
      <c r="G4" s="76"/>
      <c r="H4" s="76"/>
    </row>
    <row r="5" ht="15">
      <c r="A5" s="4" t="s">
        <v>563</v>
      </c>
    </row>
    <row r="6" spans="1:9" ht="86.25" customHeight="1">
      <c r="A6" s="2" t="s">
        <v>807</v>
      </c>
      <c r="B6" s="3" t="s">
        <v>808</v>
      </c>
      <c r="C6" s="69" t="s">
        <v>539</v>
      </c>
      <c r="D6" s="69" t="s">
        <v>540</v>
      </c>
      <c r="E6" s="69" t="s">
        <v>543</v>
      </c>
      <c r="F6" s="158" t="s">
        <v>544</v>
      </c>
      <c r="G6" s="158" t="s">
        <v>545</v>
      </c>
      <c r="H6" s="158" t="s">
        <v>596</v>
      </c>
      <c r="I6" s="158" t="s">
        <v>947</v>
      </c>
    </row>
    <row r="7" spans="1:9" ht="15">
      <c r="A7" s="29" t="s">
        <v>383</v>
      </c>
      <c r="B7" s="5" t="s">
        <v>177</v>
      </c>
      <c r="C7" s="48"/>
      <c r="D7" s="48"/>
      <c r="E7" s="71"/>
      <c r="F7" s="48"/>
      <c r="G7" s="48"/>
      <c r="H7" s="48"/>
      <c r="I7" s="48"/>
    </row>
    <row r="8" spans="1:9" ht="15">
      <c r="A8" s="60" t="s">
        <v>16</v>
      </c>
      <c r="B8" s="60" t="s">
        <v>177</v>
      </c>
      <c r="C8" s="48"/>
      <c r="D8" s="48"/>
      <c r="E8" s="48"/>
      <c r="F8" s="48"/>
      <c r="G8" s="48"/>
      <c r="H8" s="48"/>
      <c r="I8" s="48"/>
    </row>
    <row r="9" spans="1:9" ht="30">
      <c r="A9" s="16" t="s">
        <v>178</v>
      </c>
      <c r="B9" s="5" t="s">
        <v>179</v>
      </c>
      <c r="C9" s="48"/>
      <c r="D9" s="48"/>
      <c r="E9" s="48"/>
      <c r="F9" s="48"/>
      <c r="G9" s="48"/>
      <c r="H9" s="48"/>
      <c r="I9" s="48"/>
    </row>
    <row r="10" spans="1:9" ht="15">
      <c r="A10" s="29" t="s">
        <v>449</v>
      </c>
      <c r="B10" s="5" t="s">
        <v>180</v>
      </c>
      <c r="C10" s="48"/>
      <c r="D10" s="48"/>
      <c r="E10" s="48"/>
      <c r="F10" s="48"/>
      <c r="G10" s="48"/>
      <c r="H10" s="48"/>
      <c r="I10" s="48"/>
    </row>
    <row r="11" spans="1:9" ht="15">
      <c r="A11" s="60" t="s">
        <v>16</v>
      </c>
      <c r="B11" s="60" t="s">
        <v>180</v>
      </c>
      <c r="C11" s="48"/>
      <c r="D11" s="48"/>
      <c r="E11" s="48"/>
      <c r="F11" s="48"/>
      <c r="G11" s="48"/>
      <c r="H11" s="48"/>
      <c r="I11" s="48"/>
    </row>
    <row r="12" spans="1:9" ht="15">
      <c r="A12" s="15" t="s">
        <v>403</v>
      </c>
      <c r="B12" s="9" t="s">
        <v>181</v>
      </c>
      <c r="C12" s="48"/>
      <c r="D12" s="48"/>
      <c r="E12" s="48"/>
      <c r="F12" s="48"/>
      <c r="G12" s="48"/>
      <c r="H12" s="48"/>
      <c r="I12" s="48"/>
    </row>
    <row r="13" spans="1:9" ht="15">
      <c r="A13" s="16" t="s">
        <v>450</v>
      </c>
      <c r="B13" s="5" t="s">
        <v>182</v>
      </c>
      <c r="C13" s="48"/>
      <c r="D13" s="48"/>
      <c r="E13" s="48"/>
      <c r="F13" s="48"/>
      <c r="G13" s="48"/>
      <c r="H13" s="48"/>
      <c r="I13" s="48"/>
    </row>
    <row r="14" spans="1:9" ht="15">
      <c r="A14" s="60" t="s">
        <v>24</v>
      </c>
      <c r="B14" s="60" t="s">
        <v>182</v>
      </c>
      <c r="C14" s="48"/>
      <c r="D14" s="48"/>
      <c r="E14" s="48"/>
      <c r="F14" s="48"/>
      <c r="G14" s="48"/>
      <c r="H14" s="48"/>
      <c r="I14" s="48"/>
    </row>
    <row r="15" spans="1:9" ht="15">
      <c r="A15" s="29" t="s">
        <v>183</v>
      </c>
      <c r="B15" s="5" t="s">
        <v>184</v>
      </c>
      <c r="C15" s="48"/>
      <c r="D15" s="48"/>
      <c r="E15" s="48"/>
      <c r="F15" s="48"/>
      <c r="G15" s="48"/>
      <c r="H15" s="48"/>
      <c r="I15" s="48"/>
    </row>
    <row r="16" spans="1:9" ht="15">
      <c r="A16" s="17" t="s">
        <v>451</v>
      </c>
      <c r="B16" s="5" t="s">
        <v>185</v>
      </c>
      <c r="C16" s="36"/>
      <c r="D16" s="36"/>
      <c r="E16" s="36"/>
      <c r="F16" s="36"/>
      <c r="G16" s="36"/>
      <c r="H16" s="36"/>
      <c r="I16" s="36"/>
    </row>
    <row r="17" spans="1:9" ht="15">
      <c r="A17" s="60" t="s">
        <v>25</v>
      </c>
      <c r="B17" s="60" t="s">
        <v>185</v>
      </c>
      <c r="C17" s="36"/>
      <c r="D17" s="36"/>
      <c r="E17" s="36"/>
      <c r="F17" s="36"/>
      <c r="G17" s="36"/>
      <c r="H17" s="36"/>
      <c r="I17" s="36"/>
    </row>
    <row r="18" spans="1:9" ht="15">
      <c r="A18" s="29" t="s">
        <v>186</v>
      </c>
      <c r="B18" s="5" t="s">
        <v>187</v>
      </c>
      <c r="C18" s="36"/>
      <c r="D18" s="36"/>
      <c r="E18" s="36"/>
      <c r="F18" s="36"/>
      <c r="G18" s="36"/>
      <c r="H18" s="36"/>
      <c r="I18" s="36"/>
    </row>
    <row r="19" spans="1:9" ht="15">
      <c r="A19" s="30" t="s">
        <v>404</v>
      </c>
      <c r="B19" s="9" t="s">
        <v>188</v>
      </c>
      <c r="C19" s="36"/>
      <c r="D19" s="36"/>
      <c r="E19" s="36"/>
      <c r="F19" s="36"/>
      <c r="G19" s="36"/>
      <c r="H19" s="36"/>
      <c r="I19" s="36"/>
    </row>
    <row r="20" spans="1:9" ht="15">
      <c r="A20" s="16" t="s">
        <v>203</v>
      </c>
      <c r="B20" s="5" t="s">
        <v>204</v>
      </c>
      <c r="C20" s="36"/>
      <c r="D20" s="36"/>
      <c r="E20" s="36"/>
      <c r="F20" s="36"/>
      <c r="G20" s="36"/>
      <c r="H20" s="36"/>
      <c r="I20" s="36"/>
    </row>
    <row r="21" spans="1:9" ht="15">
      <c r="A21" s="17" t="s">
        <v>205</v>
      </c>
      <c r="B21" s="5" t="s">
        <v>206</v>
      </c>
      <c r="C21" s="36"/>
      <c r="D21" s="36"/>
      <c r="E21" s="36"/>
      <c r="F21" s="36"/>
      <c r="G21" s="36"/>
      <c r="H21" s="36"/>
      <c r="I21" s="36"/>
    </row>
    <row r="22" spans="1:9" ht="15">
      <c r="A22" s="29" t="s">
        <v>207</v>
      </c>
      <c r="B22" s="5" t="s">
        <v>208</v>
      </c>
      <c r="C22" s="36"/>
      <c r="D22" s="36"/>
      <c r="E22" s="36"/>
      <c r="F22" s="36"/>
      <c r="G22" s="36"/>
      <c r="H22" s="36"/>
      <c r="I22" s="36"/>
    </row>
    <row r="23" spans="1:9" ht="15">
      <c r="A23" s="29" t="s">
        <v>388</v>
      </c>
      <c r="B23" s="5" t="s">
        <v>209</v>
      </c>
      <c r="C23" s="36"/>
      <c r="D23" s="36"/>
      <c r="E23" s="36"/>
      <c r="F23" s="36"/>
      <c r="G23" s="36"/>
      <c r="H23" s="36"/>
      <c r="I23" s="36"/>
    </row>
    <row r="24" spans="1:9" ht="15">
      <c r="A24" s="60" t="s">
        <v>50</v>
      </c>
      <c r="B24" s="60" t="s">
        <v>209</v>
      </c>
      <c r="C24" s="36"/>
      <c r="D24" s="36"/>
      <c r="E24" s="36"/>
      <c r="F24" s="36"/>
      <c r="G24" s="36"/>
      <c r="H24" s="36"/>
      <c r="I24" s="36"/>
    </row>
    <row r="25" spans="1:9" ht="15">
      <c r="A25" s="60" t="s">
        <v>51</v>
      </c>
      <c r="B25" s="60" t="s">
        <v>209</v>
      </c>
      <c r="C25" s="36"/>
      <c r="D25" s="36"/>
      <c r="E25" s="36"/>
      <c r="F25" s="36"/>
      <c r="G25" s="36"/>
      <c r="H25" s="36"/>
      <c r="I25" s="36"/>
    </row>
    <row r="26" spans="1:9" ht="15">
      <c r="A26" s="63" t="s">
        <v>52</v>
      </c>
      <c r="B26" s="63" t="s">
        <v>209</v>
      </c>
      <c r="C26" s="36"/>
      <c r="D26" s="36"/>
      <c r="E26" s="36"/>
      <c r="F26" s="36"/>
      <c r="G26" s="36"/>
      <c r="H26" s="36"/>
      <c r="I26" s="36"/>
    </row>
    <row r="27" spans="1:9" ht="15">
      <c r="A27" s="64" t="s">
        <v>407</v>
      </c>
      <c r="B27" s="46" t="s">
        <v>210</v>
      </c>
      <c r="C27" s="36"/>
      <c r="D27" s="36"/>
      <c r="E27" s="36"/>
      <c r="F27" s="36"/>
      <c r="G27" s="36"/>
      <c r="H27" s="36"/>
      <c r="I27" s="36"/>
    </row>
    <row r="28" spans="1:2" ht="15">
      <c r="A28" s="90"/>
      <c r="B28" s="91"/>
    </row>
    <row r="29" spans="1:5" ht="24.75" customHeight="1">
      <c r="A29" s="2" t="s">
        <v>807</v>
      </c>
      <c r="B29" s="3" t="s">
        <v>808</v>
      </c>
      <c r="C29" s="36"/>
      <c r="D29" s="36"/>
      <c r="E29" s="36"/>
    </row>
    <row r="30" spans="1:5" ht="31.5">
      <c r="A30" s="92" t="s">
        <v>595</v>
      </c>
      <c r="B30" s="46"/>
      <c r="C30" s="36"/>
      <c r="D30" s="36"/>
      <c r="E30" s="36"/>
    </row>
    <row r="31" spans="1:5" ht="15.75">
      <c r="A31" s="93" t="s">
        <v>589</v>
      </c>
      <c r="B31" s="46"/>
      <c r="C31" s="36"/>
      <c r="D31" s="36"/>
      <c r="E31" s="36"/>
    </row>
    <row r="32" spans="1:5" ht="31.5">
      <c r="A32" s="93" t="s">
        <v>590</v>
      </c>
      <c r="B32" s="46"/>
      <c r="C32" s="36"/>
      <c r="D32" s="36"/>
      <c r="E32" s="36"/>
    </row>
    <row r="33" spans="1:5" ht="15.75">
      <c r="A33" s="93" t="s">
        <v>591</v>
      </c>
      <c r="B33" s="46"/>
      <c r="C33" s="36"/>
      <c r="D33" s="36"/>
      <c r="E33" s="36"/>
    </row>
    <row r="34" spans="1:5" ht="31.5">
      <c r="A34" s="93" t="s">
        <v>592</v>
      </c>
      <c r="B34" s="46"/>
      <c r="C34" s="36"/>
      <c r="D34" s="36"/>
      <c r="E34" s="36"/>
    </row>
    <row r="35" spans="1:5" ht="15.75">
      <c r="A35" s="93" t="s">
        <v>593</v>
      </c>
      <c r="B35" s="46"/>
      <c r="C35" s="36"/>
      <c r="D35" s="36"/>
      <c r="E35" s="36"/>
    </row>
    <row r="36" spans="1:5" ht="15.75">
      <c r="A36" s="93" t="s">
        <v>594</v>
      </c>
      <c r="B36" s="46"/>
      <c r="C36" s="36"/>
      <c r="D36" s="36"/>
      <c r="E36" s="36"/>
    </row>
    <row r="37" spans="1:5" ht="15">
      <c r="A37" s="64" t="s">
        <v>571</v>
      </c>
      <c r="B37" s="46"/>
      <c r="C37" s="36"/>
      <c r="D37" s="36"/>
      <c r="E37" s="36"/>
    </row>
    <row r="38" spans="1:2" ht="15">
      <c r="A38" s="90"/>
      <c r="B38" s="91"/>
    </row>
    <row r="39" spans="1:2" ht="15">
      <c r="A39" s="90"/>
      <c r="B39" s="91"/>
    </row>
    <row r="40" spans="1:2" ht="15">
      <c r="A40" s="90"/>
      <c r="B40" s="91"/>
    </row>
    <row r="41" spans="1:2" ht="15">
      <c r="A41" s="90"/>
      <c r="B41" s="91"/>
    </row>
    <row r="42" spans="1:2" ht="15">
      <c r="A42" s="90"/>
      <c r="B42" s="91"/>
    </row>
    <row r="43" spans="1:2" ht="15">
      <c r="A43" s="90"/>
      <c r="B43" s="91"/>
    </row>
    <row r="44" spans="1:2" ht="15">
      <c r="A44" s="90"/>
      <c r="B44" s="91"/>
    </row>
    <row r="45" spans="1:2" ht="15">
      <c r="A45" s="90"/>
      <c r="B45" s="91"/>
    </row>
    <row r="46" spans="1:2" ht="15">
      <c r="A46" s="90"/>
      <c r="B46" s="91"/>
    </row>
    <row r="48" spans="1:7" ht="15">
      <c r="A48" s="4"/>
      <c r="B48" s="4"/>
      <c r="C48" s="4"/>
      <c r="D48" s="4"/>
      <c r="E48" s="4"/>
      <c r="F48" s="4"/>
      <c r="G48" s="4"/>
    </row>
    <row r="49" spans="1:7" ht="15">
      <c r="A49" s="73" t="s">
        <v>546</v>
      </c>
      <c r="B49" s="4"/>
      <c r="C49" s="4"/>
      <c r="D49" s="4"/>
      <c r="E49" s="4"/>
      <c r="F49" s="4"/>
      <c r="G49" s="4"/>
    </row>
    <row r="50" spans="1:7" ht="15.75">
      <c r="A50" s="74" t="s">
        <v>550</v>
      </c>
      <c r="B50" s="4"/>
      <c r="C50" s="4"/>
      <c r="D50" s="4"/>
      <c r="E50" s="4"/>
      <c r="F50" s="4"/>
      <c r="G50" s="4"/>
    </row>
    <row r="51" spans="1:7" ht="15.75">
      <c r="A51" s="74" t="s">
        <v>551</v>
      </c>
      <c r="B51" s="4"/>
      <c r="C51" s="4"/>
      <c r="D51" s="4"/>
      <c r="E51" s="4"/>
      <c r="F51" s="4"/>
      <c r="G51" s="4"/>
    </row>
    <row r="52" spans="1:7" ht="15.75">
      <c r="A52" s="74" t="s">
        <v>552</v>
      </c>
      <c r="B52" s="4"/>
      <c r="C52" s="4"/>
      <c r="D52" s="4"/>
      <c r="E52" s="4"/>
      <c r="F52" s="4"/>
      <c r="G52" s="4"/>
    </row>
    <row r="53" spans="1:7" ht="15.75">
      <c r="A53" s="74" t="s">
        <v>553</v>
      </c>
      <c r="B53" s="4"/>
      <c r="C53" s="4"/>
      <c r="D53" s="4"/>
      <c r="E53" s="4"/>
      <c r="F53" s="4"/>
      <c r="G53" s="4"/>
    </row>
    <row r="54" spans="1:7" ht="15.75">
      <c r="A54" s="74" t="s">
        <v>554</v>
      </c>
      <c r="B54" s="4"/>
      <c r="C54" s="4"/>
      <c r="D54" s="4"/>
      <c r="E54" s="4"/>
      <c r="F54" s="4"/>
      <c r="G54" s="4"/>
    </row>
    <row r="55" spans="1:7" ht="15">
      <c r="A55" s="73" t="s">
        <v>547</v>
      </c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  <row r="57" spans="1:8" ht="45.75" customHeight="1">
      <c r="A57" s="367" t="s">
        <v>555</v>
      </c>
      <c r="B57" s="368"/>
      <c r="C57" s="368"/>
      <c r="D57" s="368"/>
      <c r="E57" s="368"/>
      <c r="F57" s="368"/>
      <c r="G57" s="368"/>
      <c r="H57" s="368"/>
    </row>
    <row r="60" ht="15.75">
      <c r="A60" s="65" t="s">
        <v>557</v>
      </c>
    </row>
    <row r="61" ht="15.75">
      <c r="A61" s="74" t="s">
        <v>558</v>
      </c>
    </row>
    <row r="62" ht="15.75">
      <c r="A62" s="74" t="s">
        <v>559</v>
      </c>
    </row>
    <row r="63" ht="15.75">
      <c r="A63" s="74" t="s">
        <v>560</v>
      </c>
    </row>
    <row r="64" ht="15">
      <c r="A64" s="73" t="s">
        <v>556</v>
      </c>
    </row>
    <row r="65" ht="15.75">
      <c r="A65" s="74" t="s">
        <v>561</v>
      </c>
    </row>
    <row r="67" ht="15.75">
      <c r="A67" s="88" t="s">
        <v>587</v>
      </c>
    </row>
    <row r="68" ht="15.75">
      <c r="A68" s="88" t="s">
        <v>588</v>
      </c>
    </row>
    <row r="69" ht="15.75">
      <c r="A69" s="89" t="s">
        <v>589</v>
      </c>
    </row>
    <row r="70" ht="15.75">
      <c r="A70" s="89" t="s">
        <v>590</v>
      </c>
    </row>
    <row r="71" ht="15.75">
      <c r="A71" s="89" t="s">
        <v>591</v>
      </c>
    </row>
    <row r="72" ht="15.75">
      <c r="A72" s="89" t="s">
        <v>592</v>
      </c>
    </row>
    <row r="73" ht="15.75">
      <c r="A73" s="89" t="s">
        <v>593</v>
      </c>
    </row>
    <row r="74" ht="15.75">
      <c r="A74" s="89" t="s">
        <v>594</v>
      </c>
    </row>
  </sheetData>
  <sheetProtection/>
  <mergeCells count="4">
    <mergeCell ref="A3:H3"/>
    <mergeCell ref="A57:H57"/>
    <mergeCell ref="A2:H2"/>
    <mergeCell ref="A1:I1"/>
  </mergeCells>
  <hyperlinks>
    <hyperlink ref="A19" r:id="rId1" display="http://njt.hu/cgi_bin/njt_doc.cgi?docid=142896.245143#foot4"/>
    <hyperlink ref="A49" r:id="rId2" display="http://njt.hu/cgi_bin/njt_doc.cgi?docid=142896.245143#foot4"/>
    <hyperlink ref="A55" r:id="rId3" display="http://njt.hu/cgi_bin/njt_doc.cgi?docid=142896.245143#foot5"/>
    <hyperlink ref="A64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70"/>
  <sheetViews>
    <sheetView view="pageBreakPreview" zoomScale="90" zoomScaleSheetLayoutView="90" zoomScalePageLayoutView="0" workbookViewId="0" topLeftCell="A1">
      <selection activeCell="A1" sqref="A1:H1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14.140625" style="0" customWidth="1"/>
    <col min="4" max="4" width="15.28125" style="0" customWidth="1"/>
    <col min="5" max="5" width="12.00390625" style="0" customWidth="1"/>
    <col min="6" max="6" width="12.140625" style="0" customWidth="1"/>
    <col min="7" max="8" width="12.8515625" style="0" customWidth="1"/>
  </cols>
  <sheetData>
    <row r="1" spans="1:8" ht="15">
      <c r="A1" s="346" t="s">
        <v>1081</v>
      </c>
      <c r="B1" s="346"/>
      <c r="C1" s="346"/>
      <c r="D1" s="346"/>
      <c r="E1" s="346"/>
      <c r="F1" s="346"/>
      <c r="G1" s="346"/>
      <c r="H1" s="346"/>
    </row>
    <row r="2" spans="1:8" ht="22.5" customHeight="1">
      <c r="A2" s="345" t="s">
        <v>1059</v>
      </c>
      <c r="B2" s="344"/>
      <c r="C2" s="344"/>
      <c r="D2" s="344"/>
      <c r="E2" s="369"/>
      <c r="F2" s="369"/>
      <c r="G2" s="369"/>
      <c r="H2" s="369"/>
    </row>
    <row r="3" spans="1:8" ht="48.75" customHeight="1">
      <c r="A3" s="343" t="s">
        <v>1049</v>
      </c>
      <c r="B3" s="344"/>
      <c r="C3" s="344"/>
      <c r="D3" s="370"/>
      <c r="E3" s="369"/>
      <c r="F3" s="369"/>
      <c r="G3" s="369"/>
      <c r="H3" s="369"/>
    </row>
    <row r="4" spans="1:3" ht="21" customHeight="1">
      <c r="A4" s="153" t="s">
        <v>1013</v>
      </c>
      <c r="B4" s="78"/>
      <c r="C4" s="78"/>
    </row>
    <row r="5" ht="15">
      <c r="A5" s="4" t="s">
        <v>563</v>
      </c>
    </row>
    <row r="6" spans="1:8" ht="51.75">
      <c r="A6" s="49" t="s">
        <v>537</v>
      </c>
      <c r="B6" s="3" t="s">
        <v>808</v>
      </c>
      <c r="C6" s="95" t="s">
        <v>578</v>
      </c>
      <c r="D6" s="95" t="s">
        <v>579</v>
      </c>
      <c r="E6" s="95" t="s">
        <v>700</v>
      </c>
      <c r="F6" s="95" t="s">
        <v>701</v>
      </c>
      <c r="G6" s="95" t="s">
        <v>702</v>
      </c>
      <c r="H6" s="95" t="s">
        <v>703</v>
      </c>
    </row>
    <row r="7" spans="1:8" ht="15">
      <c r="A7" s="16" t="s">
        <v>306</v>
      </c>
      <c r="B7" s="5" t="s">
        <v>15</v>
      </c>
      <c r="C7" s="36"/>
      <c r="D7" s="36"/>
      <c r="E7" s="36"/>
      <c r="F7" s="36"/>
      <c r="G7" s="36"/>
      <c r="H7" s="36"/>
    </row>
    <row r="8" spans="1:8" ht="15">
      <c r="A8" s="25" t="s">
        <v>16</v>
      </c>
      <c r="B8" s="25" t="s">
        <v>15</v>
      </c>
      <c r="C8" s="36"/>
      <c r="D8" s="36"/>
      <c r="E8" s="36"/>
      <c r="F8" s="36"/>
      <c r="G8" s="36"/>
      <c r="H8" s="36"/>
    </row>
    <row r="9" spans="1:8" ht="15">
      <c r="A9" s="25" t="s">
        <v>17</v>
      </c>
      <c r="B9" s="25" t="s">
        <v>15</v>
      </c>
      <c r="C9" s="36"/>
      <c r="D9" s="36"/>
      <c r="E9" s="36"/>
      <c r="F9" s="36"/>
      <c r="G9" s="36"/>
      <c r="H9" s="36"/>
    </row>
    <row r="10" spans="1:8" ht="30">
      <c r="A10" s="16" t="s">
        <v>18</v>
      </c>
      <c r="B10" s="5" t="s">
        <v>19</v>
      </c>
      <c r="C10" s="36"/>
      <c r="D10" s="36"/>
      <c r="E10" s="36"/>
      <c r="F10" s="36"/>
      <c r="G10" s="36"/>
      <c r="H10" s="36"/>
    </row>
    <row r="11" spans="1:8" ht="15">
      <c r="A11" s="16" t="s">
        <v>305</v>
      </c>
      <c r="B11" s="5" t="s">
        <v>20</v>
      </c>
      <c r="C11" s="36"/>
      <c r="D11" s="36"/>
      <c r="E11" s="36"/>
      <c r="F11" s="36"/>
      <c r="G11" s="36"/>
      <c r="H11" s="36"/>
    </row>
    <row r="12" spans="1:8" ht="15">
      <c r="A12" s="25" t="s">
        <v>16</v>
      </c>
      <c r="B12" s="25" t="s">
        <v>20</v>
      </c>
      <c r="C12" s="36"/>
      <c r="D12" s="36"/>
      <c r="E12" s="36"/>
      <c r="F12" s="36"/>
      <c r="G12" s="36"/>
      <c r="H12" s="36"/>
    </row>
    <row r="13" spans="1:8" ht="15">
      <c r="A13" s="25" t="s">
        <v>17</v>
      </c>
      <c r="B13" s="25" t="s">
        <v>21</v>
      </c>
      <c r="C13" s="36"/>
      <c r="D13" s="36"/>
      <c r="E13" s="36"/>
      <c r="F13" s="36"/>
      <c r="G13" s="36"/>
      <c r="H13" s="36"/>
    </row>
    <row r="14" spans="1:8" ht="15">
      <c r="A14" s="15" t="s">
        <v>304</v>
      </c>
      <c r="B14" s="9" t="s">
        <v>22</v>
      </c>
      <c r="C14" s="36"/>
      <c r="D14" s="36"/>
      <c r="E14" s="36"/>
      <c r="F14" s="36"/>
      <c r="G14" s="36"/>
      <c r="H14" s="36"/>
    </row>
    <row r="15" spans="1:8" ht="15">
      <c r="A15" s="29" t="s">
        <v>309</v>
      </c>
      <c r="B15" s="5" t="s">
        <v>23</v>
      </c>
      <c r="C15" s="36"/>
      <c r="D15" s="36"/>
      <c r="E15" s="36"/>
      <c r="F15" s="36"/>
      <c r="G15" s="36"/>
      <c r="H15" s="36"/>
    </row>
    <row r="16" spans="1:8" ht="15">
      <c r="A16" s="25" t="s">
        <v>24</v>
      </c>
      <c r="B16" s="25" t="s">
        <v>23</v>
      </c>
      <c r="C16" s="36"/>
      <c r="D16" s="36"/>
      <c r="E16" s="36"/>
      <c r="F16" s="36"/>
      <c r="G16" s="36"/>
      <c r="H16" s="36"/>
    </row>
    <row r="17" spans="1:8" ht="15">
      <c r="A17" s="25" t="s">
        <v>25</v>
      </c>
      <c r="B17" s="25" t="s">
        <v>23</v>
      </c>
      <c r="C17" s="36"/>
      <c r="D17" s="36"/>
      <c r="E17" s="36"/>
      <c r="F17" s="36"/>
      <c r="G17" s="36"/>
      <c r="H17" s="36"/>
    </row>
    <row r="18" spans="1:8" ht="15">
      <c r="A18" s="29" t="s">
        <v>310</v>
      </c>
      <c r="B18" s="5" t="s">
        <v>26</v>
      </c>
      <c r="C18" s="36"/>
      <c r="D18" s="36"/>
      <c r="E18" s="36"/>
      <c r="F18" s="36"/>
      <c r="G18" s="36"/>
      <c r="H18" s="36"/>
    </row>
    <row r="19" spans="1:8" ht="15">
      <c r="A19" s="25" t="s">
        <v>17</v>
      </c>
      <c r="B19" s="25" t="s">
        <v>26</v>
      </c>
      <c r="C19" s="36"/>
      <c r="D19" s="36"/>
      <c r="E19" s="36"/>
      <c r="F19" s="36"/>
      <c r="G19" s="36"/>
      <c r="H19" s="36"/>
    </row>
    <row r="20" spans="1:8" ht="15">
      <c r="A20" s="17" t="s">
        <v>27</v>
      </c>
      <c r="B20" s="5" t="s">
        <v>28</v>
      </c>
      <c r="C20" s="36"/>
      <c r="D20" s="36"/>
      <c r="E20" s="36"/>
      <c r="F20" s="36"/>
      <c r="G20" s="36"/>
      <c r="H20" s="36"/>
    </row>
    <row r="21" spans="1:8" ht="15">
      <c r="A21" s="17" t="s">
        <v>311</v>
      </c>
      <c r="B21" s="5" t="s">
        <v>29</v>
      </c>
      <c r="C21" s="36"/>
      <c r="D21" s="36"/>
      <c r="E21" s="36"/>
      <c r="F21" s="36"/>
      <c r="G21" s="36"/>
      <c r="H21" s="36"/>
    </row>
    <row r="22" spans="1:8" ht="15">
      <c r="A22" s="25" t="s">
        <v>25</v>
      </c>
      <c r="B22" s="25" t="s">
        <v>29</v>
      </c>
      <c r="C22" s="36"/>
      <c r="D22" s="36"/>
      <c r="E22" s="36"/>
      <c r="F22" s="36"/>
      <c r="G22" s="36"/>
      <c r="H22" s="36"/>
    </row>
    <row r="23" spans="1:8" ht="15">
      <c r="A23" s="25" t="s">
        <v>17</v>
      </c>
      <c r="B23" s="25" t="s">
        <v>29</v>
      </c>
      <c r="C23" s="36"/>
      <c r="D23" s="36"/>
      <c r="E23" s="36"/>
      <c r="F23" s="36"/>
      <c r="G23" s="36"/>
      <c r="H23" s="36"/>
    </row>
    <row r="24" spans="1:8" ht="15">
      <c r="A24" s="30" t="s">
        <v>307</v>
      </c>
      <c r="B24" s="9" t="s">
        <v>30</v>
      </c>
      <c r="C24" s="36"/>
      <c r="D24" s="36"/>
      <c r="E24" s="36"/>
      <c r="F24" s="36"/>
      <c r="G24" s="36"/>
      <c r="H24" s="36"/>
    </row>
    <row r="25" spans="1:8" ht="15">
      <c r="A25" s="29" t="s">
        <v>31</v>
      </c>
      <c r="B25" s="5" t="s">
        <v>32</v>
      </c>
      <c r="C25" s="36"/>
      <c r="D25" s="36"/>
      <c r="E25" s="36"/>
      <c r="F25" s="36"/>
      <c r="G25" s="36"/>
      <c r="H25" s="36"/>
    </row>
    <row r="26" spans="1:8" ht="15">
      <c r="A26" s="29" t="s">
        <v>33</v>
      </c>
      <c r="B26" s="5" t="s">
        <v>34</v>
      </c>
      <c r="C26" s="36"/>
      <c r="D26" s="36"/>
      <c r="E26" s="36"/>
      <c r="F26" s="36"/>
      <c r="G26" s="36"/>
      <c r="H26" s="36"/>
    </row>
    <row r="27" spans="1:8" ht="15">
      <c r="A27" s="29" t="s">
        <v>37</v>
      </c>
      <c r="B27" s="5" t="s">
        <v>38</v>
      </c>
      <c r="C27" s="36"/>
      <c r="D27" s="36"/>
      <c r="E27" s="36"/>
      <c r="F27" s="36"/>
      <c r="G27" s="36"/>
      <c r="H27" s="36"/>
    </row>
    <row r="28" spans="1:8" ht="15">
      <c r="A28" s="29" t="s">
        <v>39</v>
      </c>
      <c r="B28" s="5" t="s">
        <v>40</v>
      </c>
      <c r="C28" s="36"/>
      <c r="D28" s="36"/>
      <c r="E28" s="36"/>
      <c r="F28" s="36"/>
      <c r="G28" s="36"/>
      <c r="H28" s="36"/>
    </row>
    <row r="29" spans="1:8" ht="15">
      <c r="A29" s="29" t="s">
        <v>41</v>
      </c>
      <c r="B29" s="5" t="s">
        <v>42</v>
      </c>
      <c r="C29" s="36"/>
      <c r="D29" s="36"/>
      <c r="E29" s="36"/>
      <c r="F29" s="36"/>
      <c r="G29" s="36"/>
      <c r="H29" s="36"/>
    </row>
    <row r="30" spans="1:8" ht="15">
      <c r="A30" s="123" t="s">
        <v>308</v>
      </c>
      <c r="B30" s="124" t="s">
        <v>43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</row>
    <row r="31" spans="1:8" ht="15">
      <c r="A31" s="29" t="s">
        <v>44</v>
      </c>
      <c r="B31" s="5" t="s">
        <v>45</v>
      </c>
      <c r="C31" s="36"/>
      <c r="D31" s="36"/>
      <c r="E31" s="36"/>
      <c r="F31" s="36"/>
      <c r="G31" s="36"/>
      <c r="H31" s="36"/>
    </row>
    <row r="32" spans="1:8" ht="15">
      <c r="A32" s="16" t="s">
        <v>46</v>
      </c>
      <c r="B32" s="5" t="s">
        <v>47</v>
      </c>
      <c r="C32" s="36"/>
      <c r="D32" s="36"/>
      <c r="E32" s="36"/>
      <c r="F32" s="36"/>
      <c r="G32" s="36"/>
      <c r="H32" s="36"/>
    </row>
    <row r="33" spans="1:8" ht="15">
      <c r="A33" s="29" t="s">
        <v>312</v>
      </c>
      <c r="B33" s="5" t="s">
        <v>48</v>
      </c>
      <c r="C33" s="36"/>
      <c r="D33" s="36"/>
      <c r="E33" s="36"/>
      <c r="F33" s="36"/>
      <c r="G33" s="36"/>
      <c r="H33" s="36"/>
    </row>
    <row r="34" spans="1:8" ht="15">
      <c r="A34" s="25" t="s">
        <v>17</v>
      </c>
      <c r="B34" s="25" t="s">
        <v>48</v>
      </c>
      <c r="C34" s="36"/>
      <c r="D34" s="36"/>
      <c r="E34" s="36"/>
      <c r="F34" s="36"/>
      <c r="G34" s="36"/>
      <c r="H34" s="36"/>
    </row>
    <row r="35" spans="1:8" ht="15">
      <c r="A35" s="29" t="s">
        <v>313</v>
      </c>
      <c r="B35" s="5" t="s">
        <v>49</v>
      </c>
      <c r="C35" s="36"/>
      <c r="D35" s="36"/>
      <c r="E35" s="36"/>
      <c r="F35" s="36"/>
      <c r="G35" s="36"/>
      <c r="H35" s="36"/>
    </row>
    <row r="36" spans="1:8" ht="15">
      <c r="A36" s="25" t="s">
        <v>50</v>
      </c>
      <c r="B36" s="25" t="s">
        <v>49</v>
      </c>
      <c r="C36" s="36"/>
      <c r="D36" s="36"/>
      <c r="E36" s="36"/>
      <c r="F36" s="36"/>
      <c r="G36" s="36"/>
      <c r="H36" s="36"/>
    </row>
    <row r="37" spans="1:8" ht="15">
      <c r="A37" s="25" t="s">
        <v>51</v>
      </c>
      <c r="B37" s="25" t="s">
        <v>49</v>
      </c>
      <c r="C37" s="36"/>
      <c r="D37" s="36"/>
      <c r="E37" s="36"/>
      <c r="F37" s="36"/>
      <c r="G37" s="36"/>
      <c r="H37" s="36"/>
    </row>
    <row r="38" spans="1:8" ht="15">
      <c r="A38" s="25" t="s">
        <v>52</v>
      </c>
      <c r="B38" s="25" t="s">
        <v>49</v>
      </c>
      <c r="C38" s="36"/>
      <c r="D38" s="36"/>
      <c r="E38" s="36"/>
      <c r="F38" s="36"/>
      <c r="G38" s="36"/>
      <c r="H38" s="36"/>
    </row>
    <row r="39" spans="1:8" ht="15">
      <c r="A39" s="25" t="s">
        <v>17</v>
      </c>
      <c r="B39" s="25" t="s">
        <v>49</v>
      </c>
      <c r="C39" s="36"/>
      <c r="D39" s="36"/>
      <c r="E39" s="36"/>
      <c r="F39" s="36"/>
      <c r="G39" s="36"/>
      <c r="H39" s="36"/>
    </row>
    <row r="40" spans="1:8" ht="15">
      <c r="A40" s="123" t="s">
        <v>314</v>
      </c>
      <c r="B40" s="124" t="s">
        <v>53</v>
      </c>
      <c r="C40" s="99">
        <v>0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</row>
    <row r="43" spans="1:8" ht="51.75">
      <c r="A43" s="49" t="s">
        <v>537</v>
      </c>
      <c r="B43" s="3" t="s">
        <v>808</v>
      </c>
      <c r="C43" s="95" t="s">
        <v>578</v>
      </c>
      <c r="D43" s="95" t="s">
        <v>579</v>
      </c>
      <c r="E43" s="95" t="s">
        <v>700</v>
      </c>
      <c r="F43" s="95" t="s">
        <v>701</v>
      </c>
      <c r="G43" s="95" t="s">
        <v>702</v>
      </c>
      <c r="H43" s="95" t="s">
        <v>703</v>
      </c>
    </row>
    <row r="44" spans="1:8" ht="15">
      <c r="A44" s="29" t="s">
        <v>383</v>
      </c>
      <c r="B44" s="5" t="s">
        <v>177</v>
      </c>
      <c r="C44" s="36"/>
      <c r="D44" s="36"/>
      <c r="E44" s="36"/>
      <c r="F44" s="36"/>
      <c r="G44" s="36"/>
      <c r="H44" s="36"/>
    </row>
    <row r="45" spans="1:8" ht="15">
      <c r="A45" s="60" t="s">
        <v>16</v>
      </c>
      <c r="B45" s="60" t="s">
        <v>177</v>
      </c>
      <c r="C45" s="36"/>
      <c r="D45" s="36"/>
      <c r="E45" s="36"/>
      <c r="F45" s="36"/>
      <c r="G45" s="36"/>
      <c r="H45" s="36"/>
    </row>
    <row r="46" spans="1:8" ht="30">
      <c r="A46" s="16" t="s">
        <v>178</v>
      </c>
      <c r="B46" s="5" t="s">
        <v>179</v>
      </c>
      <c r="C46" s="36"/>
      <c r="D46" s="36"/>
      <c r="E46" s="36"/>
      <c r="F46" s="36"/>
      <c r="G46" s="36"/>
      <c r="H46" s="36"/>
    </row>
    <row r="47" spans="1:8" ht="15">
      <c r="A47" s="29" t="s">
        <v>449</v>
      </c>
      <c r="B47" s="5" t="s">
        <v>180</v>
      </c>
      <c r="C47" s="36"/>
      <c r="D47" s="36"/>
      <c r="E47" s="36"/>
      <c r="F47" s="36"/>
      <c r="G47" s="36"/>
      <c r="H47" s="36"/>
    </row>
    <row r="48" spans="1:8" ht="15">
      <c r="A48" s="60" t="s">
        <v>16</v>
      </c>
      <c r="B48" s="60" t="s">
        <v>180</v>
      </c>
      <c r="C48" s="36"/>
      <c r="D48" s="36"/>
      <c r="E48" s="36"/>
      <c r="F48" s="36"/>
      <c r="G48" s="36"/>
      <c r="H48" s="36"/>
    </row>
    <row r="49" spans="1:8" ht="15">
      <c r="A49" s="15" t="s">
        <v>403</v>
      </c>
      <c r="B49" s="9" t="s">
        <v>181</v>
      </c>
      <c r="C49" s="36"/>
      <c r="D49" s="36"/>
      <c r="E49" s="36"/>
      <c r="F49" s="36"/>
      <c r="G49" s="36"/>
      <c r="H49" s="36"/>
    </row>
    <row r="50" spans="1:8" ht="15">
      <c r="A50" s="16" t="s">
        <v>450</v>
      </c>
      <c r="B50" s="5" t="s">
        <v>182</v>
      </c>
      <c r="C50" s="36"/>
      <c r="D50" s="36"/>
      <c r="E50" s="36"/>
      <c r="F50" s="36"/>
      <c r="G50" s="36"/>
      <c r="H50" s="36"/>
    </row>
    <row r="51" spans="1:8" ht="15">
      <c r="A51" s="60" t="s">
        <v>24</v>
      </c>
      <c r="B51" s="60" t="s">
        <v>182</v>
      </c>
      <c r="C51" s="36"/>
      <c r="D51" s="36"/>
      <c r="E51" s="36"/>
      <c r="F51" s="36"/>
      <c r="G51" s="36"/>
      <c r="H51" s="36"/>
    </row>
    <row r="52" spans="1:8" ht="15">
      <c r="A52" s="29" t="s">
        <v>183</v>
      </c>
      <c r="B52" s="5" t="s">
        <v>184</v>
      </c>
      <c r="C52" s="36"/>
      <c r="D52" s="36"/>
      <c r="E52" s="36"/>
      <c r="F52" s="36"/>
      <c r="G52" s="36"/>
      <c r="H52" s="36"/>
    </row>
    <row r="53" spans="1:8" ht="15">
      <c r="A53" s="17" t="s">
        <v>451</v>
      </c>
      <c r="B53" s="5" t="s">
        <v>185</v>
      </c>
      <c r="C53" s="36"/>
      <c r="D53" s="36"/>
      <c r="E53" s="36"/>
      <c r="F53" s="36"/>
      <c r="G53" s="36"/>
      <c r="H53" s="36"/>
    </row>
    <row r="54" spans="1:8" ht="15">
      <c r="A54" s="60" t="s">
        <v>25</v>
      </c>
      <c r="B54" s="60" t="s">
        <v>185</v>
      </c>
      <c r="C54" s="36"/>
      <c r="D54" s="36"/>
      <c r="E54" s="36"/>
      <c r="F54" s="36"/>
      <c r="G54" s="36"/>
      <c r="H54" s="36"/>
    </row>
    <row r="55" spans="1:8" ht="15">
      <c r="A55" s="29" t="s">
        <v>186</v>
      </c>
      <c r="B55" s="5" t="s">
        <v>187</v>
      </c>
      <c r="C55" s="36"/>
      <c r="D55" s="36"/>
      <c r="E55" s="36"/>
      <c r="F55" s="36"/>
      <c r="G55" s="36"/>
      <c r="H55" s="36"/>
    </row>
    <row r="56" spans="1:8" ht="15">
      <c r="A56" s="30" t="s">
        <v>404</v>
      </c>
      <c r="B56" s="9" t="s">
        <v>188</v>
      </c>
      <c r="C56" s="36"/>
      <c r="D56" s="36"/>
      <c r="E56" s="36"/>
      <c r="F56" s="36"/>
      <c r="G56" s="36"/>
      <c r="H56" s="36"/>
    </row>
    <row r="57" spans="1:8" ht="15">
      <c r="A57" s="30" t="s">
        <v>192</v>
      </c>
      <c r="B57" s="9" t="s">
        <v>193</v>
      </c>
      <c r="C57" s="36"/>
      <c r="D57" s="36"/>
      <c r="E57" s="36"/>
      <c r="F57" s="36"/>
      <c r="G57" s="36"/>
      <c r="H57" s="36"/>
    </row>
    <row r="58" spans="1:8" ht="15">
      <c r="A58" s="30" t="s">
        <v>194</v>
      </c>
      <c r="B58" s="9" t="s">
        <v>195</v>
      </c>
      <c r="C58" s="36"/>
      <c r="D58" s="36"/>
      <c r="E58" s="36"/>
      <c r="F58" s="36"/>
      <c r="G58" s="36"/>
      <c r="H58" s="36"/>
    </row>
    <row r="59" spans="1:8" ht="15">
      <c r="A59" s="30" t="s">
        <v>198</v>
      </c>
      <c r="B59" s="9" t="s">
        <v>199</v>
      </c>
      <c r="C59" s="36"/>
      <c r="D59" s="36"/>
      <c r="E59" s="36"/>
      <c r="F59" s="36"/>
      <c r="G59" s="36"/>
      <c r="H59" s="36"/>
    </row>
    <row r="60" spans="1:8" ht="15">
      <c r="A60" s="15" t="s">
        <v>562</v>
      </c>
      <c r="B60" s="9" t="s">
        <v>200</v>
      </c>
      <c r="C60" s="36"/>
      <c r="D60" s="36"/>
      <c r="E60" s="36"/>
      <c r="F60" s="36"/>
      <c r="G60" s="36"/>
      <c r="H60" s="36"/>
    </row>
    <row r="61" spans="1:8" ht="15">
      <c r="A61" s="20" t="s">
        <v>201</v>
      </c>
      <c r="B61" s="9" t="s">
        <v>200</v>
      </c>
      <c r="C61" s="36"/>
      <c r="D61" s="36"/>
      <c r="E61" s="36"/>
      <c r="F61" s="36"/>
      <c r="G61" s="36"/>
      <c r="H61" s="36"/>
    </row>
    <row r="62" spans="1:8" ht="15">
      <c r="A62" s="125" t="s">
        <v>406</v>
      </c>
      <c r="B62" s="126" t="s">
        <v>202</v>
      </c>
      <c r="C62" s="120">
        <v>0</v>
      </c>
      <c r="D62" s="120">
        <v>0</v>
      </c>
      <c r="E62" s="120">
        <v>0</v>
      </c>
      <c r="F62" s="120">
        <v>0</v>
      </c>
      <c r="G62" s="120">
        <v>0</v>
      </c>
      <c r="H62" s="120">
        <v>0</v>
      </c>
    </row>
    <row r="63" spans="1:8" ht="15">
      <c r="A63" s="16" t="s">
        <v>203</v>
      </c>
      <c r="B63" s="5" t="s">
        <v>204</v>
      </c>
      <c r="C63" s="36"/>
      <c r="D63" s="36"/>
      <c r="E63" s="36"/>
      <c r="F63" s="36"/>
      <c r="G63" s="36"/>
      <c r="H63" s="36"/>
    </row>
    <row r="64" spans="1:8" ht="15">
      <c r="A64" s="17" t="s">
        <v>205</v>
      </c>
      <c r="B64" s="5" t="s">
        <v>206</v>
      </c>
      <c r="C64" s="36"/>
      <c r="D64" s="36"/>
      <c r="E64" s="36"/>
      <c r="F64" s="36"/>
      <c r="G64" s="36"/>
      <c r="H64" s="36"/>
    </row>
    <row r="65" spans="1:8" ht="15">
      <c r="A65" s="29" t="s">
        <v>207</v>
      </c>
      <c r="B65" s="5" t="s">
        <v>208</v>
      </c>
      <c r="C65" s="36"/>
      <c r="D65" s="36"/>
      <c r="E65" s="36"/>
      <c r="F65" s="36"/>
      <c r="G65" s="36"/>
      <c r="H65" s="36"/>
    </row>
    <row r="66" spans="1:8" ht="15">
      <c r="A66" s="29" t="s">
        <v>388</v>
      </c>
      <c r="B66" s="5" t="s">
        <v>209</v>
      </c>
      <c r="C66" s="36"/>
      <c r="D66" s="36"/>
      <c r="E66" s="36"/>
      <c r="F66" s="36"/>
      <c r="G66" s="36"/>
      <c r="H66" s="36"/>
    </row>
    <row r="67" spans="1:8" ht="15">
      <c r="A67" s="60" t="s">
        <v>50</v>
      </c>
      <c r="B67" s="60" t="s">
        <v>209</v>
      </c>
      <c r="C67" s="36"/>
      <c r="D67" s="36"/>
      <c r="E67" s="36"/>
      <c r="F67" s="36"/>
      <c r="G67" s="36"/>
      <c r="H67" s="36"/>
    </row>
    <row r="68" spans="1:8" ht="15">
      <c r="A68" s="60" t="s">
        <v>51</v>
      </c>
      <c r="B68" s="60" t="s">
        <v>209</v>
      </c>
      <c r="C68" s="36"/>
      <c r="D68" s="36"/>
      <c r="E68" s="36"/>
      <c r="F68" s="36"/>
      <c r="G68" s="36"/>
      <c r="H68" s="36"/>
    </row>
    <row r="69" spans="1:8" ht="15">
      <c r="A69" s="63" t="s">
        <v>52</v>
      </c>
      <c r="B69" s="63" t="s">
        <v>209</v>
      </c>
      <c r="C69" s="36"/>
      <c r="D69" s="36"/>
      <c r="E69" s="36"/>
      <c r="F69" s="36"/>
      <c r="G69" s="36"/>
      <c r="H69" s="36"/>
    </row>
    <row r="70" spans="1:8" ht="15">
      <c r="A70" s="127" t="s">
        <v>407</v>
      </c>
      <c r="B70" s="126" t="s">
        <v>210</v>
      </c>
      <c r="C70" s="120">
        <v>0</v>
      </c>
      <c r="D70" s="120">
        <v>0</v>
      </c>
      <c r="E70" s="120">
        <v>0</v>
      </c>
      <c r="F70" s="120">
        <v>0</v>
      </c>
      <c r="G70" s="120">
        <v>0</v>
      </c>
      <c r="H70" s="120">
        <v>0</v>
      </c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9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41.140625" style="0" customWidth="1"/>
    <col min="3" max="3" width="14.57421875" style="0" customWidth="1"/>
    <col min="4" max="4" width="11.8515625" style="0" customWidth="1"/>
    <col min="5" max="5" width="16.28125" style="0" customWidth="1"/>
  </cols>
  <sheetData>
    <row r="1" spans="1:5" ht="15">
      <c r="A1" s="371" t="s">
        <v>1082</v>
      </c>
      <c r="B1" s="371"/>
      <c r="C1" s="371"/>
      <c r="D1" s="371"/>
      <c r="E1" s="371"/>
    </row>
    <row r="2" spans="1:5" ht="15">
      <c r="A2" s="372" t="s">
        <v>1060</v>
      </c>
      <c r="B2" s="373"/>
      <c r="C2" s="373"/>
      <c r="D2" s="373"/>
      <c r="E2" s="373"/>
    </row>
    <row r="3" spans="1:5" ht="15">
      <c r="A3" s="374" t="s">
        <v>1003</v>
      </c>
      <c r="B3" s="375"/>
      <c r="C3" s="375"/>
      <c r="D3" s="375"/>
      <c r="E3" s="375"/>
    </row>
    <row r="4" spans="1:5" ht="30" customHeight="1">
      <c r="A4" s="376" t="s">
        <v>1013</v>
      </c>
      <c r="B4" s="376"/>
      <c r="C4" s="376"/>
      <c r="D4" s="376"/>
      <c r="E4" s="376"/>
    </row>
    <row r="5" spans="1:5" ht="24.75" customHeight="1">
      <c r="A5" s="82" t="s">
        <v>807</v>
      </c>
      <c r="B5" s="82" t="s">
        <v>992</v>
      </c>
      <c r="C5" s="178" t="s">
        <v>993</v>
      </c>
      <c r="D5" s="178" t="s">
        <v>994</v>
      </c>
      <c r="E5" s="178" t="s">
        <v>995</v>
      </c>
    </row>
    <row r="6" spans="1:5" ht="55.5" customHeight="1">
      <c r="A6" s="179" t="s">
        <v>996</v>
      </c>
      <c r="B6" s="46" t="s">
        <v>139</v>
      </c>
      <c r="C6" s="180">
        <v>0</v>
      </c>
      <c r="D6" s="180">
        <v>0</v>
      </c>
      <c r="E6" s="180">
        <v>0</v>
      </c>
    </row>
    <row r="7" spans="1:5" ht="44.25" customHeight="1">
      <c r="A7" s="181" t="s">
        <v>997</v>
      </c>
      <c r="B7" s="46" t="s">
        <v>173</v>
      </c>
      <c r="C7" s="180">
        <v>0</v>
      </c>
      <c r="D7" s="180">
        <v>0</v>
      </c>
      <c r="E7" s="180">
        <v>0</v>
      </c>
    </row>
    <row r="8" spans="1:5" ht="24.75" customHeight="1">
      <c r="A8" s="81" t="s">
        <v>416</v>
      </c>
      <c r="B8" s="81" t="s">
        <v>94</v>
      </c>
      <c r="C8" s="180"/>
      <c r="D8" s="180">
        <v>139800</v>
      </c>
      <c r="E8" s="180"/>
    </row>
    <row r="9" spans="1:5" ht="31.5" customHeight="1">
      <c r="A9" s="81" t="s">
        <v>417</v>
      </c>
      <c r="B9" s="81" t="s">
        <v>94</v>
      </c>
      <c r="C9" s="180"/>
      <c r="D9" s="180"/>
      <c r="E9" s="180"/>
    </row>
    <row r="10" spans="1:5" ht="24.75" customHeight="1">
      <c r="A10" s="81" t="s">
        <v>418</v>
      </c>
      <c r="B10" s="81" t="s">
        <v>94</v>
      </c>
      <c r="C10" s="180"/>
      <c r="D10" s="180"/>
      <c r="E10" s="180"/>
    </row>
    <row r="11" spans="1:5" ht="24.75" customHeight="1">
      <c r="A11" s="81" t="s">
        <v>419</v>
      </c>
      <c r="B11" s="81" t="s">
        <v>94</v>
      </c>
      <c r="C11" s="180"/>
      <c r="D11" s="180"/>
      <c r="E11" s="180"/>
    </row>
    <row r="12" spans="1:5" ht="24.75" customHeight="1">
      <c r="A12" s="81" t="s">
        <v>367</v>
      </c>
      <c r="B12" s="81" t="s">
        <v>101</v>
      </c>
      <c r="C12" s="180"/>
      <c r="D12" s="180">
        <v>5460</v>
      </c>
      <c r="E12" s="180"/>
    </row>
    <row r="13" spans="1:5" ht="31.5" customHeight="1">
      <c r="A13" s="81" t="s">
        <v>365</v>
      </c>
      <c r="B13" s="81" t="s">
        <v>95</v>
      </c>
      <c r="C13" s="180"/>
      <c r="D13" s="180"/>
      <c r="E13" s="180"/>
    </row>
    <row r="14" spans="1:5" ht="31.5" customHeight="1">
      <c r="A14" s="81" t="s">
        <v>1006</v>
      </c>
      <c r="B14" s="81" t="s">
        <v>123</v>
      </c>
      <c r="C14" s="180"/>
      <c r="D14" s="180"/>
      <c r="E14" s="180"/>
    </row>
    <row r="15" spans="1:5" ht="53.25" customHeight="1">
      <c r="A15" s="181" t="s">
        <v>998</v>
      </c>
      <c r="B15" s="182" t="s">
        <v>999</v>
      </c>
      <c r="C15" s="180">
        <v>0</v>
      </c>
      <c r="D15" s="182">
        <f>SUM(D8:D14)</f>
        <v>145260</v>
      </c>
      <c r="E15" s="180">
        <v>0</v>
      </c>
    </row>
    <row r="16" spans="1:5" ht="24.75" customHeight="1">
      <c r="A16" s="179"/>
      <c r="B16" s="180" t="s">
        <v>127</v>
      </c>
      <c r="C16" s="180"/>
      <c r="D16" s="180"/>
      <c r="E16" s="180"/>
    </row>
    <row r="17" spans="1:5" ht="24.75" customHeight="1">
      <c r="A17" s="179"/>
      <c r="B17" s="180" t="s">
        <v>165</v>
      </c>
      <c r="C17" s="180"/>
      <c r="D17" s="180"/>
      <c r="E17" s="180"/>
    </row>
    <row r="18" spans="1:5" ht="65.25" customHeight="1">
      <c r="A18" s="179" t="s">
        <v>1000</v>
      </c>
      <c r="B18" s="182" t="s">
        <v>1001</v>
      </c>
      <c r="C18" s="180">
        <v>0</v>
      </c>
      <c r="D18" s="180">
        <v>0</v>
      </c>
      <c r="E18" s="180">
        <v>0</v>
      </c>
    </row>
    <row r="19" spans="1:5" ht="44.25" customHeight="1">
      <c r="A19" s="181" t="s">
        <v>1002</v>
      </c>
      <c r="B19" s="182"/>
      <c r="C19" s="180"/>
      <c r="D19" s="180"/>
      <c r="E19" s="180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7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5.75" customHeight="1"/>
  <cols>
    <col min="1" max="1" width="97.00390625" style="0" customWidth="1"/>
    <col min="2" max="2" width="13.00390625" style="0" customWidth="1"/>
    <col min="3" max="3" width="39.421875" style="0" customWidth="1"/>
  </cols>
  <sheetData>
    <row r="1" spans="1:3" ht="15.75" customHeight="1">
      <c r="A1" s="377" t="s">
        <v>1083</v>
      </c>
      <c r="B1" s="377"/>
      <c r="C1" s="377"/>
    </row>
    <row r="2" spans="1:3" ht="15.75" customHeight="1">
      <c r="A2" s="345" t="s">
        <v>1059</v>
      </c>
      <c r="B2" s="345"/>
      <c r="C2" s="345"/>
    </row>
    <row r="3" spans="1:3" ht="15.75" customHeight="1">
      <c r="A3" s="343" t="s">
        <v>1004</v>
      </c>
      <c r="B3" s="378"/>
      <c r="C3" s="378"/>
    </row>
    <row r="4" spans="1:3" ht="15.75" customHeight="1">
      <c r="A4" s="153"/>
      <c r="B4" s="183"/>
      <c r="C4" s="183"/>
    </row>
    <row r="5" spans="1:3" ht="15.75" customHeight="1">
      <c r="A5" s="154" t="s">
        <v>563</v>
      </c>
      <c r="B5" s="154"/>
      <c r="C5" s="154" t="s">
        <v>1013</v>
      </c>
    </row>
    <row r="6" spans="1:3" ht="15.75" customHeight="1">
      <c r="A6" s="155" t="s">
        <v>537</v>
      </c>
      <c r="B6" s="3" t="s">
        <v>808</v>
      </c>
      <c r="C6" s="184" t="s">
        <v>1005</v>
      </c>
    </row>
    <row r="7" spans="1:3" ht="15.75" customHeight="1">
      <c r="A7" s="17" t="s">
        <v>483</v>
      </c>
      <c r="B7" s="6" t="s">
        <v>912</v>
      </c>
      <c r="C7" s="297"/>
    </row>
    <row r="8" spans="1:3" ht="15.75" customHeight="1">
      <c r="A8" s="17" t="s">
        <v>484</v>
      </c>
      <c r="B8" s="6" t="s">
        <v>912</v>
      </c>
      <c r="C8" s="297"/>
    </row>
    <row r="9" spans="1:3" ht="15.75" customHeight="1">
      <c r="A9" s="17" t="s">
        <v>485</v>
      </c>
      <c r="B9" s="6" t="s">
        <v>912</v>
      </c>
      <c r="C9" s="297"/>
    </row>
    <row r="10" spans="1:3" ht="15.75" customHeight="1">
      <c r="A10" s="17" t="s">
        <v>486</v>
      </c>
      <c r="B10" s="6" t="s">
        <v>912</v>
      </c>
      <c r="C10" s="297"/>
    </row>
    <row r="11" spans="1:3" ht="15.75" customHeight="1">
      <c r="A11" s="17" t="s">
        <v>487</v>
      </c>
      <c r="B11" s="6" t="s">
        <v>912</v>
      </c>
      <c r="C11" s="297"/>
    </row>
    <row r="12" spans="1:3" ht="15.75" customHeight="1">
      <c r="A12" s="17" t="s">
        <v>488</v>
      </c>
      <c r="B12" s="6" t="s">
        <v>912</v>
      </c>
      <c r="C12" s="297"/>
    </row>
    <row r="13" spans="1:3" ht="15.75" customHeight="1">
      <c r="A13" s="17" t="s">
        <v>489</v>
      </c>
      <c r="B13" s="6" t="s">
        <v>912</v>
      </c>
      <c r="C13" s="297"/>
    </row>
    <row r="14" spans="1:3" ht="15.75" customHeight="1">
      <c r="A14" s="17" t="s">
        <v>490</v>
      </c>
      <c r="B14" s="6" t="s">
        <v>912</v>
      </c>
      <c r="C14" s="297"/>
    </row>
    <row r="15" spans="1:3" ht="15.75" customHeight="1">
      <c r="A15" s="17" t="s">
        <v>491</v>
      </c>
      <c r="B15" s="6" t="s">
        <v>912</v>
      </c>
      <c r="C15" s="297"/>
    </row>
    <row r="16" spans="1:3" ht="15.75" customHeight="1">
      <c r="A16" s="17" t="s">
        <v>492</v>
      </c>
      <c r="B16" s="6" t="s">
        <v>912</v>
      </c>
      <c r="C16" s="297"/>
    </row>
    <row r="17" spans="1:3" ht="15.75" customHeight="1">
      <c r="A17" s="15" t="s">
        <v>287</v>
      </c>
      <c r="B17" s="10" t="s">
        <v>912</v>
      </c>
      <c r="C17" s="297">
        <f>SUM(C7:C16)</f>
        <v>0</v>
      </c>
    </row>
    <row r="18" spans="1:3" ht="15.75" customHeight="1">
      <c r="A18" s="17" t="s">
        <v>483</v>
      </c>
      <c r="B18" s="6" t="s">
        <v>913</v>
      </c>
      <c r="C18" s="297"/>
    </row>
    <row r="19" spans="1:3" ht="15.75" customHeight="1">
      <c r="A19" s="17" t="s">
        <v>484</v>
      </c>
      <c r="B19" s="6" t="s">
        <v>913</v>
      </c>
      <c r="C19" s="297"/>
    </row>
    <row r="20" spans="1:3" ht="15.75" customHeight="1">
      <c r="A20" s="17" t="s">
        <v>485</v>
      </c>
      <c r="B20" s="6" t="s">
        <v>913</v>
      </c>
      <c r="C20" s="297"/>
    </row>
    <row r="21" spans="1:3" ht="15.75" customHeight="1">
      <c r="A21" s="17" t="s">
        <v>486</v>
      </c>
      <c r="B21" s="6" t="s">
        <v>913</v>
      </c>
      <c r="C21" s="297"/>
    </row>
    <row r="22" spans="1:3" ht="15.75" customHeight="1">
      <c r="A22" s="17" t="s">
        <v>487</v>
      </c>
      <c r="B22" s="6" t="s">
        <v>913</v>
      </c>
      <c r="C22" s="297"/>
    </row>
    <row r="23" spans="1:3" ht="15.75" customHeight="1">
      <c r="A23" s="17" t="s">
        <v>488</v>
      </c>
      <c r="B23" s="6" t="s">
        <v>913</v>
      </c>
      <c r="C23" s="297"/>
    </row>
    <row r="24" spans="1:3" ht="15.75" customHeight="1">
      <c r="A24" s="17" t="s">
        <v>489</v>
      </c>
      <c r="B24" s="6" t="s">
        <v>913</v>
      </c>
      <c r="C24" s="297"/>
    </row>
    <row r="25" spans="1:3" ht="15.75" customHeight="1">
      <c r="A25" s="17" t="s">
        <v>490</v>
      </c>
      <c r="B25" s="6" t="s">
        <v>913</v>
      </c>
      <c r="C25" s="297"/>
    </row>
    <row r="26" spans="1:3" ht="15.75" customHeight="1">
      <c r="A26" s="17" t="s">
        <v>491</v>
      </c>
      <c r="B26" s="6" t="s">
        <v>913</v>
      </c>
      <c r="C26" s="297"/>
    </row>
    <row r="27" spans="1:3" ht="15.75" customHeight="1">
      <c r="A27" s="17" t="s">
        <v>492</v>
      </c>
      <c r="B27" s="6" t="s">
        <v>913</v>
      </c>
      <c r="C27" s="297"/>
    </row>
    <row r="28" spans="1:3" ht="15.75" customHeight="1">
      <c r="A28" s="15" t="s">
        <v>288</v>
      </c>
      <c r="B28" s="10" t="s">
        <v>913</v>
      </c>
      <c r="C28" s="297">
        <f>SUM(C18:C27)</f>
        <v>0</v>
      </c>
    </row>
    <row r="29" spans="1:3" ht="15.75" customHeight="1">
      <c r="A29" s="17" t="s">
        <v>483</v>
      </c>
      <c r="B29" s="6" t="s">
        <v>914</v>
      </c>
      <c r="C29" s="297">
        <v>2000000</v>
      </c>
    </row>
    <row r="30" spans="1:3" ht="15.75" customHeight="1">
      <c r="A30" s="17" t="s">
        <v>484</v>
      </c>
      <c r="B30" s="6" t="s">
        <v>914</v>
      </c>
      <c r="C30" s="297"/>
    </row>
    <row r="31" spans="1:3" ht="15.75" customHeight="1">
      <c r="A31" s="17" t="s">
        <v>485</v>
      </c>
      <c r="B31" s="6" t="s">
        <v>914</v>
      </c>
      <c r="C31" s="297"/>
    </row>
    <row r="32" spans="1:3" ht="15.75" customHeight="1">
      <c r="A32" s="17" t="s">
        <v>486</v>
      </c>
      <c r="B32" s="6" t="s">
        <v>914</v>
      </c>
      <c r="C32" s="297"/>
    </row>
    <row r="33" spans="1:3" ht="15.75" customHeight="1">
      <c r="A33" s="17" t="s">
        <v>487</v>
      </c>
      <c r="B33" s="6" t="s">
        <v>914</v>
      </c>
      <c r="C33" s="297"/>
    </row>
    <row r="34" spans="1:3" ht="15.75" customHeight="1">
      <c r="A34" s="17" t="s">
        <v>488</v>
      </c>
      <c r="B34" s="6" t="s">
        <v>914</v>
      </c>
      <c r="C34" s="297"/>
    </row>
    <row r="35" spans="1:3" ht="15.75" customHeight="1">
      <c r="A35" s="17" t="s">
        <v>489</v>
      </c>
      <c r="B35" s="6" t="s">
        <v>914</v>
      </c>
      <c r="C35" s="297">
        <v>43404942</v>
      </c>
    </row>
    <row r="36" spans="1:3" ht="15.75" customHeight="1">
      <c r="A36" s="17" t="s">
        <v>490</v>
      </c>
      <c r="B36" s="6" t="s">
        <v>914</v>
      </c>
      <c r="C36" s="297">
        <v>40147000</v>
      </c>
    </row>
    <row r="37" spans="1:3" ht="15.75" customHeight="1">
      <c r="A37" s="17" t="s">
        <v>491</v>
      </c>
      <c r="B37" s="6" t="s">
        <v>914</v>
      </c>
      <c r="C37" s="297"/>
    </row>
    <row r="38" spans="1:3" ht="15.75" customHeight="1">
      <c r="A38" s="17" t="s">
        <v>492</v>
      </c>
      <c r="B38" s="6" t="s">
        <v>914</v>
      </c>
      <c r="C38" s="297"/>
    </row>
    <row r="39" spans="1:3" ht="15.75" customHeight="1">
      <c r="A39" s="15" t="s">
        <v>289</v>
      </c>
      <c r="B39" s="10" t="s">
        <v>914</v>
      </c>
      <c r="C39" s="194">
        <f>SUM(C29:C38)</f>
        <v>85551942</v>
      </c>
    </row>
    <row r="40" spans="1:3" ht="15.75" customHeight="1">
      <c r="A40" s="17" t="s">
        <v>493</v>
      </c>
      <c r="B40" s="5" t="s">
        <v>917</v>
      </c>
      <c r="C40" s="297"/>
    </row>
    <row r="41" spans="1:3" ht="15.75" customHeight="1">
      <c r="A41" s="17" t="s">
        <v>494</v>
      </c>
      <c r="B41" s="5" t="s">
        <v>917</v>
      </c>
      <c r="C41" s="297"/>
    </row>
    <row r="42" spans="1:3" ht="15.75" customHeight="1">
      <c r="A42" s="17" t="s">
        <v>495</v>
      </c>
      <c r="B42" s="5" t="s">
        <v>917</v>
      </c>
      <c r="C42" s="297">
        <v>2000000</v>
      </c>
    </row>
    <row r="43" spans="1:3" ht="15.75" customHeight="1">
      <c r="A43" s="5" t="s">
        <v>496</v>
      </c>
      <c r="B43" s="5" t="s">
        <v>917</v>
      </c>
      <c r="C43" s="297"/>
    </row>
    <row r="44" spans="1:3" ht="15.75" customHeight="1">
      <c r="A44" s="5" t="s">
        <v>497</v>
      </c>
      <c r="B44" s="5" t="s">
        <v>917</v>
      </c>
      <c r="C44" s="297"/>
    </row>
    <row r="45" spans="1:3" ht="15.75" customHeight="1">
      <c r="A45" s="5" t="s">
        <v>498</v>
      </c>
      <c r="B45" s="5" t="s">
        <v>917</v>
      </c>
      <c r="C45" s="297">
        <v>2000000</v>
      </c>
    </row>
    <row r="46" spans="1:3" ht="15.75" customHeight="1">
      <c r="A46" s="17" t="s">
        <v>499</v>
      </c>
      <c r="B46" s="5" t="s">
        <v>917</v>
      </c>
      <c r="C46" s="297"/>
    </row>
    <row r="47" spans="1:3" ht="15.75" customHeight="1">
      <c r="A47" s="17" t="s">
        <v>500</v>
      </c>
      <c r="B47" s="5" t="s">
        <v>917</v>
      </c>
      <c r="C47" s="297"/>
    </row>
    <row r="48" spans="1:3" ht="15.75" customHeight="1">
      <c r="A48" s="17" t="s">
        <v>501</v>
      </c>
      <c r="B48" s="5" t="s">
        <v>917</v>
      </c>
      <c r="C48" s="297"/>
    </row>
    <row r="49" spans="1:3" ht="15.75" customHeight="1">
      <c r="A49" s="17" t="s">
        <v>502</v>
      </c>
      <c r="B49" s="5" t="s">
        <v>917</v>
      </c>
      <c r="C49" s="297"/>
    </row>
    <row r="50" spans="1:3" ht="15.75" customHeight="1">
      <c r="A50" s="15" t="s">
        <v>291</v>
      </c>
      <c r="B50" s="10" t="s">
        <v>917</v>
      </c>
      <c r="C50" s="298">
        <f>SUM(C40:C49)</f>
        <v>4000000</v>
      </c>
    </row>
    <row r="51" spans="1:3" ht="15.75" customHeight="1">
      <c r="A51" s="17" t="s">
        <v>493</v>
      </c>
      <c r="B51" s="5" t="s">
        <v>923</v>
      </c>
      <c r="C51" s="297"/>
    </row>
    <row r="52" spans="1:3" ht="15.75" customHeight="1">
      <c r="A52" s="17" t="s">
        <v>494</v>
      </c>
      <c r="B52" s="5" t="s">
        <v>923</v>
      </c>
      <c r="C52" s="297">
        <v>16851115</v>
      </c>
    </row>
    <row r="53" spans="1:3" ht="15.75" customHeight="1">
      <c r="A53" s="17" t="s">
        <v>495</v>
      </c>
      <c r="B53" s="5" t="s">
        <v>923</v>
      </c>
      <c r="C53" s="297">
        <v>1000000</v>
      </c>
    </row>
    <row r="54" spans="1:3" ht="15.75" customHeight="1">
      <c r="A54" s="5" t="s">
        <v>496</v>
      </c>
      <c r="B54" s="5" t="s">
        <v>923</v>
      </c>
      <c r="C54" s="297"/>
    </row>
    <row r="55" spans="1:3" ht="15.75" customHeight="1">
      <c r="A55" s="5" t="s">
        <v>497</v>
      </c>
      <c r="B55" s="5" t="s">
        <v>923</v>
      </c>
      <c r="C55" s="297"/>
    </row>
    <row r="56" spans="1:3" ht="15.75" customHeight="1">
      <c r="A56" s="5" t="s">
        <v>498</v>
      </c>
      <c r="B56" s="5" t="s">
        <v>923</v>
      </c>
      <c r="C56" s="297">
        <v>57991889</v>
      </c>
    </row>
    <row r="57" spans="1:3" ht="15.75" customHeight="1">
      <c r="A57" s="17" t="s">
        <v>499</v>
      </c>
      <c r="B57" s="5" t="s">
        <v>923</v>
      </c>
      <c r="C57" s="297">
        <v>9216600</v>
      </c>
    </row>
    <row r="58" spans="1:3" ht="15.75" customHeight="1">
      <c r="A58" s="17" t="s">
        <v>503</v>
      </c>
      <c r="B58" s="5" t="s">
        <v>923</v>
      </c>
      <c r="C58" s="297"/>
    </row>
    <row r="59" spans="1:3" ht="15.75" customHeight="1">
      <c r="A59" s="17" t="s">
        <v>501</v>
      </c>
      <c r="B59" s="5" t="s">
        <v>923</v>
      </c>
      <c r="C59" s="297"/>
    </row>
    <row r="60" spans="1:3" ht="15.75" customHeight="1">
      <c r="A60" s="17" t="s">
        <v>502</v>
      </c>
      <c r="B60" s="5" t="s">
        <v>923</v>
      </c>
      <c r="C60" s="297"/>
    </row>
    <row r="61" spans="1:3" ht="15.75" customHeight="1">
      <c r="A61" s="20" t="s">
        <v>292</v>
      </c>
      <c r="B61" s="9" t="s">
        <v>923</v>
      </c>
      <c r="C61" s="194">
        <f>SUM(C51:C60)</f>
        <v>85059604</v>
      </c>
    </row>
    <row r="62" spans="1:3" ht="15.75" customHeight="1">
      <c r="A62" s="17" t="s">
        <v>483</v>
      </c>
      <c r="B62" s="6" t="s">
        <v>5</v>
      </c>
      <c r="C62" s="297"/>
    </row>
    <row r="63" spans="1:3" ht="15.75" customHeight="1">
      <c r="A63" s="17" t="s">
        <v>484</v>
      </c>
      <c r="B63" s="6" t="s">
        <v>5</v>
      </c>
      <c r="C63" s="297"/>
    </row>
    <row r="64" spans="1:3" ht="15.75" customHeight="1">
      <c r="A64" s="17" t="s">
        <v>485</v>
      </c>
      <c r="B64" s="6" t="s">
        <v>5</v>
      </c>
      <c r="C64" s="297"/>
    </row>
    <row r="65" spans="1:3" ht="15.75" customHeight="1">
      <c r="A65" s="17" t="s">
        <v>486</v>
      </c>
      <c r="B65" s="6" t="s">
        <v>5</v>
      </c>
      <c r="C65" s="297"/>
    </row>
    <row r="66" spans="1:3" ht="15.75" customHeight="1">
      <c r="A66" s="17" t="s">
        <v>487</v>
      </c>
      <c r="B66" s="6" t="s">
        <v>5</v>
      </c>
      <c r="C66" s="297"/>
    </row>
    <row r="67" spans="1:3" ht="15.75" customHeight="1">
      <c r="A67" s="17" t="s">
        <v>488</v>
      </c>
      <c r="B67" s="6" t="s">
        <v>5</v>
      </c>
      <c r="C67" s="297"/>
    </row>
    <row r="68" spans="1:3" ht="15.75" customHeight="1">
      <c r="A68" s="17" t="s">
        <v>489</v>
      </c>
      <c r="B68" s="6" t="s">
        <v>5</v>
      </c>
      <c r="C68" s="297"/>
    </row>
    <row r="69" spans="1:3" ht="15.75" customHeight="1">
      <c r="A69" s="17" t="s">
        <v>490</v>
      </c>
      <c r="B69" s="6" t="s">
        <v>5</v>
      </c>
      <c r="C69" s="297"/>
    </row>
    <row r="70" spans="1:3" ht="15.75" customHeight="1">
      <c r="A70" s="17" t="s">
        <v>491</v>
      </c>
      <c r="B70" s="6" t="s">
        <v>5</v>
      </c>
      <c r="C70" s="297"/>
    </row>
    <row r="71" spans="1:3" ht="15.75" customHeight="1">
      <c r="A71" s="17" t="s">
        <v>492</v>
      </c>
      <c r="B71" s="6" t="s">
        <v>5</v>
      </c>
      <c r="C71" s="297"/>
    </row>
    <row r="72" spans="1:3" ht="15.75" customHeight="1">
      <c r="A72" s="15" t="s">
        <v>303</v>
      </c>
      <c r="B72" s="10" t="s">
        <v>5</v>
      </c>
      <c r="C72" s="297">
        <f>SUM(C62:C71)</f>
        <v>0</v>
      </c>
    </row>
    <row r="73" spans="1:3" ht="15.75" customHeight="1">
      <c r="A73" s="17" t="s">
        <v>483</v>
      </c>
      <c r="B73" s="6" t="s">
        <v>6</v>
      </c>
      <c r="C73" s="297"/>
    </row>
    <row r="74" spans="1:3" ht="15.75" customHeight="1">
      <c r="A74" s="17" t="s">
        <v>484</v>
      </c>
      <c r="B74" s="6" t="s">
        <v>6</v>
      </c>
      <c r="C74" s="297"/>
    </row>
    <row r="75" spans="1:3" ht="15.75" customHeight="1">
      <c r="A75" s="17" t="s">
        <v>485</v>
      </c>
      <c r="B75" s="6" t="s">
        <v>6</v>
      </c>
      <c r="C75" s="297"/>
    </row>
    <row r="76" spans="1:3" ht="15.75" customHeight="1">
      <c r="A76" s="17" t="s">
        <v>486</v>
      </c>
      <c r="B76" s="6" t="s">
        <v>6</v>
      </c>
      <c r="C76" s="297"/>
    </row>
    <row r="77" spans="1:3" ht="15.75" customHeight="1">
      <c r="A77" s="17" t="s">
        <v>487</v>
      </c>
      <c r="B77" s="6" t="s">
        <v>6</v>
      </c>
      <c r="C77" s="297"/>
    </row>
    <row r="78" spans="1:3" ht="15.75" customHeight="1">
      <c r="A78" s="17" t="s">
        <v>488</v>
      </c>
      <c r="B78" s="6" t="s">
        <v>6</v>
      </c>
      <c r="C78" s="297"/>
    </row>
    <row r="79" spans="1:3" ht="15.75" customHeight="1">
      <c r="A79" s="17" t="s">
        <v>489</v>
      </c>
      <c r="B79" s="6" t="s">
        <v>6</v>
      </c>
      <c r="C79" s="297"/>
    </row>
    <row r="80" spans="1:3" ht="15.75" customHeight="1">
      <c r="A80" s="17" t="s">
        <v>490</v>
      </c>
      <c r="B80" s="6" t="s">
        <v>6</v>
      </c>
      <c r="C80" s="297"/>
    </row>
    <row r="81" spans="1:3" ht="15.75" customHeight="1">
      <c r="A81" s="17" t="s">
        <v>491</v>
      </c>
      <c r="B81" s="6" t="s">
        <v>6</v>
      </c>
      <c r="C81" s="297"/>
    </row>
    <row r="82" spans="1:3" ht="15.75" customHeight="1">
      <c r="A82" s="17" t="s">
        <v>492</v>
      </c>
      <c r="B82" s="6" t="s">
        <v>6</v>
      </c>
      <c r="C82" s="297"/>
    </row>
    <row r="83" spans="1:3" ht="15.75" customHeight="1">
      <c r="A83" s="15" t="s">
        <v>302</v>
      </c>
      <c r="B83" s="10" t="s">
        <v>6</v>
      </c>
      <c r="C83" s="194">
        <f>SUM(C73:C82)</f>
        <v>0</v>
      </c>
    </row>
    <row r="84" spans="1:3" ht="15.75" customHeight="1">
      <c r="A84" s="17" t="s">
        <v>483</v>
      </c>
      <c r="B84" s="6" t="s">
        <v>7</v>
      </c>
      <c r="C84" s="297"/>
    </row>
    <row r="85" spans="1:3" ht="15.75" customHeight="1">
      <c r="A85" s="17" t="s">
        <v>484</v>
      </c>
      <c r="B85" s="6" t="s">
        <v>7</v>
      </c>
      <c r="C85" s="297"/>
    </row>
    <row r="86" spans="1:3" ht="15.75" customHeight="1">
      <c r="A86" s="17" t="s">
        <v>485</v>
      </c>
      <c r="B86" s="6" t="s">
        <v>7</v>
      </c>
      <c r="C86" s="297"/>
    </row>
    <row r="87" spans="1:3" ht="15.75" customHeight="1">
      <c r="A87" s="17" t="s">
        <v>486</v>
      </c>
      <c r="B87" s="6" t="s">
        <v>7</v>
      </c>
      <c r="C87" s="297"/>
    </row>
    <row r="88" spans="1:3" ht="15.75" customHeight="1">
      <c r="A88" s="17" t="s">
        <v>487</v>
      </c>
      <c r="B88" s="6" t="s">
        <v>7</v>
      </c>
      <c r="C88" s="297"/>
    </row>
    <row r="89" spans="1:3" ht="15.75" customHeight="1">
      <c r="A89" s="17" t="s">
        <v>488</v>
      </c>
      <c r="B89" s="6" t="s">
        <v>7</v>
      </c>
      <c r="C89" s="297"/>
    </row>
    <row r="90" spans="1:3" ht="15.75" customHeight="1">
      <c r="A90" s="17" t="s">
        <v>489</v>
      </c>
      <c r="B90" s="6" t="s">
        <v>7</v>
      </c>
      <c r="C90" s="297"/>
    </row>
    <row r="91" spans="1:3" ht="15.75" customHeight="1">
      <c r="A91" s="17" t="s">
        <v>490</v>
      </c>
      <c r="B91" s="6" t="s">
        <v>7</v>
      </c>
      <c r="C91" s="297">
        <v>11634253</v>
      </c>
    </row>
    <row r="92" spans="1:3" ht="15.75" customHeight="1">
      <c r="A92" s="17" t="s">
        <v>491</v>
      </c>
      <c r="B92" s="6" t="s">
        <v>7</v>
      </c>
      <c r="C92" s="297"/>
    </row>
    <row r="93" spans="1:3" ht="15.75" customHeight="1">
      <c r="A93" s="17" t="s">
        <v>492</v>
      </c>
      <c r="B93" s="6" t="s">
        <v>7</v>
      </c>
      <c r="C93" s="297"/>
    </row>
    <row r="94" spans="1:3" ht="15.75" customHeight="1">
      <c r="A94" s="15" t="s">
        <v>301</v>
      </c>
      <c r="B94" s="10" t="s">
        <v>7</v>
      </c>
      <c r="C94" s="194">
        <f>SUM(C84:C93)</f>
        <v>11634253</v>
      </c>
    </row>
    <row r="95" spans="1:3" ht="15.75" customHeight="1">
      <c r="A95" s="17" t="s">
        <v>493</v>
      </c>
      <c r="B95" s="5" t="s">
        <v>9</v>
      </c>
      <c r="C95" s="297"/>
    </row>
    <row r="96" spans="1:3" ht="15.75" customHeight="1">
      <c r="A96" s="17" t="s">
        <v>494</v>
      </c>
      <c r="B96" s="6" t="s">
        <v>9</v>
      </c>
      <c r="C96" s="297"/>
    </row>
    <row r="97" spans="1:3" ht="15.75" customHeight="1">
      <c r="A97" s="17" t="s">
        <v>495</v>
      </c>
      <c r="B97" s="5" t="s">
        <v>9</v>
      </c>
      <c r="C97" s="297"/>
    </row>
    <row r="98" spans="1:3" ht="15.75" customHeight="1">
      <c r="A98" s="5" t="s">
        <v>496</v>
      </c>
      <c r="B98" s="6" t="s">
        <v>9</v>
      </c>
      <c r="C98" s="297"/>
    </row>
    <row r="99" spans="1:3" ht="15.75" customHeight="1">
      <c r="A99" s="5" t="s">
        <v>497</v>
      </c>
      <c r="B99" s="5" t="s">
        <v>9</v>
      </c>
      <c r="C99" s="297"/>
    </row>
    <row r="100" spans="1:3" ht="15.75" customHeight="1">
      <c r="A100" s="5" t="s">
        <v>498</v>
      </c>
      <c r="B100" s="6" t="s">
        <v>9</v>
      </c>
      <c r="C100" s="297">
        <v>38925450</v>
      </c>
    </row>
    <row r="101" spans="1:3" ht="15.75" customHeight="1">
      <c r="A101" s="17" t="s">
        <v>499</v>
      </c>
      <c r="B101" s="5" t="s">
        <v>9</v>
      </c>
      <c r="C101" s="297"/>
    </row>
    <row r="102" spans="1:3" ht="15.75" customHeight="1">
      <c r="A102" s="17" t="s">
        <v>503</v>
      </c>
      <c r="B102" s="6" t="s">
        <v>9</v>
      </c>
      <c r="C102" s="297"/>
    </row>
    <row r="103" spans="1:3" ht="15.75" customHeight="1">
      <c r="A103" s="17" t="s">
        <v>501</v>
      </c>
      <c r="B103" s="5" t="s">
        <v>9</v>
      </c>
      <c r="C103" s="297"/>
    </row>
    <row r="104" spans="1:3" ht="15.75" customHeight="1">
      <c r="A104" s="17" t="s">
        <v>502</v>
      </c>
      <c r="B104" s="6" t="s">
        <v>9</v>
      </c>
      <c r="C104" s="297"/>
    </row>
    <row r="105" spans="1:3" ht="15.75" customHeight="1">
      <c r="A105" s="15" t="s">
        <v>299</v>
      </c>
      <c r="B105" s="10" t="s">
        <v>9</v>
      </c>
      <c r="C105" s="194">
        <f>SUM(C95:C104)</f>
        <v>38925450</v>
      </c>
    </row>
    <row r="106" spans="1:3" ht="15.75" customHeight="1">
      <c r="A106" s="17" t="s">
        <v>493</v>
      </c>
      <c r="B106" s="5" t="s">
        <v>968</v>
      </c>
      <c r="C106" s="297"/>
    </row>
    <row r="107" spans="1:3" ht="15.75" customHeight="1">
      <c r="A107" s="17" t="s">
        <v>494</v>
      </c>
      <c r="B107" s="5" t="s">
        <v>968</v>
      </c>
      <c r="C107" s="297"/>
    </row>
    <row r="108" spans="1:3" ht="15.75" customHeight="1">
      <c r="A108" s="17" t="s">
        <v>495</v>
      </c>
      <c r="B108" s="5" t="s">
        <v>968</v>
      </c>
      <c r="C108" s="297"/>
    </row>
    <row r="109" spans="1:3" ht="15.75" customHeight="1">
      <c r="A109" s="5" t="s">
        <v>496</v>
      </c>
      <c r="B109" s="5" t="s">
        <v>968</v>
      </c>
      <c r="C109" s="297"/>
    </row>
    <row r="110" spans="1:3" ht="15.75" customHeight="1">
      <c r="A110" s="5" t="s">
        <v>497</v>
      </c>
      <c r="B110" s="5" t="s">
        <v>968</v>
      </c>
      <c r="C110" s="297"/>
    </row>
    <row r="111" spans="1:3" ht="15.75" customHeight="1">
      <c r="A111" s="5" t="s">
        <v>498</v>
      </c>
      <c r="B111" s="5" t="s">
        <v>968</v>
      </c>
      <c r="C111" s="297">
        <v>39940210</v>
      </c>
    </row>
    <row r="112" spans="1:3" ht="15.75" customHeight="1">
      <c r="A112" s="17" t="s">
        <v>499</v>
      </c>
      <c r="B112" s="5" t="s">
        <v>968</v>
      </c>
      <c r="C112" s="297"/>
    </row>
    <row r="113" spans="1:3" ht="15.75" customHeight="1">
      <c r="A113" s="17" t="s">
        <v>503</v>
      </c>
      <c r="B113" s="5" t="s">
        <v>968</v>
      </c>
      <c r="C113" s="297"/>
    </row>
    <row r="114" spans="1:3" ht="15.75" customHeight="1">
      <c r="A114" s="17" t="s">
        <v>501</v>
      </c>
      <c r="B114" s="5" t="s">
        <v>968</v>
      </c>
      <c r="C114" s="297"/>
    </row>
    <row r="115" spans="1:3" ht="15.75" customHeight="1">
      <c r="A115" s="17" t="s">
        <v>502</v>
      </c>
      <c r="B115" s="5" t="s">
        <v>968</v>
      </c>
      <c r="C115" s="297"/>
    </row>
    <row r="116" spans="1:3" ht="15.75" customHeight="1">
      <c r="A116" s="20" t="s">
        <v>340</v>
      </c>
      <c r="B116" s="9" t="s">
        <v>968</v>
      </c>
      <c r="C116" s="194">
        <f>SUM(C106:C115)</f>
        <v>39940210</v>
      </c>
    </row>
    <row r="117" spans="1:3" ht="15.75" customHeight="1">
      <c r="A117" s="154"/>
      <c r="B117" s="154"/>
      <c r="C117" s="15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58" r:id="rId1"/>
  <rowBreaks count="1" manualBreakCount="1">
    <brk id="48" max="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6"/>
  <sheetViews>
    <sheetView view="pageBreakPreview" zoomScale="120" zoomScaleSheetLayoutView="120" zoomScalePageLayoutView="0" workbookViewId="0" topLeftCell="A1">
      <selection activeCell="A1" sqref="A1:C1"/>
    </sheetView>
  </sheetViews>
  <sheetFormatPr defaultColWidth="9.140625" defaultRowHeight="15.75" customHeight="1"/>
  <cols>
    <col min="1" max="1" width="85.7109375" style="0" customWidth="1"/>
    <col min="2" max="2" width="17.140625" style="0" customWidth="1"/>
    <col min="3" max="3" width="21.8515625" style="0" customWidth="1"/>
  </cols>
  <sheetData>
    <row r="1" spans="1:3" ht="15.75" customHeight="1">
      <c r="A1" s="377" t="s">
        <v>1084</v>
      </c>
      <c r="B1" s="377"/>
      <c r="C1" s="377"/>
    </row>
    <row r="2" spans="1:3" ht="15.75" customHeight="1">
      <c r="A2" s="345" t="s">
        <v>1059</v>
      </c>
      <c r="B2" s="378"/>
      <c r="C2" s="378"/>
    </row>
    <row r="3" spans="1:3" ht="15.75" customHeight="1">
      <c r="A3" s="343" t="s">
        <v>1048</v>
      </c>
      <c r="B3" s="378"/>
      <c r="C3" s="378"/>
    </row>
    <row r="4" spans="1:3" ht="15.75" customHeight="1">
      <c r="A4" s="153"/>
      <c r="B4" s="183"/>
      <c r="C4" s="183"/>
    </row>
    <row r="5" spans="1:3" ht="15.75" customHeight="1">
      <c r="A5" s="154"/>
      <c r="B5" s="154"/>
      <c r="C5" s="154" t="s">
        <v>1013</v>
      </c>
    </row>
    <row r="6" spans="1:3" ht="15.75" customHeight="1">
      <c r="A6" s="155" t="s">
        <v>537</v>
      </c>
      <c r="B6" s="3" t="s">
        <v>808</v>
      </c>
      <c r="C6" s="184" t="s">
        <v>1005</v>
      </c>
    </row>
    <row r="7" spans="1:3" ht="15.75" customHeight="1">
      <c r="A7" s="17" t="s">
        <v>504</v>
      </c>
      <c r="B7" s="6" t="s">
        <v>74</v>
      </c>
      <c r="C7" s="297"/>
    </row>
    <row r="8" spans="1:3" ht="15.75" customHeight="1">
      <c r="A8" s="17" t="s">
        <v>513</v>
      </c>
      <c r="B8" s="6" t="s">
        <v>74</v>
      </c>
      <c r="C8" s="297"/>
    </row>
    <row r="9" spans="1:3" ht="15.75" customHeight="1">
      <c r="A9" s="17" t="s">
        <v>514</v>
      </c>
      <c r="B9" s="6" t="s">
        <v>74</v>
      </c>
      <c r="C9" s="297"/>
    </row>
    <row r="10" spans="1:3" ht="15.75" customHeight="1">
      <c r="A10" s="17" t="s">
        <v>512</v>
      </c>
      <c r="B10" s="6" t="s">
        <v>74</v>
      </c>
      <c r="C10" s="297"/>
    </row>
    <row r="11" spans="1:3" ht="15.75" customHeight="1">
      <c r="A11" s="17" t="s">
        <v>511</v>
      </c>
      <c r="B11" s="6" t="s">
        <v>74</v>
      </c>
      <c r="C11" s="297"/>
    </row>
    <row r="12" spans="1:3" ht="15.75" customHeight="1">
      <c r="A12" s="17" t="s">
        <v>510</v>
      </c>
      <c r="B12" s="6" t="s">
        <v>74</v>
      </c>
      <c r="C12" s="297"/>
    </row>
    <row r="13" spans="1:3" ht="15.75" customHeight="1">
      <c r="A13" s="17" t="s">
        <v>505</v>
      </c>
      <c r="B13" s="6" t="s">
        <v>74</v>
      </c>
      <c r="C13" s="297"/>
    </row>
    <row r="14" spans="1:3" ht="15.75" customHeight="1">
      <c r="A14" s="17" t="s">
        <v>506</v>
      </c>
      <c r="B14" s="6" t="s">
        <v>74</v>
      </c>
      <c r="C14" s="297"/>
    </row>
    <row r="15" spans="1:3" ht="15.75" customHeight="1">
      <c r="A15" s="17" t="s">
        <v>507</v>
      </c>
      <c r="B15" s="6" t="s">
        <v>74</v>
      </c>
      <c r="C15" s="297"/>
    </row>
    <row r="16" spans="1:3" ht="15.75" customHeight="1">
      <c r="A16" s="17" t="s">
        <v>508</v>
      </c>
      <c r="B16" s="6" t="s">
        <v>74</v>
      </c>
      <c r="C16" s="297"/>
    </row>
    <row r="17" spans="1:3" ht="15.75" customHeight="1">
      <c r="A17" s="9" t="s">
        <v>354</v>
      </c>
      <c r="B17" s="10" t="s">
        <v>74</v>
      </c>
      <c r="C17" s="297">
        <f>SUM(C7:C16)</f>
        <v>0</v>
      </c>
    </row>
    <row r="18" spans="1:3" ht="15.75" customHeight="1">
      <c r="A18" s="17" t="s">
        <v>504</v>
      </c>
      <c r="B18" s="6" t="s">
        <v>75</v>
      </c>
      <c r="C18" s="297"/>
    </row>
    <row r="19" spans="1:3" ht="15.75" customHeight="1">
      <c r="A19" s="17" t="s">
        <v>513</v>
      </c>
      <c r="B19" s="6" t="s">
        <v>75</v>
      </c>
      <c r="C19" s="297"/>
    </row>
    <row r="20" spans="1:3" ht="15.75" customHeight="1">
      <c r="A20" s="17" t="s">
        <v>514</v>
      </c>
      <c r="B20" s="6" t="s">
        <v>75</v>
      </c>
      <c r="C20" s="297"/>
    </row>
    <row r="21" spans="1:3" ht="15.75" customHeight="1">
      <c r="A21" s="17" t="s">
        <v>512</v>
      </c>
      <c r="B21" s="6" t="s">
        <v>75</v>
      </c>
      <c r="C21" s="297"/>
    </row>
    <row r="22" spans="1:3" ht="15.75" customHeight="1">
      <c r="A22" s="17" t="s">
        <v>511</v>
      </c>
      <c r="B22" s="6" t="s">
        <v>75</v>
      </c>
      <c r="C22" s="297"/>
    </row>
    <row r="23" spans="1:3" ht="15.75" customHeight="1">
      <c r="A23" s="17" t="s">
        <v>510</v>
      </c>
      <c r="B23" s="6" t="s">
        <v>75</v>
      </c>
      <c r="C23" s="297"/>
    </row>
    <row r="24" spans="1:3" ht="15.75" customHeight="1">
      <c r="A24" s="17" t="s">
        <v>505</v>
      </c>
      <c r="B24" s="6" t="s">
        <v>75</v>
      </c>
      <c r="C24" s="297"/>
    </row>
    <row r="25" spans="1:3" ht="15.75" customHeight="1">
      <c r="A25" s="17" t="s">
        <v>506</v>
      </c>
      <c r="B25" s="6" t="s">
        <v>75</v>
      </c>
      <c r="C25" s="297"/>
    </row>
    <row r="26" spans="1:3" ht="15.75" customHeight="1">
      <c r="A26" s="17" t="s">
        <v>507</v>
      </c>
      <c r="B26" s="6" t="s">
        <v>75</v>
      </c>
      <c r="C26" s="297"/>
    </row>
    <row r="27" spans="1:3" ht="15.75" customHeight="1">
      <c r="A27" s="17" t="s">
        <v>508</v>
      </c>
      <c r="B27" s="6" t="s">
        <v>75</v>
      </c>
      <c r="C27" s="297"/>
    </row>
    <row r="28" spans="1:3" ht="15.75" customHeight="1">
      <c r="A28" s="9" t="s">
        <v>412</v>
      </c>
      <c r="B28" s="10" t="s">
        <v>75</v>
      </c>
      <c r="C28" s="299">
        <f>SUM(C18:C27)</f>
        <v>0</v>
      </c>
    </row>
    <row r="29" spans="1:3" ht="15.75" customHeight="1">
      <c r="A29" s="17" t="s">
        <v>504</v>
      </c>
      <c r="B29" s="6" t="s">
        <v>76</v>
      </c>
      <c r="C29" s="297"/>
    </row>
    <row r="30" spans="1:3" ht="15.75" customHeight="1">
      <c r="A30" s="17" t="s">
        <v>513</v>
      </c>
      <c r="B30" s="6" t="s">
        <v>76</v>
      </c>
      <c r="C30" s="297">
        <v>270000</v>
      </c>
    </row>
    <row r="31" spans="1:3" ht="15.75" customHeight="1">
      <c r="A31" s="17" t="s">
        <v>514</v>
      </c>
      <c r="B31" s="6" t="s">
        <v>76</v>
      </c>
      <c r="C31" s="297"/>
    </row>
    <row r="32" spans="1:3" ht="15.75" customHeight="1">
      <c r="A32" s="17" t="s">
        <v>512</v>
      </c>
      <c r="B32" s="6" t="s">
        <v>76</v>
      </c>
      <c r="C32" s="297">
        <v>700000</v>
      </c>
    </row>
    <row r="33" spans="1:3" ht="15.75" customHeight="1">
      <c r="A33" s="17" t="s">
        <v>511</v>
      </c>
      <c r="B33" s="6" t="s">
        <v>76</v>
      </c>
      <c r="C33" s="297">
        <v>6149700</v>
      </c>
    </row>
    <row r="34" spans="1:3" ht="15.75" customHeight="1">
      <c r="A34" s="17" t="s">
        <v>510</v>
      </c>
      <c r="B34" s="6" t="s">
        <v>76</v>
      </c>
      <c r="C34" s="297">
        <v>6465991</v>
      </c>
    </row>
    <row r="35" spans="1:3" ht="15.75" customHeight="1">
      <c r="A35" s="17" t="s">
        <v>505</v>
      </c>
      <c r="B35" s="6" t="s">
        <v>76</v>
      </c>
      <c r="C35" s="297">
        <v>3664194</v>
      </c>
    </row>
    <row r="36" spans="1:3" ht="15.75" customHeight="1">
      <c r="A36" s="17" t="s">
        <v>506</v>
      </c>
      <c r="B36" s="6" t="s">
        <v>76</v>
      </c>
      <c r="C36" s="297">
        <v>1158407</v>
      </c>
    </row>
    <row r="37" spans="1:3" ht="15.75" customHeight="1">
      <c r="A37" s="17" t="s">
        <v>507</v>
      </c>
      <c r="B37" s="6" t="s">
        <v>76</v>
      </c>
      <c r="C37" s="297"/>
    </row>
    <row r="38" spans="1:3" ht="15.75" customHeight="1">
      <c r="A38" s="17" t="s">
        <v>508</v>
      </c>
      <c r="B38" s="6" t="s">
        <v>76</v>
      </c>
      <c r="C38" s="297"/>
    </row>
    <row r="39" spans="1:3" ht="15.75" customHeight="1">
      <c r="A39" s="9" t="s">
        <v>411</v>
      </c>
      <c r="B39" s="10" t="s">
        <v>76</v>
      </c>
      <c r="C39" s="194">
        <f>SUM(C29:C38)</f>
        <v>18408292</v>
      </c>
    </row>
    <row r="40" spans="1:3" ht="15.75" customHeight="1">
      <c r="A40" s="17" t="s">
        <v>504</v>
      </c>
      <c r="B40" s="6" t="s">
        <v>82</v>
      </c>
      <c r="C40" s="297"/>
    </row>
    <row r="41" spans="1:3" ht="15.75" customHeight="1">
      <c r="A41" s="17" t="s">
        <v>513</v>
      </c>
      <c r="B41" s="6" t="s">
        <v>82</v>
      </c>
      <c r="C41" s="297"/>
    </row>
    <row r="42" spans="1:3" ht="15.75" customHeight="1">
      <c r="A42" s="17" t="s">
        <v>514</v>
      </c>
      <c r="B42" s="6" t="s">
        <v>82</v>
      </c>
      <c r="C42" s="297"/>
    </row>
    <row r="43" spans="1:3" ht="15.75" customHeight="1">
      <c r="A43" s="17" t="s">
        <v>512</v>
      </c>
      <c r="B43" s="6" t="s">
        <v>82</v>
      </c>
      <c r="C43" s="297"/>
    </row>
    <row r="44" spans="1:3" ht="15.75" customHeight="1">
      <c r="A44" s="17" t="s">
        <v>511</v>
      </c>
      <c r="B44" s="6" t="s">
        <v>82</v>
      </c>
      <c r="C44" s="297"/>
    </row>
    <row r="45" spans="1:3" ht="15.75" customHeight="1">
      <c r="A45" s="17" t="s">
        <v>510</v>
      </c>
      <c r="B45" s="6" t="s">
        <v>82</v>
      </c>
      <c r="C45" s="297"/>
    </row>
    <row r="46" spans="1:3" ht="15.75" customHeight="1">
      <c r="A46" s="17" t="s">
        <v>505</v>
      </c>
      <c r="B46" s="6" t="s">
        <v>82</v>
      </c>
      <c r="C46" s="297"/>
    </row>
    <row r="47" spans="1:3" ht="15.75" customHeight="1">
      <c r="A47" s="17" t="s">
        <v>506</v>
      </c>
      <c r="B47" s="6" t="s">
        <v>82</v>
      </c>
      <c r="C47" s="297"/>
    </row>
    <row r="48" spans="1:3" ht="15.75" customHeight="1">
      <c r="A48" s="17" t="s">
        <v>507</v>
      </c>
      <c r="B48" s="6" t="s">
        <v>82</v>
      </c>
      <c r="C48" s="297"/>
    </row>
    <row r="49" spans="1:3" ht="15.75" customHeight="1">
      <c r="A49" s="17" t="s">
        <v>508</v>
      </c>
      <c r="B49" s="6" t="s">
        <v>82</v>
      </c>
      <c r="C49" s="297"/>
    </row>
    <row r="50" spans="1:3" ht="15.75" customHeight="1">
      <c r="A50" s="9" t="s">
        <v>409</v>
      </c>
      <c r="B50" s="10" t="s">
        <v>82</v>
      </c>
      <c r="C50" s="297">
        <f>SUM(C40:C49)</f>
        <v>0</v>
      </c>
    </row>
    <row r="51" spans="1:3" ht="15.75" customHeight="1">
      <c r="A51" s="17" t="s">
        <v>509</v>
      </c>
      <c r="B51" s="6" t="s">
        <v>83</v>
      </c>
      <c r="C51" s="297"/>
    </row>
    <row r="52" spans="1:3" ht="15.75" customHeight="1">
      <c r="A52" s="17" t="s">
        <v>513</v>
      </c>
      <c r="B52" s="6" t="s">
        <v>83</v>
      </c>
      <c r="C52" s="297"/>
    </row>
    <row r="53" spans="1:3" ht="15.75" customHeight="1">
      <c r="A53" s="17" t="s">
        <v>514</v>
      </c>
      <c r="B53" s="6" t="s">
        <v>83</v>
      </c>
      <c r="C53" s="297"/>
    </row>
    <row r="54" spans="1:3" ht="15.75" customHeight="1">
      <c r="A54" s="17" t="s">
        <v>512</v>
      </c>
      <c r="B54" s="6" t="s">
        <v>83</v>
      </c>
      <c r="C54" s="297"/>
    </row>
    <row r="55" spans="1:3" ht="15.75" customHeight="1">
      <c r="A55" s="17" t="s">
        <v>511</v>
      </c>
      <c r="B55" s="6" t="s">
        <v>83</v>
      </c>
      <c r="C55" s="297"/>
    </row>
    <row r="56" spans="1:3" ht="15.75" customHeight="1">
      <c r="A56" s="17" t="s">
        <v>510</v>
      </c>
      <c r="B56" s="6" t="s">
        <v>83</v>
      </c>
      <c r="C56" s="297"/>
    </row>
    <row r="57" spans="1:3" ht="15.75" customHeight="1">
      <c r="A57" s="17" t="s">
        <v>505</v>
      </c>
      <c r="B57" s="6" t="s">
        <v>83</v>
      </c>
      <c r="C57" s="297"/>
    </row>
    <row r="58" spans="1:3" ht="15.75" customHeight="1">
      <c r="A58" s="17" t="s">
        <v>506</v>
      </c>
      <c r="B58" s="6" t="s">
        <v>83</v>
      </c>
      <c r="C58" s="297"/>
    </row>
    <row r="59" spans="1:3" ht="15.75" customHeight="1">
      <c r="A59" s="17" t="s">
        <v>507</v>
      </c>
      <c r="B59" s="6" t="s">
        <v>83</v>
      </c>
      <c r="C59" s="297"/>
    </row>
    <row r="60" spans="1:3" ht="15.75" customHeight="1">
      <c r="A60" s="17" t="s">
        <v>508</v>
      </c>
      <c r="B60" s="6" t="s">
        <v>83</v>
      </c>
      <c r="C60" s="297"/>
    </row>
    <row r="61" spans="1:3" ht="15.75" customHeight="1">
      <c r="A61" s="9" t="s">
        <v>413</v>
      </c>
      <c r="B61" s="10" t="s">
        <v>83</v>
      </c>
      <c r="C61" s="297">
        <f>SUM(C51:C60)</f>
        <v>0</v>
      </c>
    </row>
    <row r="62" spans="1:3" ht="15.75" customHeight="1">
      <c r="A62" s="17" t="s">
        <v>504</v>
      </c>
      <c r="B62" s="6" t="s">
        <v>84</v>
      </c>
      <c r="C62" s="297"/>
    </row>
    <row r="63" spans="1:3" ht="15.75" customHeight="1">
      <c r="A63" s="17" t="s">
        <v>513</v>
      </c>
      <c r="B63" s="6" t="s">
        <v>84</v>
      </c>
      <c r="C63" s="297"/>
    </row>
    <row r="64" spans="1:3" ht="15.75" customHeight="1">
      <c r="A64" s="17" t="s">
        <v>514</v>
      </c>
      <c r="B64" s="6" t="s">
        <v>84</v>
      </c>
      <c r="C64" s="297">
        <v>1689732740</v>
      </c>
    </row>
    <row r="65" spans="1:3" ht="15.75" customHeight="1">
      <c r="A65" s="17" t="s">
        <v>512</v>
      </c>
      <c r="B65" s="6" t="s">
        <v>84</v>
      </c>
      <c r="C65" s="297"/>
    </row>
    <row r="66" spans="1:3" ht="15.75" customHeight="1">
      <c r="A66" s="17" t="s">
        <v>511</v>
      </c>
      <c r="B66" s="6" t="s">
        <v>84</v>
      </c>
      <c r="C66" s="297"/>
    </row>
    <row r="67" spans="1:3" ht="15.75" customHeight="1">
      <c r="A67" s="17" t="s">
        <v>510</v>
      </c>
      <c r="B67" s="6" t="s">
        <v>84</v>
      </c>
      <c r="C67" s="297"/>
    </row>
    <row r="68" spans="1:3" ht="15.75" customHeight="1">
      <c r="A68" s="17" t="s">
        <v>505</v>
      </c>
      <c r="B68" s="6" t="s">
        <v>84</v>
      </c>
      <c r="C68" s="297"/>
    </row>
    <row r="69" spans="1:3" ht="15.75" customHeight="1">
      <c r="A69" s="17" t="s">
        <v>506</v>
      </c>
      <c r="B69" s="6" t="s">
        <v>84</v>
      </c>
      <c r="C69" s="297"/>
    </row>
    <row r="70" spans="1:3" ht="15.75" customHeight="1">
      <c r="A70" s="17" t="s">
        <v>507</v>
      </c>
      <c r="B70" s="6" t="s">
        <v>84</v>
      </c>
      <c r="C70" s="297"/>
    </row>
    <row r="71" spans="1:3" ht="15.75" customHeight="1">
      <c r="A71" s="17" t="s">
        <v>508</v>
      </c>
      <c r="B71" s="6" t="s">
        <v>84</v>
      </c>
      <c r="C71" s="297"/>
    </row>
    <row r="72" spans="1:3" ht="15.75" customHeight="1">
      <c r="A72" s="9" t="s">
        <v>359</v>
      </c>
      <c r="B72" s="10" t="s">
        <v>84</v>
      </c>
      <c r="C72" s="194">
        <f>SUM(C62:C71)</f>
        <v>1689732740</v>
      </c>
    </row>
    <row r="73" spans="1:3" ht="15.75" customHeight="1">
      <c r="A73" s="17" t="s">
        <v>515</v>
      </c>
      <c r="B73" s="5" t="s">
        <v>977</v>
      </c>
      <c r="C73" s="297"/>
    </row>
    <row r="74" spans="1:3" ht="15.75" customHeight="1">
      <c r="A74" s="17" t="s">
        <v>516</v>
      </c>
      <c r="B74" s="5" t="s">
        <v>977</v>
      </c>
      <c r="C74" s="297">
        <v>1500000</v>
      </c>
    </row>
    <row r="75" spans="1:3" ht="15.75" customHeight="1">
      <c r="A75" s="17" t="s">
        <v>524</v>
      </c>
      <c r="B75" s="5" t="s">
        <v>977</v>
      </c>
      <c r="C75" s="297"/>
    </row>
    <row r="76" spans="1:3" ht="15.75" customHeight="1">
      <c r="A76" s="5" t="s">
        <v>523</v>
      </c>
      <c r="B76" s="5" t="s">
        <v>977</v>
      </c>
      <c r="C76" s="297"/>
    </row>
    <row r="77" spans="1:3" ht="15.75" customHeight="1">
      <c r="A77" s="5" t="s">
        <v>522</v>
      </c>
      <c r="B77" s="5" t="s">
        <v>977</v>
      </c>
      <c r="C77" s="297"/>
    </row>
    <row r="78" spans="1:3" ht="15.75" customHeight="1">
      <c r="A78" s="5" t="s">
        <v>521</v>
      </c>
      <c r="B78" s="5" t="s">
        <v>977</v>
      </c>
      <c r="C78" s="297">
        <v>2000000</v>
      </c>
    </row>
    <row r="79" spans="1:3" ht="15.75" customHeight="1">
      <c r="A79" s="17" t="s">
        <v>520</v>
      </c>
      <c r="B79" s="5" t="s">
        <v>977</v>
      </c>
      <c r="C79" s="297"/>
    </row>
    <row r="80" spans="1:3" ht="15.75" customHeight="1">
      <c r="A80" s="17" t="s">
        <v>525</v>
      </c>
      <c r="B80" s="5" t="s">
        <v>977</v>
      </c>
      <c r="C80" s="297"/>
    </row>
    <row r="81" spans="1:3" ht="15.75" customHeight="1">
      <c r="A81" s="17" t="s">
        <v>517</v>
      </c>
      <c r="B81" s="5" t="s">
        <v>977</v>
      </c>
      <c r="C81" s="297"/>
    </row>
    <row r="82" spans="1:3" ht="15.75" customHeight="1">
      <c r="A82" s="17" t="s">
        <v>518</v>
      </c>
      <c r="B82" s="5" t="s">
        <v>977</v>
      </c>
      <c r="C82" s="297"/>
    </row>
    <row r="83" spans="1:3" ht="15.75" customHeight="1">
      <c r="A83" s="9" t="s">
        <v>445</v>
      </c>
      <c r="B83" s="9" t="s">
        <v>977</v>
      </c>
      <c r="C83" s="298">
        <f>SUM(C73:C82)</f>
        <v>3500000</v>
      </c>
    </row>
    <row r="84" spans="1:3" ht="15.75" customHeight="1">
      <c r="A84" s="17" t="s">
        <v>1007</v>
      </c>
      <c r="B84" s="5" t="s">
        <v>975</v>
      </c>
      <c r="C84" s="297"/>
    </row>
    <row r="85" spans="1:3" ht="15.75" customHeight="1">
      <c r="A85" s="17" t="s">
        <v>516</v>
      </c>
      <c r="B85" s="5" t="s">
        <v>975</v>
      </c>
      <c r="C85" s="297"/>
    </row>
    <row r="86" spans="1:3" ht="15.75" customHeight="1">
      <c r="A86" s="17" t="s">
        <v>524</v>
      </c>
      <c r="B86" s="5" t="s">
        <v>975</v>
      </c>
      <c r="C86" s="297"/>
    </row>
    <row r="87" spans="1:3" ht="15.75" customHeight="1">
      <c r="A87" s="5" t="s">
        <v>523</v>
      </c>
      <c r="B87" s="5" t="s">
        <v>975</v>
      </c>
      <c r="C87" s="297"/>
    </row>
    <row r="88" spans="1:3" ht="15.75" customHeight="1">
      <c r="A88" s="5" t="s">
        <v>522</v>
      </c>
      <c r="B88" s="5" t="s">
        <v>975</v>
      </c>
      <c r="C88" s="297"/>
    </row>
    <row r="89" spans="1:3" ht="15.75" customHeight="1">
      <c r="A89" s="5" t="s">
        <v>521</v>
      </c>
      <c r="B89" s="5" t="s">
        <v>975</v>
      </c>
      <c r="C89" s="297"/>
    </row>
    <row r="90" spans="1:3" ht="15.75" customHeight="1">
      <c r="A90" s="17" t="s">
        <v>520</v>
      </c>
      <c r="B90" s="5" t="s">
        <v>975</v>
      </c>
      <c r="C90" s="297"/>
    </row>
    <row r="91" spans="1:3" ht="15.75" customHeight="1">
      <c r="A91" s="17" t="s">
        <v>519</v>
      </c>
      <c r="B91" s="5" t="s">
        <v>975</v>
      </c>
      <c r="C91" s="297"/>
    </row>
    <row r="92" spans="1:3" ht="15.75" customHeight="1">
      <c r="A92" s="17" t="s">
        <v>517</v>
      </c>
      <c r="B92" s="5" t="s">
        <v>975</v>
      </c>
      <c r="C92" s="297"/>
    </row>
    <row r="93" spans="1:3" ht="15.75" customHeight="1">
      <c r="A93" s="17" t="s">
        <v>518</v>
      </c>
      <c r="B93" s="5" t="s">
        <v>975</v>
      </c>
      <c r="C93" s="297"/>
    </row>
    <row r="94" spans="1:3" ht="15.75" customHeight="1">
      <c r="A94" s="20" t="s">
        <v>446</v>
      </c>
      <c r="B94" s="9" t="s">
        <v>975</v>
      </c>
      <c r="C94" s="194">
        <f>SUM(C84:C93)</f>
        <v>0</v>
      </c>
    </row>
    <row r="95" spans="1:3" ht="15.75" customHeight="1">
      <c r="A95" s="17" t="s">
        <v>515</v>
      </c>
      <c r="B95" s="5" t="s">
        <v>978</v>
      </c>
      <c r="C95" s="297"/>
    </row>
    <row r="96" spans="1:3" ht="15.75" customHeight="1">
      <c r="A96" s="17" t="s">
        <v>516</v>
      </c>
      <c r="B96" s="5" t="s">
        <v>978</v>
      </c>
      <c r="C96" s="297"/>
    </row>
    <row r="97" spans="1:3" ht="15.75" customHeight="1">
      <c r="A97" s="17" t="s">
        <v>524</v>
      </c>
      <c r="B97" s="5" t="s">
        <v>978</v>
      </c>
      <c r="C97" s="297">
        <v>870680</v>
      </c>
    </row>
    <row r="98" spans="1:3" ht="15.75" customHeight="1">
      <c r="A98" s="5" t="s">
        <v>523</v>
      </c>
      <c r="B98" s="5" t="s">
        <v>978</v>
      </c>
      <c r="C98" s="297"/>
    </row>
    <row r="99" spans="1:3" ht="15.75" customHeight="1">
      <c r="A99" s="5" t="s">
        <v>522</v>
      </c>
      <c r="B99" s="5" t="s">
        <v>978</v>
      </c>
      <c r="C99" s="297"/>
    </row>
    <row r="100" spans="1:3" ht="15.75" customHeight="1">
      <c r="A100" s="5" t="s">
        <v>521</v>
      </c>
      <c r="B100" s="5" t="s">
        <v>978</v>
      </c>
      <c r="C100" s="297">
        <v>38925450</v>
      </c>
    </row>
    <row r="101" spans="1:3" ht="15.75" customHeight="1">
      <c r="A101" s="17" t="s">
        <v>520</v>
      </c>
      <c r="B101" s="5" t="s">
        <v>978</v>
      </c>
      <c r="C101" s="297"/>
    </row>
    <row r="102" spans="1:3" ht="15.75" customHeight="1">
      <c r="A102" s="17" t="s">
        <v>525</v>
      </c>
      <c r="B102" s="5" t="s">
        <v>978</v>
      </c>
      <c r="C102" s="297"/>
    </row>
    <row r="103" spans="1:3" ht="15.75" customHeight="1">
      <c r="A103" s="17" t="s">
        <v>517</v>
      </c>
      <c r="B103" s="5" t="s">
        <v>978</v>
      </c>
      <c r="C103" s="297"/>
    </row>
    <row r="104" spans="1:3" ht="15.75" customHeight="1">
      <c r="A104" s="17" t="s">
        <v>518</v>
      </c>
      <c r="B104" s="5" t="s">
        <v>978</v>
      </c>
      <c r="C104" s="297"/>
    </row>
    <row r="105" spans="1:3" ht="15.75" customHeight="1">
      <c r="A105" s="9" t="s">
        <v>447</v>
      </c>
      <c r="B105" s="9" t="s">
        <v>978</v>
      </c>
      <c r="C105" s="298">
        <f>SUM(C95:C104)</f>
        <v>39796130</v>
      </c>
    </row>
    <row r="106" spans="1:3" ht="15.75" customHeight="1">
      <c r="A106" s="17" t="s">
        <v>515</v>
      </c>
      <c r="B106" s="5" t="s">
        <v>979</v>
      </c>
      <c r="C106" s="297"/>
    </row>
    <row r="107" spans="1:3" ht="15.75" customHeight="1">
      <c r="A107" s="17" t="s">
        <v>516</v>
      </c>
      <c r="B107" s="5" t="s">
        <v>979</v>
      </c>
      <c r="C107" s="297"/>
    </row>
    <row r="108" spans="1:3" ht="15.75" customHeight="1">
      <c r="A108" s="17" t="s">
        <v>524</v>
      </c>
      <c r="B108" s="5" t="s">
        <v>979</v>
      </c>
      <c r="C108" s="297">
        <v>1077526</v>
      </c>
    </row>
    <row r="109" spans="1:3" ht="15.75" customHeight="1">
      <c r="A109" s="5" t="s">
        <v>523</v>
      </c>
      <c r="B109" s="5" t="s">
        <v>979</v>
      </c>
      <c r="C109" s="297"/>
    </row>
    <row r="110" spans="1:3" ht="15.75" customHeight="1">
      <c r="A110" s="5" t="s">
        <v>522</v>
      </c>
      <c r="B110" s="5" t="s">
        <v>979</v>
      </c>
      <c r="C110" s="297"/>
    </row>
    <row r="111" spans="1:3" ht="15.75" customHeight="1">
      <c r="A111" s="5" t="s">
        <v>521</v>
      </c>
      <c r="B111" s="5" t="s">
        <v>979</v>
      </c>
      <c r="C111" s="297"/>
    </row>
    <row r="112" spans="1:3" ht="15.75" customHeight="1">
      <c r="A112" s="17" t="s">
        <v>520</v>
      </c>
      <c r="B112" s="5" t="s">
        <v>979</v>
      </c>
      <c r="C112" s="297"/>
    </row>
    <row r="113" spans="1:3" ht="15.75" customHeight="1">
      <c r="A113" s="17" t="s">
        <v>519</v>
      </c>
      <c r="B113" s="5" t="s">
        <v>979</v>
      </c>
      <c r="C113" s="297"/>
    </row>
    <row r="114" spans="1:3" ht="15.75" customHeight="1">
      <c r="A114" s="17" t="s">
        <v>517</v>
      </c>
      <c r="B114" s="5" t="s">
        <v>979</v>
      </c>
      <c r="C114" s="297"/>
    </row>
    <row r="115" spans="1:3" ht="15.75" customHeight="1">
      <c r="A115" s="17" t="s">
        <v>518</v>
      </c>
      <c r="B115" s="5" t="s">
        <v>979</v>
      </c>
      <c r="C115" s="297"/>
    </row>
    <row r="116" spans="1:3" ht="15.75" customHeight="1">
      <c r="A116" s="20" t="s">
        <v>448</v>
      </c>
      <c r="B116" s="9" t="s">
        <v>979</v>
      </c>
      <c r="C116" s="194">
        <f>SUM(C106:C115)</f>
        <v>1077526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35"/>
  <sheetViews>
    <sheetView view="pageBreakPreview" zoomScale="140" zoomScaleSheetLayoutView="140" zoomScalePageLayoutView="0" workbookViewId="0" topLeftCell="A1">
      <selection activeCell="A1" sqref="A1:C1"/>
    </sheetView>
  </sheetViews>
  <sheetFormatPr defaultColWidth="9.140625" defaultRowHeight="15"/>
  <cols>
    <col min="1" max="1" width="40.28125" style="0" customWidth="1"/>
    <col min="3" max="3" width="26.421875" style="0" customWidth="1"/>
  </cols>
  <sheetData>
    <row r="1" spans="1:3" ht="15">
      <c r="A1" s="377" t="s">
        <v>1085</v>
      </c>
      <c r="B1" s="377"/>
      <c r="C1" s="377"/>
    </row>
    <row r="2" spans="1:3" ht="15">
      <c r="A2" s="345" t="s">
        <v>1060</v>
      </c>
      <c r="B2" s="378"/>
      <c r="C2" s="378"/>
    </row>
    <row r="3" spans="1:3" ht="15">
      <c r="A3" s="343" t="s">
        <v>1008</v>
      </c>
      <c r="B3" s="378"/>
      <c r="C3" s="378"/>
    </row>
    <row r="4" spans="1:3" ht="15">
      <c r="A4" s="154"/>
      <c r="B4" s="154"/>
      <c r="C4" s="154"/>
    </row>
    <row r="5" spans="1:3" ht="30" customHeight="1">
      <c r="A5" s="155" t="s">
        <v>537</v>
      </c>
      <c r="B5" s="3" t="s">
        <v>808</v>
      </c>
      <c r="C5" s="184" t="s">
        <v>598</v>
      </c>
    </row>
    <row r="6" spans="1:3" ht="30" customHeight="1">
      <c r="A6" s="5" t="s">
        <v>416</v>
      </c>
      <c r="B6" s="5" t="s">
        <v>94</v>
      </c>
      <c r="C6" s="297">
        <v>89687642</v>
      </c>
    </row>
    <row r="7" spans="1:3" ht="30" customHeight="1">
      <c r="A7" s="5" t="s">
        <v>417</v>
      </c>
      <c r="B7" s="5" t="s">
        <v>94</v>
      </c>
      <c r="C7" s="297">
        <v>0</v>
      </c>
    </row>
    <row r="8" spans="1:3" ht="30" customHeight="1">
      <c r="A8" s="5" t="s">
        <v>418</v>
      </c>
      <c r="B8" s="5" t="s">
        <v>94</v>
      </c>
      <c r="C8" s="297">
        <v>0</v>
      </c>
    </row>
    <row r="9" spans="1:3" ht="30" customHeight="1">
      <c r="A9" s="5" t="s">
        <v>419</v>
      </c>
      <c r="B9" s="5" t="s">
        <v>94</v>
      </c>
      <c r="C9" s="297">
        <v>10537611</v>
      </c>
    </row>
    <row r="10" spans="1:3" ht="30" customHeight="1">
      <c r="A10" s="9" t="s">
        <v>364</v>
      </c>
      <c r="B10" s="10" t="s">
        <v>94</v>
      </c>
      <c r="C10" s="194">
        <f>SUM(C6:C9)</f>
        <v>100225253</v>
      </c>
    </row>
    <row r="11" spans="1:3" ht="30" customHeight="1">
      <c r="A11" s="5" t="s">
        <v>365</v>
      </c>
      <c r="B11" s="10" t="s">
        <v>95</v>
      </c>
      <c r="C11" s="194">
        <f>SUM(C12:C13)</f>
        <v>92574994</v>
      </c>
    </row>
    <row r="12" spans="1:3" ht="43.5" customHeight="1">
      <c r="A12" s="60" t="s">
        <v>96</v>
      </c>
      <c r="B12" s="60" t="s">
        <v>95</v>
      </c>
      <c r="C12" s="300">
        <v>92574994</v>
      </c>
    </row>
    <row r="13" spans="1:3" ht="41.25" customHeight="1">
      <c r="A13" s="60" t="s">
        <v>97</v>
      </c>
      <c r="B13" s="60" t="s">
        <v>95</v>
      </c>
      <c r="C13" s="300">
        <v>0</v>
      </c>
    </row>
    <row r="14" spans="1:3" ht="30" customHeight="1">
      <c r="A14" s="9" t="s">
        <v>367</v>
      </c>
      <c r="B14" s="10" t="s">
        <v>101</v>
      </c>
      <c r="C14" s="194">
        <f>SUM(C15:C18)</f>
        <v>9324029</v>
      </c>
    </row>
    <row r="15" spans="1:3" ht="30" customHeight="1">
      <c r="A15" s="60" t="s">
        <v>102</v>
      </c>
      <c r="B15" s="60" t="s">
        <v>101</v>
      </c>
      <c r="C15" s="300"/>
    </row>
    <row r="16" spans="1:3" ht="30" customHeight="1">
      <c r="A16" s="60" t="s">
        <v>103</v>
      </c>
      <c r="B16" s="60" t="s">
        <v>101</v>
      </c>
      <c r="C16" s="300">
        <v>9324029</v>
      </c>
    </row>
    <row r="17" spans="1:3" ht="30" customHeight="1">
      <c r="A17" s="60" t="s">
        <v>104</v>
      </c>
      <c r="B17" s="60" t="s">
        <v>101</v>
      </c>
      <c r="C17" s="300">
        <v>0</v>
      </c>
    </row>
    <row r="18" spans="1:3" ht="30" customHeight="1">
      <c r="A18" s="60" t="s">
        <v>105</v>
      </c>
      <c r="B18" s="60" t="s">
        <v>101</v>
      </c>
      <c r="C18" s="300">
        <v>0</v>
      </c>
    </row>
    <row r="19" spans="1:3" ht="30" customHeight="1">
      <c r="A19" s="9" t="s">
        <v>424</v>
      </c>
      <c r="B19" s="10" t="s">
        <v>106</v>
      </c>
      <c r="C19" s="194">
        <f>SUM(C20:C21)</f>
        <v>44186465</v>
      </c>
    </row>
    <row r="20" spans="1:3" ht="30" customHeight="1">
      <c r="A20" s="60" t="s">
        <v>114</v>
      </c>
      <c r="B20" s="60" t="s">
        <v>106</v>
      </c>
      <c r="C20" s="301">
        <v>44186465</v>
      </c>
    </row>
    <row r="21" spans="1:3" ht="30" customHeight="1">
      <c r="A21" s="60" t="s">
        <v>115</v>
      </c>
      <c r="B21" s="60" t="s">
        <v>106</v>
      </c>
      <c r="C21" s="301"/>
    </row>
    <row r="22" spans="1:3" ht="30" customHeight="1">
      <c r="A22" s="9" t="s">
        <v>396</v>
      </c>
      <c r="B22" s="10" t="s">
        <v>122</v>
      </c>
      <c r="C22" s="194">
        <v>146085488</v>
      </c>
    </row>
    <row r="23" spans="1:3" ht="30" customHeight="1">
      <c r="A23" s="5" t="s">
        <v>425</v>
      </c>
      <c r="B23" s="5" t="s">
        <v>123</v>
      </c>
      <c r="C23" s="297">
        <v>0</v>
      </c>
    </row>
    <row r="24" spans="1:3" ht="30" customHeight="1">
      <c r="A24" s="5" t="s">
        <v>427</v>
      </c>
      <c r="B24" s="5" t="s">
        <v>123</v>
      </c>
      <c r="C24" s="297">
        <v>0</v>
      </c>
    </row>
    <row r="25" spans="1:3" ht="30" customHeight="1">
      <c r="A25" s="5" t="s">
        <v>428</v>
      </c>
      <c r="B25" s="5" t="s">
        <v>123</v>
      </c>
      <c r="C25" s="297">
        <v>0</v>
      </c>
    </row>
    <row r="26" spans="1:3" ht="30" customHeight="1">
      <c r="A26" s="5" t="s">
        <v>429</v>
      </c>
      <c r="B26" s="5" t="s">
        <v>123</v>
      </c>
      <c r="C26" s="297">
        <v>0</v>
      </c>
    </row>
    <row r="27" spans="1:3" ht="30" customHeight="1">
      <c r="A27" s="5" t="s">
        <v>431</v>
      </c>
      <c r="B27" s="5" t="s">
        <v>123</v>
      </c>
      <c r="C27" s="297">
        <v>0</v>
      </c>
    </row>
    <row r="28" spans="1:3" ht="30" customHeight="1">
      <c r="A28" s="5" t="s">
        <v>432</v>
      </c>
      <c r="B28" s="5" t="s">
        <v>123</v>
      </c>
      <c r="C28" s="297">
        <v>0</v>
      </c>
    </row>
    <row r="29" spans="1:3" ht="30" customHeight="1">
      <c r="A29" s="5" t="s">
        <v>433</v>
      </c>
      <c r="B29" s="5" t="s">
        <v>123</v>
      </c>
      <c r="C29" s="297">
        <v>0</v>
      </c>
    </row>
    <row r="30" spans="1:3" ht="30" customHeight="1">
      <c r="A30" s="5" t="s">
        <v>434</v>
      </c>
      <c r="B30" s="5" t="s">
        <v>123</v>
      </c>
      <c r="C30" s="297">
        <v>0</v>
      </c>
    </row>
    <row r="31" spans="1:3" ht="30" customHeight="1">
      <c r="A31" s="5" t="s">
        <v>435</v>
      </c>
      <c r="B31" s="5" t="s">
        <v>123</v>
      </c>
      <c r="C31" s="297">
        <v>0</v>
      </c>
    </row>
    <row r="32" spans="1:3" ht="30" customHeight="1">
      <c r="A32" s="5" t="s">
        <v>1061</v>
      </c>
      <c r="B32" s="5" t="s">
        <v>123</v>
      </c>
      <c r="C32" s="297">
        <v>10852</v>
      </c>
    </row>
    <row r="33" spans="1:3" ht="30" customHeight="1">
      <c r="A33" s="5" t="s">
        <v>1023</v>
      </c>
      <c r="B33" s="5" t="s">
        <v>123</v>
      </c>
      <c r="C33" s="297"/>
    </row>
    <row r="34" spans="1:3" ht="30" customHeight="1">
      <c r="A34" s="5" t="s">
        <v>436</v>
      </c>
      <c r="B34" s="5" t="s">
        <v>123</v>
      </c>
      <c r="C34" s="297">
        <v>396452</v>
      </c>
    </row>
    <row r="35" spans="1:3" ht="30" customHeight="1">
      <c r="A35" s="9" t="s">
        <v>369</v>
      </c>
      <c r="B35" s="10" t="s">
        <v>123</v>
      </c>
      <c r="C35" s="194">
        <v>486963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315"/>
  <sheetViews>
    <sheetView view="pageBreakPreview" zoomScaleNormal="120" zoomScaleSheetLayoutView="100" zoomScalePageLayoutView="0" workbookViewId="0" topLeftCell="A1">
      <pane xSplit="2" topLeftCell="T1" activePane="topRight" state="frozen"/>
      <selection pane="topLeft" activeCell="A1" sqref="A1"/>
      <selection pane="topRight" activeCell="B4" sqref="B4"/>
    </sheetView>
  </sheetViews>
  <sheetFormatPr defaultColWidth="9.140625" defaultRowHeight="15"/>
  <cols>
    <col min="1" max="1" width="11.421875" style="0" customWidth="1"/>
    <col min="2" max="2" width="87.7109375" style="0" customWidth="1"/>
    <col min="3" max="3" width="1.421875" style="0" hidden="1" customWidth="1"/>
    <col min="4" max="4" width="22.7109375" style="0" bestFit="1" customWidth="1"/>
    <col min="5" max="5" width="13.8515625" style="0" bestFit="1" customWidth="1"/>
    <col min="6" max="6" width="15.28125" style="0" bestFit="1" customWidth="1"/>
    <col min="7" max="8" width="17.57421875" style="0" bestFit="1" customWidth="1"/>
    <col min="9" max="9" width="18.421875" style="0" customWidth="1"/>
    <col min="10" max="10" width="17.57421875" style="0" bestFit="1" customWidth="1"/>
    <col min="11" max="11" width="13.140625" style="0" customWidth="1"/>
    <col min="12" max="12" width="20.421875" style="0" bestFit="1" customWidth="1"/>
    <col min="13" max="13" width="19.00390625" style="0" bestFit="1" customWidth="1"/>
    <col min="14" max="14" width="17.57421875" style="0" bestFit="1" customWidth="1"/>
    <col min="15" max="15" width="15.28125" style="0" bestFit="1" customWidth="1"/>
    <col min="16" max="16" width="19.00390625" style="0" bestFit="1" customWidth="1"/>
    <col min="17" max="17" width="20.421875" style="0" bestFit="1" customWidth="1"/>
    <col min="18" max="18" width="17.57421875" style="0" bestFit="1" customWidth="1"/>
    <col min="19" max="19" width="15.28125" style="0" bestFit="1" customWidth="1"/>
    <col min="20" max="20" width="17.57421875" style="0" bestFit="1" customWidth="1"/>
    <col min="21" max="21" width="13.8515625" style="0" bestFit="1" customWidth="1"/>
    <col min="22" max="22" width="12.421875" style="0" customWidth="1"/>
    <col min="23" max="23" width="19.00390625" style="0" bestFit="1" customWidth="1"/>
    <col min="24" max="24" width="11.8515625" style="0" customWidth="1"/>
    <col min="25" max="25" width="22.140625" style="0" bestFit="1" customWidth="1"/>
    <col min="26" max="26" width="19.00390625" style="0" bestFit="1" customWidth="1"/>
    <col min="27" max="27" width="22.7109375" style="0" bestFit="1" customWidth="1"/>
    <col min="28" max="28" width="16.00390625" style="0" bestFit="1" customWidth="1"/>
  </cols>
  <sheetData>
    <row r="1" spans="1:25" ht="15">
      <c r="A1" s="342" t="s">
        <v>1073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</row>
    <row r="2" spans="2:9" ht="18">
      <c r="B2" s="85" t="s">
        <v>1059</v>
      </c>
      <c r="I2" s="83"/>
    </row>
    <row r="3" ht="18">
      <c r="B3" s="157" t="s">
        <v>991</v>
      </c>
    </row>
    <row r="4" ht="18">
      <c r="B4" s="55"/>
    </row>
    <row r="5" ht="18">
      <c r="B5" s="157"/>
    </row>
    <row r="6" ht="15">
      <c r="B6" s="96" t="s">
        <v>341</v>
      </c>
    </row>
    <row r="7" spans="1:27" ht="65.25" customHeight="1">
      <c r="A7" s="3" t="s">
        <v>808</v>
      </c>
      <c r="B7" s="2" t="s">
        <v>807</v>
      </c>
      <c r="C7" s="3"/>
      <c r="D7" s="159" t="s">
        <v>959</v>
      </c>
      <c r="E7" s="159" t="s">
        <v>1069</v>
      </c>
      <c r="F7" s="159" t="s">
        <v>950</v>
      </c>
      <c r="G7" s="159" t="s">
        <v>951</v>
      </c>
      <c r="H7" s="160" t="s">
        <v>982</v>
      </c>
      <c r="I7" s="160" t="s">
        <v>952</v>
      </c>
      <c r="J7" s="160" t="s">
        <v>953</v>
      </c>
      <c r="K7" s="160" t="s">
        <v>954</v>
      </c>
      <c r="L7" s="160" t="s">
        <v>1067</v>
      </c>
      <c r="M7" s="160" t="s">
        <v>969</v>
      </c>
      <c r="N7" s="160" t="s">
        <v>955</v>
      </c>
      <c r="O7" s="160" t="s">
        <v>1020</v>
      </c>
      <c r="P7" s="160" t="s">
        <v>956</v>
      </c>
      <c r="Q7" s="160" t="s">
        <v>1018</v>
      </c>
      <c r="R7" s="160" t="s">
        <v>957</v>
      </c>
      <c r="S7" s="160" t="s">
        <v>905</v>
      </c>
      <c r="T7" s="160" t="s">
        <v>1019</v>
      </c>
      <c r="U7" s="160" t="s">
        <v>1068</v>
      </c>
      <c r="V7" s="160" t="s">
        <v>342</v>
      </c>
      <c r="W7" s="160" t="s">
        <v>958</v>
      </c>
      <c r="X7" s="171" t="s">
        <v>971</v>
      </c>
      <c r="Y7" s="160" t="s">
        <v>1066</v>
      </c>
      <c r="Z7" s="160" t="s">
        <v>343</v>
      </c>
      <c r="AA7" s="48" t="s">
        <v>570</v>
      </c>
    </row>
    <row r="8" spans="1:27" ht="15">
      <c r="A8" s="6" t="s">
        <v>810</v>
      </c>
      <c r="B8" s="5" t="s">
        <v>809</v>
      </c>
      <c r="C8" s="6"/>
      <c r="D8" s="293">
        <v>55100612</v>
      </c>
      <c r="E8" s="293"/>
      <c r="F8" s="293"/>
      <c r="G8" s="293">
        <v>2654305</v>
      </c>
      <c r="H8" s="293">
        <v>1462796</v>
      </c>
      <c r="I8" s="193">
        <v>9358447</v>
      </c>
      <c r="J8" s="193"/>
      <c r="K8" s="193"/>
      <c r="L8" s="193"/>
      <c r="M8" s="193"/>
      <c r="N8" s="193">
        <v>4489519</v>
      </c>
      <c r="O8" s="193"/>
      <c r="P8" s="193"/>
      <c r="Q8" s="193">
        <v>5131344</v>
      </c>
      <c r="R8" s="193"/>
      <c r="S8" s="193"/>
      <c r="T8" s="193">
        <v>3258305</v>
      </c>
      <c r="U8" s="193"/>
      <c r="V8" s="193"/>
      <c r="W8" s="193"/>
      <c r="X8" s="193"/>
      <c r="Y8" s="193"/>
      <c r="Z8" s="193"/>
      <c r="AA8" s="193">
        <f aca="true" t="shared" si="0" ref="AA8:AA25">SUM(D8:Z8)</f>
        <v>81455328</v>
      </c>
    </row>
    <row r="9" spans="1:27" ht="15">
      <c r="A9" s="6" t="s">
        <v>812</v>
      </c>
      <c r="B9" s="5" t="s">
        <v>811</v>
      </c>
      <c r="C9" s="6"/>
      <c r="D9" s="293">
        <v>9311881</v>
      </c>
      <c r="E9" s="293"/>
      <c r="F9" s="293"/>
      <c r="G9" s="293">
        <v>40000</v>
      </c>
      <c r="H9" s="293"/>
      <c r="I9" s="193">
        <v>880000</v>
      </c>
      <c r="J9" s="193"/>
      <c r="K9" s="193"/>
      <c r="L9" s="193"/>
      <c r="M9" s="193"/>
      <c r="N9" s="193"/>
      <c r="O9" s="193"/>
      <c r="P9" s="193"/>
      <c r="Q9" s="193">
        <v>100000</v>
      </c>
      <c r="R9" s="193"/>
      <c r="S9" s="193"/>
      <c r="T9" s="193">
        <v>267400</v>
      </c>
      <c r="U9" s="193"/>
      <c r="V9" s="193"/>
      <c r="W9" s="193"/>
      <c r="X9" s="193"/>
      <c r="Y9" s="193"/>
      <c r="Z9" s="193"/>
      <c r="AA9" s="193">
        <f t="shared" si="0"/>
        <v>10599281</v>
      </c>
    </row>
    <row r="10" spans="1:27" ht="15">
      <c r="A10" s="6" t="s">
        <v>814</v>
      </c>
      <c r="B10" s="5" t="s">
        <v>813</v>
      </c>
      <c r="C10" s="6"/>
      <c r="D10" s="293"/>
      <c r="E10" s="293"/>
      <c r="F10" s="293"/>
      <c r="G10" s="293"/>
      <c r="H10" s="2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>
        <f t="shared" si="0"/>
        <v>0</v>
      </c>
    </row>
    <row r="11" spans="1:27" ht="15">
      <c r="A11" s="6" t="s">
        <v>816</v>
      </c>
      <c r="B11" s="5" t="s">
        <v>815</v>
      </c>
      <c r="C11" s="6"/>
      <c r="D11" s="293">
        <v>1335000</v>
      </c>
      <c r="E11" s="293"/>
      <c r="F11" s="293"/>
      <c r="G11" s="293"/>
      <c r="H11" s="2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>
        <f t="shared" si="0"/>
        <v>1335000</v>
      </c>
    </row>
    <row r="12" spans="1:27" ht="15">
      <c r="A12" s="6" t="s">
        <v>818</v>
      </c>
      <c r="B12" s="5" t="s">
        <v>817</v>
      </c>
      <c r="C12" s="6"/>
      <c r="D12" s="293"/>
      <c r="E12" s="293"/>
      <c r="F12" s="293"/>
      <c r="G12" s="293"/>
      <c r="H12" s="2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>
        <f t="shared" si="0"/>
        <v>0</v>
      </c>
    </row>
    <row r="13" spans="1:27" ht="15">
      <c r="A13" s="6" t="s">
        <v>820</v>
      </c>
      <c r="B13" s="5" t="s">
        <v>819</v>
      </c>
      <c r="C13" s="6"/>
      <c r="D13" s="293">
        <v>1428400</v>
      </c>
      <c r="E13" s="293"/>
      <c r="F13" s="293"/>
      <c r="G13" s="293"/>
      <c r="H13" s="293"/>
      <c r="I13" s="193"/>
      <c r="J13" s="193"/>
      <c r="K13" s="193"/>
      <c r="L13" s="193"/>
      <c r="M13" s="193"/>
      <c r="N13" s="193"/>
      <c r="O13" s="193"/>
      <c r="P13" s="193"/>
      <c r="Q13" s="193">
        <v>345000</v>
      </c>
      <c r="R13" s="193"/>
      <c r="S13" s="193"/>
      <c r="T13" s="193"/>
      <c r="U13" s="193"/>
      <c r="V13" s="193"/>
      <c r="W13" s="193"/>
      <c r="X13" s="193"/>
      <c r="Y13" s="193"/>
      <c r="Z13" s="193"/>
      <c r="AA13" s="193">
        <f t="shared" si="0"/>
        <v>1773400</v>
      </c>
    </row>
    <row r="14" spans="1:27" ht="15">
      <c r="A14" s="6" t="s">
        <v>822</v>
      </c>
      <c r="B14" s="5" t="s">
        <v>821</v>
      </c>
      <c r="C14" s="6"/>
      <c r="D14" s="293">
        <v>3770929</v>
      </c>
      <c r="E14" s="293"/>
      <c r="F14" s="293"/>
      <c r="G14" s="293">
        <v>108000</v>
      </c>
      <c r="H14" s="293"/>
      <c r="I14" s="193">
        <v>324000</v>
      </c>
      <c r="J14" s="193"/>
      <c r="K14" s="193"/>
      <c r="L14" s="193"/>
      <c r="M14" s="193"/>
      <c r="N14" s="193"/>
      <c r="O14" s="193"/>
      <c r="P14" s="193"/>
      <c r="Q14" s="193">
        <v>48000</v>
      </c>
      <c r="R14" s="193"/>
      <c r="S14" s="193"/>
      <c r="T14" s="193">
        <v>96000</v>
      </c>
      <c r="U14" s="193"/>
      <c r="V14" s="193"/>
      <c r="W14" s="193"/>
      <c r="X14" s="193"/>
      <c r="Y14" s="193"/>
      <c r="Z14" s="193"/>
      <c r="AA14" s="193">
        <f t="shared" si="0"/>
        <v>4346929</v>
      </c>
    </row>
    <row r="15" spans="1:27" ht="15">
      <c r="A15" s="6" t="s">
        <v>824</v>
      </c>
      <c r="B15" s="5" t="s">
        <v>823</v>
      </c>
      <c r="C15" s="6"/>
      <c r="D15" s="293"/>
      <c r="E15" s="293"/>
      <c r="F15" s="293"/>
      <c r="G15" s="293"/>
      <c r="H15" s="2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>
        <f t="shared" si="0"/>
        <v>0</v>
      </c>
    </row>
    <row r="16" spans="1:27" ht="15">
      <c r="A16" s="6" t="s">
        <v>826</v>
      </c>
      <c r="B16" s="5" t="s">
        <v>825</v>
      </c>
      <c r="C16" s="6"/>
      <c r="D16" s="293">
        <v>1139550</v>
      </c>
      <c r="E16" s="293"/>
      <c r="F16" s="293"/>
      <c r="G16" s="293">
        <v>81450</v>
      </c>
      <c r="H16" s="2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>
        <f t="shared" si="0"/>
        <v>1221000</v>
      </c>
    </row>
    <row r="17" spans="1:27" ht="15">
      <c r="A17" s="6" t="s">
        <v>828</v>
      </c>
      <c r="B17" s="5" t="s">
        <v>827</v>
      </c>
      <c r="C17" s="6"/>
      <c r="D17" s="293">
        <v>824175</v>
      </c>
      <c r="E17" s="293"/>
      <c r="F17" s="293"/>
      <c r="G17" s="293"/>
      <c r="H17" s="2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>
        <f t="shared" si="0"/>
        <v>824175</v>
      </c>
    </row>
    <row r="18" spans="1:27" ht="15">
      <c r="A18" s="6" t="s">
        <v>830</v>
      </c>
      <c r="B18" s="5" t="s">
        <v>829</v>
      </c>
      <c r="C18" s="6"/>
      <c r="D18" s="293"/>
      <c r="E18" s="293"/>
      <c r="F18" s="293"/>
      <c r="G18" s="293"/>
      <c r="H18" s="2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>
        <f t="shared" si="0"/>
        <v>0</v>
      </c>
    </row>
    <row r="19" spans="1:27" ht="15">
      <c r="A19" s="6" t="s">
        <v>832</v>
      </c>
      <c r="B19" s="5" t="s">
        <v>831</v>
      </c>
      <c r="C19" s="6"/>
      <c r="D19" s="293">
        <v>60000</v>
      </c>
      <c r="E19" s="293"/>
      <c r="F19" s="293"/>
      <c r="G19" s="293"/>
      <c r="H19" s="2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>
        <f t="shared" si="0"/>
        <v>60000</v>
      </c>
    </row>
    <row r="20" spans="1:27" ht="15">
      <c r="A20" s="6" t="s">
        <v>833</v>
      </c>
      <c r="B20" s="5" t="s">
        <v>214</v>
      </c>
      <c r="C20" s="6"/>
      <c r="D20" s="293">
        <v>1456900</v>
      </c>
      <c r="E20" s="293"/>
      <c r="F20" s="293"/>
      <c r="G20" s="293"/>
      <c r="H20" s="2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>
        <f t="shared" si="0"/>
        <v>1456900</v>
      </c>
    </row>
    <row r="21" spans="1:27" ht="15">
      <c r="A21" s="8" t="s">
        <v>833</v>
      </c>
      <c r="B21" s="7" t="s">
        <v>834</v>
      </c>
      <c r="C21" s="6"/>
      <c r="D21" s="293"/>
      <c r="E21" s="293"/>
      <c r="F21" s="293"/>
      <c r="G21" s="293"/>
      <c r="H21" s="2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>
        <f t="shared" si="0"/>
        <v>0</v>
      </c>
    </row>
    <row r="22" spans="1:27" ht="15">
      <c r="A22" s="10" t="s">
        <v>835</v>
      </c>
      <c r="B22" s="9" t="s">
        <v>215</v>
      </c>
      <c r="C22" s="10"/>
      <c r="D22" s="309">
        <f>SUM(D8:D20)</f>
        <v>74427447</v>
      </c>
      <c r="E22" s="309">
        <f aca="true" t="shared" si="1" ref="E22:Z22">SUM(E8:E20)</f>
        <v>0</v>
      </c>
      <c r="F22" s="309">
        <f t="shared" si="1"/>
        <v>0</v>
      </c>
      <c r="G22" s="309">
        <f t="shared" si="1"/>
        <v>2883755</v>
      </c>
      <c r="H22" s="309">
        <f t="shared" si="1"/>
        <v>1462796</v>
      </c>
      <c r="I22" s="309">
        <f t="shared" si="1"/>
        <v>10562447</v>
      </c>
      <c r="J22" s="309">
        <f t="shared" si="1"/>
        <v>0</v>
      </c>
      <c r="K22" s="309">
        <f t="shared" si="1"/>
        <v>0</v>
      </c>
      <c r="L22" s="309">
        <f t="shared" si="1"/>
        <v>0</v>
      </c>
      <c r="M22" s="309">
        <f t="shared" si="1"/>
        <v>0</v>
      </c>
      <c r="N22" s="309">
        <f t="shared" si="1"/>
        <v>4489519</v>
      </c>
      <c r="O22" s="309">
        <f t="shared" si="1"/>
        <v>0</v>
      </c>
      <c r="P22" s="309">
        <f t="shared" si="1"/>
        <v>0</v>
      </c>
      <c r="Q22" s="309">
        <f t="shared" si="1"/>
        <v>5624344</v>
      </c>
      <c r="R22" s="309">
        <f t="shared" si="1"/>
        <v>0</v>
      </c>
      <c r="S22" s="309">
        <f t="shared" si="1"/>
        <v>0</v>
      </c>
      <c r="T22" s="309">
        <f t="shared" si="1"/>
        <v>3621705</v>
      </c>
      <c r="U22" s="309">
        <f t="shared" si="1"/>
        <v>0</v>
      </c>
      <c r="V22" s="309">
        <f t="shared" si="1"/>
        <v>0</v>
      </c>
      <c r="W22" s="309">
        <f t="shared" si="1"/>
        <v>0</v>
      </c>
      <c r="X22" s="309">
        <f t="shared" si="1"/>
        <v>0</v>
      </c>
      <c r="Y22" s="309">
        <f t="shared" si="1"/>
        <v>0</v>
      </c>
      <c r="Z22" s="309">
        <f t="shared" si="1"/>
        <v>0</v>
      </c>
      <c r="AA22" s="193">
        <f t="shared" si="0"/>
        <v>103072013</v>
      </c>
    </row>
    <row r="23" spans="1:27" ht="15">
      <c r="A23" s="6" t="s">
        <v>837</v>
      </c>
      <c r="B23" s="5" t="s">
        <v>836</v>
      </c>
      <c r="C23" s="6"/>
      <c r="D23" s="293">
        <v>20991064</v>
      </c>
      <c r="E23" s="293"/>
      <c r="F23" s="293"/>
      <c r="G23" s="293"/>
      <c r="H23" s="2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>
        <f t="shared" si="0"/>
        <v>20991064</v>
      </c>
    </row>
    <row r="24" spans="1:27" ht="30">
      <c r="A24" s="6" t="s">
        <v>839</v>
      </c>
      <c r="B24" s="5" t="s">
        <v>838</v>
      </c>
      <c r="C24" s="6"/>
      <c r="D24" s="293"/>
      <c r="E24" s="293"/>
      <c r="F24" s="293"/>
      <c r="G24" s="293"/>
      <c r="H24" s="293"/>
      <c r="I24" s="193"/>
      <c r="J24" s="193"/>
      <c r="K24" s="193"/>
      <c r="L24" s="193"/>
      <c r="M24" s="193"/>
      <c r="N24" s="193"/>
      <c r="O24" s="193"/>
      <c r="P24" s="193"/>
      <c r="Q24" s="193">
        <v>500000</v>
      </c>
      <c r="R24" s="193"/>
      <c r="S24" s="193"/>
      <c r="T24" s="193"/>
      <c r="U24" s="193"/>
      <c r="V24" s="193"/>
      <c r="W24" s="193"/>
      <c r="X24" s="193"/>
      <c r="Y24" s="193"/>
      <c r="Z24" s="193"/>
      <c r="AA24" s="193">
        <f t="shared" si="0"/>
        <v>500000</v>
      </c>
    </row>
    <row r="25" spans="1:27" ht="15">
      <c r="A25" s="6" t="s">
        <v>841</v>
      </c>
      <c r="B25" s="5" t="s">
        <v>840</v>
      </c>
      <c r="C25" s="6"/>
      <c r="D25" s="293">
        <v>6901908</v>
      </c>
      <c r="E25" s="293"/>
      <c r="F25" s="293"/>
      <c r="G25" s="293"/>
      <c r="H25" s="293"/>
      <c r="I25" s="193"/>
      <c r="J25" s="193"/>
      <c r="K25" s="193"/>
      <c r="L25" s="193"/>
      <c r="M25" s="193"/>
      <c r="N25" s="193"/>
      <c r="O25" s="193"/>
      <c r="P25" s="193"/>
      <c r="Q25" s="193">
        <v>3611951</v>
      </c>
      <c r="R25" s="193"/>
      <c r="S25" s="193"/>
      <c r="T25" s="193"/>
      <c r="U25" s="193"/>
      <c r="V25" s="193"/>
      <c r="W25" s="193"/>
      <c r="X25" s="193"/>
      <c r="Y25" s="193">
        <v>1109160</v>
      </c>
      <c r="Z25" s="193"/>
      <c r="AA25" s="193">
        <f t="shared" si="0"/>
        <v>11623019</v>
      </c>
    </row>
    <row r="26" spans="1:27" ht="15">
      <c r="A26" s="10" t="s">
        <v>842</v>
      </c>
      <c r="B26" s="9" t="s">
        <v>216</v>
      </c>
      <c r="C26" s="10"/>
      <c r="D26" s="309">
        <f>SUM(D23:D25)</f>
        <v>27892972</v>
      </c>
      <c r="E26" s="309">
        <f aca="true" t="shared" si="2" ref="E26:Z26">SUM(E23:E25)</f>
        <v>0</v>
      </c>
      <c r="F26" s="309">
        <f t="shared" si="2"/>
        <v>0</v>
      </c>
      <c r="G26" s="309">
        <f t="shared" si="2"/>
        <v>0</v>
      </c>
      <c r="H26" s="309">
        <f t="shared" si="2"/>
        <v>0</v>
      </c>
      <c r="I26" s="309">
        <f t="shared" si="2"/>
        <v>0</v>
      </c>
      <c r="J26" s="309">
        <f t="shared" si="2"/>
        <v>0</v>
      </c>
      <c r="K26" s="309">
        <f t="shared" si="2"/>
        <v>0</v>
      </c>
      <c r="L26" s="309">
        <f t="shared" si="2"/>
        <v>0</v>
      </c>
      <c r="M26" s="309">
        <f t="shared" si="2"/>
        <v>0</v>
      </c>
      <c r="N26" s="309">
        <f t="shared" si="2"/>
        <v>0</v>
      </c>
      <c r="O26" s="309">
        <f t="shared" si="2"/>
        <v>0</v>
      </c>
      <c r="P26" s="309">
        <f t="shared" si="2"/>
        <v>0</v>
      </c>
      <c r="Q26" s="309">
        <f t="shared" si="2"/>
        <v>4111951</v>
      </c>
      <c r="R26" s="309">
        <f t="shared" si="2"/>
        <v>0</v>
      </c>
      <c r="S26" s="309">
        <f t="shared" si="2"/>
        <v>0</v>
      </c>
      <c r="T26" s="309">
        <f t="shared" si="2"/>
        <v>0</v>
      </c>
      <c r="U26" s="309">
        <f t="shared" si="2"/>
        <v>0</v>
      </c>
      <c r="V26" s="309">
        <f t="shared" si="2"/>
        <v>0</v>
      </c>
      <c r="W26" s="309">
        <f t="shared" si="2"/>
        <v>0</v>
      </c>
      <c r="X26" s="309">
        <f t="shared" si="2"/>
        <v>0</v>
      </c>
      <c r="Y26" s="309">
        <f t="shared" si="2"/>
        <v>1109160</v>
      </c>
      <c r="Z26" s="309">
        <f t="shared" si="2"/>
        <v>0</v>
      </c>
      <c r="AA26" s="309">
        <f>SUM(AA23:AA25)</f>
        <v>33114083</v>
      </c>
    </row>
    <row r="27" spans="1:27" ht="15.75">
      <c r="A27" s="12" t="s">
        <v>843</v>
      </c>
      <c r="B27" s="11" t="s">
        <v>217</v>
      </c>
      <c r="C27" s="10"/>
      <c r="D27" s="309">
        <f>D22+D26</f>
        <v>102320419</v>
      </c>
      <c r="E27" s="309">
        <f aca="true" t="shared" si="3" ref="E27:Z27">E22+E26</f>
        <v>0</v>
      </c>
      <c r="F27" s="309">
        <f t="shared" si="3"/>
        <v>0</v>
      </c>
      <c r="G27" s="309">
        <f t="shared" si="3"/>
        <v>2883755</v>
      </c>
      <c r="H27" s="309">
        <f t="shared" si="3"/>
        <v>1462796</v>
      </c>
      <c r="I27" s="309">
        <f t="shared" si="3"/>
        <v>10562447</v>
      </c>
      <c r="J27" s="309">
        <f t="shared" si="3"/>
        <v>0</v>
      </c>
      <c r="K27" s="309">
        <f t="shared" si="3"/>
        <v>0</v>
      </c>
      <c r="L27" s="309">
        <f t="shared" si="3"/>
        <v>0</v>
      </c>
      <c r="M27" s="309">
        <f t="shared" si="3"/>
        <v>0</v>
      </c>
      <c r="N27" s="309">
        <f t="shared" si="3"/>
        <v>4489519</v>
      </c>
      <c r="O27" s="309">
        <f t="shared" si="3"/>
        <v>0</v>
      </c>
      <c r="P27" s="309">
        <f t="shared" si="3"/>
        <v>0</v>
      </c>
      <c r="Q27" s="309">
        <f t="shared" si="3"/>
        <v>9736295</v>
      </c>
      <c r="R27" s="309">
        <f t="shared" si="3"/>
        <v>0</v>
      </c>
      <c r="S27" s="309">
        <f t="shared" si="3"/>
        <v>0</v>
      </c>
      <c r="T27" s="309">
        <f t="shared" si="3"/>
        <v>3621705</v>
      </c>
      <c r="U27" s="309">
        <f t="shared" si="3"/>
        <v>0</v>
      </c>
      <c r="V27" s="309">
        <f t="shared" si="3"/>
        <v>0</v>
      </c>
      <c r="W27" s="309">
        <f t="shared" si="3"/>
        <v>0</v>
      </c>
      <c r="X27" s="309">
        <f t="shared" si="3"/>
        <v>0</v>
      </c>
      <c r="Y27" s="309">
        <f t="shared" si="3"/>
        <v>1109160</v>
      </c>
      <c r="Z27" s="309">
        <f t="shared" si="3"/>
        <v>0</v>
      </c>
      <c r="AA27" s="193">
        <f aca="true" t="shared" si="4" ref="AA27:AA34">SUM(D27:Z27)</f>
        <v>136186096</v>
      </c>
    </row>
    <row r="28" spans="1:27" ht="15">
      <c r="A28" s="6" t="s">
        <v>844</v>
      </c>
      <c r="B28" s="13" t="s">
        <v>218</v>
      </c>
      <c r="C28" s="6"/>
      <c r="D28" s="293">
        <v>18271074</v>
      </c>
      <c r="E28" s="293"/>
      <c r="F28" s="293"/>
      <c r="G28" s="293">
        <v>530453</v>
      </c>
      <c r="H28" s="293">
        <v>285245</v>
      </c>
      <c r="I28" s="193">
        <v>1956379</v>
      </c>
      <c r="J28" s="193"/>
      <c r="K28" s="193"/>
      <c r="L28" s="193"/>
      <c r="M28" s="193"/>
      <c r="N28" s="193">
        <v>432949</v>
      </c>
      <c r="O28" s="193"/>
      <c r="P28" s="193"/>
      <c r="Q28" s="193">
        <v>1355437</v>
      </c>
      <c r="R28" s="193"/>
      <c r="S28" s="193"/>
      <c r="T28" s="193">
        <v>680255</v>
      </c>
      <c r="U28" s="193">
        <v>15898</v>
      </c>
      <c r="V28" s="193"/>
      <c r="W28" s="193"/>
      <c r="X28" s="193"/>
      <c r="Y28" s="193">
        <v>179598</v>
      </c>
      <c r="Z28" s="193"/>
      <c r="AA28" s="193">
        <f t="shared" si="4"/>
        <v>23707288</v>
      </c>
    </row>
    <row r="29" spans="1:27" ht="15">
      <c r="A29" s="6" t="s">
        <v>844</v>
      </c>
      <c r="B29" s="13" t="s">
        <v>219</v>
      </c>
      <c r="C29" s="6"/>
      <c r="D29" s="293"/>
      <c r="E29" s="293"/>
      <c r="F29" s="293"/>
      <c r="G29" s="293"/>
      <c r="H29" s="2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>
        <f t="shared" si="4"/>
        <v>0</v>
      </c>
    </row>
    <row r="30" spans="1:27" ht="15">
      <c r="A30" s="6" t="s">
        <v>844</v>
      </c>
      <c r="B30" s="13" t="s">
        <v>220</v>
      </c>
      <c r="C30" s="6"/>
      <c r="D30" s="293"/>
      <c r="E30" s="293"/>
      <c r="F30" s="293"/>
      <c r="G30" s="293"/>
      <c r="H30" s="2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>
        <f t="shared" si="4"/>
        <v>0</v>
      </c>
    </row>
    <row r="31" spans="1:27" ht="15">
      <c r="A31" s="6" t="s">
        <v>844</v>
      </c>
      <c r="B31" s="13" t="s">
        <v>221</v>
      </c>
      <c r="C31" s="6"/>
      <c r="D31" s="293">
        <v>721593</v>
      </c>
      <c r="E31" s="293"/>
      <c r="F31" s="293"/>
      <c r="G31" s="293">
        <v>18623</v>
      </c>
      <c r="H31" s="293"/>
      <c r="I31" s="193">
        <v>58847</v>
      </c>
      <c r="J31" s="193"/>
      <c r="K31" s="193"/>
      <c r="L31" s="193"/>
      <c r="M31" s="193"/>
      <c r="N31" s="193"/>
      <c r="O31" s="193"/>
      <c r="P31" s="193"/>
      <c r="Q31" s="193">
        <v>7930</v>
      </c>
      <c r="R31" s="193"/>
      <c r="S31" s="193"/>
      <c r="T31" s="193">
        <v>15859</v>
      </c>
      <c r="U31" s="193"/>
      <c r="V31" s="193"/>
      <c r="W31" s="193"/>
      <c r="X31" s="193"/>
      <c r="Y31" s="193">
        <v>28615</v>
      </c>
      <c r="Z31" s="193"/>
      <c r="AA31" s="193">
        <f t="shared" si="4"/>
        <v>851467</v>
      </c>
    </row>
    <row r="32" spans="1:27" ht="15">
      <c r="A32" s="6" t="s">
        <v>844</v>
      </c>
      <c r="B32" s="13" t="s">
        <v>222</v>
      </c>
      <c r="C32" s="6"/>
      <c r="D32" s="293">
        <v>109405</v>
      </c>
      <c r="E32" s="293"/>
      <c r="F32" s="293"/>
      <c r="G32" s="293"/>
      <c r="H32" s="293"/>
      <c r="I32" s="193">
        <v>28014</v>
      </c>
      <c r="J32" s="193"/>
      <c r="K32" s="193"/>
      <c r="L32" s="193"/>
      <c r="M32" s="193"/>
      <c r="N32" s="193">
        <v>2510</v>
      </c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>
        <f t="shared" si="4"/>
        <v>139929</v>
      </c>
    </row>
    <row r="33" spans="1:27" ht="15" customHeight="1">
      <c r="A33" s="6" t="s">
        <v>844</v>
      </c>
      <c r="B33" s="13" t="s">
        <v>223</v>
      </c>
      <c r="C33" s="6"/>
      <c r="D33" s="293"/>
      <c r="E33" s="293"/>
      <c r="F33" s="293"/>
      <c r="G33" s="293"/>
      <c r="H33" s="293"/>
      <c r="I33" s="193">
        <v>46315</v>
      </c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>
        <f t="shared" si="4"/>
        <v>46315</v>
      </c>
    </row>
    <row r="34" spans="1:27" ht="15">
      <c r="A34" s="6" t="s">
        <v>844</v>
      </c>
      <c r="B34" s="13" t="s">
        <v>224</v>
      </c>
      <c r="C34" s="6"/>
      <c r="D34" s="293">
        <v>696304</v>
      </c>
      <c r="E34" s="293"/>
      <c r="F34" s="293"/>
      <c r="G34" s="293">
        <v>19116</v>
      </c>
      <c r="H34" s="293"/>
      <c r="I34" s="193">
        <v>57348</v>
      </c>
      <c r="J34" s="193"/>
      <c r="K34" s="193"/>
      <c r="L34" s="193"/>
      <c r="M34" s="193"/>
      <c r="N34" s="193"/>
      <c r="O34" s="193"/>
      <c r="P34" s="193"/>
      <c r="Q34" s="193">
        <v>8496</v>
      </c>
      <c r="R34" s="193"/>
      <c r="S34" s="193"/>
      <c r="T34" s="193">
        <v>16992</v>
      </c>
      <c r="U34" s="193"/>
      <c r="V34" s="193"/>
      <c r="W34" s="193"/>
      <c r="X34" s="193"/>
      <c r="Y34" s="193">
        <v>22013</v>
      </c>
      <c r="Z34" s="193"/>
      <c r="AA34" s="193">
        <f t="shared" si="4"/>
        <v>820269</v>
      </c>
    </row>
    <row r="35" spans="1:27" ht="15.75">
      <c r="A35" s="12" t="s">
        <v>844</v>
      </c>
      <c r="B35" s="11" t="s">
        <v>225</v>
      </c>
      <c r="C35" s="6"/>
      <c r="D35" s="309">
        <f>SUM(D28:D34)</f>
        <v>19798376</v>
      </c>
      <c r="E35" s="309">
        <f aca="true" t="shared" si="5" ref="E35:Z35">SUM(E28:E34)</f>
        <v>0</v>
      </c>
      <c r="F35" s="309">
        <f t="shared" si="5"/>
        <v>0</v>
      </c>
      <c r="G35" s="309">
        <f>SUM(G28:G34)</f>
        <v>568192</v>
      </c>
      <c r="H35" s="309">
        <f>SUM(H28:H34)</f>
        <v>285245</v>
      </c>
      <c r="I35" s="309">
        <f t="shared" si="5"/>
        <v>2146903</v>
      </c>
      <c r="J35" s="309">
        <f t="shared" si="5"/>
        <v>0</v>
      </c>
      <c r="K35" s="309">
        <f t="shared" si="5"/>
        <v>0</v>
      </c>
      <c r="L35" s="309">
        <f t="shared" si="5"/>
        <v>0</v>
      </c>
      <c r="M35" s="309">
        <f t="shared" si="5"/>
        <v>0</v>
      </c>
      <c r="N35" s="309">
        <f t="shared" si="5"/>
        <v>435459</v>
      </c>
      <c r="O35" s="309">
        <f t="shared" si="5"/>
        <v>0</v>
      </c>
      <c r="P35" s="309">
        <f t="shared" si="5"/>
        <v>0</v>
      </c>
      <c r="Q35" s="309">
        <f t="shared" si="5"/>
        <v>1371863</v>
      </c>
      <c r="R35" s="309">
        <f t="shared" si="5"/>
        <v>0</v>
      </c>
      <c r="S35" s="309">
        <f t="shared" si="5"/>
        <v>0</v>
      </c>
      <c r="T35" s="309">
        <f t="shared" si="5"/>
        <v>713106</v>
      </c>
      <c r="U35" s="309">
        <f t="shared" si="5"/>
        <v>15898</v>
      </c>
      <c r="V35" s="309">
        <f t="shared" si="5"/>
        <v>0</v>
      </c>
      <c r="W35" s="309">
        <f t="shared" si="5"/>
        <v>0</v>
      </c>
      <c r="X35" s="309">
        <f t="shared" si="5"/>
        <v>0</v>
      </c>
      <c r="Y35" s="309">
        <f t="shared" si="5"/>
        <v>230226</v>
      </c>
      <c r="Z35" s="309">
        <f t="shared" si="5"/>
        <v>0</v>
      </c>
      <c r="AA35" s="310">
        <f>SUM(AA28:AA34)</f>
        <v>25565268</v>
      </c>
    </row>
    <row r="36" spans="1:27" ht="15">
      <c r="A36" s="6" t="s">
        <v>846</v>
      </c>
      <c r="B36" s="5" t="s">
        <v>845</v>
      </c>
      <c r="C36" s="6"/>
      <c r="D36" s="293">
        <v>300297</v>
      </c>
      <c r="E36" s="293"/>
      <c r="F36" s="293">
        <v>255010</v>
      </c>
      <c r="G36" s="293">
        <v>62622</v>
      </c>
      <c r="H36" s="293">
        <v>375081</v>
      </c>
      <c r="I36" s="193">
        <v>17910</v>
      </c>
      <c r="J36" s="193"/>
      <c r="K36" s="193"/>
      <c r="L36" s="193"/>
      <c r="M36" s="193"/>
      <c r="N36" s="193"/>
      <c r="O36" s="193"/>
      <c r="P36" s="193"/>
      <c r="Q36" s="193">
        <v>407524</v>
      </c>
      <c r="R36" s="193">
        <v>37020</v>
      </c>
      <c r="S36" s="193"/>
      <c r="T36" s="193">
        <v>54781</v>
      </c>
      <c r="U36" s="193"/>
      <c r="V36" s="193"/>
      <c r="W36" s="193"/>
      <c r="X36" s="193"/>
      <c r="Y36" s="193"/>
      <c r="Z36" s="193"/>
      <c r="AA36" s="193">
        <f aca="true" t="shared" si="6" ref="AA36:AA52">SUM(D36:Z36)</f>
        <v>1510245</v>
      </c>
    </row>
    <row r="37" spans="1:27" ht="15">
      <c r="A37" s="6" t="s">
        <v>848</v>
      </c>
      <c r="B37" s="5" t="s">
        <v>847</v>
      </c>
      <c r="C37" s="6"/>
      <c r="D37" s="293">
        <v>3140282</v>
      </c>
      <c r="E37" s="293"/>
      <c r="F37" s="293">
        <v>1897</v>
      </c>
      <c r="G37" s="293">
        <v>67267</v>
      </c>
      <c r="H37" s="293">
        <v>61922</v>
      </c>
      <c r="I37" s="193">
        <v>194498</v>
      </c>
      <c r="J37" s="193"/>
      <c r="K37" s="193"/>
      <c r="L37" s="193"/>
      <c r="M37" s="193"/>
      <c r="N37" s="193">
        <v>179535</v>
      </c>
      <c r="O37" s="193"/>
      <c r="P37" s="193"/>
      <c r="Q37" s="193">
        <v>16825</v>
      </c>
      <c r="R37" s="193">
        <v>15195</v>
      </c>
      <c r="S37" s="193"/>
      <c r="T37" s="193">
        <v>18445</v>
      </c>
      <c r="U37" s="193"/>
      <c r="V37" s="193"/>
      <c r="W37" s="193"/>
      <c r="X37" s="193"/>
      <c r="Y37" s="193">
        <v>126514</v>
      </c>
      <c r="Z37" s="193"/>
      <c r="AA37" s="193">
        <f t="shared" si="6"/>
        <v>3822380</v>
      </c>
    </row>
    <row r="38" spans="1:27" ht="15">
      <c r="A38" s="6" t="s">
        <v>850</v>
      </c>
      <c r="B38" s="5" t="s">
        <v>849</v>
      </c>
      <c r="C38" s="6"/>
      <c r="D38" s="293"/>
      <c r="E38" s="293"/>
      <c r="F38" s="293"/>
      <c r="G38" s="293"/>
      <c r="H38" s="2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>
        <f t="shared" si="6"/>
        <v>0</v>
      </c>
    </row>
    <row r="39" spans="1:27" ht="15">
      <c r="A39" s="10" t="s">
        <v>851</v>
      </c>
      <c r="B39" s="9" t="s">
        <v>226</v>
      </c>
      <c r="C39" s="10"/>
      <c r="D39" s="309">
        <f>SUM(D36:D38)</f>
        <v>3440579</v>
      </c>
      <c r="E39" s="309">
        <f aca="true" t="shared" si="7" ref="E39:Y39">SUM(E36:E38)</f>
        <v>0</v>
      </c>
      <c r="F39" s="309">
        <f t="shared" si="7"/>
        <v>256907</v>
      </c>
      <c r="G39" s="309">
        <f t="shared" si="7"/>
        <v>129889</v>
      </c>
      <c r="H39" s="309">
        <f t="shared" si="7"/>
        <v>437003</v>
      </c>
      <c r="I39" s="309">
        <f t="shared" si="7"/>
        <v>212408</v>
      </c>
      <c r="J39" s="309">
        <f t="shared" si="7"/>
        <v>0</v>
      </c>
      <c r="K39" s="309">
        <f t="shared" si="7"/>
        <v>0</v>
      </c>
      <c r="L39" s="309">
        <f t="shared" si="7"/>
        <v>0</v>
      </c>
      <c r="M39" s="309">
        <f t="shared" si="7"/>
        <v>0</v>
      </c>
      <c r="N39" s="309">
        <f t="shared" si="7"/>
        <v>179535</v>
      </c>
      <c r="O39" s="309">
        <f t="shared" si="7"/>
        <v>0</v>
      </c>
      <c r="P39" s="309">
        <f t="shared" si="7"/>
        <v>0</v>
      </c>
      <c r="Q39" s="309">
        <f t="shared" si="7"/>
        <v>424349</v>
      </c>
      <c r="R39" s="309">
        <f t="shared" si="7"/>
        <v>52215</v>
      </c>
      <c r="S39" s="309">
        <f t="shared" si="7"/>
        <v>0</v>
      </c>
      <c r="T39" s="309">
        <f t="shared" si="7"/>
        <v>73226</v>
      </c>
      <c r="U39" s="309">
        <f t="shared" si="7"/>
        <v>0</v>
      </c>
      <c r="V39" s="309">
        <f t="shared" si="7"/>
        <v>0</v>
      </c>
      <c r="W39" s="309">
        <f t="shared" si="7"/>
        <v>0</v>
      </c>
      <c r="X39" s="309">
        <f t="shared" si="7"/>
        <v>0</v>
      </c>
      <c r="Y39" s="309">
        <f t="shared" si="7"/>
        <v>126514</v>
      </c>
      <c r="Z39" s="309">
        <f>SUM(Z36:Z38)</f>
        <v>0</v>
      </c>
      <c r="AA39" s="193">
        <f t="shared" si="6"/>
        <v>5332625</v>
      </c>
    </row>
    <row r="40" spans="1:27" ht="15">
      <c r="A40" s="6" t="s">
        <v>853</v>
      </c>
      <c r="B40" s="5" t="s">
        <v>852</v>
      </c>
      <c r="C40" s="6"/>
      <c r="D40" s="293">
        <v>2043973</v>
      </c>
      <c r="E40" s="293"/>
      <c r="F40" s="293"/>
      <c r="G40" s="293">
        <v>114860</v>
      </c>
      <c r="H40" s="293">
        <v>79700</v>
      </c>
      <c r="I40" s="193">
        <v>255362</v>
      </c>
      <c r="J40" s="193"/>
      <c r="K40" s="193"/>
      <c r="L40" s="193"/>
      <c r="M40" s="193"/>
      <c r="N40" s="193"/>
      <c r="O40" s="193"/>
      <c r="P40" s="193"/>
      <c r="Q40" s="193"/>
      <c r="R40" s="193">
        <v>97500</v>
      </c>
      <c r="S40" s="193"/>
      <c r="T40" s="193"/>
      <c r="U40" s="193"/>
      <c r="V40" s="193"/>
      <c r="W40" s="193"/>
      <c r="X40" s="193"/>
      <c r="Y40" s="193"/>
      <c r="Z40" s="193"/>
      <c r="AA40" s="193">
        <f t="shared" si="6"/>
        <v>2591395</v>
      </c>
    </row>
    <row r="41" spans="1:27" ht="15">
      <c r="A41" s="6" t="s">
        <v>855</v>
      </c>
      <c r="B41" s="5" t="s">
        <v>854</v>
      </c>
      <c r="C41" s="6"/>
      <c r="D41" s="293">
        <v>1050456</v>
      </c>
      <c r="E41" s="293"/>
      <c r="F41" s="293"/>
      <c r="G41" s="293">
        <v>35542</v>
      </c>
      <c r="H41" s="293">
        <v>86502</v>
      </c>
      <c r="I41" s="193">
        <v>97740</v>
      </c>
      <c r="J41" s="193"/>
      <c r="K41" s="193"/>
      <c r="L41" s="193"/>
      <c r="M41" s="193"/>
      <c r="N41" s="193"/>
      <c r="O41" s="193"/>
      <c r="P41" s="193"/>
      <c r="Q41" s="193"/>
      <c r="R41" s="193">
        <v>98738</v>
      </c>
      <c r="S41" s="193">
        <v>46252</v>
      </c>
      <c r="T41" s="193">
        <v>77401</v>
      </c>
      <c r="U41" s="193"/>
      <c r="V41" s="193"/>
      <c r="W41" s="193"/>
      <c r="X41" s="193"/>
      <c r="Y41" s="193"/>
      <c r="Z41" s="193"/>
      <c r="AA41" s="193">
        <f t="shared" si="6"/>
        <v>1492631</v>
      </c>
    </row>
    <row r="42" spans="1:27" ht="15">
      <c r="A42" s="10" t="s">
        <v>856</v>
      </c>
      <c r="B42" s="9" t="s">
        <v>227</v>
      </c>
      <c r="C42" s="10"/>
      <c r="D42" s="309">
        <f>SUM(D40:D41)</f>
        <v>3094429</v>
      </c>
      <c r="E42" s="309">
        <f aca="true" t="shared" si="8" ref="E42:Z42">SUM(E40:E41)</f>
        <v>0</v>
      </c>
      <c r="F42" s="309">
        <f t="shared" si="8"/>
        <v>0</v>
      </c>
      <c r="G42" s="309">
        <f t="shared" si="8"/>
        <v>150402</v>
      </c>
      <c r="H42" s="309">
        <f t="shared" si="8"/>
        <v>166202</v>
      </c>
      <c r="I42" s="309">
        <f t="shared" si="8"/>
        <v>353102</v>
      </c>
      <c r="J42" s="309">
        <f t="shared" si="8"/>
        <v>0</v>
      </c>
      <c r="K42" s="309">
        <f t="shared" si="8"/>
        <v>0</v>
      </c>
      <c r="L42" s="309">
        <f t="shared" si="8"/>
        <v>0</v>
      </c>
      <c r="M42" s="309">
        <f t="shared" si="8"/>
        <v>0</v>
      </c>
      <c r="N42" s="309">
        <f t="shared" si="8"/>
        <v>0</v>
      </c>
      <c r="O42" s="309">
        <f t="shared" si="8"/>
        <v>0</v>
      </c>
      <c r="P42" s="309">
        <f t="shared" si="8"/>
        <v>0</v>
      </c>
      <c r="Q42" s="309">
        <f t="shared" si="8"/>
        <v>0</v>
      </c>
      <c r="R42" s="309">
        <f t="shared" si="8"/>
        <v>196238</v>
      </c>
      <c r="S42" s="309">
        <f t="shared" si="8"/>
        <v>46252</v>
      </c>
      <c r="T42" s="309">
        <f t="shared" si="8"/>
        <v>77401</v>
      </c>
      <c r="U42" s="309">
        <f t="shared" si="8"/>
        <v>0</v>
      </c>
      <c r="V42" s="309">
        <f t="shared" si="8"/>
        <v>0</v>
      </c>
      <c r="W42" s="309">
        <f t="shared" si="8"/>
        <v>0</v>
      </c>
      <c r="X42" s="309">
        <f t="shared" si="8"/>
        <v>0</v>
      </c>
      <c r="Y42" s="309">
        <f t="shared" si="8"/>
        <v>0</v>
      </c>
      <c r="Z42" s="309">
        <f t="shared" si="8"/>
        <v>0</v>
      </c>
      <c r="AA42" s="193">
        <f t="shared" si="6"/>
        <v>4084026</v>
      </c>
    </row>
    <row r="43" spans="1:27" ht="15">
      <c r="A43" s="6" t="s">
        <v>858</v>
      </c>
      <c r="B43" s="5" t="s">
        <v>857</v>
      </c>
      <c r="C43" s="6"/>
      <c r="D43" s="293">
        <v>2635693</v>
      </c>
      <c r="E43" s="293"/>
      <c r="F43" s="293"/>
      <c r="G43" s="293">
        <v>759048</v>
      </c>
      <c r="H43" s="293">
        <v>287987</v>
      </c>
      <c r="I43" s="193">
        <v>3196232</v>
      </c>
      <c r="J43" s="193"/>
      <c r="K43" s="193"/>
      <c r="L43" s="193"/>
      <c r="M43" s="193"/>
      <c r="N43" s="193"/>
      <c r="O43" s="193"/>
      <c r="P43" s="193">
        <v>12878404</v>
      </c>
      <c r="Q43" s="193">
        <v>1347728</v>
      </c>
      <c r="R43" s="193">
        <v>351176</v>
      </c>
      <c r="S43" s="193"/>
      <c r="T43" s="193">
        <v>505387</v>
      </c>
      <c r="U43" s="193"/>
      <c r="V43" s="193"/>
      <c r="W43" s="193"/>
      <c r="X43" s="193"/>
      <c r="Y43" s="193"/>
      <c r="Z43" s="193"/>
      <c r="AA43" s="193">
        <f t="shared" si="6"/>
        <v>21961655</v>
      </c>
    </row>
    <row r="44" spans="1:27" ht="15">
      <c r="A44" s="6" t="s">
        <v>860</v>
      </c>
      <c r="B44" s="5" t="s">
        <v>859</v>
      </c>
      <c r="C44" s="6"/>
      <c r="D44" s="293">
        <v>128263</v>
      </c>
      <c r="E44" s="293"/>
      <c r="F44" s="293"/>
      <c r="G44" s="293"/>
      <c r="H44" s="293"/>
      <c r="I44" s="193"/>
      <c r="J44" s="193"/>
      <c r="K44" s="193"/>
      <c r="L44" s="193"/>
      <c r="M44" s="193"/>
      <c r="N44" s="193"/>
      <c r="O44" s="193"/>
      <c r="P44" s="193"/>
      <c r="Q44" s="193">
        <v>72980</v>
      </c>
      <c r="R44" s="193"/>
      <c r="S44" s="193"/>
      <c r="T44" s="193">
        <v>58910</v>
      </c>
      <c r="U44" s="193"/>
      <c r="V44" s="193"/>
      <c r="W44" s="193">
        <v>23041732</v>
      </c>
      <c r="X44" s="193"/>
      <c r="Y44" s="193"/>
      <c r="Z44" s="193"/>
      <c r="AA44" s="193">
        <f t="shared" si="6"/>
        <v>23301885</v>
      </c>
    </row>
    <row r="45" spans="1:27" ht="15">
      <c r="A45" s="6" t="s">
        <v>861</v>
      </c>
      <c r="B45" s="5" t="s">
        <v>228</v>
      </c>
      <c r="C45" s="6"/>
      <c r="D45" s="293">
        <v>1282202</v>
      </c>
      <c r="E45" s="293"/>
      <c r="F45" s="293"/>
      <c r="G45" s="293"/>
      <c r="H45" s="293">
        <v>118110</v>
      </c>
      <c r="I45" s="193"/>
      <c r="J45" s="193"/>
      <c r="K45" s="193"/>
      <c r="L45" s="193"/>
      <c r="M45" s="193"/>
      <c r="N45" s="193"/>
      <c r="O45" s="193"/>
      <c r="P45" s="193"/>
      <c r="Q45" s="193">
        <v>2698311</v>
      </c>
      <c r="R45" s="193">
        <v>150000</v>
      </c>
      <c r="S45" s="193"/>
      <c r="T45" s="193"/>
      <c r="U45" s="193"/>
      <c r="V45" s="193"/>
      <c r="W45" s="193"/>
      <c r="X45" s="193"/>
      <c r="Y45" s="193"/>
      <c r="Z45" s="193"/>
      <c r="AA45" s="193">
        <f t="shared" si="6"/>
        <v>4248623</v>
      </c>
    </row>
    <row r="46" spans="1:27" ht="15">
      <c r="A46" s="8" t="s">
        <v>861</v>
      </c>
      <c r="B46" s="7" t="s">
        <v>862</v>
      </c>
      <c r="C46" s="6"/>
      <c r="D46" s="293"/>
      <c r="E46" s="293"/>
      <c r="F46" s="293"/>
      <c r="G46" s="293"/>
      <c r="H46" s="2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>
        <f t="shared" si="6"/>
        <v>0</v>
      </c>
    </row>
    <row r="47" spans="1:27" ht="15">
      <c r="A47" s="6" t="s">
        <v>864</v>
      </c>
      <c r="B47" s="5" t="s">
        <v>863</v>
      </c>
      <c r="C47" s="6"/>
      <c r="D47" s="293">
        <v>2444653</v>
      </c>
      <c r="E47" s="293"/>
      <c r="F47" s="293"/>
      <c r="G47" s="293"/>
      <c r="H47" s="293">
        <v>937399</v>
      </c>
      <c r="I47" s="193">
        <v>222724</v>
      </c>
      <c r="J47" s="193"/>
      <c r="K47" s="193"/>
      <c r="L47" s="193"/>
      <c r="M47" s="193"/>
      <c r="N47" s="193"/>
      <c r="O47" s="193"/>
      <c r="P47" s="193">
        <v>1905170</v>
      </c>
      <c r="Q47" s="193">
        <v>1123006</v>
      </c>
      <c r="R47" s="193"/>
      <c r="S47" s="193">
        <v>479973</v>
      </c>
      <c r="T47" s="193">
        <v>10400</v>
      </c>
      <c r="U47" s="193"/>
      <c r="V47" s="193"/>
      <c r="W47" s="193"/>
      <c r="X47" s="193"/>
      <c r="Y47" s="193"/>
      <c r="Z47" s="193"/>
      <c r="AA47" s="193">
        <f t="shared" si="6"/>
        <v>7123325</v>
      </c>
    </row>
    <row r="48" spans="1:27" ht="15">
      <c r="A48" s="6" t="s">
        <v>865</v>
      </c>
      <c r="B48" s="14" t="s">
        <v>229</v>
      </c>
      <c r="C48" s="6"/>
      <c r="D48" s="293">
        <v>1586481</v>
      </c>
      <c r="E48" s="293"/>
      <c r="F48" s="293"/>
      <c r="G48" s="293"/>
      <c r="H48" s="2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>
        <f t="shared" si="6"/>
        <v>1586481</v>
      </c>
    </row>
    <row r="49" spans="1:27" ht="15">
      <c r="A49" s="8" t="s">
        <v>865</v>
      </c>
      <c r="B49" s="7" t="s">
        <v>866</v>
      </c>
      <c r="C49" s="6"/>
      <c r="D49" s="293">
        <v>791727</v>
      </c>
      <c r="E49" s="293"/>
      <c r="F49" s="293"/>
      <c r="G49" s="293"/>
      <c r="H49" s="2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>
        <f t="shared" si="6"/>
        <v>791727</v>
      </c>
    </row>
    <row r="50" spans="1:27" ht="15">
      <c r="A50" s="6" t="s">
        <v>868</v>
      </c>
      <c r="B50" s="5" t="s">
        <v>867</v>
      </c>
      <c r="C50" s="6"/>
      <c r="D50" s="293">
        <v>16036991</v>
      </c>
      <c r="E50" s="293"/>
      <c r="F50" s="293"/>
      <c r="G50" s="293"/>
      <c r="H50" s="293">
        <v>49500</v>
      </c>
      <c r="I50" s="193">
        <v>90200</v>
      </c>
      <c r="J50" s="193"/>
      <c r="K50" s="193"/>
      <c r="L50" s="193"/>
      <c r="M50" s="193"/>
      <c r="N50" s="193"/>
      <c r="O50" s="193"/>
      <c r="P50" s="193"/>
      <c r="Q50" s="193">
        <v>18408161</v>
      </c>
      <c r="R50" s="193">
        <v>919258</v>
      </c>
      <c r="S50" s="193"/>
      <c r="T50" s="193">
        <v>10000</v>
      </c>
      <c r="U50" s="193"/>
      <c r="V50" s="193"/>
      <c r="W50" s="193"/>
      <c r="X50" s="193"/>
      <c r="Y50" s="193"/>
      <c r="Z50" s="193"/>
      <c r="AA50" s="193">
        <f t="shared" si="6"/>
        <v>35514110</v>
      </c>
    </row>
    <row r="51" spans="1:27" ht="15">
      <c r="A51" s="6" t="s">
        <v>869</v>
      </c>
      <c r="B51" s="5" t="s">
        <v>230</v>
      </c>
      <c r="C51" s="6"/>
      <c r="D51" s="293">
        <v>11292491</v>
      </c>
      <c r="E51" s="293"/>
      <c r="F51" s="293"/>
      <c r="G51" s="293">
        <v>5299</v>
      </c>
      <c r="H51" s="293">
        <v>778177</v>
      </c>
      <c r="I51" s="193">
        <v>916470</v>
      </c>
      <c r="J51" s="193"/>
      <c r="K51" s="193"/>
      <c r="L51" s="193"/>
      <c r="M51" s="193"/>
      <c r="N51" s="193"/>
      <c r="O51" s="193"/>
      <c r="P51" s="193"/>
      <c r="Q51" s="193">
        <v>5696239</v>
      </c>
      <c r="R51" s="193">
        <v>49000</v>
      </c>
      <c r="S51" s="193"/>
      <c r="T51" s="193">
        <v>46259</v>
      </c>
      <c r="U51" s="193"/>
      <c r="V51" s="193"/>
      <c r="W51" s="193"/>
      <c r="X51" s="193"/>
      <c r="Y51" s="193"/>
      <c r="Z51" s="193"/>
      <c r="AA51" s="193">
        <f t="shared" si="6"/>
        <v>18783935</v>
      </c>
    </row>
    <row r="52" spans="1:27" ht="15">
      <c r="A52" s="8" t="s">
        <v>869</v>
      </c>
      <c r="B52" s="7" t="s">
        <v>870</v>
      </c>
      <c r="C52" s="6"/>
      <c r="D52" s="293">
        <v>1524117</v>
      </c>
      <c r="E52" s="293"/>
      <c r="F52" s="293"/>
      <c r="G52" s="293"/>
      <c r="H52" s="293">
        <v>622680</v>
      </c>
      <c r="I52" s="193">
        <v>265080</v>
      </c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>
        <v>33400</v>
      </c>
      <c r="U52" s="193"/>
      <c r="V52" s="193"/>
      <c r="W52" s="193"/>
      <c r="X52" s="193"/>
      <c r="Y52" s="193"/>
      <c r="Z52" s="193"/>
      <c r="AA52" s="193">
        <f t="shared" si="6"/>
        <v>2445277</v>
      </c>
    </row>
    <row r="53" spans="1:27" ht="15">
      <c r="A53" s="10" t="s">
        <v>871</v>
      </c>
      <c r="B53" s="9" t="s">
        <v>231</v>
      </c>
      <c r="C53" s="10"/>
      <c r="D53" s="309">
        <f>D43+D44+D45+D47+D48+D50+D51</f>
        <v>35406774</v>
      </c>
      <c r="E53" s="309">
        <f aca="true" t="shared" si="9" ref="E53:AA53">E43+E44+E45+E47+E48+E50+E51</f>
        <v>0</v>
      </c>
      <c r="F53" s="309">
        <f t="shared" si="9"/>
        <v>0</v>
      </c>
      <c r="G53" s="309">
        <f t="shared" si="9"/>
        <v>764347</v>
      </c>
      <c r="H53" s="309">
        <f t="shared" si="9"/>
        <v>2171173</v>
      </c>
      <c r="I53" s="309">
        <f t="shared" si="9"/>
        <v>4425626</v>
      </c>
      <c r="J53" s="309">
        <f t="shared" si="9"/>
        <v>0</v>
      </c>
      <c r="K53" s="309">
        <f t="shared" si="9"/>
        <v>0</v>
      </c>
      <c r="L53" s="309">
        <f t="shared" si="9"/>
        <v>0</v>
      </c>
      <c r="M53" s="309">
        <f t="shared" si="9"/>
        <v>0</v>
      </c>
      <c r="N53" s="309">
        <f t="shared" si="9"/>
        <v>0</v>
      </c>
      <c r="O53" s="309">
        <f t="shared" si="9"/>
        <v>0</v>
      </c>
      <c r="P53" s="309">
        <f t="shared" si="9"/>
        <v>14783574</v>
      </c>
      <c r="Q53" s="309">
        <f t="shared" si="9"/>
        <v>29346425</v>
      </c>
      <c r="R53" s="309">
        <f t="shared" si="9"/>
        <v>1469434</v>
      </c>
      <c r="S53" s="309">
        <f t="shared" si="9"/>
        <v>479973</v>
      </c>
      <c r="T53" s="309">
        <f t="shared" si="9"/>
        <v>630956</v>
      </c>
      <c r="U53" s="309">
        <f t="shared" si="9"/>
        <v>0</v>
      </c>
      <c r="V53" s="309">
        <f t="shared" si="9"/>
        <v>0</v>
      </c>
      <c r="W53" s="309">
        <f t="shared" si="9"/>
        <v>23041732</v>
      </c>
      <c r="X53" s="309">
        <f t="shared" si="9"/>
        <v>0</v>
      </c>
      <c r="Y53" s="309">
        <f t="shared" si="9"/>
        <v>0</v>
      </c>
      <c r="Z53" s="309">
        <f t="shared" si="9"/>
        <v>0</v>
      </c>
      <c r="AA53" s="309">
        <f t="shared" si="9"/>
        <v>112520014</v>
      </c>
    </row>
    <row r="54" spans="1:27" ht="15">
      <c r="A54" s="6" t="s">
        <v>873</v>
      </c>
      <c r="B54" s="5" t="s">
        <v>872</v>
      </c>
      <c r="C54" s="6"/>
      <c r="D54" s="293">
        <v>127569</v>
      </c>
      <c r="E54" s="293"/>
      <c r="F54" s="293"/>
      <c r="G54" s="293"/>
      <c r="H54" s="293"/>
      <c r="I54" s="193">
        <v>130410</v>
      </c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>
        <v>6934</v>
      </c>
      <c r="U54" s="193"/>
      <c r="V54" s="193"/>
      <c r="W54" s="193"/>
      <c r="X54" s="193"/>
      <c r="Y54" s="193">
        <v>9428</v>
      </c>
      <c r="Z54" s="193"/>
      <c r="AA54" s="193">
        <f aca="true" t="shared" si="10" ref="AA54:AA67">SUM(D54:Z54)</f>
        <v>274341</v>
      </c>
    </row>
    <row r="55" spans="1:27" ht="15">
      <c r="A55" s="6" t="s">
        <v>875</v>
      </c>
      <c r="B55" s="5" t="s">
        <v>874</v>
      </c>
      <c r="C55" s="6"/>
      <c r="D55" s="293">
        <v>9321371</v>
      </c>
      <c r="E55" s="293"/>
      <c r="F55" s="293"/>
      <c r="G55" s="293"/>
      <c r="H55" s="293">
        <v>27149</v>
      </c>
      <c r="I55" s="193">
        <v>24212610</v>
      </c>
      <c r="J55" s="193"/>
      <c r="K55" s="193"/>
      <c r="L55" s="193"/>
      <c r="M55" s="193"/>
      <c r="N55" s="193"/>
      <c r="O55" s="193"/>
      <c r="P55" s="193"/>
      <c r="Q55" s="193">
        <v>392540</v>
      </c>
      <c r="R55" s="193"/>
      <c r="S55" s="193"/>
      <c r="T55" s="193"/>
      <c r="U55" s="193"/>
      <c r="V55" s="193"/>
      <c r="W55" s="193"/>
      <c r="X55" s="193"/>
      <c r="Y55" s="193"/>
      <c r="Z55" s="193"/>
      <c r="AA55" s="193">
        <f t="shared" si="10"/>
        <v>33953670</v>
      </c>
    </row>
    <row r="56" spans="1:27" ht="15">
      <c r="A56" s="10" t="s">
        <v>876</v>
      </c>
      <c r="B56" s="9" t="s">
        <v>232</v>
      </c>
      <c r="C56" s="10"/>
      <c r="D56" s="309">
        <f>SUM(D54:D55)</f>
        <v>9448940</v>
      </c>
      <c r="E56" s="309">
        <f aca="true" t="shared" si="11" ref="E56:Z56">SUM(E54:E55)</f>
        <v>0</v>
      </c>
      <c r="F56" s="309">
        <f t="shared" si="11"/>
        <v>0</v>
      </c>
      <c r="G56" s="309">
        <f t="shared" si="11"/>
        <v>0</v>
      </c>
      <c r="H56" s="309">
        <f t="shared" si="11"/>
        <v>27149</v>
      </c>
      <c r="I56" s="309">
        <f t="shared" si="11"/>
        <v>24343020</v>
      </c>
      <c r="J56" s="309">
        <f t="shared" si="11"/>
        <v>0</v>
      </c>
      <c r="K56" s="309">
        <f t="shared" si="11"/>
        <v>0</v>
      </c>
      <c r="L56" s="309">
        <f t="shared" si="11"/>
        <v>0</v>
      </c>
      <c r="M56" s="309">
        <f t="shared" si="11"/>
        <v>0</v>
      </c>
      <c r="N56" s="309">
        <f t="shared" si="11"/>
        <v>0</v>
      </c>
      <c r="O56" s="309">
        <f t="shared" si="11"/>
        <v>0</v>
      </c>
      <c r="P56" s="309">
        <f t="shared" si="11"/>
        <v>0</v>
      </c>
      <c r="Q56" s="309">
        <f t="shared" si="11"/>
        <v>392540</v>
      </c>
      <c r="R56" s="309">
        <f t="shared" si="11"/>
        <v>0</v>
      </c>
      <c r="S56" s="309">
        <f t="shared" si="11"/>
        <v>0</v>
      </c>
      <c r="T56" s="309">
        <f t="shared" si="11"/>
        <v>6934</v>
      </c>
      <c r="U56" s="309">
        <f t="shared" si="11"/>
        <v>0</v>
      </c>
      <c r="V56" s="309">
        <f t="shared" si="11"/>
        <v>0</v>
      </c>
      <c r="W56" s="309">
        <f t="shared" si="11"/>
        <v>0</v>
      </c>
      <c r="X56" s="309">
        <f t="shared" si="11"/>
        <v>0</v>
      </c>
      <c r="Y56" s="309">
        <f t="shared" si="11"/>
        <v>9428</v>
      </c>
      <c r="Z56" s="309">
        <f t="shared" si="11"/>
        <v>0</v>
      </c>
      <c r="AA56" s="193">
        <f t="shared" si="10"/>
        <v>34228011</v>
      </c>
    </row>
    <row r="57" spans="1:27" ht="15">
      <c r="A57" s="6" t="s">
        <v>878</v>
      </c>
      <c r="B57" s="5" t="s">
        <v>877</v>
      </c>
      <c r="C57" s="6"/>
      <c r="D57" s="293">
        <v>7756393</v>
      </c>
      <c r="E57" s="293"/>
      <c r="F57" s="293">
        <v>13102</v>
      </c>
      <c r="G57" s="293">
        <v>237995</v>
      </c>
      <c r="H57" s="293">
        <v>515374</v>
      </c>
      <c r="I57" s="193">
        <v>3678670</v>
      </c>
      <c r="J57" s="193"/>
      <c r="K57" s="193"/>
      <c r="L57" s="193"/>
      <c r="M57" s="193"/>
      <c r="N57" s="193">
        <v>48474</v>
      </c>
      <c r="O57" s="193"/>
      <c r="P57" s="193">
        <v>3694224</v>
      </c>
      <c r="Q57" s="193">
        <v>5826027</v>
      </c>
      <c r="R57" s="193">
        <v>165073</v>
      </c>
      <c r="S57" s="193">
        <v>138610</v>
      </c>
      <c r="T57" s="193">
        <v>190449</v>
      </c>
      <c r="U57" s="193"/>
      <c r="V57" s="193"/>
      <c r="W57" s="193">
        <v>6221268</v>
      </c>
      <c r="X57" s="193"/>
      <c r="Y57" s="193">
        <v>34158</v>
      </c>
      <c r="Z57" s="193"/>
      <c r="AA57" s="193">
        <f t="shared" si="10"/>
        <v>28519817</v>
      </c>
    </row>
    <row r="58" spans="1:27" ht="15">
      <c r="A58" s="6" t="s">
        <v>880</v>
      </c>
      <c r="B58" s="5" t="s">
        <v>879</v>
      </c>
      <c r="C58" s="6"/>
      <c r="D58" s="293">
        <v>59893975</v>
      </c>
      <c r="E58" s="293"/>
      <c r="F58" s="293"/>
      <c r="G58" s="293"/>
      <c r="H58" s="293"/>
      <c r="I58" s="193">
        <v>1266000</v>
      </c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>
        <f t="shared" si="10"/>
        <v>61159975</v>
      </c>
    </row>
    <row r="59" spans="1:27" ht="15">
      <c r="A59" s="6" t="s">
        <v>881</v>
      </c>
      <c r="B59" s="5" t="s">
        <v>233</v>
      </c>
      <c r="C59" s="6"/>
      <c r="D59" s="293">
        <v>4666</v>
      </c>
      <c r="E59" s="293"/>
      <c r="F59" s="293"/>
      <c r="G59" s="293"/>
      <c r="H59" s="2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>
        <f t="shared" si="10"/>
        <v>4666</v>
      </c>
    </row>
    <row r="60" spans="1:27" ht="15">
      <c r="A60" s="8" t="s">
        <v>881</v>
      </c>
      <c r="B60" s="7" t="s">
        <v>866</v>
      </c>
      <c r="C60" s="6"/>
      <c r="D60" s="293"/>
      <c r="E60" s="293"/>
      <c r="F60" s="293"/>
      <c r="G60" s="293"/>
      <c r="H60" s="2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>
        <f t="shared" si="10"/>
        <v>0</v>
      </c>
    </row>
    <row r="61" spans="1:27" ht="15">
      <c r="A61" s="8" t="s">
        <v>881</v>
      </c>
      <c r="B61" s="7" t="s">
        <v>882</v>
      </c>
      <c r="C61" s="6"/>
      <c r="D61" s="293"/>
      <c r="E61" s="293"/>
      <c r="F61" s="293"/>
      <c r="G61" s="293"/>
      <c r="H61" s="2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>
        <f t="shared" si="10"/>
        <v>0</v>
      </c>
    </row>
    <row r="62" spans="1:27" ht="15">
      <c r="A62" s="6" t="s">
        <v>883</v>
      </c>
      <c r="B62" s="5" t="s">
        <v>234</v>
      </c>
      <c r="C62" s="6"/>
      <c r="D62" s="293"/>
      <c r="E62" s="293"/>
      <c r="F62" s="293"/>
      <c r="G62" s="293"/>
      <c r="H62" s="2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>
        <f t="shared" si="10"/>
        <v>0</v>
      </c>
    </row>
    <row r="63" spans="1:27" ht="15">
      <c r="A63" s="8" t="s">
        <v>883</v>
      </c>
      <c r="B63" s="7" t="s">
        <v>884</v>
      </c>
      <c r="C63" s="6"/>
      <c r="D63" s="293"/>
      <c r="E63" s="293"/>
      <c r="F63" s="293"/>
      <c r="G63" s="293"/>
      <c r="H63" s="2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>
        <f t="shared" si="10"/>
        <v>0</v>
      </c>
    </row>
    <row r="64" spans="1:27" ht="15">
      <c r="A64" s="8" t="s">
        <v>883</v>
      </c>
      <c r="B64" s="7" t="s">
        <v>885</v>
      </c>
      <c r="C64" s="6"/>
      <c r="D64" s="293"/>
      <c r="E64" s="293"/>
      <c r="F64" s="293"/>
      <c r="G64" s="293"/>
      <c r="H64" s="2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>
        <f t="shared" si="10"/>
        <v>0</v>
      </c>
    </row>
    <row r="65" spans="1:27" ht="15">
      <c r="A65" s="8" t="s">
        <v>883</v>
      </c>
      <c r="B65" s="7" t="s">
        <v>886</v>
      </c>
      <c r="C65" s="6"/>
      <c r="D65" s="293"/>
      <c r="E65" s="293"/>
      <c r="F65" s="293"/>
      <c r="G65" s="293"/>
      <c r="H65" s="2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>
        <f t="shared" si="10"/>
        <v>0</v>
      </c>
    </row>
    <row r="66" spans="1:27" ht="15">
      <c r="A66" s="6" t="s">
        <v>888</v>
      </c>
      <c r="B66" s="5" t="s">
        <v>887</v>
      </c>
      <c r="C66" s="6"/>
      <c r="D66" s="293">
        <v>3732205</v>
      </c>
      <c r="E66" s="293"/>
      <c r="F66" s="293"/>
      <c r="G66" s="293"/>
      <c r="H66" s="293">
        <v>15568</v>
      </c>
      <c r="I66" s="193">
        <v>209964</v>
      </c>
      <c r="J66" s="193"/>
      <c r="K66" s="193"/>
      <c r="L66" s="193"/>
      <c r="M66" s="193"/>
      <c r="N66" s="193">
        <v>23348</v>
      </c>
      <c r="O66" s="193"/>
      <c r="P66" s="193"/>
      <c r="Q66" s="193">
        <v>3561629</v>
      </c>
      <c r="R66" s="193"/>
      <c r="S66" s="193"/>
      <c r="T66" s="193">
        <v>5000</v>
      </c>
      <c r="U66" s="193"/>
      <c r="V66" s="193"/>
      <c r="W66" s="193"/>
      <c r="X66" s="193"/>
      <c r="Y66" s="193"/>
      <c r="Z66" s="193"/>
      <c r="AA66" s="193">
        <f t="shared" si="10"/>
        <v>7547714</v>
      </c>
    </row>
    <row r="67" spans="1:27" ht="15">
      <c r="A67" s="10" t="s">
        <v>889</v>
      </c>
      <c r="B67" s="9" t="s">
        <v>235</v>
      </c>
      <c r="C67" s="10"/>
      <c r="D67" s="309">
        <f>D57+D58+D59+D62+D66</f>
        <v>71387239</v>
      </c>
      <c r="E67" s="309">
        <f aca="true" t="shared" si="12" ref="E67:Z67">E57+E58+E59+E62+E66</f>
        <v>0</v>
      </c>
      <c r="F67" s="309">
        <f t="shared" si="12"/>
        <v>13102</v>
      </c>
      <c r="G67" s="309">
        <f t="shared" si="12"/>
        <v>237995</v>
      </c>
      <c r="H67" s="309">
        <f t="shared" si="12"/>
        <v>530942</v>
      </c>
      <c r="I67" s="309">
        <f t="shared" si="12"/>
        <v>5154634</v>
      </c>
      <c r="J67" s="309">
        <f t="shared" si="12"/>
        <v>0</v>
      </c>
      <c r="K67" s="309">
        <f t="shared" si="12"/>
        <v>0</v>
      </c>
      <c r="L67" s="309">
        <f t="shared" si="12"/>
        <v>0</v>
      </c>
      <c r="M67" s="309">
        <f t="shared" si="12"/>
        <v>0</v>
      </c>
      <c r="N67" s="309">
        <f t="shared" si="12"/>
        <v>71822</v>
      </c>
      <c r="O67" s="309">
        <f t="shared" si="12"/>
        <v>0</v>
      </c>
      <c r="P67" s="309">
        <f t="shared" si="12"/>
        <v>3694224</v>
      </c>
      <c r="Q67" s="309">
        <f t="shared" si="12"/>
        <v>9387656</v>
      </c>
      <c r="R67" s="309">
        <f t="shared" si="12"/>
        <v>165073</v>
      </c>
      <c r="S67" s="309">
        <f t="shared" si="12"/>
        <v>138610</v>
      </c>
      <c r="T67" s="309">
        <f t="shared" si="12"/>
        <v>195449</v>
      </c>
      <c r="U67" s="309">
        <f t="shared" si="12"/>
        <v>0</v>
      </c>
      <c r="V67" s="309">
        <f t="shared" si="12"/>
        <v>0</v>
      </c>
      <c r="W67" s="309">
        <f t="shared" si="12"/>
        <v>6221268</v>
      </c>
      <c r="X67" s="309">
        <f t="shared" si="12"/>
        <v>0</v>
      </c>
      <c r="Y67" s="309">
        <f t="shared" si="12"/>
        <v>34158</v>
      </c>
      <c r="Z67" s="309">
        <f t="shared" si="12"/>
        <v>0</v>
      </c>
      <c r="AA67" s="193">
        <f t="shared" si="10"/>
        <v>97232172</v>
      </c>
    </row>
    <row r="68" spans="1:27" ht="15.75">
      <c r="A68" s="12" t="s">
        <v>890</v>
      </c>
      <c r="B68" s="11" t="s">
        <v>236</v>
      </c>
      <c r="C68" s="10"/>
      <c r="D68" s="309">
        <f>D67+D56+D53+D42+D39</f>
        <v>122777961</v>
      </c>
      <c r="E68" s="309">
        <f aca="true" t="shared" si="13" ref="E68:AA68">E67+E56+E53+E42+E39</f>
        <v>0</v>
      </c>
      <c r="F68" s="309">
        <f t="shared" si="13"/>
        <v>270009</v>
      </c>
      <c r="G68" s="309">
        <f t="shared" si="13"/>
        <v>1282633</v>
      </c>
      <c r="H68" s="309">
        <f t="shared" si="13"/>
        <v>3332469</v>
      </c>
      <c r="I68" s="309">
        <f t="shared" si="13"/>
        <v>34488790</v>
      </c>
      <c r="J68" s="309">
        <f t="shared" si="13"/>
        <v>0</v>
      </c>
      <c r="K68" s="309">
        <f t="shared" si="13"/>
        <v>0</v>
      </c>
      <c r="L68" s="309">
        <f t="shared" si="13"/>
        <v>0</v>
      </c>
      <c r="M68" s="309">
        <f t="shared" si="13"/>
        <v>0</v>
      </c>
      <c r="N68" s="309">
        <f t="shared" si="13"/>
        <v>251357</v>
      </c>
      <c r="O68" s="309">
        <f t="shared" si="13"/>
        <v>0</v>
      </c>
      <c r="P68" s="309">
        <f t="shared" si="13"/>
        <v>18477798</v>
      </c>
      <c r="Q68" s="309">
        <f t="shared" si="13"/>
        <v>39550970</v>
      </c>
      <c r="R68" s="309">
        <f t="shared" si="13"/>
        <v>1882960</v>
      </c>
      <c r="S68" s="309">
        <f t="shared" si="13"/>
        <v>664835</v>
      </c>
      <c r="T68" s="309">
        <f t="shared" si="13"/>
        <v>983966</v>
      </c>
      <c r="U68" s="309">
        <f t="shared" si="13"/>
        <v>0</v>
      </c>
      <c r="V68" s="309">
        <f t="shared" si="13"/>
        <v>0</v>
      </c>
      <c r="W68" s="309">
        <f t="shared" si="13"/>
        <v>29263000</v>
      </c>
      <c r="X68" s="309">
        <f t="shared" si="13"/>
        <v>0</v>
      </c>
      <c r="Y68" s="309">
        <f t="shared" si="13"/>
        <v>170100</v>
      </c>
      <c r="Z68" s="309">
        <f t="shared" si="13"/>
        <v>0</v>
      </c>
      <c r="AA68" s="309">
        <f t="shared" si="13"/>
        <v>253396848</v>
      </c>
    </row>
    <row r="69" spans="1:27" ht="15">
      <c r="A69" s="10" t="s">
        <v>892</v>
      </c>
      <c r="B69" s="15" t="s">
        <v>891</v>
      </c>
      <c r="C69" s="6"/>
      <c r="D69" s="293"/>
      <c r="E69" s="293"/>
      <c r="F69" s="293"/>
      <c r="G69" s="293"/>
      <c r="H69" s="2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>
        <f aca="true" t="shared" si="14" ref="AA69:AA85">SUM(D69:Z69)</f>
        <v>0</v>
      </c>
    </row>
    <row r="70" spans="1:27" ht="15">
      <c r="A70" s="6" t="s">
        <v>893</v>
      </c>
      <c r="B70" s="16" t="s">
        <v>237</v>
      </c>
      <c r="C70" s="6"/>
      <c r="D70" s="293"/>
      <c r="E70" s="293"/>
      <c r="F70" s="293"/>
      <c r="G70" s="293"/>
      <c r="H70" s="2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>
        <f t="shared" si="14"/>
        <v>0</v>
      </c>
    </row>
    <row r="71" spans="1:27" ht="15">
      <c r="A71" s="6" t="s">
        <v>893</v>
      </c>
      <c r="B71" s="16" t="s">
        <v>238</v>
      </c>
      <c r="C71" s="6"/>
      <c r="D71" s="293"/>
      <c r="E71" s="293"/>
      <c r="F71" s="293"/>
      <c r="G71" s="293"/>
      <c r="H71" s="2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>
        <f t="shared" si="14"/>
        <v>0</v>
      </c>
    </row>
    <row r="72" spans="1:27" ht="15">
      <c r="A72" s="6" t="s">
        <v>893</v>
      </c>
      <c r="B72" s="16" t="s">
        <v>239</v>
      </c>
      <c r="C72" s="6"/>
      <c r="D72" s="293"/>
      <c r="E72" s="293"/>
      <c r="F72" s="293"/>
      <c r="G72" s="293"/>
      <c r="H72" s="2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>
        <f t="shared" si="14"/>
        <v>0</v>
      </c>
    </row>
    <row r="73" spans="1:27" ht="15">
      <c r="A73" s="6" t="s">
        <v>893</v>
      </c>
      <c r="B73" s="16" t="s">
        <v>240</v>
      </c>
      <c r="C73" s="6"/>
      <c r="D73" s="293"/>
      <c r="E73" s="293"/>
      <c r="F73" s="293"/>
      <c r="G73" s="293"/>
      <c r="H73" s="2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>
        <f t="shared" si="14"/>
        <v>0</v>
      </c>
    </row>
    <row r="74" spans="1:27" ht="15">
      <c r="A74" s="6" t="s">
        <v>893</v>
      </c>
      <c r="B74" s="16" t="s">
        <v>241</v>
      </c>
      <c r="C74" s="6"/>
      <c r="D74" s="293"/>
      <c r="E74" s="293"/>
      <c r="F74" s="293"/>
      <c r="G74" s="293"/>
      <c r="H74" s="2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>
        <f t="shared" si="14"/>
        <v>0</v>
      </c>
    </row>
    <row r="75" spans="1:27" ht="15">
      <c r="A75" s="6" t="s">
        <v>893</v>
      </c>
      <c r="B75" s="16" t="s">
        <v>242</v>
      </c>
      <c r="C75" s="6"/>
      <c r="D75" s="293"/>
      <c r="E75" s="293"/>
      <c r="F75" s="293"/>
      <c r="G75" s="293"/>
      <c r="H75" s="2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>
        <f t="shared" si="14"/>
        <v>0</v>
      </c>
    </row>
    <row r="76" spans="1:27" ht="15">
      <c r="A76" s="6" t="s">
        <v>893</v>
      </c>
      <c r="B76" s="16" t="s">
        <v>243</v>
      </c>
      <c r="C76" s="6"/>
      <c r="D76" s="293"/>
      <c r="E76" s="293"/>
      <c r="F76" s="293"/>
      <c r="G76" s="293"/>
      <c r="H76" s="2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>
        <f t="shared" si="14"/>
        <v>0</v>
      </c>
    </row>
    <row r="77" spans="1:27" ht="15">
      <c r="A77" s="6" t="s">
        <v>893</v>
      </c>
      <c r="B77" s="16" t="s">
        <v>244</v>
      </c>
      <c r="C77" s="6"/>
      <c r="D77" s="293"/>
      <c r="E77" s="293"/>
      <c r="F77" s="293"/>
      <c r="G77" s="293"/>
      <c r="H77" s="293"/>
      <c r="I77" s="193"/>
      <c r="J77" s="193"/>
      <c r="K77" s="193"/>
      <c r="L77" s="193"/>
      <c r="M77" s="193"/>
      <c r="N77" s="193"/>
      <c r="O77" s="193">
        <v>270000</v>
      </c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>
        <f t="shared" si="14"/>
        <v>270000</v>
      </c>
    </row>
    <row r="78" spans="1:27" ht="15">
      <c r="A78" s="6" t="s">
        <v>893</v>
      </c>
      <c r="B78" s="16" t="s">
        <v>245</v>
      </c>
      <c r="C78" s="6"/>
      <c r="D78" s="293"/>
      <c r="E78" s="293"/>
      <c r="F78" s="293"/>
      <c r="G78" s="293"/>
      <c r="H78" s="2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>
        <f t="shared" si="14"/>
        <v>0</v>
      </c>
    </row>
    <row r="79" spans="1:27" ht="15">
      <c r="A79" s="6" t="s">
        <v>893</v>
      </c>
      <c r="B79" s="16" t="s">
        <v>246</v>
      </c>
      <c r="C79" s="6"/>
      <c r="D79" s="293"/>
      <c r="E79" s="293"/>
      <c r="F79" s="293"/>
      <c r="G79" s="293"/>
      <c r="H79" s="2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>
        <f t="shared" si="14"/>
        <v>0</v>
      </c>
    </row>
    <row r="80" spans="1:27" ht="30">
      <c r="A80" s="6" t="s">
        <v>893</v>
      </c>
      <c r="B80" s="17" t="s">
        <v>247</v>
      </c>
      <c r="C80" s="6"/>
      <c r="D80" s="293"/>
      <c r="E80" s="293"/>
      <c r="F80" s="293"/>
      <c r="G80" s="293"/>
      <c r="H80" s="2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>
        <f t="shared" si="14"/>
        <v>0</v>
      </c>
    </row>
    <row r="81" spans="1:27" ht="30">
      <c r="A81" s="6" t="s">
        <v>893</v>
      </c>
      <c r="B81" s="17" t="s">
        <v>248</v>
      </c>
      <c r="C81" s="6"/>
      <c r="D81" s="293"/>
      <c r="E81" s="293"/>
      <c r="F81" s="293"/>
      <c r="G81" s="293"/>
      <c r="H81" s="2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>
        <f t="shared" si="14"/>
        <v>0</v>
      </c>
    </row>
    <row r="82" spans="1:27" ht="15">
      <c r="A82" s="6" t="s">
        <v>893</v>
      </c>
      <c r="B82" s="17" t="s">
        <v>249</v>
      </c>
      <c r="C82" s="6"/>
      <c r="D82" s="293"/>
      <c r="E82" s="293"/>
      <c r="F82" s="293"/>
      <c r="G82" s="293"/>
      <c r="H82" s="2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>
        <f t="shared" si="14"/>
        <v>0</v>
      </c>
    </row>
    <row r="83" spans="1:27" ht="15">
      <c r="A83" s="6" t="s">
        <v>893</v>
      </c>
      <c r="B83" s="17" t="s">
        <v>250</v>
      </c>
      <c r="C83" s="6"/>
      <c r="D83" s="293"/>
      <c r="E83" s="293"/>
      <c r="F83" s="293"/>
      <c r="G83" s="293"/>
      <c r="H83" s="2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>
        <f t="shared" si="14"/>
        <v>0</v>
      </c>
    </row>
    <row r="84" spans="1:27" ht="15">
      <c r="A84" s="6" t="s">
        <v>893</v>
      </c>
      <c r="B84" s="17" t="s">
        <v>251</v>
      </c>
      <c r="C84" s="6"/>
      <c r="D84" s="293"/>
      <c r="E84" s="293"/>
      <c r="F84" s="293"/>
      <c r="G84" s="293"/>
      <c r="H84" s="2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>
        <f t="shared" si="14"/>
        <v>0</v>
      </c>
    </row>
    <row r="85" spans="1:27" ht="15">
      <c r="A85" s="6" t="s">
        <v>893</v>
      </c>
      <c r="B85" s="17" t="s">
        <v>252</v>
      </c>
      <c r="C85" s="6"/>
      <c r="D85" s="293"/>
      <c r="E85" s="293"/>
      <c r="F85" s="293"/>
      <c r="G85" s="293"/>
      <c r="H85" s="2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>
        <f t="shared" si="14"/>
        <v>0</v>
      </c>
    </row>
    <row r="86" spans="1:27" ht="15">
      <c r="A86" s="18" t="s">
        <v>893</v>
      </c>
      <c r="B86" s="15" t="s">
        <v>253</v>
      </c>
      <c r="C86" s="6"/>
      <c r="D86" s="309">
        <f>SUM(D70:D85)</f>
        <v>0</v>
      </c>
      <c r="E86" s="309">
        <f aca="true" t="shared" si="15" ref="E86:AA86">SUM(E70:E85)</f>
        <v>0</v>
      </c>
      <c r="F86" s="309">
        <f t="shared" si="15"/>
        <v>0</v>
      </c>
      <c r="G86" s="309">
        <f t="shared" si="15"/>
        <v>0</v>
      </c>
      <c r="H86" s="309">
        <f t="shared" si="15"/>
        <v>0</v>
      </c>
      <c r="I86" s="309">
        <f t="shared" si="15"/>
        <v>0</v>
      </c>
      <c r="J86" s="309">
        <f t="shared" si="15"/>
        <v>0</v>
      </c>
      <c r="K86" s="309">
        <f t="shared" si="15"/>
        <v>0</v>
      </c>
      <c r="L86" s="309">
        <f t="shared" si="15"/>
        <v>0</v>
      </c>
      <c r="M86" s="293">
        <f t="shared" si="15"/>
        <v>0</v>
      </c>
      <c r="N86" s="293">
        <f t="shared" si="15"/>
        <v>0</v>
      </c>
      <c r="O86" s="309">
        <f t="shared" si="15"/>
        <v>270000</v>
      </c>
      <c r="P86" s="293">
        <f t="shared" si="15"/>
        <v>0</v>
      </c>
      <c r="Q86" s="293">
        <f t="shared" si="15"/>
        <v>0</v>
      </c>
      <c r="R86" s="293">
        <f t="shared" si="15"/>
        <v>0</v>
      </c>
      <c r="S86" s="293">
        <f t="shared" si="15"/>
        <v>0</v>
      </c>
      <c r="T86" s="293">
        <f t="shared" si="15"/>
        <v>0</v>
      </c>
      <c r="U86" s="293">
        <f t="shared" si="15"/>
        <v>0</v>
      </c>
      <c r="V86" s="293">
        <f t="shared" si="15"/>
        <v>0</v>
      </c>
      <c r="W86" s="293">
        <f t="shared" si="15"/>
        <v>0</v>
      </c>
      <c r="X86" s="293">
        <f t="shared" si="15"/>
        <v>0</v>
      </c>
      <c r="Y86" s="293">
        <f t="shared" si="15"/>
        <v>0</v>
      </c>
      <c r="Z86" s="293">
        <f t="shared" si="15"/>
        <v>0</v>
      </c>
      <c r="AA86" s="293">
        <f t="shared" si="15"/>
        <v>270000</v>
      </c>
    </row>
    <row r="87" spans="1:27" ht="30">
      <c r="A87" s="6" t="s">
        <v>894</v>
      </c>
      <c r="B87" s="16" t="s">
        <v>254</v>
      </c>
      <c r="C87" s="6"/>
      <c r="D87" s="293"/>
      <c r="E87" s="293"/>
      <c r="F87" s="293"/>
      <c r="G87" s="293"/>
      <c r="H87" s="2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>
        <f>SUM(D87:Z87)</f>
        <v>0</v>
      </c>
    </row>
    <row r="88" spans="1:27" ht="15">
      <c r="A88" s="6" t="s">
        <v>894</v>
      </c>
      <c r="B88" s="16" t="s">
        <v>255</v>
      </c>
      <c r="C88" s="6"/>
      <c r="D88" s="293"/>
      <c r="E88" s="293"/>
      <c r="F88" s="293"/>
      <c r="G88" s="293"/>
      <c r="H88" s="2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>
        <f>SUM(D88:Z88)</f>
        <v>0</v>
      </c>
    </row>
    <row r="89" spans="1:27" ht="15">
      <c r="A89" s="6" t="s">
        <v>894</v>
      </c>
      <c r="B89" s="16" t="s">
        <v>256</v>
      </c>
      <c r="C89" s="6"/>
      <c r="D89" s="293"/>
      <c r="E89" s="293"/>
      <c r="F89" s="293"/>
      <c r="G89" s="293"/>
      <c r="H89" s="2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>
        <f>SUM(D89:Z89)</f>
        <v>0</v>
      </c>
    </row>
    <row r="90" spans="1:27" ht="15">
      <c r="A90" s="10" t="s">
        <v>894</v>
      </c>
      <c r="B90" s="19" t="s">
        <v>257</v>
      </c>
      <c r="C90" s="6"/>
      <c r="D90" s="309">
        <f>SUM(D87:D89)</f>
        <v>0</v>
      </c>
      <c r="E90" s="309">
        <f aca="true" t="shared" si="16" ref="E90:AA90">SUM(E87:E89)</f>
        <v>0</v>
      </c>
      <c r="F90" s="309">
        <f t="shared" si="16"/>
        <v>0</v>
      </c>
      <c r="G90" s="309">
        <f t="shared" si="16"/>
        <v>0</v>
      </c>
      <c r="H90" s="309">
        <f t="shared" si="16"/>
        <v>0</v>
      </c>
      <c r="I90" s="309">
        <f t="shared" si="16"/>
        <v>0</v>
      </c>
      <c r="J90" s="309">
        <f t="shared" si="16"/>
        <v>0</v>
      </c>
      <c r="K90" s="309">
        <f t="shared" si="16"/>
        <v>0</v>
      </c>
      <c r="L90" s="309">
        <f t="shared" si="16"/>
        <v>0</v>
      </c>
      <c r="M90" s="293">
        <f t="shared" si="16"/>
        <v>0</v>
      </c>
      <c r="N90" s="293">
        <f t="shared" si="16"/>
        <v>0</v>
      </c>
      <c r="O90" s="293">
        <f t="shared" si="16"/>
        <v>0</v>
      </c>
      <c r="P90" s="293">
        <f t="shared" si="16"/>
        <v>0</v>
      </c>
      <c r="Q90" s="293">
        <f t="shared" si="16"/>
        <v>0</v>
      </c>
      <c r="R90" s="293">
        <f t="shared" si="16"/>
        <v>0</v>
      </c>
      <c r="S90" s="293">
        <f t="shared" si="16"/>
        <v>0</v>
      </c>
      <c r="T90" s="293">
        <f t="shared" si="16"/>
        <v>0</v>
      </c>
      <c r="U90" s="293">
        <f t="shared" si="16"/>
        <v>0</v>
      </c>
      <c r="V90" s="293">
        <f t="shared" si="16"/>
        <v>0</v>
      </c>
      <c r="W90" s="293">
        <f t="shared" si="16"/>
        <v>0</v>
      </c>
      <c r="X90" s="293">
        <f t="shared" si="16"/>
        <v>0</v>
      </c>
      <c r="Y90" s="293">
        <f t="shared" si="16"/>
        <v>0</v>
      </c>
      <c r="Z90" s="293">
        <f t="shared" si="16"/>
        <v>0</v>
      </c>
      <c r="AA90" s="293">
        <f t="shared" si="16"/>
        <v>0</v>
      </c>
    </row>
    <row r="91" spans="1:27" ht="15">
      <c r="A91" s="6" t="s">
        <v>895</v>
      </c>
      <c r="B91" s="16" t="s">
        <v>258</v>
      </c>
      <c r="C91" s="6"/>
      <c r="D91" s="293"/>
      <c r="E91" s="293"/>
      <c r="F91" s="293"/>
      <c r="G91" s="293"/>
      <c r="H91" s="2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>
        <f aca="true" t="shared" si="17" ref="AA91:AA96">SUM(D91:Z91)</f>
        <v>0</v>
      </c>
    </row>
    <row r="92" spans="1:27" ht="15">
      <c r="A92" s="6" t="s">
        <v>895</v>
      </c>
      <c r="B92" s="16" t="s">
        <v>259</v>
      </c>
      <c r="C92" s="6"/>
      <c r="D92" s="293"/>
      <c r="E92" s="293"/>
      <c r="F92" s="293"/>
      <c r="G92" s="293"/>
      <c r="H92" s="2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>
        <f t="shared" si="17"/>
        <v>0</v>
      </c>
    </row>
    <row r="93" spans="1:27" ht="15">
      <c r="A93" s="6" t="s">
        <v>895</v>
      </c>
      <c r="B93" s="16" t="s">
        <v>260</v>
      </c>
      <c r="C93" s="6"/>
      <c r="D93" s="293"/>
      <c r="E93" s="293"/>
      <c r="F93" s="293"/>
      <c r="G93" s="293"/>
      <c r="H93" s="2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>
        <f t="shared" si="17"/>
        <v>0</v>
      </c>
    </row>
    <row r="94" spans="1:27" ht="15">
      <c r="A94" s="6" t="s">
        <v>895</v>
      </c>
      <c r="B94" s="16" t="s">
        <v>261</v>
      </c>
      <c r="C94" s="6"/>
      <c r="D94" s="293"/>
      <c r="E94" s="293"/>
      <c r="F94" s="293"/>
      <c r="G94" s="293"/>
      <c r="H94" s="2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>
        <f t="shared" si="17"/>
        <v>0</v>
      </c>
    </row>
    <row r="95" spans="1:27" ht="15">
      <c r="A95" s="6" t="s">
        <v>895</v>
      </c>
      <c r="B95" s="17" t="s">
        <v>262</v>
      </c>
      <c r="C95" s="6"/>
      <c r="D95" s="293"/>
      <c r="E95" s="293"/>
      <c r="F95" s="293"/>
      <c r="G95" s="293"/>
      <c r="H95" s="2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>
        <f t="shared" si="17"/>
        <v>0</v>
      </c>
    </row>
    <row r="96" spans="1:27" ht="15">
      <c r="A96" s="6" t="s">
        <v>895</v>
      </c>
      <c r="B96" s="17" t="s">
        <v>263</v>
      </c>
      <c r="C96" s="6"/>
      <c r="D96" s="293"/>
      <c r="E96" s="293"/>
      <c r="F96" s="293"/>
      <c r="G96" s="293"/>
      <c r="H96" s="2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>
        <f t="shared" si="17"/>
        <v>0</v>
      </c>
    </row>
    <row r="97" spans="1:27" ht="15">
      <c r="A97" s="18" t="s">
        <v>895</v>
      </c>
      <c r="B97" s="20" t="s">
        <v>584</v>
      </c>
      <c r="C97" s="6"/>
      <c r="D97" s="309">
        <f>SUM(D91:D96)</f>
        <v>0</v>
      </c>
      <c r="E97" s="309">
        <f aca="true" t="shared" si="18" ref="E97:AA97">SUM(E91:E96)</f>
        <v>0</v>
      </c>
      <c r="F97" s="309">
        <f t="shared" si="18"/>
        <v>0</v>
      </c>
      <c r="G97" s="309">
        <f t="shared" si="18"/>
        <v>0</v>
      </c>
      <c r="H97" s="309">
        <f t="shared" si="18"/>
        <v>0</v>
      </c>
      <c r="I97" s="309">
        <f t="shared" si="18"/>
        <v>0</v>
      </c>
      <c r="J97" s="309">
        <f t="shared" si="18"/>
        <v>0</v>
      </c>
      <c r="K97" s="309">
        <f t="shared" si="18"/>
        <v>0</v>
      </c>
      <c r="L97" s="309">
        <f t="shared" si="18"/>
        <v>0</v>
      </c>
      <c r="M97" s="293">
        <f t="shared" si="18"/>
        <v>0</v>
      </c>
      <c r="N97" s="293">
        <f t="shared" si="18"/>
        <v>0</v>
      </c>
      <c r="O97" s="293">
        <f t="shared" si="18"/>
        <v>0</v>
      </c>
      <c r="P97" s="293">
        <f t="shared" si="18"/>
        <v>0</v>
      </c>
      <c r="Q97" s="293">
        <f t="shared" si="18"/>
        <v>0</v>
      </c>
      <c r="R97" s="293">
        <f t="shared" si="18"/>
        <v>0</v>
      </c>
      <c r="S97" s="293">
        <f t="shared" si="18"/>
        <v>0</v>
      </c>
      <c r="T97" s="293">
        <f t="shared" si="18"/>
        <v>0</v>
      </c>
      <c r="U97" s="293">
        <f t="shared" si="18"/>
        <v>0</v>
      </c>
      <c r="V97" s="293">
        <f t="shared" si="18"/>
        <v>0</v>
      </c>
      <c r="W97" s="293">
        <f t="shared" si="18"/>
        <v>0</v>
      </c>
      <c r="X97" s="293">
        <f t="shared" si="18"/>
        <v>0</v>
      </c>
      <c r="Y97" s="293">
        <f t="shared" si="18"/>
        <v>0</v>
      </c>
      <c r="Z97" s="293">
        <f t="shared" si="18"/>
        <v>0</v>
      </c>
      <c r="AA97" s="293">
        <f t="shared" si="18"/>
        <v>0</v>
      </c>
    </row>
    <row r="98" spans="1:27" ht="15">
      <c r="A98" s="6" t="s">
        <v>896</v>
      </c>
      <c r="B98" s="16" t="s">
        <v>264</v>
      </c>
      <c r="C98" s="6"/>
      <c r="D98" s="293"/>
      <c r="E98" s="293"/>
      <c r="F98" s="293"/>
      <c r="G98" s="293"/>
      <c r="H98" s="2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>
        <f>SUM(D98:Z98)</f>
        <v>0</v>
      </c>
    </row>
    <row r="99" spans="1:27" ht="15">
      <c r="A99" s="18" t="s">
        <v>896</v>
      </c>
      <c r="B99" s="21" t="s">
        <v>583</v>
      </c>
      <c r="C99" s="6"/>
      <c r="D99" s="309">
        <f>SUM(D98)</f>
        <v>0</v>
      </c>
      <c r="E99" s="309">
        <f aca="true" t="shared" si="19" ref="E99:AA99">SUM(E98)</f>
        <v>0</v>
      </c>
      <c r="F99" s="309">
        <f t="shared" si="19"/>
        <v>0</v>
      </c>
      <c r="G99" s="309">
        <f t="shared" si="19"/>
        <v>0</v>
      </c>
      <c r="H99" s="309">
        <f t="shared" si="19"/>
        <v>0</v>
      </c>
      <c r="I99" s="309">
        <f t="shared" si="19"/>
        <v>0</v>
      </c>
      <c r="J99" s="309">
        <f t="shared" si="19"/>
        <v>0</v>
      </c>
      <c r="K99" s="309">
        <f t="shared" si="19"/>
        <v>0</v>
      </c>
      <c r="L99" s="309">
        <f t="shared" si="19"/>
        <v>0</v>
      </c>
      <c r="M99" s="293">
        <f t="shared" si="19"/>
        <v>0</v>
      </c>
      <c r="N99" s="293">
        <f t="shared" si="19"/>
        <v>0</v>
      </c>
      <c r="O99" s="293">
        <f t="shared" si="19"/>
        <v>0</v>
      </c>
      <c r="P99" s="293">
        <f t="shared" si="19"/>
        <v>0</v>
      </c>
      <c r="Q99" s="293">
        <f t="shared" si="19"/>
        <v>0</v>
      </c>
      <c r="R99" s="293">
        <f t="shared" si="19"/>
        <v>0</v>
      </c>
      <c r="S99" s="293">
        <f t="shared" si="19"/>
        <v>0</v>
      </c>
      <c r="T99" s="293">
        <f t="shared" si="19"/>
        <v>0</v>
      </c>
      <c r="U99" s="293">
        <f t="shared" si="19"/>
        <v>0</v>
      </c>
      <c r="V99" s="293">
        <f t="shared" si="19"/>
        <v>0</v>
      </c>
      <c r="W99" s="293">
        <f t="shared" si="19"/>
        <v>0</v>
      </c>
      <c r="X99" s="293">
        <f t="shared" si="19"/>
        <v>0</v>
      </c>
      <c r="Y99" s="293">
        <f t="shared" si="19"/>
        <v>0</v>
      </c>
      <c r="Z99" s="293">
        <f t="shared" si="19"/>
        <v>0</v>
      </c>
      <c r="AA99" s="293">
        <f t="shared" si="19"/>
        <v>0</v>
      </c>
    </row>
    <row r="100" spans="1:27" ht="15">
      <c r="A100" s="6" t="s">
        <v>897</v>
      </c>
      <c r="B100" s="16" t="s">
        <v>265</v>
      </c>
      <c r="C100" s="6"/>
      <c r="D100" s="293"/>
      <c r="E100" s="293"/>
      <c r="F100" s="293"/>
      <c r="G100" s="293"/>
      <c r="H100" s="2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>
        <f aca="true" t="shared" si="20" ref="AA100:AA105">SUM(D100:Z100)</f>
        <v>0</v>
      </c>
    </row>
    <row r="101" spans="1:27" ht="15">
      <c r="A101" s="6" t="s">
        <v>897</v>
      </c>
      <c r="B101" s="16" t="s">
        <v>266</v>
      </c>
      <c r="C101" s="6"/>
      <c r="D101" s="293"/>
      <c r="E101" s="293"/>
      <c r="F101" s="293"/>
      <c r="G101" s="293"/>
      <c r="H101" s="2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>
        <f t="shared" si="20"/>
        <v>0</v>
      </c>
    </row>
    <row r="102" spans="1:27" ht="15">
      <c r="A102" s="6" t="s">
        <v>897</v>
      </c>
      <c r="B102" s="17" t="s">
        <v>267</v>
      </c>
      <c r="C102" s="6"/>
      <c r="D102" s="293"/>
      <c r="E102" s="293"/>
      <c r="F102" s="293"/>
      <c r="G102" s="293"/>
      <c r="H102" s="2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>
        <f t="shared" si="20"/>
        <v>0</v>
      </c>
    </row>
    <row r="103" spans="1:27" ht="15">
      <c r="A103" s="6" t="s">
        <v>897</v>
      </c>
      <c r="B103" s="17" t="s">
        <v>268</v>
      </c>
      <c r="C103" s="6"/>
      <c r="D103" s="293"/>
      <c r="E103" s="293"/>
      <c r="F103" s="293"/>
      <c r="G103" s="293"/>
      <c r="H103" s="2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>
        <f t="shared" si="20"/>
        <v>0</v>
      </c>
    </row>
    <row r="104" spans="1:27" ht="15">
      <c r="A104" s="6" t="s">
        <v>897</v>
      </c>
      <c r="B104" s="17" t="s">
        <v>269</v>
      </c>
      <c r="C104" s="6"/>
      <c r="D104" s="293"/>
      <c r="E104" s="293"/>
      <c r="F104" s="293"/>
      <c r="G104" s="293"/>
      <c r="H104" s="2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>
        <f t="shared" si="20"/>
        <v>0</v>
      </c>
    </row>
    <row r="105" spans="1:27" ht="15" customHeight="1">
      <c r="A105" s="6" t="s">
        <v>897</v>
      </c>
      <c r="B105" s="22" t="s">
        <v>270</v>
      </c>
      <c r="C105" s="6"/>
      <c r="D105" s="293"/>
      <c r="E105" s="293"/>
      <c r="F105" s="293"/>
      <c r="G105" s="293"/>
      <c r="H105" s="2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>
        <f t="shared" si="20"/>
        <v>0</v>
      </c>
    </row>
    <row r="106" spans="1:27" ht="15" customHeight="1">
      <c r="A106" s="18" t="s">
        <v>897</v>
      </c>
      <c r="B106" s="15" t="s">
        <v>582</v>
      </c>
      <c r="C106" s="6"/>
      <c r="D106" s="309">
        <f>SUM(D100:D105)</f>
        <v>0</v>
      </c>
      <c r="E106" s="309">
        <f aca="true" t="shared" si="21" ref="E106:AA106">SUM(E100:E105)</f>
        <v>0</v>
      </c>
      <c r="F106" s="309">
        <f t="shared" si="21"/>
        <v>0</v>
      </c>
      <c r="G106" s="309">
        <f t="shared" si="21"/>
        <v>0</v>
      </c>
      <c r="H106" s="309">
        <f t="shared" si="21"/>
        <v>0</v>
      </c>
      <c r="I106" s="309">
        <f t="shared" si="21"/>
        <v>0</v>
      </c>
      <c r="J106" s="309">
        <f t="shared" si="21"/>
        <v>0</v>
      </c>
      <c r="K106" s="309">
        <f t="shared" si="21"/>
        <v>0</v>
      </c>
      <c r="L106" s="309">
        <f t="shared" si="21"/>
        <v>0</v>
      </c>
      <c r="M106" s="293">
        <f t="shared" si="21"/>
        <v>0</v>
      </c>
      <c r="N106" s="293">
        <f t="shared" si="21"/>
        <v>0</v>
      </c>
      <c r="O106" s="293">
        <f t="shared" si="21"/>
        <v>0</v>
      </c>
      <c r="P106" s="293">
        <f t="shared" si="21"/>
        <v>0</v>
      </c>
      <c r="Q106" s="293">
        <f t="shared" si="21"/>
        <v>0</v>
      </c>
      <c r="R106" s="293">
        <f t="shared" si="21"/>
        <v>0</v>
      </c>
      <c r="S106" s="293">
        <f t="shared" si="21"/>
        <v>0</v>
      </c>
      <c r="T106" s="293">
        <f t="shared" si="21"/>
        <v>0</v>
      </c>
      <c r="U106" s="293">
        <f t="shared" si="21"/>
        <v>0</v>
      </c>
      <c r="V106" s="293">
        <f t="shared" si="21"/>
        <v>0</v>
      </c>
      <c r="W106" s="293">
        <f t="shared" si="21"/>
        <v>0</v>
      </c>
      <c r="X106" s="293">
        <f t="shared" si="21"/>
        <v>0</v>
      </c>
      <c r="Y106" s="293">
        <f t="shared" si="21"/>
        <v>0</v>
      </c>
      <c r="Z106" s="293">
        <f t="shared" si="21"/>
        <v>0</v>
      </c>
      <c r="AA106" s="293">
        <f t="shared" si="21"/>
        <v>0</v>
      </c>
    </row>
    <row r="107" spans="1:27" ht="15">
      <c r="A107" s="6" t="s">
        <v>898</v>
      </c>
      <c r="B107" s="16" t="s">
        <v>271</v>
      </c>
      <c r="C107" s="6"/>
      <c r="D107" s="293"/>
      <c r="E107" s="293"/>
      <c r="F107" s="293"/>
      <c r="G107" s="293"/>
      <c r="H107" s="2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>
        <f>SUM(D107:Z107)</f>
        <v>0</v>
      </c>
    </row>
    <row r="108" spans="1:27" ht="15">
      <c r="A108" s="6" t="s">
        <v>898</v>
      </c>
      <c r="B108" s="16" t="s">
        <v>272</v>
      </c>
      <c r="C108" s="6"/>
      <c r="D108" s="293"/>
      <c r="E108" s="293"/>
      <c r="F108" s="293"/>
      <c r="G108" s="293"/>
      <c r="H108" s="2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>
        <f>SUM(D108:Z108)</f>
        <v>0</v>
      </c>
    </row>
    <row r="109" spans="1:27" ht="15">
      <c r="A109" s="10" t="s">
        <v>898</v>
      </c>
      <c r="B109" s="15" t="s">
        <v>581</v>
      </c>
      <c r="C109" s="6"/>
      <c r="D109" s="309">
        <f>SUM(D107:D108)</f>
        <v>0</v>
      </c>
      <c r="E109" s="309">
        <f aca="true" t="shared" si="22" ref="E109:AA109">SUM(E107:E108)</f>
        <v>0</v>
      </c>
      <c r="F109" s="309">
        <f t="shared" si="22"/>
        <v>0</v>
      </c>
      <c r="G109" s="309">
        <f t="shared" si="22"/>
        <v>0</v>
      </c>
      <c r="H109" s="309">
        <f t="shared" si="22"/>
        <v>0</v>
      </c>
      <c r="I109" s="309">
        <f t="shared" si="22"/>
        <v>0</v>
      </c>
      <c r="J109" s="309">
        <f t="shared" si="22"/>
        <v>0</v>
      </c>
      <c r="K109" s="309">
        <f t="shared" si="22"/>
        <v>0</v>
      </c>
      <c r="L109" s="309">
        <f t="shared" si="22"/>
        <v>0</v>
      </c>
      <c r="M109" s="293">
        <f t="shared" si="22"/>
        <v>0</v>
      </c>
      <c r="N109" s="293">
        <f t="shared" si="22"/>
        <v>0</v>
      </c>
      <c r="O109" s="293">
        <f t="shared" si="22"/>
        <v>0</v>
      </c>
      <c r="P109" s="293">
        <f t="shared" si="22"/>
        <v>0</v>
      </c>
      <c r="Q109" s="293">
        <f t="shared" si="22"/>
        <v>0</v>
      </c>
      <c r="R109" s="293">
        <f t="shared" si="22"/>
        <v>0</v>
      </c>
      <c r="S109" s="293">
        <f t="shared" si="22"/>
        <v>0</v>
      </c>
      <c r="T109" s="293">
        <f t="shared" si="22"/>
        <v>0</v>
      </c>
      <c r="U109" s="293">
        <f t="shared" si="22"/>
        <v>0</v>
      </c>
      <c r="V109" s="293">
        <f t="shared" si="22"/>
        <v>0</v>
      </c>
      <c r="W109" s="293">
        <f t="shared" si="22"/>
        <v>0</v>
      </c>
      <c r="X109" s="293">
        <f t="shared" si="22"/>
        <v>0</v>
      </c>
      <c r="Y109" s="293">
        <f t="shared" si="22"/>
        <v>0</v>
      </c>
      <c r="Z109" s="293">
        <f t="shared" si="22"/>
        <v>0</v>
      </c>
      <c r="AA109" s="293">
        <f t="shared" si="22"/>
        <v>0</v>
      </c>
    </row>
    <row r="110" spans="1:27" ht="15">
      <c r="A110" s="6" t="s">
        <v>899</v>
      </c>
      <c r="B110" s="16" t="s">
        <v>273</v>
      </c>
      <c r="C110" s="6"/>
      <c r="D110" s="293"/>
      <c r="E110" s="293"/>
      <c r="F110" s="293"/>
      <c r="G110" s="293"/>
      <c r="H110" s="2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>
        <f aca="true" t="shared" si="23" ref="AA110:AA121">SUM(D110:Z110)</f>
        <v>0</v>
      </c>
    </row>
    <row r="111" spans="1:27" ht="15">
      <c r="A111" s="6" t="s">
        <v>899</v>
      </c>
      <c r="B111" s="16" t="s">
        <v>274</v>
      </c>
      <c r="C111" s="6"/>
      <c r="D111" s="293"/>
      <c r="E111" s="293"/>
      <c r="F111" s="293"/>
      <c r="G111" s="293"/>
      <c r="H111" s="2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>
        <f t="shared" si="23"/>
        <v>0</v>
      </c>
    </row>
    <row r="112" spans="1:27" ht="15">
      <c r="A112" s="6" t="s">
        <v>899</v>
      </c>
      <c r="B112" s="17" t="s">
        <v>275</v>
      </c>
      <c r="C112" s="6"/>
      <c r="D112" s="293"/>
      <c r="E112" s="293"/>
      <c r="F112" s="293"/>
      <c r="G112" s="293"/>
      <c r="H112" s="2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311"/>
      <c r="AA112" s="193">
        <f t="shared" si="23"/>
        <v>0</v>
      </c>
    </row>
    <row r="113" spans="1:27" ht="15">
      <c r="A113" s="6" t="s">
        <v>899</v>
      </c>
      <c r="B113" s="17" t="s">
        <v>276</v>
      </c>
      <c r="C113" s="6"/>
      <c r="D113" s="293"/>
      <c r="E113" s="293"/>
      <c r="F113" s="293"/>
      <c r="G113" s="293"/>
      <c r="H113" s="2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311"/>
      <c r="AA113" s="193">
        <f t="shared" si="23"/>
        <v>0</v>
      </c>
    </row>
    <row r="114" spans="1:27" ht="15">
      <c r="A114" s="6" t="s">
        <v>899</v>
      </c>
      <c r="B114" s="17" t="s">
        <v>277</v>
      </c>
      <c r="C114" s="6"/>
      <c r="D114" s="293"/>
      <c r="E114" s="293"/>
      <c r="F114" s="293"/>
      <c r="G114" s="293"/>
      <c r="H114" s="2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312"/>
      <c r="AA114" s="193">
        <f t="shared" si="23"/>
        <v>0</v>
      </c>
    </row>
    <row r="115" spans="1:27" ht="15">
      <c r="A115" s="6" t="s">
        <v>899</v>
      </c>
      <c r="B115" s="17" t="s">
        <v>278</v>
      </c>
      <c r="C115" s="6"/>
      <c r="D115" s="293"/>
      <c r="E115" s="293"/>
      <c r="F115" s="293"/>
      <c r="G115" s="293"/>
      <c r="H115" s="2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312"/>
      <c r="AA115" s="193">
        <f t="shared" si="23"/>
        <v>0</v>
      </c>
    </row>
    <row r="116" spans="1:27" ht="15">
      <c r="A116" s="6" t="s">
        <v>899</v>
      </c>
      <c r="B116" s="17" t="s">
        <v>970</v>
      </c>
      <c r="C116" s="6"/>
      <c r="D116" s="293"/>
      <c r="E116" s="293"/>
      <c r="F116" s="293"/>
      <c r="G116" s="293"/>
      <c r="H116" s="2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312">
        <v>4511570</v>
      </c>
      <c r="AA116" s="193">
        <f t="shared" si="23"/>
        <v>4511570</v>
      </c>
    </row>
    <row r="117" spans="1:27" ht="15">
      <c r="A117" s="6" t="s">
        <v>899</v>
      </c>
      <c r="B117" s="17" t="s">
        <v>279</v>
      </c>
      <c r="C117" s="6"/>
      <c r="D117" s="293"/>
      <c r="E117" s="293"/>
      <c r="F117" s="293"/>
      <c r="G117" s="293"/>
      <c r="H117" s="2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312"/>
      <c r="AA117" s="193">
        <f t="shared" si="23"/>
        <v>0</v>
      </c>
    </row>
    <row r="118" spans="1:27" ht="15">
      <c r="A118" s="6" t="s">
        <v>899</v>
      </c>
      <c r="B118" s="17" t="s">
        <v>280</v>
      </c>
      <c r="C118" s="6"/>
      <c r="D118" s="293"/>
      <c r="E118" s="293"/>
      <c r="F118" s="293"/>
      <c r="G118" s="293"/>
      <c r="H118" s="2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312">
        <v>24000</v>
      </c>
      <c r="AA118" s="193">
        <f t="shared" si="23"/>
        <v>24000</v>
      </c>
    </row>
    <row r="119" spans="1:27" ht="15">
      <c r="A119" s="6" t="s">
        <v>899</v>
      </c>
      <c r="B119" s="17" t="s">
        <v>281</v>
      </c>
      <c r="C119" s="6"/>
      <c r="D119" s="293"/>
      <c r="E119" s="293"/>
      <c r="F119" s="293"/>
      <c r="G119" s="293"/>
      <c r="H119" s="2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312"/>
      <c r="AA119" s="193">
        <f t="shared" si="23"/>
        <v>0</v>
      </c>
    </row>
    <row r="120" spans="1:27" ht="30">
      <c r="A120" s="6" t="s">
        <v>899</v>
      </c>
      <c r="B120" s="17" t="s">
        <v>282</v>
      </c>
      <c r="C120" s="6"/>
      <c r="D120" s="293"/>
      <c r="E120" s="293"/>
      <c r="F120" s="293"/>
      <c r="G120" s="293"/>
      <c r="H120" s="2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312"/>
      <c r="AA120" s="193">
        <f t="shared" si="23"/>
        <v>0</v>
      </c>
    </row>
    <row r="121" spans="1:27" ht="15" customHeight="1">
      <c r="A121" s="6" t="s">
        <v>899</v>
      </c>
      <c r="B121" s="17" t="s">
        <v>283</v>
      </c>
      <c r="C121" s="6"/>
      <c r="D121" s="293"/>
      <c r="E121" s="293"/>
      <c r="F121" s="293"/>
      <c r="G121" s="293"/>
      <c r="H121" s="2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312">
        <v>6218550</v>
      </c>
      <c r="AA121" s="193">
        <f t="shared" si="23"/>
        <v>6218550</v>
      </c>
    </row>
    <row r="122" spans="1:27" ht="15" customHeight="1">
      <c r="A122" s="18" t="s">
        <v>899</v>
      </c>
      <c r="B122" s="15" t="s">
        <v>284</v>
      </c>
      <c r="C122" s="6"/>
      <c r="D122" s="309">
        <f>SUM(D110:D121)</f>
        <v>0</v>
      </c>
      <c r="E122" s="309">
        <f aca="true" t="shared" si="24" ref="E122:Y122">SUM(E110:E121)</f>
        <v>0</v>
      </c>
      <c r="F122" s="309">
        <f t="shared" si="24"/>
        <v>0</v>
      </c>
      <c r="G122" s="309">
        <f t="shared" si="24"/>
        <v>0</v>
      </c>
      <c r="H122" s="309">
        <f t="shared" si="24"/>
        <v>0</v>
      </c>
      <c r="I122" s="309">
        <f t="shared" si="24"/>
        <v>0</v>
      </c>
      <c r="J122" s="309">
        <f t="shared" si="24"/>
        <v>0</v>
      </c>
      <c r="K122" s="309">
        <f t="shared" si="24"/>
        <v>0</v>
      </c>
      <c r="L122" s="309">
        <f t="shared" si="24"/>
        <v>0</v>
      </c>
      <c r="M122" s="293">
        <f t="shared" si="24"/>
        <v>0</v>
      </c>
      <c r="N122" s="293">
        <f t="shared" si="24"/>
        <v>0</v>
      </c>
      <c r="O122" s="293">
        <f t="shared" si="24"/>
        <v>0</v>
      </c>
      <c r="P122" s="293">
        <f t="shared" si="24"/>
        <v>0</v>
      </c>
      <c r="Q122" s="293"/>
      <c r="R122" s="293">
        <f t="shared" si="24"/>
        <v>0</v>
      </c>
      <c r="S122" s="293">
        <f t="shared" si="24"/>
        <v>0</v>
      </c>
      <c r="T122" s="293">
        <f t="shared" si="24"/>
        <v>0</v>
      </c>
      <c r="U122" s="293">
        <f t="shared" si="24"/>
        <v>0</v>
      </c>
      <c r="V122" s="293">
        <f t="shared" si="24"/>
        <v>0</v>
      </c>
      <c r="W122" s="293">
        <f t="shared" si="24"/>
        <v>0</v>
      </c>
      <c r="X122" s="293">
        <f t="shared" si="24"/>
        <v>0</v>
      </c>
      <c r="Y122" s="293">
        <f t="shared" si="24"/>
        <v>0</v>
      </c>
      <c r="Z122" s="199">
        <f>SUM(Z110:Z121)</f>
        <v>10754120</v>
      </c>
      <c r="AA122" s="293">
        <f>SUM(D122:Z122)</f>
        <v>10754120</v>
      </c>
    </row>
    <row r="123" spans="1:27" ht="15.75">
      <c r="A123" s="12" t="s">
        <v>900</v>
      </c>
      <c r="B123" s="23" t="s">
        <v>285</v>
      </c>
      <c r="C123" s="10"/>
      <c r="D123" s="309">
        <f>D122+D109+D106+D99+D97+D90+D86+D69</f>
        <v>0</v>
      </c>
      <c r="E123" s="309">
        <f aca="true" t="shared" si="25" ref="E123:Z123">E122+E109+E106+E99+E97+E90+E86+E69</f>
        <v>0</v>
      </c>
      <c r="F123" s="309">
        <f t="shared" si="25"/>
        <v>0</v>
      </c>
      <c r="G123" s="309">
        <f t="shared" si="25"/>
        <v>0</v>
      </c>
      <c r="H123" s="309">
        <f t="shared" si="25"/>
        <v>0</v>
      </c>
      <c r="I123" s="309">
        <f t="shared" si="25"/>
        <v>0</v>
      </c>
      <c r="J123" s="309">
        <f t="shared" si="25"/>
        <v>0</v>
      </c>
      <c r="K123" s="309">
        <f t="shared" si="25"/>
        <v>0</v>
      </c>
      <c r="L123" s="309">
        <f t="shared" si="25"/>
        <v>0</v>
      </c>
      <c r="M123" s="309">
        <f t="shared" si="25"/>
        <v>0</v>
      </c>
      <c r="N123" s="309">
        <f t="shared" si="25"/>
        <v>0</v>
      </c>
      <c r="O123" s="309">
        <f t="shared" si="25"/>
        <v>270000</v>
      </c>
      <c r="P123" s="309">
        <f t="shared" si="25"/>
        <v>0</v>
      </c>
      <c r="Q123" s="309">
        <f t="shared" si="25"/>
        <v>0</v>
      </c>
      <c r="R123" s="309">
        <f t="shared" si="25"/>
        <v>0</v>
      </c>
      <c r="S123" s="309">
        <f t="shared" si="25"/>
        <v>0</v>
      </c>
      <c r="T123" s="309">
        <f t="shared" si="25"/>
        <v>0</v>
      </c>
      <c r="U123" s="309">
        <f t="shared" si="25"/>
        <v>0</v>
      </c>
      <c r="V123" s="309">
        <f t="shared" si="25"/>
        <v>0</v>
      </c>
      <c r="W123" s="309">
        <f t="shared" si="25"/>
        <v>0</v>
      </c>
      <c r="X123" s="309">
        <f t="shared" si="25"/>
        <v>0</v>
      </c>
      <c r="Y123" s="309">
        <f t="shared" si="25"/>
        <v>0</v>
      </c>
      <c r="Z123" s="200">
        <f t="shared" si="25"/>
        <v>10754120</v>
      </c>
      <c r="AA123" s="309">
        <f>AA122+AA109+AA106+AA99+AA97+AA90+AA86+AA69</f>
        <v>11024120</v>
      </c>
    </row>
    <row r="124" spans="1:27" ht="15">
      <c r="A124" s="10" t="s">
        <v>901</v>
      </c>
      <c r="B124" s="15" t="s">
        <v>286</v>
      </c>
      <c r="C124" s="6"/>
      <c r="D124" s="293"/>
      <c r="E124" s="293"/>
      <c r="F124" s="293"/>
      <c r="G124" s="293"/>
      <c r="H124" s="2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312"/>
      <c r="AA124" s="193">
        <f aca="true" t="shared" si="26" ref="AA124:AA137">SUM(D124:Z124)</f>
        <v>0</v>
      </c>
    </row>
    <row r="125" spans="1:27" ht="15">
      <c r="A125" s="8" t="s">
        <v>901</v>
      </c>
      <c r="B125" s="24" t="s">
        <v>907</v>
      </c>
      <c r="C125" s="6"/>
      <c r="D125" s="293"/>
      <c r="E125" s="293"/>
      <c r="F125" s="293"/>
      <c r="G125" s="293"/>
      <c r="H125" s="2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>
        <f t="shared" si="26"/>
        <v>0</v>
      </c>
    </row>
    <row r="126" spans="1:27" ht="15">
      <c r="A126" s="10" t="s">
        <v>909</v>
      </c>
      <c r="B126" s="15" t="s">
        <v>908</v>
      </c>
      <c r="C126" s="6"/>
      <c r="D126" s="293"/>
      <c r="E126" s="293"/>
      <c r="F126" s="293"/>
      <c r="G126" s="293"/>
      <c r="H126" s="293"/>
      <c r="I126" s="193"/>
      <c r="J126" s="193">
        <v>713647</v>
      </c>
      <c r="K126" s="193"/>
      <c r="L126" s="193">
        <v>18755209</v>
      </c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>
        <f t="shared" si="26"/>
        <v>19468856</v>
      </c>
    </row>
    <row r="127" spans="1:27" ht="25.5">
      <c r="A127" s="10" t="s">
        <v>911</v>
      </c>
      <c r="B127" s="15" t="s">
        <v>910</v>
      </c>
      <c r="C127" s="6"/>
      <c r="D127" s="293"/>
      <c r="E127" s="293"/>
      <c r="F127" s="293"/>
      <c r="G127" s="293"/>
      <c r="H127" s="2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>
        <f t="shared" si="26"/>
        <v>0</v>
      </c>
    </row>
    <row r="128" spans="1:27" ht="15">
      <c r="A128" s="6" t="s">
        <v>912</v>
      </c>
      <c r="B128" s="17" t="s">
        <v>483</v>
      </c>
      <c r="C128" s="6"/>
      <c r="D128" s="293"/>
      <c r="E128" s="293"/>
      <c r="F128" s="293"/>
      <c r="G128" s="293"/>
      <c r="H128" s="2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>
        <f t="shared" si="26"/>
        <v>0</v>
      </c>
    </row>
    <row r="129" spans="1:27" ht="15">
      <c r="A129" s="6" t="s">
        <v>912</v>
      </c>
      <c r="B129" s="17" t="s">
        <v>484</v>
      </c>
      <c r="C129" s="6"/>
      <c r="D129" s="293"/>
      <c r="E129" s="293"/>
      <c r="F129" s="293"/>
      <c r="G129" s="293"/>
      <c r="H129" s="2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>
        <f t="shared" si="26"/>
        <v>0</v>
      </c>
    </row>
    <row r="130" spans="1:27" ht="30">
      <c r="A130" s="6" t="s">
        <v>912</v>
      </c>
      <c r="B130" s="17" t="s">
        <v>485</v>
      </c>
      <c r="C130" s="6"/>
      <c r="D130" s="293"/>
      <c r="E130" s="293"/>
      <c r="F130" s="293"/>
      <c r="G130" s="293"/>
      <c r="H130" s="2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>
        <f t="shared" si="26"/>
        <v>0</v>
      </c>
    </row>
    <row r="131" spans="1:27" ht="15">
      <c r="A131" s="6" t="s">
        <v>912</v>
      </c>
      <c r="B131" s="17" t="s">
        <v>486</v>
      </c>
      <c r="C131" s="6"/>
      <c r="D131" s="293"/>
      <c r="E131" s="293"/>
      <c r="F131" s="293"/>
      <c r="G131" s="293"/>
      <c r="H131" s="2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>
        <f t="shared" si="26"/>
        <v>0</v>
      </c>
    </row>
    <row r="132" spans="1:27" ht="15">
      <c r="A132" s="6" t="s">
        <v>912</v>
      </c>
      <c r="B132" s="17" t="s">
        <v>487</v>
      </c>
      <c r="C132" s="6"/>
      <c r="D132" s="293"/>
      <c r="E132" s="293"/>
      <c r="F132" s="293"/>
      <c r="G132" s="293"/>
      <c r="H132" s="2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>
        <f t="shared" si="26"/>
        <v>0</v>
      </c>
    </row>
    <row r="133" spans="1:27" ht="15">
      <c r="A133" s="6" t="s">
        <v>912</v>
      </c>
      <c r="B133" s="17" t="s">
        <v>488</v>
      </c>
      <c r="C133" s="6"/>
      <c r="D133" s="293"/>
      <c r="E133" s="293"/>
      <c r="F133" s="293"/>
      <c r="G133" s="293"/>
      <c r="H133" s="2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>
        <f t="shared" si="26"/>
        <v>0</v>
      </c>
    </row>
    <row r="134" spans="1:27" ht="15">
      <c r="A134" s="6" t="s">
        <v>912</v>
      </c>
      <c r="B134" s="17" t="s">
        <v>489</v>
      </c>
      <c r="C134" s="6"/>
      <c r="D134" s="293"/>
      <c r="E134" s="293"/>
      <c r="F134" s="293"/>
      <c r="G134" s="293"/>
      <c r="H134" s="2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>
        <f t="shared" si="26"/>
        <v>0</v>
      </c>
    </row>
    <row r="135" spans="1:27" ht="15">
      <c r="A135" s="6" t="s">
        <v>912</v>
      </c>
      <c r="B135" s="17" t="s">
        <v>490</v>
      </c>
      <c r="C135" s="6"/>
      <c r="D135" s="293"/>
      <c r="E135" s="293"/>
      <c r="F135" s="293"/>
      <c r="G135" s="293"/>
      <c r="H135" s="2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>
        <f t="shared" si="26"/>
        <v>0</v>
      </c>
    </row>
    <row r="136" spans="1:27" ht="15">
      <c r="A136" s="6" t="s">
        <v>912</v>
      </c>
      <c r="B136" s="17" t="s">
        <v>491</v>
      </c>
      <c r="C136" s="6"/>
      <c r="D136" s="293"/>
      <c r="E136" s="293"/>
      <c r="F136" s="293"/>
      <c r="G136" s="293"/>
      <c r="H136" s="2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>
        <f t="shared" si="26"/>
        <v>0</v>
      </c>
    </row>
    <row r="137" spans="1:27" ht="15">
      <c r="A137" s="6" t="s">
        <v>912</v>
      </c>
      <c r="B137" s="17" t="s">
        <v>492</v>
      </c>
      <c r="C137" s="6"/>
      <c r="D137" s="293"/>
      <c r="E137" s="293"/>
      <c r="F137" s="293"/>
      <c r="G137" s="293"/>
      <c r="H137" s="2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>
        <f t="shared" si="26"/>
        <v>0</v>
      </c>
    </row>
    <row r="138" spans="1:27" ht="25.5">
      <c r="A138" s="10" t="s">
        <v>912</v>
      </c>
      <c r="B138" s="15" t="s">
        <v>287</v>
      </c>
      <c r="C138" s="6"/>
      <c r="D138" s="309">
        <f>SUM(D128:D137)</f>
        <v>0</v>
      </c>
      <c r="E138" s="309">
        <f aca="true" t="shared" si="27" ref="E138:AA138">SUM(E128:E137)</f>
        <v>0</v>
      </c>
      <c r="F138" s="309">
        <f t="shared" si="27"/>
        <v>0</v>
      </c>
      <c r="G138" s="309">
        <f t="shared" si="27"/>
        <v>0</v>
      </c>
      <c r="H138" s="309">
        <f t="shared" si="27"/>
        <v>0</v>
      </c>
      <c r="I138" s="309">
        <f t="shared" si="27"/>
        <v>0</v>
      </c>
      <c r="J138" s="309">
        <f t="shared" si="27"/>
        <v>0</v>
      </c>
      <c r="K138" s="309">
        <f t="shared" si="27"/>
        <v>0</v>
      </c>
      <c r="L138" s="309">
        <f t="shared" si="27"/>
        <v>0</v>
      </c>
      <c r="M138" s="293">
        <f t="shared" si="27"/>
        <v>0</v>
      </c>
      <c r="N138" s="293">
        <f t="shared" si="27"/>
        <v>0</v>
      </c>
      <c r="O138" s="293">
        <f t="shared" si="27"/>
        <v>0</v>
      </c>
      <c r="P138" s="293">
        <f t="shared" si="27"/>
        <v>0</v>
      </c>
      <c r="Q138" s="293">
        <f t="shared" si="27"/>
        <v>0</v>
      </c>
      <c r="R138" s="293">
        <f t="shared" si="27"/>
        <v>0</v>
      </c>
      <c r="S138" s="293">
        <f t="shared" si="27"/>
        <v>0</v>
      </c>
      <c r="T138" s="293">
        <f t="shared" si="27"/>
        <v>0</v>
      </c>
      <c r="U138" s="293">
        <f t="shared" si="27"/>
        <v>0</v>
      </c>
      <c r="V138" s="293">
        <f t="shared" si="27"/>
        <v>0</v>
      </c>
      <c r="W138" s="293">
        <f t="shared" si="27"/>
        <v>0</v>
      </c>
      <c r="X138" s="293">
        <f t="shared" si="27"/>
        <v>0</v>
      </c>
      <c r="Y138" s="293">
        <f t="shared" si="27"/>
        <v>0</v>
      </c>
      <c r="Z138" s="293">
        <f t="shared" si="27"/>
        <v>0</v>
      </c>
      <c r="AA138" s="293">
        <f t="shared" si="27"/>
        <v>0</v>
      </c>
    </row>
    <row r="139" spans="1:27" ht="15">
      <c r="A139" s="6" t="s">
        <v>913</v>
      </c>
      <c r="B139" s="17" t="s">
        <v>483</v>
      </c>
      <c r="C139" s="6"/>
      <c r="D139" s="293"/>
      <c r="E139" s="293"/>
      <c r="F139" s="293"/>
      <c r="G139" s="293"/>
      <c r="H139" s="2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>
        <f aca="true" t="shared" si="28" ref="AA139:AA148">SUM(D139:Z139)</f>
        <v>0</v>
      </c>
    </row>
    <row r="140" spans="1:27" ht="15">
      <c r="A140" s="6" t="s">
        <v>913</v>
      </c>
      <c r="B140" s="17" t="s">
        <v>484</v>
      </c>
      <c r="C140" s="6"/>
      <c r="D140" s="293"/>
      <c r="E140" s="293"/>
      <c r="F140" s="293"/>
      <c r="G140" s="293"/>
      <c r="H140" s="2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  <c r="AA140" s="193">
        <f t="shared" si="28"/>
        <v>0</v>
      </c>
    </row>
    <row r="141" spans="1:27" ht="30">
      <c r="A141" s="6" t="s">
        <v>913</v>
      </c>
      <c r="B141" s="17" t="s">
        <v>485</v>
      </c>
      <c r="C141" s="6"/>
      <c r="D141" s="293"/>
      <c r="E141" s="293"/>
      <c r="F141" s="293"/>
      <c r="G141" s="293"/>
      <c r="H141" s="2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>
        <f t="shared" si="28"/>
        <v>0</v>
      </c>
    </row>
    <row r="142" spans="1:27" ht="15">
      <c r="A142" s="6" t="s">
        <v>913</v>
      </c>
      <c r="B142" s="17" t="s">
        <v>486</v>
      </c>
      <c r="C142" s="6"/>
      <c r="D142" s="293"/>
      <c r="E142" s="293"/>
      <c r="F142" s="293"/>
      <c r="G142" s="293"/>
      <c r="H142" s="2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>
        <f t="shared" si="28"/>
        <v>0</v>
      </c>
    </row>
    <row r="143" spans="1:27" ht="15">
      <c r="A143" s="6" t="s">
        <v>913</v>
      </c>
      <c r="B143" s="17" t="s">
        <v>487</v>
      </c>
      <c r="C143" s="6"/>
      <c r="D143" s="293"/>
      <c r="E143" s="293"/>
      <c r="F143" s="293"/>
      <c r="G143" s="293"/>
      <c r="H143" s="2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>
        <f t="shared" si="28"/>
        <v>0</v>
      </c>
    </row>
    <row r="144" spans="1:27" ht="15">
      <c r="A144" s="6" t="s">
        <v>913</v>
      </c>
      <c r="B144" s="17" t="s">
        <v>488</v>
      </c>
      <c r="C144" s="6"/>
      <c r="D144" s="293"/>
      <c r="E144" s="293"/>
      <c r="F144" s="293"/>
      <c r="G144" s="293"/>
      <c r="H144" s="2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>
        <f t="shared" si="28"/>
        <v>0</v>
      </c>
    </row>
    <row r="145" spans="1:27" ht="15">
      <c r="A145" s="6" t="s">
        <v>913</v>
      </c>
      <c r="B145" s="17" t="s">
        <v>489</v>
      </c>
      <c r="C145" s="6"/>
      <c r="D145" s="293"/>
      <c r="E145" s="293"/>
      <c r="F145" s="293"/>
      <c r="G145" s="293"/>
      <c r="H145" s="2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>
        <f t="shared" si="28"/>
        <v>0</v>
      </c>
    </row>
    <row r="146" spans="1:27" ht="15">
      <c r="A146" s="6" t="s">
        <v>913</v>
      </c>
      <c r="B146" s="17" t="s">
        <v>490</v>
      </c>
      <c r="C146" s="6"/>
      <c r="D146" s="293"/>
      <c r="E146" s="293"/>
      <c r="F146" s="293"/>
      <c r="G146" s="293"/>
      <c r="H146" s="2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>
        <f t="shared" si="28"/>
        <v>0</v>
      </c>
    </row>
    <row r="147" spans="1:27" ht="15">
      <c r="A147" s="6" t="s">
        <v>913</v>
      </c>
      <c r="B147" s="17" t="s">
        <v>491</v>
      </c>
      <c r="C147" s="6"/>
      <c r="D147" s="293"/>
      <c r="E147" s="293"/>
      <c r="F147" s="293"/>
      <c r="G147" s="293"/>
      <c r="H147" s="2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>
        <f t="shared" si="28"/>
        <v>0</v>
      </c>
    </row>
    <row r="148" spans="1:27" ht="15">
      <c r="A148" s="6" t="s">
        <v>913</v>
      </c>
      <c r="B148" s="17" t="s">
        <v>492</v>
      </c>
      <c r="C148" s="6"/>
      <c r="D148" s="293"/>
      <c r="E148" s="293"/>
      <c r="F148" s="293"/>
      <c r="G148" s="293"/>
      <c r="H148" s="2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>
        <f t="shared" si="28"/>
        <v>0</v>
      </c>
    </row>
    <row r="149" spans="1:27" ht="25.5">
      <c r="A149" s="10" t="s">
        <v>913</v>
      </c>
      <c r="B149" s="15" t="s">
        <v>288</v>
      </c>
      <c r="C149" s="6"/>
      <c r="D149" s="309">
        <f>SUM(D139:D148)</f>
        <v>0</v>
      </c>
      <c r="E149" s="309">
        <f aca="true" t="shared" si="29" ref="E149:AA149">SUM(E139:E148)</f>
        <v>0</v>
      </c>
      <c r="F149" s="309">
        <f t="shared" si="29"/>
        <v>0</v>
      </c>
      <c r="G149" s="309">
        <f t="shared" si="29"/>
        <v>0</v>
      </c>
      <c r="H149" s="309">
        <f t="shared" si="29"/>
        <v>0</v>
      </c>
      <c r="I149" s="309">
        <f t="shared" si="29"/>
        <v>0</v>
      </c>
      <c r="J149" s="309">
        <f t="shared" si="29"/>
        <v>0</v>
      </c>
      <c r="K149" s="309">
        <f t="shared" si="29"/>
        <v>0</v>
      </c>
      <c r="L149" s="309">
        <f t="shared" si="29"/>
        <v>0</v>
      </c>
      <c r="M149" s="293">
        <f t="shared" si="29"/>
        <v>0</v>
      </c>
      <c r="N149" s="293">
        <f t="shared" si="29"/>
        <v>0</v>
      </c>
      <c r="O149" s="293">
        <f t="shared" si="29"/>
        <v>0</v>
      </c>
      <c r="P149" s="293">
        <f t="shared" si="29"/>
        <v>0</v>
      </c>
      <c r="Q149" s="293">
        <f t="shared" si="29"/>
        <v>0</v>
      </c>
      <c r="R149" s="293">
        <f t="shared" si="29"/>
        <v>0</v>
      </c>
      <c r="S149" s="293">
        <f t="shared" si="29"/>
        <v>0</v>
      </c>
      <c r="T149" s="293">
        <f t="shared" si="29"/>
        <v>0</v>
      </c>
      <c r="U149" s="293">
        <f t="shared" si="29"/>
        <v>0</v>
      </c>
      <c r="V149" s="293">
        <f t="shared" si="29"/>
        <v>0</v>
      </c>
      <c r="W149" s="293">
        <f t="shared" si="29"/>
        <v>0</v>
      </c>
      <c r="X149" s="293">
        <f t="shared" si="29"/>
        <v>0</v>
      </c>
      <c r="Y149" s="293">
        <f t="shared" si="29"/>
        <v>0</v>
      </c>
      <c r="Z149" s="293">
        <f t="shared" si="29"/>
        <v>0</v>
      </c>
      <c r="AA149" s="293">
        <f t="shared" si="29"/>
        <v>0</v>
      </c>
    </row>
    <row r="150" spans="1:27" ht="15">
      <c r="A150" s="6" t="s">
        <v>914</v>
      </c>
      <c r="B150" s="17" t="s">
        <v>483</v>
      </c>
      <c r="C150" s="6"/>
      <c r="D150" s="293"/>
      <c r="E150" s="293"/>
      <c r="F150" s="293"/>
      <c r="G150" s="293"/>
      <c r="H150" s="293"/>
      <c r="I150" s="193"/>
      <c r="J150" s="193"/>
      <c r="K150" s="193"/>
      <c r="L150" s="193"/>
      <c r="M150" s="193"/>
      <c r="N150" s="193"/>
      <c r="O150" s="193"/>
      <c r="P150" s="193"/>
      <c r="Q150" s="193">
        <v>2000000</v>
      </c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>
        <f aca="true" t="shared" si="30" ref="AA150:AA159">SUM(D150:Z150)</f>
        <v>2000000</v>
      </c>
    </row>
    <row r="151" spans="1:27" ht="15">
      <c r="A151" s="6" t="s">
        <v>914</v>
      </c>
      <c r="B151" s="17" t="s">
        <v>484</v>
      </c>
      <c r="C151" s="6"/>
      <c r="D151" s="293"/>
      <c r="E151" s="293"/>
      <c r="F151" s="293"/>
      <c r="G151" s="293"/>
      <c r="H151" s="2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>
        <f t="shared" si="30"/>
        <v>0</v>
      </c>
    </row>
    <row r="152" spans="1:27" ht="30">
      <c r="A152" s="6" t="s">
        <v>914</v>
      </c>
      <c r="B152" s="17" t="s">
        <v>485</v>
      </c>
      <c r="C152" s="6"/>
      <c r="D152" s="293"/>
      <c r="E152" s="293"/>
      <c r="F152" s="293"/>
      <c r="G152" s="293"/>
      <c r="H152" s="2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>
        <f t="shared" si="30"/>
        <v>0</v>
      </c>
    </row>
    <row r="153" spans="1:27" ht="15">
      <c r="A153" s="6" t="s">
        <v>914</v>
      </c>
      <c r="B153" s="17" t="s">
        <v>486</v>
      </c>
      <c r="C153" s="6"/>
      <c r="D153" s="293"/>
      <c r="E153" s="293"/>
      <c r="F153" s="293"/>
      <c r="G153" s="293"/>
      <c r="H153" s="2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>
        <f t="shared" si="30"/>
        <v>0</v>
      </c>
    </row>
    <row r="154" spans="1:27" ht="15">
      <c r="A154" s="6" t="s">
        <v>914</v>
      </c>
      <c r="B154" s="17" t="s">
        <v>487</v>
      </c>
      <c r="C154" s="6"/>
      <c r="D154" s="293"/>
      <c r="E154" s="293"/>
      <c r="F154" s="293"/>
      <c r="G154" s="293"/>
      <c r="H154" s="2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>
        <f t="shared" si="30"/>
        <v>0</v>
      </c>
    </row>
    <row r="155" spans="1:27" ht="15">
      <c r="A155" s="6" t="s">
        <v>914</v>
      </c>
      <c r="B155" s="17" t="s">
        <v>488</v>
      </c>
      <c r="C155" s="6"/>
      <c r="D155" s="293"/>
      <c r="E155" s="293"/>
      <c r="F155" s="293"/>
      <c r="G155" s="293"/>
      <c r="H155" s="2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  <c r="AA155" s="193">
        <f t="shared" si="30"/>
        <v>0</v>
      </c>
    </row>
    <row r="156" spans="1:27" ht="15">
      <c r="A156" s="6" t="s">
        <v>914</v>
      </c>
      <c r="B156" s="17" t="s">
        <v>489</v>
      </c>
      <c r="C156" s="6"/>
      <c r="D156" s="293">
        <v>540000</v>
      </c>
      <c r="E156" s="293"/>
      <c r="F156" s="293"/>
      <c r="G156" s="293"/>
      <c r="H156" s="293"/>
      <c r="I156" s="193"/>
      <c r="J156" s="193"/>
      <c r="K156" s="193"/>
      <c r="L156" s="193"/>
      <c r="M156" s="193">
        <v>22007000</v>
      </c>
      <c r="N156" s="193"/>
      <c r="O156" s="193"/>
      <c r="P156" s="193"/>
      <c r="Q156" s="193">
        <v>20857942</v>
      </c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>
        <f t="shared" si="30"/>
        <v>43404942</v>
      </c>
    </row>
    <row r="157" spans="1:27" ht="15">
      <c r="A157" s="6" t="s">
        <v>914</v>
      </c>
      <c r="B157" s="17" t="s">
        <v>490</v>
      </c>
      <c r="C157" s="6"/>
      <c r="D157" s="293"/>
      <c r="E157" s="293"/>
      <c r="F157" s="293"/>
      <c r="G157" s="293"/>
      <c r="H157" s="293"/>
      <c r="I157" s="193"/>
      <c r="J157" s="193"/>
      <c r="K157" s="193"/>
      <c r="L157" s="193"/>
      <c r="M157" s="193"/>
      <c r="N157" s="193"/>
      <c r="O157" s="193"/>
      <c r="P157" s="193"/>
      <c r="Q157" s="193">
        <v>40147000</v>
      </c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>
        <f t="shared" si="30"/>
        <v>40147000</v>
      </c>
    </row>
    <row r="158" spans="1:27" ht="15">
      <c r="A158" s="6" t="s">
        <v>914</v>
      </c>
      <c r="B158" s="17" t="s">
        <v>491</v>
      </c>
      <c r="C158" s="6"/>
      <c r="D158" s="293"/>
      <c r="E158" s="293"/>
      <c r="F158" s="293"/>
      <c r="G158" s="293"/>
      <c r="H158" s="2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3"/>
      <c r="AA158" s="193">
        <f t="shared" si="30"/>
        <v>0</v>
      </c>
    </row>
    <row r="159" spans="1:27" ht="15">
      <c r="A159" s="6" t="s">
        <v>914</v>
      </c>
      <c r="B159" s="17" t="s">
        <v>492</v>
      </c>
      <c r="C159" s="6"/>
      <c r="D159" s="293"/>
      <c r="E159" s="293"/>
      <c r="F159" s="293"/>
      <c r="G159" s="293"/>
      <c r="H159" s="2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>
        <f t="shared" si="30"/>
        <v>0</v>
      </c>
    </row>
    <row r="160" spans="1:27" ht="15">
      <c r="A160" s="10" t="s">
        <v>914</v>
      </c>
      <c r="B160" s="15" t="s">
        <v>289</v>
      </c>
      <c r="C160" s="6"/>
      <c r="D160" s="293">
        <f>SUM(D150:D159)</f>
        <v>540000</v>
      </c>
      <c r="E160" s="293">
        <f aca="true" t="shared" si="31" ref="E160:AA160">SUM(E150:E159)</f>
        <v>0</v>
      </c>
      <c r="F160" s="293">
        <f t="shared" si="31"/>
        <v>0</v>
      </c>
      <c r="G160" s="293">
        <f t="shared" si="31"/>
        <v>0</v>
      </c>
      <c r="H160" s="293">
        <f t="shared" si="31"/>
        <v>0</v>
      </c>
      <c r="I160" s="293">
        <f t="shared" si="31"/>
        <v>0</v>
      </c>
      <c r="J160" s="293">
        <f t="shared" si="31"/>
        <v>0</v>
      </c>
      <c r="K160" s="293">
        <f t="shared" si="31"/>
        <v>0</v>
      </c>
      <c r="L160" s="293">
        <f t="shared" si="31"/>
        <v>0</v>
      </c>
      <c r="M160" s="309">
        <f t="shared" si="31"/>
        <v>22007000</v>
      </c>
      <c r="N160" s="309">
        <f t="shared" si="31"/>
        <v>0</v>
      </c>
      <c r="O160" s="309">
        <f t="shared" si="31"/>
        <v>0</v>
      </c>
      <c r="P160" s="309">
        <f t="shared" si="31"/>
        <v>0</v>
      </c>
      <c r="Q160" s="309">
        <f t="shared" si="31"/>
        <v>63004942</v>
      </c>
      <c r="R160" s="309">
        <f t="shared" si="31"/>
        <v>0</v>
      </c>
      <c r="S160" s="309">
        <f t="shared" si="31"/>
        <v>0</v>
      </c>
      <c r="T160" s="309">
        <f t="shared" si="31"/>
        <v>0</v>
      </c>
      <c r="U160" s="309">
        <f t="shared" si="31"/>
        <v>0</v>
      </c>
      <c r="V160" s="309">
        <f t="shared" si="31"/>
        <v>0</v>
      </c>
      <c r="W160" s="309">
        <f t="shared" si="31"/>
        <v>0</v>
      </c>
      <c r="X160" s="309">
        <f t="shared" si="31"/>
        <v>0</v>
      </c>
      <c r="Y160" s="309">
        <f t="shared" si="31"/>
        <v>0</v>
      </c>
      <c r="Z160" s="309">
        <f t="shared" si="31"/>
        <v>0</v>
      </c>
      <c r="AA160" s="309">
        <f t="shared" si="31"/>
        <v>85551942</v>
      </c>
    </row>
    <row r="161" spans="1:27" ht="25.5">
      <c r="A161" s="10" t="s">
        <v>915</v>
      </c>
      <c r="B161" s="15" t="s">
        <v>290</v>
      </c>
      <c r="C161" s="6"/>
      <c r="D161" s="293"/>
      <c r="E161" s="293"/>
      <c r="F161" s="293"/>
      <c r="G161" s="293"/>
      <c r="H161" s="2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  <c r="Y161" s="193"/>
      <c r="Z161" s="193"/>
      <c r="AA161" s="193">
        <f aca="true" t="shared" si="32" ref="AA161:AA172">SUM(D161:Z161)</f>
        <v>0</v>
      </c>
    </row>
    <row r="162" spans="1:27" ht="27">
      <c r="A162" s="8" t="s">
        <v>915</v>
      </c>
      <c r="B162" s="24" t="s">
        <v>916</v>
      </c>
      <c r="C162" s="6"/>
      <c r="D162" s="293"/>
      <c r="E162" s="293"/>
      <c r="F162" s="293"/>
      <c r="G162" s="293"/>
      <c r="H162" s="2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  <c r="Z162" s="193"/>
      <c r="AA162" s="193">
        <f t="shared" si="32"/>
        <v>0</v>
      </c>
    </row>
    <row r="163" spans="1:27" ht="15">
      <c r="A163" s="5" t="s">
        <v>917</v>
      </c>
      <c r="B163" s="17" t="s">
        <v>493</v>
      </c>
      <c r="C163" s="5"/>
      <c r="D163" s="313"/>
      <c r="E163" s="313"/>
      <c r="F163" s="313"/>
      <c r="G163" s="313"/>
      <c r="H163" s="31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  <c r="Z163" s="193"/>
      <c r="AA163" s="193">
        <f t="shared" si="32"/>
        <v>0</v>
      </c>
    </row>
    <row r="164" spans="1:27" ht="15">
      <c r="A164" s="5" t="s">
        <v>917</v>
      </c>
      <c r="B164" s="17" t="s">
        <v>494</v>
      </c>
      <c r="C164" s="5"/>
      <c r="D164" s="313"/>
      <c r="E164" s="313"/>
      <c r="F164" s="313"/>
      <c r="G164" s="313"/>
      <c r="H164" s="31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  <c r="U164" s="193"/>
      <c r="V164" s="193"/>
      <c r="W164" s="193"/>
      <c r="X164" s="193"/>
      <c r="Y164" s="193"/>
      <c r="Z164" s="193"/>
      <c r="AA164" s="193">
        <f t="shared" si="32"/>
        <v>0</v>
      </c>
    </row>
    <row r="165" spans="1:27" ht="15">
      <c r="A165" s="5" t="s">
        <v>917</v>
      </c>
      <c r="B165" s="17" t="s">
        <v>495</v>
      </c>
      <c r="C165" s="5"/>
      <c r="D165" s="313"/>
      <c r="E165" s="313"/>
      <c r="F165" s="313"/>
      <c r="G165" s="313"/>
      <c r="H165" s="313"/>
      <c r="I165" s="193"/>
      <c r="J165" s="193"/>
      <c r="K165" s="193"/>
      <c r="L165" s="193"/>
      <c r="M165" s="193"/>
      <c r="N165" s="193"/>
      <c r="O165" s="193"/>
      <c r="P165" s="193"/>
      <c r="Q165" s="193">
        <v>2000000</v>
      </c>
      <c r="R165" s="193"/>
      <c r="S165" s="193"/>
      <c r="T165" s="193"/>
      <c r="U165" s="193"/>
      <c r="V165" s="193"/>
      <c r="W165" s="193"/>
      <c r="X165" s="193"/>
      <c r="Y165" s="193"/>
      <c r="Z165" s="193"/>
      <c r="AA165" s="193">
        <f t="shared" si="32"/>
        <v>2000000</v>
      </c>
    </row>
    <row r="166" spans="1:27" ht="15">
      <c r="A166" s="5" t="s">
        <v>917</v>
      </c>
      <c r="B166" s="5" t="s">
        <v>496</v>
      </c>
      <c r="C166" s="5"/>
      <c r="D166" s="313"/>
      <c r="E166" s="313"/>
      <c r="F166" s="313"/>
      <c r="G166" s="313"/>
      <c r="H166" s="31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3"/>
      <c r="W166" s="193"/>
      <c r="X166" s="193"/>
      <c r="Y166" s="193"/>
      <c r="Z166" s="193"/>
      <c r="AA166" s="193">
        <f t="shared" si="32"/>
        <v>0</v>
      </c>
    </row>
    <row r="167" spans="1:27" ht="15">
      <c r="A167" s="5" t="s">
        <v>917</v>
      </c>
      <c r="B167" s="5" t="s">
        <v>497</v>
      </c>
      <c r="C167" s="5"/>
      <c r="D167" s="313"/>
      <c r="E167" s="313"/>
      <c r="F167" s="313"/>
      <c r="G167" s="313"/>
      <c r="H167" s="31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  <c r="Z167" s="193"/>
      <c r="AA167" s="193">
        <f t="shared" si="32"/>
        <v>0</v>
      </c>
    </row>
    <row r="168" spans="1:27" ht="15">
      <c r="A168" s="5" t="s">
        <v>917</v>
      </c>
      <c r="B168" s="5" t="s">
        <v>498</v>
      </c>
      <c r="C168" s="5"/>
      <c r="D168" s="313"/>
      <c r="E168" s="313"/>
      <c r="F168" s="313"/>
      <c r="G168" s="313"/>
      <c r="H168" s="313"/>
      <c r="I168" s="193"/>
      <c r="J168" s="193"/>
      <c r="K168" s="193"/>
      <c r="L168" s="193"/>
      <c r="M168" s="193"/>
      <c r="N168" s="193"/>
      <c r="O168" s="193"/>
      <c r="P168" s="193"/>
      <c r="Q168" s="193">
        <v>2000000</v>
      </c>
      <c r="R168" s="193"/>
      <c r="S168" s="193"/>
      <c r="T168" s="193"/>
      <c r="U168" s="193"/>
      <c r="V168" s="193"/>
      <c r="W168" s="193"/>
      <c r="X168" s="193"/>
      <c r="Y168" s="193"/>
      <c r="Z168" s="193"/>
      <c r="AA168" s="193">
        <f t="shared" si="32"/>
        <v>2000000</v>
      </c>
    </row>
    <row r="169" spans="1:27" ht="15">
      <c r="A169" s="5" t="s">
        <v>917</v>
      </c>
      <c r="B169" s="17" t="s">
        <v>499</v>
      </c>
      <c r="C169" s="5"/>
      <c r="D169" s="313"/>
      <c r="E169" s="313"/>
      <c r="F169" s="313"/>
      <c r="G169" s="313"/>
      <c r="H169" s="31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3">
        <f t="shared" si="32"/>
        <v>0</v>
      </c>
    </row>
    <row r="170" spans="1:27" ht="15">
      <c r="A170" s="5" t="s">
        <v>917</v>
      </c>
      <c r="B170" s="17" t="s">
        <v>500</v>
      </c>
      <c r="C170" s="5"/>
      <c r="D170" s="313"/>
      <c r="E170" s="313"/>
      <c r="F170" s="313"/>
      <c r="G170" s="313"/>
      <c r="H170" s="31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>
        <f t="shared" si="32"/>
        <v>0</v>
      </c>
    </row>
    <row r="171" spans="1:27" ht="15">
      <c r="A171" s="5" t="s">
        <v>917</v>
      </c>
      <c r="B171" s="17" t="s">
        <v>501</v>
      </c>
      <c r="C171" s="5"/>
      <c r="D171" s="313"/>
      <c r="E171" s="313"/>
      <c r="F171" s="313"/>
      <c r="G171" s="313"/>
      <c r="H171" s="31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>
        <f t="shared" si="32"/>
        <v>0</v>
      </c>
    </row>
    <row r="172" spans="1:27" ht="15">
      <c r="A172" s="5" t="s">
        <v>917</v>
      </c>
      <c r="B172" s="17" t="s">
        <v>502</v>
      </c>
      <c r="C172" s="5"/>
      <c r="D172" s="313"/>
      <c r="E172" s="313"/>
      <c r="F172" s="313"/>
      <c r="G172" s="313"/>
      <c r="H172" s="31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>
        <f t="shared" si="32"/>
        <v>0</v>
      </c>
    </row>
    <row r="173" spans="1:27" ht="25.5">
      <c r="A173" s="10" t="s">
        <v>917</v>
      </c>
      <c r="B173" s="15" t="s">
        <v>291</v>
      </c>
      <c r="C173" s="5"/>
      <c r="D173" s="313">
        <f>SUM(D163:D172)</f>
        <v>0</v>
      </c>
      <c r="E173" s="313">
        <f aca="true" t="shared" si="33" ref="E173:AA173">SUM(E163:E172)</f>
        <v>0</v>
      </c>
      <c r="F173" s="313">
        <f t="shared" si="33"/>
        <v>0</v>
      </c>
      <c r="G173" s="313">
        <f t="shared" si="33"/>
        <v>0</v>
      </c>
      <c r="H173" s="313">
        <f t="shared" si="33"/>
        <v>0</v>
      </c>
      <c r="I173" s="313">
        <f t="shared" si="33"/>
        <v>0</v>
      </c>
      <c r="J173" s="313">
        <f t="shared" si="33"/>
        <v>0</v>
      </c>
      <c r="K173" s="313">
        <f t="shared" si="33"/>
        <v>0</v>
      </c>
      <c r="L173" s="313">
        <f t="shared" si="33"/>
        <v>0</v>
      </c>
      <c r="M173" s="313">
        <f t="shared" si="33"/>
        <v>0</v>
      </c>
      <c r="N173" s="313">
        <f t="shared" si="33"/>
        <v>0</v>
      </c>
      <c r="O173" s="313">
        <f t="shared" si="33"/>
        <v>0</v>
      </c>
      <c r="P173" s="313">
        <f t="shared" si="33"/>
        <v>0</v>
      </c>
      <c r="Q173" s="313">
        <f t="shared" si="33"/>
        <v>4000000</v>
      </c>
      <c r="R173" s="313">
        <f t="shared" si="33"/>
        <v>0</v>
      </c>
      <c r="S173" s="313">
        <f t="shared" si="33"/>
        <v>0</v>
      </c>
      <c r="T173" s="313">
        <f t="shared" si="33"/>
        <v>0</v>
      </c>
      <c r="U173" s="313">
        <f t="shared" si="33"/>
        <v>0</v>
      </c>
      <c r="V173" s="313">
        <f t="shared" si="33"/>
        <v>0</v>
      </c>
      <c r="W173" s="313">
        <f t="shared" si="33"/>
        <v>0</v>
      </c>
      <c r="X173" s="313">
        <f t="shared" si="33"/>
        <v>0</v>
      </c>
      <c r="Y173" s="313">
        <f t="shared" si="33"/>
        <v>0</v>
      </c>
      <c r="Z173" s="313">
        <f t="shared" si="33"/>
        <v>0</v>
      </c>
      <c r="AA173" s="313">
        <f t="shared" si="33"/>
        <v>4000000</v>
      </c>
    </row>
    <row r="174" spans="1:27" ht="15">
      <c r="A174" s="10" t="s">
        <v>919</v>
      </c>
      <c r="B174" s="15" t="s">
        <v>918</v>
      </c>
      <c r="C174" s="6"/>
      <c r="D174" s="293"/>
      <c r="E174" s="293"/>
      <c r="F174" s="293"/>
      <c r="G174" s="293"/>
      <c r="H174" s="293"/>
      <c r="I174" s="193"/>
      <c r="J174" s="193"/>
      <c r="K174" s="193"/>
      <c r="L174" s="193"/>
      <c r="M174" s="193"/>
      <c r="N174" s="193"/>
      <c r="O174" s="193"/>
      <c r="P174" s="193"/>
      <c r="Q174" s="193"/>
      <c r="R174" s="193"/>
      <c r="S174" s="193"/>
      <c r="T174" s="193"/>
      <c r="U174" s="193"/>
      <c r="V174" s="193"/>
      <c r="W174" s="193"/>
      <c r="X174" s="193"/>
      <c r="Y174" s="193"/>
      <c r="Z174" s="193"/>
      <c r="AA174" s="193">
        <f aca="true" t="shared" si="34" ref="AA174:AA185">SUM(D174:Z174)</f>
        <v>0</v>
      </c>
    </row>
    <row r="175" spans="1:27" ht="15">
      <c r="A175" s="10" t="s">
        <v>921</v>
      </c>
      <c r="B175" s="15" t="s">
        <v>920</v>
      </c>
      <c r="C175" s="6"/>
      <c r="D175" s="293"/>
      <c r="E175" s="293"/>
      <c r="F175" s="293"/>
      <c r="G175" s="293"/>
      <c r="H175" s="293"/>
      <c r="I175" s="193"/>
      <c r="J175" s="193"/>
      <c r="K175" s="193"/>
      <c r="L175" s="193"/>
      <c r="M175" s="193"/>
      <c r="N175" s="193"/>
      <c r="O175" s="193"/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  <c r="AA175" s="193">
        <f t="shared" si="34"/>
        <v>0</v>
      </c>
    </row>
    <row r="176" spans="1:27" ht="15">
      <c r="A176" s="5" t="s">
        <v>922</v>
      </c>
      <c r="B176" s="17" t="s">
        <v>493</v>
      </c>
      <c r="C176" s="5"/>
      <c r="D176" s="313"/>
      <c r="E176" s="313"/>
      <c r="F176" s="313"/>
      <c r="G176" s="313"/>
      <c r="H176" s="313"/>
      <c r="I176" s="193"/>
      <c r="J176" s="193"/>
      <c r="K176" s="193"/>
      <c r="L176" s="193"/>
      <c r="M176" s="193"/>
      <c r="N176" s="193"/>
      <c r="O176" s="193"/>
      <c r="P176" s="193"/>
      <c r="Q176" s="193"/>
      <c r="R176" s="193"/>
      <c r="S176" s="193"/>
      <c r="T176" s="193"/>
      <c r="U176" s="193"/>
      <c r="V176" s="193"/>
      <c r="W176" s="193"/>
      <c r="X176" s="193"/>
      <c r="Y176" s="193"/>
      <c r="Z176" s="193"/>
      <c r="AA176" s="193">
        <f t="shared" si="34"/>
        <v>0</v>
      </c>
    </row>
    <row r="177" spans="1:27" ht="15">
      <c r="A177" s="5" t="s">
        <v>922</v>
      </c>
      <c r="B177" s="17" t="s">
        <v>494</v>
      </c>
      <c r="C177" s="5"/>
      <c r="D177" s="313"/>
      <c r="E177" s="313"/>
      <c r="F177" s="313"/>
      <c r="G177" s="313"/>
      <c r="H177" s="313"/>
      <c r="I177" s="193"/>
      <c r="J177" s="193"/>
      <c r="K177" s="193"/>
      <c r="L177" s="193"/>
      <c r="M177" s="193"/>
      <c r="N177" s="193"/>
      <c r="O177" s="193"/>
      <c r="P177" s="193"/>
      <c r="Q177" s="193">
        <v>16851115</v>
      </c>
      <c r="R177" s="193"/>
      <c r="S177" s="193"/>
      <c r="T177" s="193"/>
      <c r="U177" s="193"/>
      <c r="V177" s="193"/>
      <c r="W177" s="193"/>
      <c r="X177" s="193"/>
      <c r="Y177" s="193"/>
      <c r="Z177" s="193"/>
      <c r="AA177" s="193">
        <f t="shared" si="34"/>
        <v>16851115</v>
      </c>
    </row>
    <row r="178" spans="1:27" ht="15">
      <c r="A178" s="5" t="s">
        <v>922</v>
      </c>
      <c r="B178" s="17" t="s">
        <v>495</v>
      </c>
      <c r="C178" s="5"/>
      <c r="D178" s="313"/>
      <c r="E178" s="313"/>
      <c r="F178" s="313"/>
      <c r="G178" s="313"/>
      <c r="H178" s="313"/>
      <c r="I178" s="193"/>
      <c r="J178" s="193"/>
      <c r="K178" s="193"/>
      <c r="L178" s="193"/>
      <c r="M178" s="193"/>
      <c r="N178" s="193"/>
      <c r="O178" s="193"/>
      <c r="P178" s="193"/>
      <c r="Q178" s="193">
        <v>1000000</v>
      </c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>
        <f t="shared" si="34"/>
        <v>1000000</v>
      </c>
    </row>
    <row r="179" spans="1:27" ht="15">
      <c r="A179" s="5" t="s">
        <v>922</v>
      </c>
      <c r="B179" s="5" t="s">
        <v>496</v>
      </c>
      <c r="C179" s="5"/>
      <c r="D179" s="313"/>
      <c r="E179" s="313"/>
      <c r="F179" s="313"/>
      <c r="G179" s="313"/>
      <c r="H179" s="31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>
        <f t="shared" si="34"/>
        <v>0</v>
      </c>
    </row>
    <row r="180" spans="1:27" ht="15">
      <c r="A180" s="5" t="s">
        <v>922</v>
      </c>
      <c r="B180" s="5" t="s">
        <v>497</v>
      </c>
      <c r="C180" s="5"/>
      <c r="D180" s="313"/>
      <c r="E180" s="313"/>
      <c r="F180" s="313"/>
      <c r="G180" s="313"/>
      <c r="H180" s="31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>
        <f t="shared" si="34"/>
        <v>0</v>
      </c>
    </row>
    <row r="181" spans="1:27" ht="15">
      <c r="A181" s="5" t="s">
        <v>922</v>
      </c>
      <c r="B181" s="5" t="s">
        <v>498</v>
      </c>
      <c r="C181" s="5"/>
      <c r="D181" s="313"/>
      <c r="E181" s="313"/>
      <c r="F181" s="313"/>
      <c r="G181" s="313"/>
      <c r="H181" s="313"/>
      <c r="I181" s="193"/>
      <c r="J181" s="193"/>
      <c r="K181" s="193"/>
      <c r="L181" s="193"/>
      <c r="M181" s="193"/>
      <c r="N181" s="193"/>
      <c r="O181" s="193"/>
      <c r="P181" s="193"/>
      <c r="Q181" s="193">
        <v>57991889</v>
      </c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>
        <f t="shared" si="34"/>
        <v>57991889</v>
      </c>
    </row>
    <row r="182" spans="1:27" ht="15">
      <c r="A182" s="5" t="s">
        <v>922</v>
      </c>
      <c r="B182" s="17" t="s">
        <v>499</v>
      </c>
      <c r="C182" s="5"/>
      <c r="D182" s="313"/>
      <c r="E182" s="313"/>
      <c r="F182" s="313"/>
      <c r="G182" s="313"/>
      <c r="H182" s="313"/>
      <c r="I182" s="193"/>
      <c r="J182" s="193"/>
      <c r="K182" s="193"/>
      <c r="L182" s="193"/>
      <c r="M182" s="193"/>
      <c r="N182" s="193"/>
      <c r="O182" s="193"/>
      <c r="P182" s="193"/>
      <c r="Q182" s="193">
        <v>9216600</v>
      </c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>
        <f t="shared" si="34"/>
        <v>9216600</v>
      </c>
    </row>
    <row r="183" spans="1:27" ht="15">
      <c r="A183" s="5" t="s">
        <v>922</v>
      </c>
      <c r="B183" s="17" t="s">
        <v>503</v>
      </c>
      <c r="C183" s="5"/>
      <c r="D183" s="313"/>
      <c r="E183" s="313"/>
      <c r="F183" s="313"/>
      <c r="G183" s="313"/>
      <c r="H183" s="313"/>
      <c r="I183" s="193"/>
      <c r="J183" s="193"/>
      <c r="K183" s="193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>
        <f t="shared" si="34"/>
        <v>0</v>
      </c>
    </row>
    <row r="184" spans="1:27" ht="15">
      <c r="A184" s="5" t="s">
        <v>922</v>
      </c>
      <c r="B184" s="17" t="s">
        <v>501</v>
      </c>
      <c r="C184" s="5"/>
      <c r="D184" s="313"/>
      <c r="E184" s="313"/>
      <c r="F184" s="313"/>
      <c r="G184" s="313"/>
      <c r="H184" s="313"/>
      <c r="I184" s="193"/>
      <c r="J184" s="193"/>
      <c r="K184" s="193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>
        <f t="shared" si="34"/>
        <v>0</v>
      </c>
    </row>
    <row r="185" spans="1:27" ht="15">
      <c r="A185" s="5" t="s">
        <v>922</v>
      </c>
      <c r="B185" s="17" t="s">
        <v>502</v>
      </c>
      <c r="C185" s="5"/>
      <c r="D185" s="313"/>
      <c r="E185" s="313"/>
      <c r="F185" s="313"/>
      <c r="G185" s="313"/>
      <c r="H185" s="31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/>
      <c r="X185" s="193"/>
      <c r="Y185" s="193"/>
      <c r="Z185" s="193"/>
      <c r="AA185" s="193">
        <f t="shared" si="34"/>
        <v>0</v>
      </c>
    </row>
    <row r="186" spans="1:27" ht="15">
      <c r="A186" s="10" t="s">
        <v>922</v>
      </c>
      <c r="B186" s="20" t="s">
        <v>292</v>
      </c>
      <c r="C186" s="5"/>
      <c r="D186" s="313">
        <f>SUM(D176:D185)</f>
        <v>0</v>
      </c>
      <c r="E186" s="313">
        <f aca="true" t="shared" si="35" ref="E186:AA186">SUM(E176:E185)</f>
        <v>0</v>
      </c>
      <c r="F186" s="313">
        <f t="shared" si="35"/>
        <v>0</v>
      </c>
      <c r="G186" s="313">
        <f t="shared" si="35"/>
        <v>0</v>
      </c>
      <c r="H186" s="313">
        <f t="shared" si="35"/>
        <v>0</v>
      </c>
      <c r="I186" s="313">
        <f t="shared" si="35"/>
        <v>0</v>
      </c>
      <c r="J186" s="313">
        <f t="shared" si="35"/>
        <v>0</v>
      </c>
      <c r="K186" s="313">
        <f t="shared" si="35"/>
        <v>0</v>
      </c>
      <c r="L186" s="313">
        <f t="shared" si="35"/>
        <v>0</v>
      </c>
      <c r="M186" s="313">
        <f t="shared" si="35"/>
        <v>0</v>
      </c>
      <c r="N186" s="313">
        <f t="shared" si="35"/>
        <v>0</v>
      </c>
      <c r="O186" s="313">
        <f t="shared" si="35"/>
        <v>0</v>
      </c>
      <c r="P186" s="313">
        <f t="shared" si="35"/>
        <v>0</v>
      </c>
      <c r="Q186" s="313">
        <f>SUM(Q176:Q185)</f>
        <v>85059604</v>
      </c>
      <c r="R186" s="313">
        <f t="shared" si="35"/>
        <v>0</v>
      </c>
      <c r="S186" s="313">
        <f t="shared" si="35"/>
        <v>0</v>
      </c>
      <c r="T186" s="313">
        <f t="shared" si="35"/>
        <v>0</v>
      </c>
      <c r="U186" s="313">
        <f t="shared" si="35"/>
        <v>0</v>
      </c>
      <c r="V186" s="313">
        <f t="shared" si="35"/>
        <v>0</v>
      </c>
      <c r="W186" s="313">
        <f t="shared" si="35"/>
        <v>0</v>
      </c>
      <c r="X186" s="313">
        <f t="shared" si="35"/>
        <v>0</v>
      </c>
      <c r="Y186" s="313">
        <f t="shared" si="35"/>
        <v>0</v>
      </c>
      <c r="Z186" s="313">
        <f t="shared" si="35"/>
        <v>0</v>
      </c>
      <c r="AA186" s="313">
        <f t="shared" si="35"/>
        <v>85059604</v>
      </c>
    </row>
    <row r="187" spans="1:27" ht="15">
      <c r="A187" s="10" t="s">
        <v>923</v>
      </c>
      <c r="B187" s="20" t="s">
        <v>533</v>
      </c>
      <c r="C187" s="5"/>
      <c r="D187" s="313"/>
      <c r="E187" s="313"/>
      <c r="F187" s="313"/>
      <c r="G187" s="313"/>
      <c r="H187" s="313"/>
      <c r="I187" s="193"/>
      <c r="J187" s="193"/>
      <c r="K187" s="193"/>
      <c r="L187" s="193"/>
      <c r="M187" s="193"/>
      <c r="N187" s="193"/>
      <c r="O187" s="193"/>
      <c r="P187" s="193"/>
      <c r="Q187" s="193"/>
      <c r="R187" s="193"/>
      <c r="S187" s="193"/>
      <c r="T187" s="193"/>
      <c r="U187" s="193"/>
      <c r="V187" s="193"/>
      <c r="W187" s="193"/>
      <c r="X187" s="193"/>
      <c r="Y187" s="193"/>
      <c r="Z187" s="193"/>
      <c r="AA187" s="193">
        <f>SUM(D187:Z187)</f>
        <v>0</v>
      </c>
    </row>
    <row r="188" spans="1:27" ht="15">
      <c r="A188" s="10" t="s">
        <v>923</v>
      </c>
      <c r="B188" s="20" t="s">
        <v>534</v>
      </c>
      <c r="C188" s="6"/>
      <c r="D188" s="293"/>
      <c r="E188" s="293"/>
      <c r="F188" s="293"/>
      <c r="G188" s="293"/>
      <c r="H188" s="2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>
        <f>SUM(D188:Z188)</f>
        <v>0</v>
      </c>
    </row>
    <row r="189" spans="1:27" ht="15.75">
      <c r="A189" s="12" t="s">
        <v>924</v>
      </c>
      <c r="B189" s="23" t="s">
        <v>293</v>
      </c>
      <c r="C189" s="10"/>
      <c r="D189" s="309">
        <f>D188+D187+D186+D175+D174+D173+D161+D160+D149+D138+D127+D126+D124</f>
        <v>540000</v>
      </c>
      <c r="E189" s="309">
        <f aca="true" t="shared" si="36" ref="E189:AA189">E188+E187+E186+E175+E174+E173+E161+E160+E149+E138+E127+E126+E124</f>
        <v>0</v>
      </c>
      <c r="F189" s="309">
        <f t="shared" si="36"/>
        <v>0</v>
      </c>
      <c r="G189" s="309">
        <f t="shared" si="36"/>
        <v>0</v>
      </c>
      <c r="H189" s="309">
        <f t="shared" si="36"/>
        <v>0</v>
      </c>
      <c r="I189" s="309">
        <f t="shared" si="36"/>
        <v>0</v>
      </c>
      <c r="J189" s="309">
        <f t="shared" si="36"/>
        <v>713647</v>
      </c>
      <c r="K189" s="309">
        <f t="shared" si="36"/>
        <v>0</v>
      </c>
      <c r="L189" s="309">
        <f t="shared" si="36"/>
        <v>18755209</v>
      </c>
      <c r="M189" s="309">
        <f t="shared" si="36"/>
        <v>22007000</v>
      </c>
      <c r="N189" s="309">
        <f t="shared" si="36"/>
        <v>0</v>
      </c>
      <c r="O189" s="309">
        <f t="shared" si="36"/>
        <v>0</v>
      </c>
      <c r="P189" s="309">
        <f t="shared" si="36"/>
        <v>0</v>
      </c>
      <c r="Q189" s="309">
        <f t="shared" si="36"/>
        <v>152064546</v>
      </c>
      <c r="R189" s="309">
        <f t="shared" si="36"/>
        <v>0</v>
      </c>
      <c r="S189" s="309">
        <f t="shared" si="36"/>
        <v>0</v>
      </c>
      <c r="T189" s="309">
        <f t="shared" si="36"/>
        <v>0</v>
      </c>
      <c r="U189" s="309">
        <f t="shared" si="36"/>
        <v>0</v>
      </c>
      <c r="V189" s="309">
        <f t="shared" si="36"/>
        <v>0</v>
      </c>
      <c r="W189" s="309">
        <f t="shared" si="36"/>
        <v>0</v>
      </c>
      <c r="X189" s="309">
        <f t="shared" si="36"/>
        <v>0</v>
      </c>
      <c r="Y189" s="309">
        <f t="shared" si="36"/>
        <v>0</v>
      </c>
      <c r="Z189" s="309">
        <f t="shared" si="36"/>
        <v>0</v>
      </c>
      <c r="AA189" s="309">
        <f t="shared" si="36"/>
        <v>194080402</v>
      </c>
    </row>
    <row r="190" spans="1:27" ht="15">
      <c r="A190" s="6" t="s">
        <v>926</v>
      </c>
      <c r="B190" s="17" t="s">
        <v>925</v>
      </c>
      <c r="C190" s="6"/>
      <c r="D190" s="293"/>
      <c r="E190" s="293"/>
      <c r="F190" s="293"/>
      <c r="G190" s="293"/>
      <c r="H190" s="293"/>
      <c r="I190" s="193"/>
      <c r="J190" s="193"/>
      <c r="K190" s="193"/>
      <c r="L190" s="193"/>
      <c r="M190" s="193"/>
      <c r="N190" s="193"/>
      <c r="O190" s="193"/>
      <c r="P190" s="193"/>
      <c r="Q190" s="193">
        <v>30575000</v>
      </c>
      <c r="R190" s="193"/>
      <c r="S190" s="193"/>
      <c r="T190" s="193"/>
      <c r="U190" s="193"/>
      <c r="V190" s="193"/>
      <c r="W190" s="193"/>
      <c r="X190" s="193"/>
      <c r="Y190" s="193"/>
      <c r="Z190" s="193"/>
      <c r="AA190" s="193">
        <f aca="true" t="shared" si="37" ref="AA190:AA197">SUM(D190:Z190)</f>
        <v>30575000</v>
      </c>
    </row>
    <row r="191" spans="1:27" ht="15">
      <c r="A191" s="6" t="s">
        <v>927</v>
      </c>
      <c r="B191" s="17" t="s">
        <v>294</v>
      </c>
      <c r="C191" s="6"/>
      <c r="D191" s="293"/>
      <c r="E191" s="293"/>
      <c r="F191" s="293"/>
      <c r="G191" s="293"/>
      <c r="H191" s="293"/>
      <c r="I191" s="193"/>
      <c r="J191" s="193"/>
      <c r="K191" s="193"/>
      <c r="L191" s="193"/>
      <c r="M191" s="193"/>
      <c r="N191" s="193"/>
      <c r="O191" s="193"/>
      <c r="P191" s="193"/>
      <c r="Q191" s="193">
        <v>190205657</v>
      </c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>
        <f t="shared" si="37"/>
        <v>190205657</v>
      </c>
    </row>
    <row r="192" spans="1:27" ht="15">
      <c r="A192" s="8" t="s">
        <v>927</v>
      </c>
      <c r="B192" s="25" t="s">
        <v>928</v>
      </c>
      <c r="C192" s="6"/>
      <c r="D192" s="293"/>
      <c r="E192" s="293"/>
      <c r="F192" s="293"/>
      <c r="G192" s="293"/>
      <c r="H192" s="293"/>
      <c r="I192" s="193"/>
      <c r="J192" s="193"/>
      <c r="K192" s="193"/>
      <c r="L192" s="193"/>
      <c r="M192" s="193"/>
      <c r="N192" s="193"/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  <c r="Y192" s="193"/>
      <c r="Z192" s="193"/>
      <c r="AA192" s="193">
        <f t="shared" si="37"/>
        <v>0</v>
      </c>
    </row>
    <row r="193" spans="1:27" ht="15">
      <c r="A193" s="6" t="s">
        <v>930</v>
      </c>
      <c r="B193" s="5" t="s">
        <v>929</v>
      </c>
      <c r="C193" s="6"/>
      <c r="D193" s="293">
        <v>24402</v>
      </c>
      <c r="E193" s="293"/>
      <c r="F193" s="293"/>
      <c r="G193" s="293"/>
      <c r="H193" s="293"/>
      <c r="I193" s="193"/>
      <c r="J193" s="193"/>
      <c r="K193" s="193"/>
      <c r="L193" s="193"/>
      <c r="M193" s="193"/>
      <c r="N193" s="193"/>
      <c r="O193" s="193"/>
      <c r="P193" s="193"/>
      <c r="Q193" s="193"/>
      <c r="R193" s="193"/>
      <c r="S193" s="193"/>
      <c r="T193" s="193"/>
      <c r="U193" s="193"/>
      <c r="V193" s="193"/>
      <c r="W193" s="193"/>
      <c r="X193" s="193"/>
      <c r="Y193" s="193"/>
      <c r="Z193" s="193"/>
      <c r="AA193" s="193">
        <f t="shared" si="37"/>
        <v>24402</v>
      </c>
    </row>
    <row r="194" spans="1:27" ht="15">
      <c r="A194" s="6" t="s">
        <v>932</v>
      </c>
      <c r="B194" s="17" t="s">
        <v>931</v>
      </c>
      <c r="C194" s="6"/>
      <c r="D194" s="293">
        <v>829225</v>
      </c>
      <c r="E194" s="293">
        <v>71877</v>
      </c>
      <c r="F194" s="293"/>
      <c r="G194" s="293">
        <v>5118</v>
      </c>
      <c r="H194" s="293"/>
      <c r="I194" s="193">
        <v>1049806</v>
      </c>
      <c r="J194" s="193"/>
      <c r="K194" s="193"/>
      <c r="L194" s="193"/>
      <c r="M194" s="193"/>
      <c r="N194" s="193"/>
      <c r="O194" s="193"/>
      <c r="P194" s="193"/>
      <c r="Q194" s="193">
        <v>7881697</v>
      </c>
      <c r="R194" s="193">
        <v>10543</v>
      </c>
      <c r="S194" s="193">
        <v>25839</v>
      </c>
      <c r="T194" s="193">
        <v>47873</v>
      </c>
      <c r="U194" s="193"/>
      <c r="V194" s="193"/>
      <c r="W194" s="193"/>
      <c r="X194" s="193"/>
      <c r="Y194" s="193"/>
      <c r="Z194" s="193"/>
      <c r="AA194" s="193">
        <f t="shared" si="37"/>
        <v>9921978</v>
      </c>
    </row>
    <row r="195" spans="1:27" ht="15">
      <c r="A195" s="6" t="s">
        <v>934</v>
      </c>
      <c r="B195" s="17" t="s">
        <v>933</v>
      </c>
      <c r="C195" s="6"/>
      <c r="D195" s="293"/>
      <c r="E195" s="293"/>
      <c r="F195" s="293"/>
      <c r="G195" s="293"/>
      <c r="H195" s="293"/>
      <c r="I195" s="193"/>
      <c r="J195" s="193"/>
      <c r="K195" s="193"/>
      <c r="L195" s="193"/>
      <c r="M195" s="193"/>
      <c r="N195" s="193"/>
      <c r="O195" s="193"/>
      <c r="P195" s="193"/>
      <c r="Q195" s="193"/>
      <c r="R195" s="193"/>
      <c r="S195" s="193"/>
      <c r="T195" s="193"/>
      <c r="U195" s="193"/>
      <c r="V195" s="193"/>
      <c r="W195" s="193"/>
      <c r="X195" s="193"/>
      <c r="Y195" s="193"/>
      <c r="Z195" s="193"/>
      <c r="AA195" s="193">
        <f t="shared" si="37"/>
        <v>0</v>
      </c>
    </row>
    <row r="196" spans="1:27" ht="15">
      <c r="A196" s="6" t="s">
        <v>936</v>
      </c>
      <c r="B196" s="5" t="s">
        <v>935</v>
      </c>
      <c r="C196" s="6"/>
      <c r="D196" s="293"/>
      <c r="E196" s="293"/>
      <c r="F196" s="293"/>
      <c r="G196" s="293"/>
      <c r="H196" s="293"/>
      <c r="I196" s="193"/>
      <c r="J196" s="193"/>
      <c r="K196" s="193"/>
      <c r="L196" s="193"/>
      <c r="M196" s="193"/>
      <c r="N196" s="193"/>
      <c r="O196" s="193"/>
      <c r="P196" s="193"/>
      <c r="Q196" s="193"/>
      <c r="R196" s="193"/>
      <c r="S196" s="193"/>
      <c r="T196" s="193"/>
      <c r="U196" s="193"/>
      <c r="V196" s="193"/>
      <c r="W196" s="193"/>
      <c r="X196" s="193"/>
      <c r="Y196" s="193"/>
      <c r="Z196" s="193"/>
      <c r="AA196" s="193">
        <f t="shared" si="37"/>
        <v>0</v>
      </c>
    </row>
    <row r="197" spans="1:27" ht="15">
      <c r="A197" s="6" t="s">
        <v>938</v>
      </c>
      <c r="B197" s="5" t="s">
        <v>937</v>
      </c>
      <c r="C197" s="6"/>
      <c r="D197" s="293">
        <v>168649</v>
      </c>
      <c r="E197" s="293">
        <v>19407</v>
      </c>
      <c r="F197" s="293"/>
      <c r="G197" s="293">
        <v>1382</v>
      </c>
      <c r="H197" s="293"/>
      <c r="I197" s="193">
        <v>275887</v>
      </c>
      <c r="J197" s="193"/>
      <c r="K197" s="193"/>
      <c r="L197" s="193"/>
      <c r="M197" s="193"/>
      <c r="N197" s="193"/>
      <c r="O197" s="193"/>
      <c r="P197" s="193"/>
      <c r="Q197" s="193">
        <v>15177996</v>
      </c>
      <c r="R197" s="193">
        <v>2847</v>
      </c>
      <c r="S197" s="193">
        <v>6977</v>
      </c>
      <c r="T197" s="193">
        <v>12927</v>
      </c>
      <c r="U197" s="193"/>
      <c r="V197" s="193"/>
      <c r="W197" s="193"/>
      <c r="X197" s="193"/>
      <c r="Y197" s="193"/>
      <c r="Z197" s="193"/>
      <c r="AA197" s="193">
        <f t="shared" si="37"/>
        <v>15666072</v>
      </c>
    </row>
    <row r="198" spans="1:27" ht="15.75">
      <c r="A198" s="12" t="s">
        <v>939</v>
      </c>
      <c r="B198" s="26" t="s">
        <v>295</v>
      </c>
      <c r="C198" s="10"/>
      <c r="D198" s="309">
        <f>D190+D191+D193+D194+D195+D196+D197</f>
        <v>1022276</v>
      </c>
      <c r="E198" s="309">
        <f aca="true" t="shared" si="38" ref="E198:AA198">E190+E191+E193+E194+E195+E196+E197</f>
        <v>91284</v>
      </c>
      <c r="F198" s="309">
        <f t="shared" si="38"/>
        <v>0</v>
      </c>
      <c r="G198" s="309">
        <f t="shared" si="38"/>
        <v>6500</v>
      </c>
      <c r="H198" s="309">
        <f t="shared" si="38"/>
        <v>0</v>
      </c>
      <c r="I198" s="309">
        <f>I190+I191+I193+I194+I195+I196+I197</f>
        <v>1325693</v>
      </c>
      <c r="J198" s="309">
        <f t="shared" si="38"/>
        <v>0</v>
      </c>
      <c r="K198" s="309">
        <f t="shared" si="38"/>
        <v>0</v>
      </c>
      <c r="L198" s="309">
        <f t="shared" si="38"/>
        <v>0</v>
      </c>
      <c r="M198" s="309">
        <f t="shared" si="38"/>
        <v>0</v>
      </c>
      <c r="N198" s="309">
        <f t="shared" si="38"/>
        <v>0</v>
      </c>
      <c r="O198" s="309">
        <f t="shared" si="38"/>
        <v>0</v>
      </c>
      <c r="P198" s="309">
        <f t="shared" si="38"/>
        <v>0</v>
      </c>
      <c r="Q198" s="309">
        <f t="shared" si="38"/>
        <v>243840350</v>
      </c>
      <c r="R198" s="309">
        <f t="shared" si="38"/>
        <v>13390</v>
      </c>
      <c r="S198" s="309">
        <f t="shared" si="38"/>
        <v>32816</v>
      </c>
      <c r="T198" s="309">
        <f t="shared" si="38"/>
        <v>60800</v>
      </c>
      <c r="U198" s="309">
        <f t="shared" si="38"/>
        <v>0</v>
      </c>
      <c r="V198" s="309">
        <f t="shared" si="38"/>
        <v>0</v>
      </c>
      <c r="W198" s="309">
        <f t="shared" si="38"/>
        <v>0</v>
      </c>
      <c r="X198" s="309">
        <f t="shared" si="38"/>
        <v>0</v>
      </c>
      <c r="Y198" s="309">
        <f t="shared" si="38"/>
        <v>0</v>
      </c>
      <c r="Z198" s="309">
        <f t="shared" si="38"/>
        <v>0</v>
      </c>
      <c r="AA198" s="309">
        <f t="shared" si="38"/>
        <v>246393109</v>
      </c>
    </row>
    <row r="199" spans="1:27" ht="15">
      <c r="A199" s="6" t="s">
        <v>941</v>
      </c>
      <c r="B199" s="17" t="s">
        <v>940</v>
      </c>
      <c r="C199" s="6"/>
      <c r="D199" s="293"/>
      <c r="E199" s="293"/>
      <c r="F199" s="293"/>
      <c r="G199" s="293"/>
      <c r="H199" s="293"/>
      <c r="I199" s="193"/>
      <c r="J199" s="193"/>
      <c r="K199" s="193"/>
      <c r="L199" s="193"/>
      <c r="M199" s="193"/>
      <c r="N199" s="193"/>
      <c r="O199" s="193"/>
      <c r="P199" s="193"/>
      <c r="Q199" s="193">
        <v>138328641</v>
      </c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>
        <f aca="true" t="shared" si="39" ref="AA199:AA230">SUM(D199:Z199)</f>
        <v>138328641</v>
      </c>
    </row>
    <row r="200" spans="1:27" ht="15">
      <c r="A200" s="6" t="s">
        <v>943</v>
      </c>
      <c r="B200" s="17" t="s">
        <v>942</v>
      </c>
      <c r="C200" s="6"/>
      <c r="D200" s="293"/>
      <c r="E200" s="293"/>
      <c r="F200" s="293"/>
      <c r="G200" s="293"/>
      <c r="H200" s="293"/>
      <c r="I200" s="193"/>
      <c r="J200" s="193"/>
      <c r="K200" s="193"/>
      <c r="L200" s="193"/>
      <c r="M200" s="193"/>
      <c r="N200" s="193"/>
      <c r="O200" s="193"/>
      <c r="P200" s="193"/>
      <c r="Q200" s="193"/>
      <c r="R200" s="193"/>
      <c r="S200" s="193"/>
      <c r="T200" s="193"/>
      <c r="U200" s="193"/>
      <c r="V200" s="193"/>
      <c r="W200" s="193"/>
      <c r="X200" s="193"/>
      <c r="Y200" s="193"/>
      <c r="Z200" s="193"/>
      <c r="AA200" s="193">
        <f t="shared" si="39"/>
        <v>0</v>
      </c>
    </row>
    <row r="201" spans="1:27" ht="15">
      <c r="A201" s="6" t="s">
        <v>945</v>
      </c>
      <c r="B201" s="17" t="s">
        <v>944</v>
      </c>
      <c r="C201" s="6"/>
      <c r="D201" s="293"/>
      <c r="E201" s="293"/>
      <c r="F201" s="293"/>
      <c r="G201" s="293"/>
      <c r="H201" s="293"/>
      <c r="I201" s="193"/>
      <c r="J201" s="193"/>
      <c r="K201" s="193"/>
      <c r="L201" s="193"/>
      <c r="M201" s="193"/>
      <c r="N201" s="193"/>
      <c r="O201" s="193"/>
      <c r="P201" s="193"/>
      <c r="Q201" s="193"/>
      <c r="R201" s="193"/>
      <c r="S201" s="193"/>
      <c r="T201" s="193"/>
      <c r="U201" s="193"/>
      <c r="V201" s="193"/>
      <c r="W201" s="193"/>
      <c r="X201" s="193"/>
      <c r="Y201" s="193"/>
      <c r="Z201" s="193"/>
      <c r="AA201" s="193">
        <f t="shared" si="39"/>
        <v>0</v>
      </c>
    </row>
    <row r="202" spans="1:27" ht="15">
      <c r="A202" s="6" t="s">
        <v>1</v>
      </c>
      <c r="B202" s="17" t="s">
        <v>0</v>
      </c>
      <c r="C202" s="6"/>
      <c r="D202" s="293"/>
      <c r="E202" s="293"/>
      <c r="F202" s="293"/>
      <c r="G202" s="293"/>
      <c r="H202" s="293"/>
      <c r="I202" s="193"/>
      <c r="J202" s="193"/>
      <c r="K202" s="193"/>
      <c r="L202" s="193"/>
      <c r="M202" s="193"/>
      <c r="N202" s="193"/>
      <c r="O202" s="193"/>
      <c r="P202" s="193"/>
      <c r="Q202" s="193">
        <v>14370290</v>
      </c>
      <c r="R202" s="193"/>
      <c r="S202" s="193"/>
      <c r="T202" s="193"/>
      <c r="U202" s="193"/>
      <c r="V202" s="193"/>
      <c r="W202" s="193"/>
      <c r="X202" s="193"/>
      <c r="Y202" s="193"/>
      <c r="Z202" s="193"/>
      <c r="AA202" s="193">
        <f t="shared" si="39"/>
        <v>14370290</v>
      </c>
    </row>
    <row r="203" spans="1:27" ht="15.75">
      <c r="A203" s="12" t="s">
        <v>2</v>
      </c>
      <c r="B203" s="26" t="s">
        <v>296</v>
      </c>
      <c r="C203" s="10"/>
      <c r="D203" s="309">
        <f>SUM(D199:D202)</f>
        <v>0</v>
      </c>
      <c r="E203" s="309">
        <f aca="true" t="shared" si="40" ref="E203:Z203">SUM(E199:E202)</f>
        <v>0</v>
      </c>
      <c r="F203" s="309">
        <f t="shared" si="40"/>
        <v>0</v>
      </c>
      <c r="G203" s="309">
        <f t="shared" si="40"/>
        <v>0</v>
      </c>
      <c r="H203" s="309">
        <f t="shared" si="40"/>
        <v>0</v>
      </c>
      <c r="I203" s="309">
        <f t="shared" si="40"/>
        <v>0</v>
      </c>
      <c r="J203" s="309">
        <f t="shared" si="40"/>
        <v>0</v>
      </c>
      <c r="K203" s="309">
        <f t="shared" si="40"/>
        <v>0</v>
      </c>
      <c r="L203" s="309">
        <f t="shared" si="40"/>
        <v>0</v>
      </c>
      <c r="M203" s="309">
        <f t="shared" si="40"/>
        <v>0</v>
      </c>
      <c r="N203" s="309">
        <f t="shared" si="40"/>
        <v>0</v>
      </c>
      <c r="O203" s="309">
        <f t="shared" si="40"/>
        <v>0</v>
      </c>
      <c r="P203" s="309">
        <f t="shared" si="40"/>
        <v>0</v>
      </c>
      <c r="Q203" s="309">
        <f t="shared" si="40"/>
        <v>152698931</v>
      </c>
      <c r="R203" s="309">
        <f t="shared" si="40"/>
        <v>0</v>
      </c>
      <c r="S203" s="309">
        <f t="shared" si="40"/>
        <v>0</v>
      </c>
      <c r="T203" s="309">
        <f t="shared" si="40"/>
        <v>0</v>
      </c>
      <c r="U203" s="309">
        <f t="shared" si="40"/>
        <v>0</v>
      </c>
      <c r="V203" s="309">
        <f t="shared" si="40"/>
        <v>0</v>
      </c>
      <c r="W203" s="309">
        <f t="shared" si="40"/>
        <v>0</v>
      </c>
      <c r="X203" s="309">
        <f t="shared" si="40"/>
        <v>0</v>
      </c>
      <c r="Y203" s="309">
        <f t="shared" si="40"/>
        <v>0</v>
      </c>
      <c r="Z203" s="309">
        <f t="shared" si="40"/>
        <v>0</v>
      </c>
      <c r="AA203" s="193">
        <f t="shared" si="39"/>
        <v>152698931</v>
      </c>
    </row>
    <row r="204" spans="1:27" ht="25.5">
      <c r="A204" s="10" t="s">
        <v>4</v>
      </c>
      <c r="B204" s="15" t="s">
        <v>3</v>
      </c>
      <c r="C204" s="6"/>
      <c r="D204" s="293"/>
      <c r="E204" s="293"/>
      <c r="F204" s="293"/>
      <c r="G204" s="293"/>
      <c r="H204" s="293"/>
      <c r="I204" s="193"/>
      <c r="J204" s="193"/>
      <c r="K204" s="193"/>
      <c r="L204" s="193"/>
      <c r="M204" s="193"/>
      <c r="N204" s="193"/>
      <c r="O204" s="193"/>
      <c r="P204" s="193"/>
      <c r="Q204" s="193"/>
      <c r="R204" s="193"/>
      <c r="S204" s="193"/>
      <c r="T204" s="193"/>
      <c r="U204" s="193"/>
      <c r="V204" s="193"/>
      <c r="W204" s="193"/>
      <c r="X204" s="193"/>
      <c r="Y204" s="193"/>
      <c r="Z204" s="193"/>
      <c r="AA204" s="193">
        <f t="shared" si="39"/>
        <v>0</v>
      </c>
    </row>
    <row r="205" spans="1:27" ht="15">
      <c r="A205" s="6" t="s">
        <v>5</v>
      </c>
      <c r="B205" s="17" t="s">
        <v>483</v>
      </c>
      <c r="C205" s="6"/>
      <c r="D205" s="293"/>
      <c r="E205" s="293"/>
      <c r="F205" s="293"/>
      <c r="G205" s="293"/>
      <c r="H205" s="2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  <c r="AA205" s="193">
        <f t="shared" si="39"/>
        <v>0</v>
      </c>
    </row>
    <row r="206" spans="1:27" ht="15">
      <c r="A206" s="6" t="s">
        <v>5</v>
      </c>
      <c r="B206" s="17" t="s">
        <v>484</v>
      </c>
      <c r="C206" s="6"/>
      <c r="D206" s="293"/>
      <c r="E206" s="293"/>
      <c r="F206" s="293"/>
      <c r="G206" s="293"/>
      <c r="H206" s="293"/>
      <c r="I206" s="193"/>
      <c r="J206" s="193"/>
      <c r="K206" s="193"/>
      <c r="L206" s="193"/>
      <c r="M206" s="193"/>
      <c r="N206" s="193"/>
      <c r="O206" s="193"/>
      <c r="P206" s="193"/>
      <c r="Q206" s="193"/>
      <c r="R206" s="193"/>
      <c r="S206" s="193"/>
      <c r="T206" s="193"/>
      <c r="U206" s="193"/>
      <c r="V206" s="193"/>
      <c r="W206" s="193"/>
      <c r="X206" s="193"/>
      <c r="Y206" s="193"/>
      <c r="Z206" s="193"/>
      <c r="AA206" s="193">
        <f t="shared" si="39"/>
        <v>0</v>
      </c>
    </row>
    <row r="207" spans="1:27" ht="30">
      <c r="A207" s="6" t="s">
        <v>5</v>
      </c>
      <c r="B207" s="17" t="s">
        <v>485</v>
      </c>
      <c r="C207" s="6"/>
      <c r="D207" s="293"/>
      <c r="E207" s="293"/>
      <c r="F207" s="293"/>
      <c r="G207" s="293"/>
      <c r="H207" s="293"/>
      <c r="I207" s="193"/>
      <c r="J207" s="193"/>
      <c r="K207" s="193"/>
      <c r="L207" s="193"/>
      <c r="M207" s="193"/>
      <c r="N207" s="193"/>
      <c r="O207" s="193"/>
      <c r="P207" s="193"/>
      <c r="Q207" s="193"/>
      <c r="R207" s="193"/>
      <c r="S207" s="193"/>
      <c r="T207" s="193"/>
      <c r="U207" s="193"/>
      <c r="V207" s="193"/>
      <c r="W207" s="193"/>
      <c r="X207" s="193"/>
      <c r="Y207" s="193"/>
      <c r="Z207" s="193"/>
      <c r="AA207" s="193">
        <f t="shared" si="39"/>
        <v>0</v>
      </c>
    </row>
    <row r="208" spans="1:27" ht="15">
      <c r="A208" s="6" t="s">
        <v>5</v>
      </c>
      <c r="B208" s="17" t="s">
        <v>486</v>
      </c>
      <c r="C208" s="6"/>
      <c r="D208" s="293"/>
      <c r="E208" s="293"/>
      <c r="F208" s="293"/>
      <c r="G208" s="293"/>
      <c r="H208" s="293"/>
      <c r="I208" s="193"/>
      <c r="J208" s="193"/>
      <c r="K208" s="193"/>
      <c r="L208" s="193"/>
      <c r="M208" s="193"/>
      <c r="N208" s="193"/>
      <c r="O208" s="193"/>
      <c r="P208" s="193"/>
      <c r="Q208" s="193"/>
      <c r="R208" s="193"/>
      <c r="S208" s="193"/>
      <c r="T208" s="193"/>
      <c r="U208" s="193"/>
      <c r="V208" s="193"/>
      <c r="W208" s="193"/>
      <c r="X208" s="193"/>
      <c r="Y208" s="193"/>
      <c r="Z208" s="193"/>
      <c r="AA208" s="193">
        <f t="shared" si="39"/>
        <v>0</v>
      </c>
    </row>
    <row r="209" spans="1:27" ht="15">
      <c r="A209" s="6" t="s">
        <v>5</v>
      </c>
      <c r="B209" s="17" t="s">
        <v>487</v>
      </c>
      <c r="C209" s="6"/>
      <c r="D209" s="293"/>
      <c r="E209" s="293"/>
      <c r="F209" s="293"/>
      <c r="G209" s="293"/>
      <c r="H209" s="293"/>
      <c r="I209" s="193"/>
      <c r="J209" s="193"/>
      <c r="K209" s="193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>
        <f t="shared" si="39"/>
        <v>0</v>
      </c>
    </row>
    <row r="210" spans="1:27" ht="15">
      <c r="A210" s="6" t="s">
        <v>5</v>
      </c>
      <c r="B210" s="17" t="s">
        <v>488</v>
      </c>
      <c r="C210" s="6"/>
      <c r="D210" s="293"/>
      <c r="E210" s="293"/>
      <c r="F210" s="293"/>
      <c r="G210" s="293"/>
      <c r="H210" s="2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3"/>
      <c r="S210" s="193"/>
      <c r="T210" s="193"/>
      <c r="U210" s="193"/>
      <c r="V210" s="193"/>
      <c r="W210" s="193"/>
      <c r="X210" s="193"/>
      <c r="Y210" s="193"/>
      <c r="Z210" s="193"/>
      <c r="AA210" s="193">
        <f t="shared" si="39"/>
        <v>0</v>
      </c>
    </row>
    <row r="211" spans="1:27" ht="15">
      <c r="A211" s="6" t="s">
        <v>5</v>
      </c>
      <c r="B211" s="17" t="s">
        <v>489</v>
      </c>
      <c r="C211" s="6"/>
      <c r="D211" s="293"/>
      <c r="E211" s="293"/>
      <c r="F211" s="293"/>
      <c r="G211" s="293"/>
      <c r="H211" s="2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  <c r="AA211" s="193">
        <f t="shared" si="39"/>
        <v>0</v>
      </c>
    </row>
    <row r="212" spans="1:27" ht="15">
      <c r="A212" s="6" t="s">
        <v>5</v>
      </c>
      <c r="B212" s="17" t="s">
        <v>490</v>
      </c>
      <c r="C212" s="6"/>
      <c r="D212" s="293"/>
      <c r="E212" s="293"/>
      <c r="F212" s="293"/>
      <c r="G212" s="293"/>
      <c r="H212" s="293"/>
      <c r="I212" s="193"/>
      <c r="J212" s="193"/>
      <c r="K212" s="193"/>
      <c r="L212" s="193"/>
      <c r="M212" s="193"/>
      <c r="N212" s="193"/>
      <c r="O212" s="193"/>
      <c r="P212" s="193"/>
      <c r="Q212" s="193"/>
      <c r="R212" s="193"/>
      <c r="S212" s="193"/>
      <c r="T212" s="193"/>
      <c r="U212" s="193"/>
      <c r="V212" s="193"/>
      <c r="W212" s="193"/>
      <c r="X212" s="193"/>
      <c r="Y212" s="193"/>
      <c r="Z212" s="193"/>
      <c r="AA212" s="193">
        <f t="shared" si="39"/>
        <v>0</v>
      </c>
    </row>
    <row r="213" spans="1:27" ht="15">
      <c r="A213" s="6" t="s">
        <v>5</v>
      </c>
      <c r="B213" s="17" t="s">
        <v>491</v>
      </c>
      <c r="C213" s="6"/>
      <c r="D213" s="293"/>
      <c r="E213" s="293"/>
      <c r="F213" s="293"/>
      <c r="G213" s="293"/>
      <c r="H213" s="293"/>
      <c r="I213" s="193"/>
      <c r="J213" s="193"/>
      <c r="K213" s="193"/>
      <c r="L213" s="193"/>
      <c r="M213" s="193"/>
      <c r="N213" s="193"/>
      <c r="O213" s="193"/>
      <c r="P213" s="193"/>
      <c r="Q213" s="193"/>
      <c r="R213" s="193"/>
      <c r="S213" s="193"/>
      <c r="T213" s="193"/>
      <c r="U213" s="193"/>
      <c r="V213" s="193"/>
      <c r="W213" s="193"/>
      <c r="X213" s="193"/>
      <c r="Y213" s="193"/>
      <c r="Z213" s="193"/>
      <c r="AA213" s="193">
        <f t="shared" si="39"/>
        <v>0</v>
      </c>
    </row>
    <row r="214" spans="1:27" ht="15">
      <c r="A214" s="6" t="s">
        <v>5</v>
      </c>
      <c r="B214" s="17" t="s">
        <v>492</v>
      </c>
      <c r="C214" s="6"/>
      <c r="D214" s="293"/>
      <c r="E214" s="293"/>
      <c r="F214" s="293"/>
      <c r="G214" s="293"/>
      <c r="H214" s="293"/>
      <c r="I214" s="193"/>
      <c r="J214" s="193"/>
      <c r="K214" s="193"/>
      <c r="L214" s="193"/>
      <c r="M214" s="193"/>
      <c r="N214" s="193"/>
      <c r="O214" s="193"/>
      <c r="P214" s="193"/>
      <c r="Q214" s="193"/>
      <c r="R214" s="193"/>
      <c r="S214" s="193"/>
      <c r="T214" s="193"/>
      <c r="U214" s="193"/>
      <c r="V214" s="193"/>
      <c r="W214" s="193"/>
      <c r="X214" s="193"/>
      <c r="Y214" s="193"/>
      <c r="Z214" s="193"/>
      <c r="AA214" s="193">
        <f t="shared" si="39"/>
        <v>0</v>
      </c>
    </row>
    <row r="215" spans="1:27" ht="25.5">
      <c r="A215" s="10" t="s">
        <v>5</v>
      </c>
      <c r="B215" s="15" t="s">
        <v>303</v>
      </c>
      <c r="C215" s="6"/>
      <c r="D215" s="293"/>
      <c r="E215" s="293"/>
      <c r="F215" s="293"/>
      <c r="G215" s="293"/>
      <c r="H215" s="293"/>
      <c r="I215" s="193"/>
      <c r="J215" s="193"/>
      <c r="K215" s="193"/>
      <c r="L215" s="193"/>
      <c r="M215" s="193"/>
      <c r="N215" s="193"/>
      <c r="O215" s="193"/>
      <c r="P215" s="193"/>
      <c r="Q215" s="193"/>
      <c r="R215" s="193"/>
      <c r="S215" s="193"/>
      <c r="T215" s="193"/>
      <c r="U215" s="193"/>
      <c r="V215" s="193"/>
      <c r="W215" s="193"/>
      <c r="X215" s="193"/>
      <c r="Y215" s="193"/>
      <c r="Z215" s="193"/>
      <c r="AA215" s="193">
        <f t="shared" si="39"/>
        <v>0</v>
      </c>
    </row>
    <row r="216" spans="1:27" ht="15">
      <c r="A216" s="6" t="s">
        <v>6</v>
      </c>
      <c r="B216" s="17" t="s">
        <v>483</v>
      </c>
      <c r="C216" s="6"/>
      <c r="D216" s="293"/>
      <c r="E216" s="293"/>
      <c r="F216" s="293"/>
      <c r="G216" s="293"/>
      <c r="H216" s="293"/>
      <c r="I216" s="193"/>
      <c r="J216" s="193"/>
      <c r="K216" s="193"/>
      <c r="L216" s="193"/>
      <c r="M216" s="193"/>
      <c r="N216" s="193"/>
      <c r="O216" s="193"/>
      <c r="P216" s="193"/>
      <c r="Q216" s="193"/>
      <c r="R216" s="193"/>
      <c r="S216" s="193"/>
      <c r="T216" s="193"/>
      <c r="U216" s="193"/>
      <c r="V216" s="193"/>
      <c r="W216" s="193"/>
      <c r="X216" s="193"/>
      <c r="Y216" s="193"/>
      <c r="Z216" s="193"/>
      <c r="AA216" s="193">
        <f t="shared" si="39"/>
        <v>0</v>
      </c>
    </row>
    <row r="217" spans="1:27" ht="15">
      <c r="A217" s="6" t="s">
        <v>6</v>
      </c>
      <c r="B217" s="17" t="s">
        <v>484</v>
      </c>
      <c r="C217" s="6"/>
      <c r="D217" s="293"/>
      <c r="E217" s="293"/>
      <c r="F217" s="293"/>
      <c r="G217" s="293"/>
      <c r="H217" s="293"/>
      <c r="I217" s="193"/>
      <c r="J217" s="193"/>
      <c r="K217" s="193"/>
      <c r="L217" s="193"/>
      <c r="M217" s="193"/>
      <c r="N217" s="193"/>
      <c r="O217" s="193"/>
      <c r="P217" s="193"/>
      <c r="Q217" s="193"/>
      <c r="R217" s="193"/>
      <c r="S217" s="193"/>
      <c r="T217" s="193"/>
      <c r="U217" s="193"/>
      <c r="V217" s="193"/>
      <c r="W217" s="193"/>
      <c r="X217" s="193"/>
      <c r="Y217" s="193"/>
      <c r="Z217" s="193"/>
      <c r="AA217" s="193">
        <f t="shared" si="39"/>
        <v>0</v>
      </c>
    </row>
    <row r="218" spans="1:27" ht="30">
      <c r="A218" s="6" t="s">
        <v>6</v>
      </c>
      <c r="B218" s="17" t="s">
        <v>485</v>
      </c>
      <c r="C218" s="6"/>
      <c r="D218" s="293"/>
      <c r="E218" s="293"/>
      <c r="F218" s="293"/>
      <c r="G218" s="293"/>
      <c r="H218" s="293"/>
      <c r="I218" s="193"/>
      <c r="J218" s="193"/>
      <c r="K218" s="193"/>
      <c r="L218" s="193"/>
      <c r="M218" s="193"/>
      <c r="N218" s="193"/>
      <c r="O218" s="193"/>
      <c r="P218" s="193"/>
      <c r="Q218" s="193"/>
      <c r="R218" s="193"/>
      <c r="S218" s="193"/>
      <c r="T218" s="193"/>
      <c r="U218" s="193"/>
      <c r="V218" s="193"/>
      <c r="W218" s="193"/>
      <c r="X218" s="193"/>
      <c r="Y218" s="193"/>
      <c r="Z218" s="193"/>
      <c r="AA218" s="193">
        <f t="shared" si="39"/>
        <v>0</v>
      </c>
    </row>
    <row r="219" spans="1:27" ht="15">
      <c r="A219" s="6" t="s">
        <v>6</v>
      </c>
      <c r="B219" s="17" t="s">
        <v>486</v>
      </c>
      <c r="C219" s="6"/>
      <c r="D219" s="293"/>
      <c r="E219" s="293"/>
      <c r="F219" s="293"/>
      <c r="G219" s="293"/>
      <c r="H219" s="293"/>
      <c r="I219" s="193"/>
      <c r="J219" s="193"/>
      <c r="K219" s="193"/>
      <c r="L219" s="193"/>
      <c r="M219" s="193"/>
      <c r="N219" s="193"/>
      <c r="O219" s="193"/>
      <c r="P219" s="193"/>
      <c r="Q219" s="193"/>
      <c r="R219" s="193"/>
      <c r="S219" s="193"/>
      <c r="T219" s="193"/>
      <c r="U219" s="193"/>
      <c r="V219" s="193"/>
      <c r="W219" s="193"/>
      <c r="X219" s="193"/>
      <c r="Y219" s="193"/>
      <c r="Z219" s="193"/>
      <c r="AA219" s="193">
        <f t="shared" si="39"/>
        <v>0</v>
      </c>
    </row>
    <row r="220" spans="1:27" ht="15">
      <c r="A220" s="6" t="s">
        <v>6</v>
      </c>
      <c r="B220" s="17" t="s">
        <v>487</v>
      </c>
      <c r="C220" s="6"/>
      <c r="D220" s="293"/>
      <c r="E220" s="293"/>
      <c r="F220" s="293"/>
      <c r="G220" s="293"/>
      <c r="H220" s="293"/>
      <c r="I220" s="193"/>
      <c r="J220" s="193"/>
      <c r="K220" s="193"/>
      <c r="L220" s="193"/>
      <c r="M220" s="193"/>
      <c r="N220" s="193"/>
      <c r="O220" s="193"/>
      <c r="P220" s="193"/>
      <c r="Q220" s="193"/>
      <c r="R220" s="193"/>
      <c r="S220" s="193"/>
      <c r="T220" s="193"/>
      <c r="U220" s="193"/>
      <c r="V220" s="193"/>
      <c r="W220" s="193"/>
      <c r="X220" s="193"/>
      <c r="Y220" s="193"/>
      <c r="Z220" s="193"/>
      <c r="AA220" s="193">
        <f t="shared" si="39"/>
        <v>0</v>
      </c>
    </row>
    <row r="221" spans="1:27" ht="15">
      <c r="A221" s="6" t="s">
        <v>6</v>
      </c>
      <c r="B221" s="17" t="s">
        <v>488</v>
      </c>
      <c r="C221" s="6"/>
      <c r="D221" s="293"/>
      <c r="E221" s="293"/>
      <c r="F221" s="293"/>
      <c r="G221" s="293"/>
      <c r="H221" s="2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3"/>
      <c r="S221" s="193"/>
      <c r="T221" s="193"/>
      <c r="U221" s="193"/>
      <c r="V221" s="193"/>
      <c r="W221" s="193"/>
      <c r="X221" s="193"/>
      <c r="Y221" s="193"/>
      <c r="Z221" s="193"/>
      <c r="AA221" s="193">
        <f t="shared" si="39"/>
        <v>0</v>
      </c>
    </row>
    <row r="222" spans="1:27" ht="15">
      <c r="A222" s="6" t="s">
        <v>6</v>
      </c>
      <c r="B222" s="17" t="s">
        <v>489</v>
      </c>
      <c r="C222" s="6"/>
      <c r="D222" s="293"/>
      <c r="E222" s="293"/>
      <c r="F222" s="293"/>
      <c r="G222" s="293"/>
      <c r="H222" s="29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>
        <f t="shared" si="39"/>
        <v>0</v>
      </c>
    </row>
    <row r="223" spans="1:27" ht="15">
      <c r="A223" s="6" t="s">
        <v>6</v>
      </c>
      <c r="B223" s="17" t="s">
        <v>490</v>
      </c>
      <c r="C223" s="6"/>
      <c r="D223" s="293"/>
      <c r="E223" s="293"/>
      <c r="F223" s="293"/>
      <c r="G223" s="293"/>
      <c r="H223" s="2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>
        <f t="shared" si="39"/>
        <v>0</v>
      </c>
    </row>
    <row r="224" spans="1:27" ht="15">
      <c r="A224" s="6" t="s">
        <v>6</v>
      </c>
      <c r="B224" s="17" t="s">
        <v>491</v>
      </c>
      <c r="C224" s="6"/>
      <c r="D224" s="293"/>
      <c r="E224" s="293"/>
      <c r="F224" s="293"/>
      <c r="G224" s="293"/>
      <c r="H224" s="2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193"/>
      <c r="AA224" s="193">
        <f t="shared" si="39"/>
        <v>0</v>
      </c>
    </row>
    <row r="225" spans="1:27" ht="15">
      <c r="A225" s="6" t="s">
        <v>6</v>
      </c>
      <c r="B225" s="17" t="s">
        <v>492</v>
      </c>
      <c r="C225" s="6"/>
      <c r="D225" s="293"/>
      <c r="E225" s="293"/>
      <c r="F225" s="293"/>
      <c r="G225" s="293"/>
      <c r="H225" s="29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  <c r="AA225" s="193">
        <f t="shared" si="39"/>
        <v>0</v>
      </c>
    </row>
    <row r="226" spans="1:27" ht="25.5">
      <c r="A226" s="10" t="s">
        <v>6</v>
      </c>
      <c r="B226" s="15" t="s">
        <v>302</v>
      </c>
      <c r="C226" s="6"/>
      <c r="D226" s="293"/>
      <c r="E226" s="293"/>
      <c r="F226" s="293"/>
      <c r="G226" s="293"/>
      <c r="H226" s="293"/>
      <c r="I226" s="193"/>
      <c r="J226" s="193"/>
      <c r="K226" s="193"/>
      <c r="L226" s="193"/>
      <c r="M226" s="193"/>
      <c r="N226" s="193"/>
      <c r="O226" s="193"/>
      <c r="P226" s="193"/>
      <c r="Q226" s="193"/>
      <c r="R226" s="193"/>
      <c r="S226" s="193"/>
      <c r="T226" s="193"/>
      <c r="U226" s="193"/>
      <c r="V226" s="193"/>
      <c r="W226" s="193"/>
      <c r="X226" s="193"/>
      <c r="Y226" s="193"/>
      <c r="Z226" s="193"/>
      <c r="AA226" s="193">
        <f t="shared" si="39"/>
        <v>0</v>
      </c>
    </row>
    <row r="227" spans="1:27" ht="15">
      <c r="A227" s="6" t="s">
        <v>7</v>
      </c>
      <c r="B227" s="17" t="s">
        <v>483</v>
      </c>
      <c r="C227" s="6"/>
      <c r="D227" s="293"/>
      <c r="E227" s="293"/>
      <c r="F227" s="293"/>
      <c r="G227" s="293"/>
      <c r="H227" s="2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  <c r="AA227" s="193">
        <f t="shared" si="39"/>
        <v>0</v>
      </c>
    </row>
    <row r="228" spans="1:27" ht="15">
      <c r="A228" s="6" t="s">
        <v>7</v>
      </c>
      <c r="B228" s="17" t="s">
        <v>484</v>
      </c>
      <c r="C228" s="6"/>
      <c r="D228" s="293"/>
      <c r="E228" s="293"/>
      <c r="F228" s="293"/>
      <c r="G228" s="293"/>
      <c r="H228" s="293"/>
      <c r="I228" s="193"/>
      <c r="J228" s="193"/>
      <c r="K228" s="193"/>
      <c r="L228" s="193"/>
      <c r="M228" s="193"/>
      <c r="N228" s="193"/>
      <c r="O228" s="193"/>
      <c r="P228" s="193"/>
      <c r="Q228" s="193"/>
      <c r="R228" s="193"/>
      <c r="S228" s="193"/>
      <c r="T228" s="193"/>
      <c r="U228" s="193"/>
      <c r="V228" s="193"/>
      <c r="W228" s="193"/>
      <c r="X228" s="193"/>
      <c r="Y228" s="193"/>
      <c r="Z228" s="193"/>
      <c r="AA228" s="193">
        <f t="shared" si="39"/>
        <v>0</v>
      </c>
    </row>
    <row r="229" spans="1:27" ht="30">
      <c r="A229" s="6" t="s">
        <v>7</v>
      </c>
      <c r="B229" s="17" t="s">
        <v>485</v>
      </c>
      <c r="C229" s="6"/>
      <c r="D229" s="293"/>
      <c r="E229" s="293"/>
      <c r="F229" s="293"/>
      <c r="G229" s="293"/>
      <c r="H229" s="2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3"/>
      <c r="S229" s="193"/>
      <c r="T229" s="193"/>
      <c r="U229" s="193"/>
      <c r="V229" s="193"/>
      <c r="W229" s="193"/>
      <c r="X229" s="193"/>
      <c r="Y229" s="193"/>
      <c r="Z229" s="193"/>
      <c r="AA229" s="193">
        <f t="shared" si="39"/>
        <v>0</v>
      </c>
    </row>
    <row r="230" spans="1:27" ht="15">
      <c r="A230" s="6" t="s">
        <v>7</v>
      </c>
      <c r="B230" s="17" t="s">
        <v>486</v>
      </c>
      <c r="C230" s="6"/>
      <c r="D230" s="293"/>
      <c r="E230" s="293"/>
      <c r="F230" s="293"/>
      <c r="G230" s="293"/>
      <c r="H230" s="293"/>
      <c r="I230" s="193"/>
      <c r="J230" s="193"/>
      <c r="K230" s="193"/>
      <c r="L230" s="193"/>
      <c r="M230" s="193"/>
      <c r="N230" s="193"/>
      <c r="O230" s="193"/>
      <c r="P230" s="193"/>
      <c r="Q230" s="193"/>
      <c r="R230" s="193"/>
      <c r="S230" s="193"/>
      <c r="T230" s="193"/>
      <c r="U230" s="193"/>
      <c r="V230" s="193"/>
      <c r="W230" s="193"/>
      <c r="X230" s="193"/>
      <c r="Y230" s="193"/>
      <c r="Z230" s="193"/>
      <c r="AA230" s="193">
        <f t="shared" si="39"/>
        <v>0</v>
      </c>
    </row>
    <row r="231" spans="1:27" ht="15">
      <c r="A231" s="6" t="s">
        <v>7</v>
      </c>
      <c r="B231" s="17" t="s">
        <v>487</v>
      </c>
      <c r="C231" s="6"/>
      <c r="D231" s="293"/>
      <c r="E231" s="293"/>
      <c r="F231" s="293"/>
      <c r="G231" s="293"/>
      <c r="H231" s="29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3"/>
      <c r="S231" s="193"/>
      <c r="T231" s="193"/>
      <c r="U231" s="193"/>
      <c r="V231" s="193"/>
      <c r="W231" s="193"/>
      <c r="X231" s="193"/>
      <c r="Y231" s="193"/>
      <c r="Z231" s="193"/>
      <c r="AA231" s="193">
        <f aca="true" t="shared" si="41" ref="AA231:AA261">SUM(D231:Z231)</f>
        <v>0</v>
      </c>
    </row>
    <row r="232" spans="1:27" ht="15">
      <c r="A232" s="6" t="s">
        <v>7</v>
      </c>
      <c r="B232" s="17" t="s">
        <v>488</v>
      </c>
      <c r="C232" s="6"/>
      <c r="D232" s="293"/>
      <c r="E232" s="293"/>
      <c r="F232" s="293"/>
      <c r="G232" s="293"/>
      <c r="H232" s="293"/>
      <c r="I232" s="193"/>
      <c r="J232" s="193"/>
      <c r="K232" s="193"/>
      <c r="L232" s="193"/>
      <c r="M232" s="193"/>
      <c r="N232" s="193"/>
      <c r="O232" s="193"/>
      <c r="P232" s="193"/>
      <c r="Q232" s="193"/>
      <c r="R232" s="193"/>
      <c r="S232" s="193"/>
      <c r="T232" s="193"/>
      <c r="U232" s="193"/>
      <c r="V232" s="193"/>
      <c r="W232" s="193"/>
      <c r="X232" s="193"/>
      <c r="Y232" s="193"/>
      <c r="Z232" s="193"/>
      <c r="AA232" s="193">
        <f t="shared" si="41"/>
        <v>0</v>
      </c>
    </row>
    <row r="233" spans="1:27" ht="15">
      <c r="A233" s="6" t="s">
        <v>7</v>
      </c>
      <c r="B233" s="17" t="s">
        <v>489</v>
      </c>
      <c r="C233" s="6"/>
      <c r="D233" s="293"/>
      <c r="E233" s="293"/>
      <c r="F233" s="293"/>
      <c r="G233" s="293"/>
      <c r="H233" s="293"/>
      <c r="I233" s="193"/>
      <c r="J233" s="193"/>
      <c r="K233" s="193"/>
      <c r="L233" s="193"/>
      <c r="M233" s="193"/>
      <c r="N233" s="193"/>
      <c r="O233" s="193"/>
      <c r="P233" s="193"/>
      <c r="Q233" s="193"/>
      <c r="R233" s="193"/>
      <c r="S233" s="193"/>
      <c r="T233" s="193"/>
      <c r="U233" s="193"/>
      <c r="V233" s="193"/>
      <c r="W233" s="193"/>
      <c r="X233" s="193"/>
      <c r="Y233" s="193"/>
      <c r="Z233" s="193"/>
      <c r="AA233" s="193">
        <f t="shared" si="41"/>
        <v>0</v>
      </c>
    </row>
    <row r="234" spans="1:27" ht="15">
      <c r="A234" s="6" t="s">
        <v>7</v>
      </c>
      <c r="B234" s="17" t="s">
        <v>490</v>
      </c>
      <c r="C234" s="6"/>
      <c r="D234" s="293"/>
      <c r="E234" s="293"/>
      <c r="F234" s="293"/>
      <c r="G234" s="293"/>
      <c r="H234" s="293"/>
      <c r="I234" s="193"/>
      <c r="J234" s="193"/>
      <c r="K234" s="193"/>
      <c r="L234" s="193"/>
      <c r="M234" s="193"/>
      <c r="N234" s="193"/>
      <c r="O234" s="193"/>
      <c r="P234" s="193"/>
      <c r="Q234" s="193">
        <v>11634253</v>
      </c>
      <c r="R234" s="193"/>
      <c r="S234" s="193"/>
      <c r="T234" s="193"/>
      <c r="U234" s="193"/>
      <c r="V234" s="193"/>
      <c r="W234" s="193"/>
      <c r="X234" s="193"/>
      <c r="Y234" s="193"/>
      <c r="Z234" s="193"/>
      <c r="AA234" s="193">
        <f t="shared" si="41"/>
        <v>11634253</v>
      </c>
    </row>
    <row r="235" spans="1:27" ht="15">
      <c r="A235" s="6" t="s">
        <v>7</v>
      </c>
      <c r="B235" s="17" t="s">
        <v>491</v>
      </c>
      <c r="C235" s="6"/>
      <c r="D235" s="293"/>
      <c r="E235" s="293"/>
      <c r="F235" s="293"/>
      <c r="G235" s="293"/>
      <c r="H235" s="293"/>
      <c r="I235" s="193"/>
      <c r="J235" s="193"/>
      <c r="K235" s="193"/>
      <c r="L235" s="193"/>
      <c r="M235" s="193"/>
      <c r="N235" s="193"/>
      <c r="O235" s="193"/>
      <c r="P235" s="193"/>
      <c r="Q235" s="193"/>
      <c r="R235" s="193"/>
      <c r="S235" s="193"/>
      <c r="T235" s="193"/>
      <c r="U235" s="193"/>
      <c r="V235" s="193"/>
      <c r="W235" s="193"/>
      <c r="X235" s="193"/>
      <c r="Y235" s="193"/>
      <c r="Z235" s="193"/>
      <c r="AA235" s="193">
        <f t="shared" si="41"/>
        <v>0</v>
      </c>
    </row>
    <row r="236" spans="1:27" ht="15">
      <c r="A236" s="6" t="s">
        <v>7</v>
      </c>
      <c r="B236" s="17" t="s">
        <v>492</v>
      </c>
      <c r="C236" s="6"/>
      <c r="D236" s="293"/>
      <c r="E236" s="293"/>
      <c r="F236" s="293"/>
      <c r="G236" s="293"/>
      <c r="H236" s="2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  <c r="W236" s="193"/>
      <c r="X236" s="193"/>
      <c r="Y236" s="193"/>
      <c r="Z236" s="193"/>
      <c r="AA236" s="193">
        <f t="shared" si="41"/>
        <v>0</v>
      </c>
    </row>
    <row r="237" spans="1:27" ht="15">
      <c r="A237" s="10" t="s">
        <v>7</v>
      </c>
      <c r="B237" s="15" t="s">
        <v>301</v>
      </c>
      <c r="C237" s="6"/>
      <c r="D237" s="293"/>
      <c r="E237" s="293"/>
      <c r="F237" s="293"/>
      <c r="G237" s="293"/>
      <c r="H237" s="293"/>
      <c r="I237" s="193"/>
      <c r="J237" s="193"/>
      <c r="K237" s="193"/>
      <c r="L237" s="193"/>
      <c r="M237" s="193"/>
      <c r="N237" s="193"/>
      <c r="O237" s="193"/>
      <c r="P237" s="193"/>
      <c r="Q237" s="193">
        <f>SUM(Q227:Q236)</f>
        <v>11634253</v>
      </c>
      <c r="R237" s="193"/>
      <c r="S237" s="193"/>
      <c r="T237" s="193"/>
      <c r="U237" s="193"/>
      <c r="V237" s="193"/>
      <c r="W237" s="193"/>
      <c r="X237" s="193"/>
      <c r="Y237" s="193"/>
      <c r="Z237" s="193"/>
      <c r="AA237" s="193">
        <f t="shared" si="41"/>
        <v>11634253</v>
      </c>
    </row>
    <row r="238" spans="1:27" ht="25.5">
      <c r="A238" s="10" t="s">
        <v>8</v>
      </c>
      <c r="B238" s="15" t="s">
        <v>300</v>
      </c>
      <c r="C238" s="6"/>
      <c r="D238" s="293"/>
      <c r="E238" s="293"/>
      <c r="F238" s="293"/>
      <c r="G238" s="293"/>
      <c r="H238" s="293"/>
      <c r="I238" s="193"/>
      <c r="J238" s="193"/>
      <c r="K238" s="193"/>
      <c r="L238" s="193"/>
      <c r="M238" s="193"/>
      <c r="N238" s="193"/>
      <c r="O238" s="193"/>
      <c r="P238" s="193"/>
      <c r="Q238" s="193"/>
      <c r="R238" s="193"/>
      <c r="S238" s="193"/>
      <c r="T238" s="193"/>
      <c r="U238" s="193"/>
      <c r="V238" s="193"/>
      <c r="W238" s="193"/>
      <c r="X238" s="193"/>
      <c r="Y238" s="193"/>
      <c r="Z238" s="193"/>
      <c r="AA238" s="193">
        <f t="shared" si="41"/>
        <v>0</v>
      </c>
    </row>
    <row r="239" spans="1:27" ht="27">
      <c r="A239" s="8" t="s">
        <v>8</v>
      </c>
      <c r="B239" s="25" t="s">
        <v>916</v>
      </c>
      <c r="C239" s="6"/>
      <c r="D239" s="293"/>
      <c r="E239" s="293"/>
      <c r="F239" s="293"/>
      <c r="G239" s="293"/>
      <c r="H239" s="2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  <c r="W239" s="193"/>
      <c r="X239" s="193"/>
      <c r="Y239" s="193"/>
      <c r="Z239" s="193"/>
      <c r="AA239" s="193">
        <f t="shared" si="41"/>
        <v>0</v>
      </c>
    </row>
    <row r="240" spans="1:27" ht="15">
      <c r="A240" s="5" t="s">
        <v>9</v>
      </c>
      <c r="B240" s="17" t="s">
        <v>493</v>
      </c>
      <c r="C240" s="5"/>
      <c r="D240" s="313"/>
      <c r="E240" s="313"/>
      <c r="F240" s="313"/>
      <c r="G240" s="313"/>
      <c r="H240" s="313"/>
      <c r="I240" s="193"/>
      <c r="J240" s="193"/>
      <c r="K240" s="193"/>
      <c r="L240" s="193"/>
      <c r="M240" s="193"/>
      <c r="N240" s="193"/>
      <c r="O240" s="193"/>
      <c r="P240" s="193"/>
      <c r="Q240" s="193"/>
      <c r="R240" s="193"/>
      <c r="S240" s="193"/>
      <c r="T240" s="193"/>
      <c r="U240" s="193"/>
      <c r="V240" s="193"/>
      <c r="W240" s="193"/>
      <c r="X240" s="193"/>
      <c r="Y240" s="193"/>
      <c r="Z240" s="193"/>
      <c r="AA240" s="193">
        <f t="shared" si="41"/>
        <v>0</v>
      </c>
    </row>
    <row r="241" spans="1:27" ht="15">
      <c r="A241" s="6" t="s">
        <v>9</v>
      </c>
      <c r="B241" s="17" t="s">
        <v>494</v>
      </c>
      <c r="C241" s="6"/>
      <c r="D241" s="293"/>
      <c r="E241" s="293"/>
      <c r="F241" s="293"/>
      <c r="G241" s="293"/>
      <c r="H241" s="293"/>
      <c r="I241" s="193"/>
      <c r="J241" s="193"/>
      <c r="K241" s="193"/>
      <c r="L241" s="193"/>
      <c r="M241" s="193"/>
      <c r="N241" s="193"/>
      <c r="O241" s="193"/>
      <c r="P241" s="193"/>
      <c r="Q241" s="193"/>
      <c r="R241" s="193"/>
      <c r="S241" s="193"/>
      <c r="T241" s="193"/>
      <c r="U241" s="193"/>
      <c r="V241" s="193"/>
      <c r="W241" s="193"/>
      <c r="X241" s="193"/>
      <c r="Y241" s="193"/>
      <c r="Z241" s="193"/>
      <c r="AA241" s="193">
        <f t="shared" si="41"/>
        <v>0</v>
      </c>
    </row>
    <row r="242" spans="1:27" ht="15">
      <c r="A242" s="5" t="s">
        <v>9</v>
      </c>
      <c r="B242" s="17" t="s">
        <v>495</v>
      </c>
      <c r="C242" s="5"/>
      <c r="D242" s="313"/>
      <c r="E242" s="313"/>
      <c r="F242" s="313"/>
      <c r="G242" s="313"/>
      <c r="H242" s="313"/>
      <c r="I242" s="193"/>
      <c r="J242" s="193"/>
      <c r="K242" s="193"/>
      <c r="L242" s="193"/>
      <c r="M242" s="193"/>
      <c r="N242" s="193"/>
      <c r="O242" s="193"/>
      <c r="P242" s="193"/>
      <c r="Q242" s="193"/>
      <c r="R242" s="193"/>
      <c r="S242" s="193"/>
      <c r="T242" s="193"/>
      <c r="U242" s="193"/>
      <c r="V242" s="193"/>
      <c r="W242" s="193"/>
      <c r="X242" s="193"/>
      <c r="Y242" s="193"/>
      <c r="Z242" s="193"/>
      <c r="AA242" s="193">
        <f t="shared" si="41"/>
        <v>0</v>
      </c>
    </row>
    <row r="243" spans="1:27" ht="15">
      <c r="A243" s="6" t="s">
        <v>9</v>
      </c>
      <c r="B243" s="5" t="s">
        <v>496</v>
      </c>
      <c r="C243" s="6"/>
      <c r="D243" s="293"/>
      <c r="E243" s="293"/>
      <c r="F243" s="293"/>
      <c r="G243" s="293"/>
      <c r="H243" s="293"/>
      <c r="I243" s="193"/>
      <c r="J243" s="193"/>
      <c r="K243" s="193"/>
      <c r="L243" s="193"/>
      <c r="M243" s="193"/>
      <c r="N243" s="193"/>
      <c r="O243" s="193"/>
      <c r="P243" s="193"/>
      <c r="Q243" s="193"/>
      <c r="R243" s="193"/>
      <c r="S243" s="193"/>
      <c r="T243" s="193"/>
      <c r="U243" s="193"/>
      <c r="V243" s="193"/>
      <c r="W243" s="193"/>
      <c r="X243" s="193"/>
      <c r="Y243" s="193"/>
      <c r="Z243" s="193"/>
      <c r="AA243" s="193">
        <f t="shared" si="41"/>
        <v>0</v>
      </c>
    </row>
    <row r="244" spans="1:27" ht="15">
      <c r="A244" s="5" t="s">
        <v>9</v>
      </c>
      <c r="B244" s="5" t="s">
        <v>497</v>
      </c>
      <c r="C244" s="5"/>
      <c r="D244" s="313"/>
      <c r="E244" s="313"/>
      <c r="F244" s="313"/>
      <c r="G244" s="313"/>
      <c r="H244" s="313"/>
      <c r="I244" s="193"/>
      <c r="J244" s="193"/>
      <c r="K244" s="193"/>
      <c r="L244" s="193"/>
      <c r="M244" s="193"/>
      <c r="N244" s="193"/>
      <c r="O244" s="193"/>
      <c r="P244" s="193"/>
      <c r="Q244" s="193"/>
      <c r="R244" s="193"/>
      <c r="S244" s="193"/>
      <c r="T244" s="193"/>
      <c r="U244" s="193"/>
      <c r="V244" s="193"/>
      <c r="W244" s="193"/>
      <c r="X244" s="193"/>
      <c r="Y244" s="193"/>
      <c r="Z244" s="193"/>
      <c r="AA244" s="193">
        <f t="shared" si="41"/>
        <v>0</v>
      </c>
    </row>
    <row r="245" spans="1:27" ht="15">
      <c r="A245" s="6" t="s">
        <v>9</v>
      </c>
      <c r="B245" s="5" t="s">
        <v>498</v>
      </c>
      <c r="C245" s="6"/>
      <c r="D245" s="293"/>
      <c r="E245" s="293"/>
      <c r="F245" s="293"/>
      <c r="G245" s="293"/>
      <c r="H245" s="293"/>
      <c r="I245" s="193"/>
      <c r="J245" s="193"/>
      <c r="K245" s="193"/>
      <c r="L245" s="193"/>
      <c r="M245" s="193"/>
      <c r="N245" s="193"/>
      <c r="O245" s="193"/>
      <c r="P245" s="193"/>
      <c r="Q245" s="193">
        <v>38925450</v>
      </c>
      <c r="R245" s="193"/>
      <c r="S245" s="193"/>
      <c r="T245" s="193"/>
      <c r="U245" s="193"/>
      <c r="V245" s="193"/>
      <c r="W245" s="193"/>
      <c r="X245" s="193"/>
      <c r="Y245" s="193"/>
      <c r="Z245" s="193"/>
      <c r="AA245" s="193">
        <f t="shared" si="41"/>
        <v>38925450</v>
      </c>
    </row>
    <row r="246" spans="1:27" ht="15">
      <c r="A246" s="5" t="s">
        <v>9</v>
      </c>
      <c r="B246" s="17" t="s">
        <v>499</v>
      </c>
      <c r="C246" s="5"/>
      <c r="D246" s="313"/>
      <c r="E246" s="313"/>
      <c r="F246" s="313"/>
      <c r="G246" s="313"/>
      <c r="H246" s="313"/>
      <c r="I246" s="193"/>
      <c r="J246" s="193"/>
      <c r="K246" s="193"/>
      <c r="L246" s="19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>
        <f t="shared" si="41"/>
        <v>0</v>
      </c>
    </row>
    <row r="247" spans="1:27" ht="15">
      <c r="A247" s="6" t="s">
        <v>9</v>
      </c>
      <c r="B247" s="17" t="s">
        <v>503</v>
      </c>
      <c r="C247" s="6"/>
      <c r="D247" s="293"/>
      <c r="E247" s="293"/>
      <c r="F247" s="293"/>
      <c r="G247" s="293"/>
      <c r="H247" s="293"/>
      <c r="I247" s="193"/>
      <c r="J247" s="193"/>
      <c r="K247" s="193"/>
      <c r="L247" s="19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>
        <f t="shared" si="41"/>
        <v>0</v>
      </c>
    </row>
    <row r="248" spans="1:27" ht="15">
      <c r="A248" s="5" t="s">
        <v>9</v>
      </c>
      <c r="B248" s="17" t="s">
        <v>501</v>
      </c>
      <c r="C248" s="5"/>
      <c r="D248" s="313"/>
      <c r="E248" s="313"/>
      <c r="F248" s="313"/>
      <c r="G248" s="313"/>
      <c r="H248" s="313"/>
      <c r="I248" s="193"/>
      <c r="J248" s="193"/>
      <c r="K248" s="193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>
        <f t="shared" si="41"/>
        <v>0</v>
      </c>
    </row>
    <row r="249" spans="1:27" ht="15">
      <c r="A249" s="6" t="s">
        <v>9</v>
      </c>
      <c r="B249" s="17" t="s">
        <v>502</v>
      </c>
      <c r="C249" s="6"/>
      <c r="D249" s="293"/>
      <c r="E249" s="293"/>
      <c r="F249" s="293"/>
      <c r="G249" s="293"/>
      <c r="H249" s="293"/>
      <c r="I249" s="193"/>
      <c r="J249" s="193"/>
      <c r="K249" s="193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>
        <f t="shared" si="41"/>
        <v>0</v>
      </c>
    </row>
    <row r="250" spans="1:27" ht="25.5">
      <c r="A250" s="10" t="s">
        <v>9</v>
      </c>
      <c r="B250" s="15" t="s">
        <v>299</v>
      </c>
      <c r="C250" s="6"/>
      <c r="D250" s="293"/>
      <c r="E250" s="293"/>
      <c r="F250" s="293"/>
      <c r="G250" s="293"/>
      <c r="H250" s="293"/>
      <c r="I250" s="193"/>
      <c r="J250" s="193"/>
      <c r="K250" s="193"/>
      <c r="L250" s="193"/>
      <c r="M250" s="193"/>
      <c r="N250" s="193"/>
      <c r="O250" s="193"/>
      <c r="P250" s="193"/>
      <c r="Q250" s="194">
        <f>SUM(Q240:Q249)</f>
        <v>38925450</v>
      </c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>
        <f t="shared" si="41"/>
        <v>38925450</v>
      </c>
    </row>
    <row r="251" spans="1:27" ht="15">
      <c r="A251" s="10" t="s">
        <v>11</v>
      </c>
      <c r="B251" s="15" t="s">
        <v>10</v>
      </c>
      <c r="C251" s="6"/>
      <c r="D251" s="293"/>
      <c r="E251" s="293"/>
      <c r="F251" s="293"/>
      <c r="G251" s="293"/>
      <c r="H251" s="293"/>
      <c r="I251" s="193"/>
      <c r="J251" s="193"/>
      <c r="K251" s="193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>
        <f t="shared" si="41"/>
        <v>0</v>
      </c>
    </row>
    <row r="252" spans="1:27" ht="15">
      <c r="A252" s="5" t="s">
        <v>968</v>
      </c>
      <c r="B252" s="17" t="s">
        <v>493</v>
      </c>
      <c r="C252" s="5"/>
      <c r="D252" s="313"/>
      <c r="E252" s="313"/>
      <c r="F252" s="313"/>
      <c r="G252" s="313"/>
      <c r="H252" s="313"/>
      <c r="I252" s="193"/>
      <c r="J252" s="193"/>
      <c r="K252" s="193"/>
      <c r="L252" s="193"/>
      <c r="M252" s="193"/>
      <c r="N252" s="193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>
        <f t="shared" si="41"/>
        <v>0</v>
      </c>
    </row>
    <row r="253" spans="1:27" ht="15">
      <c r="A253" s="5" t="s">
        <v>968</v>
      </c>
      <c r="B253" s="17" t="s">
        <v>494</v>
      </c>
      <c r="C253" s="5"/>
      <c r="D253" s="313"/>
      <c r="E253" s="313"/>
      <c r="F253" s="313"/>
      <c r="G253" s="313"/>
      <c r="H253" s="313"/>
      <c r="I253" s="193"/>
      <c r="J253" s="193"/>
      <c r="K253" s="193"/>
      <c r="L253" s="193"/>
      <c r="M253" s="193"/>
      <c r="N253" s="193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>
        <f t="shared" si="41"/>
        <v>0</v>
      </c>
    </row>
    <row r="254" spans="1:27" ht="15">
      <c r="A254" s="5" t="s">
        <v>968</v>
      </c>
      <c r="B254" s="17" t="s">
        <v>495</v>
      </c>
      <c r="C254" s="5"/>
      <c r="D254" s="313"/>
      <c r="E254" s="313"/>
      <c r="F254" s="313"/>
      <c r="G254" s="313"/>
      <c r="H254" s="313"/>
      <c r="I254" s="193"/>
      <c r="J254" s="193"/>
      <c r="K254" s="193"/>
      <c r="L254" s="193"/>
      <c r="M254" s="193"/>
      <c r="N254" s="193"/>
      <c r="O254" s="193"/>
      <c r="P254" s="193"/>
      <c r="Q254" s="193"/>
      <c r="R254" s="193"/>
      <c r="S254" s="193"/>
      <c r="T254" s="193"/>
      <c r="U254" s="193"/>
      <c r="V254" s="193"/>
      <c r="W254" s="193"/>
      <c r="X254" s="193"/>
      <c r="Y254" s="193"/>
      <c r="Z254" s="193"/>
      <c r="AA254" s="193">
        <f t="shared" si="41"/>
        <v>0</v>
      </c>
    </row>
    <row r="255" spans="1:27" ht="15">
      <c r="A255" s="5" t="s">
        <v>968</v>
      </c>
      <c r="B255" s="5" t="s">
        <v>496</v>
      </c>
      <c r="C255" s="5"/>
      <c r="D255" s="313"/>
      <c r="E255" s="313"/>
      <c r="F255" s="313"/>
      <c r="G255" s="313"/>
      <c r="H255" s="313"/>
      <c r="I255" s="193"/>
      <c r="J255" s="193"/>
      <c r="K255" s="193"/>
      <c r="L255" s="193"/>
      <c r="M255" s="193"/>
      <c r="N255" s="193"/>
      <c r="O255" s="193"/>
      <c r="P255" s="193"/>
      <c r="Q255" s="193"/>
      <c r="R255" s="193"/>
      <c r="S255" s="193"/>
      <c r="T255" s="193"/>
      <c r="U255" s="193"/>
      <c r="V255" s="193"/>
      <c r="W255" s="193"/>
      <c r="X255" s="193"/>
      <c r="Y255" s="193"/>
      <c r="Z255" s="193"/>
      <c r="AA255" s="193">
        <f t="shared" si="41"/>
        <v>0</v>
      </c>
    </row>
    <row r="256" spans="1:27" ht="15">
      <c r="A256" s="5" t="s">
        <v>968</v>
      </c>
      <c r="B256" s="5" t="s">
        <v>497</v>
      </c>
      <c r="C256" s="5"/>
      <c r="D256" s="313"/>
      <c r="E256" s="313"/>
      <c r="F256" s="313"/>
      <c r="G256" s="313"/>
      <c r="H256" s="313"/>
      <c r="I256" s="193"/>
      <c r="J256" s="193"/>
      <c r="K256" s="193"/>
      <c r="L256" s="193"/>
      <c r="M256" s="193"/>
      <c r="N256" s="193"/>
      <c r="O256" s="193"/>
      <c r="P256" s="193"/>
      <c r="Q256" s="193"/>
      <c r="R256" s="193"/>
      <c r="S256" s="193"/>
      <c r="T256" s="193"/>
      <c r="U256" s="193"/>
      <c r="V256" s="193"/>
      <c r="W256" s="193"/>
      <c r="X256" s="193"/>
      <c r="Y256" s="193"/>
      <c r="Z256" s="193"/>
      <c r="AA256" s="193">
        <f t="shared" si="41"/>
        <v>0</v>
      </c>
    </row>
    <row r="257" spans="1:27" ht="15">
      <c r="A257" s="5" t="s">
        <v>968</v>
      </c>
      <c r="B257" s="5" t="s">
        <v>498</v>
      </c>
      <c r="C257" s="5"/>
      <c r="D257" s="313"/>
      <c r="E257" s="313"/>
      <c r="F257" s="313"/>
      <c r="G257" s="313"/>
      <c r="H257" s="313"/>
      <c r="I257" s="193"/>
      <c r="J257" s="193"/>
      <c r="K257" s="193"/>
      <c r="L257" s="193"/>
      <c r="M257" s="193"/>
      <c r="N257" s="193"/>
      <c r="O257" s="193"/>
      <c r="P257" s="193"/>
      <c r="Q257" s="193">
        <v>39940210</v>
      </c>
      <c r="R257" s="193"/>
      <c r="S257" s="193"/>
      <c r="T257" s="193"/>
      <c r="U257" s="193"/>
      <c r="V257" s="193"/>
      <c r="W257" s="193"/>
      <c r="X257" s="193"/>
      <c r="Y257" s="193"/>
      <c r="Z257" s="193"/>
      <c r="AA257" s="193">
        <f t="shared" si="41"/>
        <v>39940210</v>
      </c>
    </row>
    <row r="258" spans="1:27" ht="15">
      <c r="A258" s="5" t="s">
        <v>968</v>
      </c>
      <c r="B258" s="17" t="s">
        <v>499</v>
      </c>
      <c r="C258" s="5"/>
      <c r="D258" s="313"/>
      <c r="E258" s="313"/>
      <c r="F258" s="313"/>
      <c r="G258" s="313"/>
      <c r="H258" s="313"/>
      <c r="I258" s="193"/>
      <c r="J258" s="193"/>
      <c r="K258" s="193"/>
      <c r="L258" s="193"/>
      <c r="M258" s="193"/>
      <c r="N258" s="193"/>
      <c r="O258" s="193"/>
      <c r="P258" s="193"/>
      <c r="Q258" s="193"/>
      <c r="R258" s="193"/>
      <c r="S258" s="193"/>
      <c r="T258" s="193"/>
      <c r="U258" s="193"/>
      <c r="V258" s="193"/>
      <c r="W258" s="193"/>
      <c r="X258" s="193"/>
      <c r="Y258" s="193"/>
      <c r="Z258" s="193"/>
      <c r="AA258" s="193">
        <f t="shared" si="41"/>
        <v>0</v>
      </c>
    </row>
    <row r="259" spans="1:27" ht="15">
      <c r="A259" s="5" t="s">
        <v>968</v>
      </c>
      <c r="B259" s="17" t="s">
        <v>503</v>
      </c>
      <c r="C259" s="5"/>
      <c r="D259" s="313"/>
      <c r="E259" s="313"/>
      <c r="F259" s="313"/>
      <c r="G259" s="313"/>
      <c r="H259" s="313"/>
      <c r="I259" s="193"/>
      <c r="J259" s="193"/>
      <c r="K259" s="193"/>
      <c r="L259" s="193"/>
      <c r="M259" s="193"/>
      <c r="N259" s="193"/>
      <c r="O259" s="193"/>
      <c r="P259" s="193"/>
      <c r="Q259" s="193"/>
      <c r="R259" s="193"/>
      <c r="S259" s="193"/>
      <c r="T259" s="193"/>
      <c r="U259" s="193"/>
      <c r="V259" s="193"/>
      <c r="W259" s="193"/>
      <c r="X259" s="193"/>
      <c r="Y259" s="193"/>
      <c r="Z259" s="193"/>
      <c r="AA259" s="193">
        <f t="shared" si="41"/>
        <v>0</v>
      </c>
    </row>
    <row r="260" spans="1:27" ht="15">
      <c r="A260" s="5" t="s">
        <v>968</v>
      </c>
      <c r="B260" s="17" t="s">
        <v>501</v>
      </c>
      <c r="C260" s="5"/>
      <c r="D260" s="313"/>
      <c r="E260" s="313"/>
      <c r="F260" s="313"/>
      <c r="G260" s="313"/>
      <c r="H260" s="313"/>
      <c r="I260" s="193"/>
      <c r="J260" s="193"/>
      <c r="K260" s="193"/>
      <c r="L260" s="193"/>
      <c r="M260" s="193"/>
      <c r="N260" s="193"/>
      <c r="O260" s="193"/>
      <c r="P260" s="193"/>
      <c r="Q260" s="193"/>
      <c r="R260" s="193"/>
      <c r="S260" s="193"/>
      <c r="T260" s="193"/>
      <c r="U260" s="193"/>
      <c r="V260" s="193"/>
      <c r="W260" s="193"/>
      <c r="X260" s="193"/>
      <c r="Y260" s="193"/>
      <c r="Z260" s="193"/>
      <c r="AA260" s="193">
        <f t="shared" si="41"/>
        <v>0</v>
      </c>
    </row>
    <row r="261" spans="1:27" ht="15">
      <c r="A261" s="5" t="s">
        <v>968</v>
      </c>
      <c r="B261" s="17" t="s">
        <v>502</v>
      </c>
      <c r="C261" s="5"/>
      <c r="D261" s="313"/>
      <c r="E261" s="313"/>
      <c r="F261" s="313"/>
      <c r="G261" s="313"/>
      <c r="H261" s="313"/>
      <c r="I261" s="193"/>
      <c r="J261" s="193"/>
      <c r="K261" s="193"/>
      <c r="L261" s="193"/>
      <c r="M261" s="193"/>
      <c r="N261" s="193"/>
      <c r="O261" s="193"/>
      <c r="P261" s="193"/>
      <c r="Q261" s="193"/>
      <c r="R261" s="193"/>
      <c r="S261" s="193"/>
      <c r="T261" s="193"/>
      <c r="U261" s="193"/>
      <c r="V261" s="193"/>
      <c r="W261" s="193"/>
      <c r="X261" s="193"/>
      <c r="Y261" s="193"/>
      <c r="Z261" s="193"/>
      <c r="AA261" s="193">
        <f t="shared" si="41"/>
        <v>0</v>
      </c>
    </row>
    <row r="262" spans="1:27" ht="15">
      <c r="A262" s="10" t="s">
        <v>968</v>
      </c>
      <c r="B262" s="20" t="s">
        <v>580</v>
      </c>
      <c r="C262" s="5"/>
      <c r="D262" s="313">
        <f>SUM(D252:D261)</f>
        <v>0</v>
      </c>
      <c r="E262" s="313">
        <f aca="true" t="shared" si="42" ref="E262:AA262">SUM(E252:E261)</f>
        <v>0</v>
      </c>
      <c r="F262" s="313">
        <f t="shared" si="42"/>
        <v>0</v>
      </c>
      <c r="G262" s="313">
        <f t="shared" si="42"/>
        <v>0</v>
      </c>
      <c r="H262" s="313">
        <f t="shared" si="42"/>
        <v>0</v>
      </c>
      <c r="I262" s="313">
        <f t="shared" si="42"/>
        <v>0</v>
      </c>
      <c r="J262" s="313">
        <f t="shared" si="42"/>
        <v>0</v>
      </c>
      <c r="K262" s="313">
        <f t="shared" si="42"/>
        <v>0</v>
      </c>
      <c r="L262" s="313">
        <f t="shared" si="42"/>
        <v>0</v>
      </c>
      <c r="M262" s="313">
        <f t="shared" si="42"/>
        <v>0</v>
      </c>
      <c r="N262" s="313">
        <f t="shared" si="42"/>
        <v>0</v>
      </c>
      <c r="O262" s="313">
        <f t="shared" si="42"/>
        <v>0</v>
      </c>
      <c r="P262" s="313">
        <f t="shared" si="42"/>
        <v>0</v>
      </c>
      <c r="Q262" s="313">
        <f>SUM(Q252:Q261)</f>
        <v>39940210</v>
      </c>
      <c r="R262" s="313">
        <f t="shared" si="42"/>
        <v>0</v>
      </c>
      <c r="S262" s="313">
        <f t="shared" si="42"/>
        <v>0</v>
      </c>
      <c r="T262" s="313">
        <f t="shared" si="42"/>
        <v>0</v>
      </c>
      <c r="U262" s="313">
        <f t="shared" si="42"/>
        <v>0</v>
      </c>
      <c r="V262" s="313">
        <f t="shared" si="42"/>
        <v>0</v>
      </c>
      <c r="W262" s="313">
        <f t="shared" si="42"/>
        <v>0</v>
      </c>
      <c r="X262" s="313">
        <f t="shared" si="42"/>
        <v>0</v>
      </c>
      <c r="Y262" s="313">
        <f t="shared" si="42"/>
        <v>0</v>
      </c>
      <c r="Z262" s="313">
        <f t="shared" si="42"/>
        <v>0</v>
      </c>
      <c r="AA262" s="313">
        <f t="shared" si="42"/>
        <v>39940210</v>
      </c>
    </row>
    <row r="263" spans="1:27" ht="15.75">
      <c r="A263" s="12" t="s">
        <v>13</v>
      </c>
      <c r="B263" s="23" t="s">
        <v>297</v>
      </c>
      <c r="C263" s="10"/>
      <c r="D263" s="309">
        <f>D262+D251+D250+D238+D237+D226+D215+D204</f>
        <v>0</v>
      </c>
      <c r="E263" s="309">
        <f aca="true" t="shared" si="43" ref="E263:AA263">E262+E251+E250+E238+E237+E226+E215+E204</f>
        <v>0</v>
      </c>
      <c r="F263" s="309">
        <f t="shared" si="43"/>
        <v>0</v>
      </c>
      <c r="G263" s="309">
        <f t="shared" si="43"/>
        <v>0</v>
      </c>
      <c r="H263" s="309">
        <f t="shared" si="43"/>
        <v>0</v>
      </c>
      <c r="I263" s="309">
        <f t="shared" si="43"/>
        <v>0</v>
      </c>
      <c r="J263" s="309">
        <f t="shared" si="43"/>
        <v>0</v>
      </c>
      <c r="K263" s="309">
        <f t="shared" si="43"/>
        <v>0</v>
      </c>
      <c r="L263" s="309">
        <f t="shared" si="43"/>
        <v>0</v>
      </c>
      <c r="M263" s="309">
        <f t="shared" si="43"/>
        <v>0</v>
      </c>
      <c r="N263" s="309">
        <f t="shared" si="43"/>
        <v>0</v>
      </c>
      <c r="O263" s="309">
        <f t="shared" si="43"/>
        <v>0</v>
      </c>
      <c r="P263" s="309">
        <f t="shared" si="43"/>
        <v>0</v>
      </c>
      <c r="Q263" s="309">
        <f t="shared" si="43"/>
        <v>90499913</v>
      </c>
      <c r="R263" s="309">
        <f t="shared" si="43"/>
        <v>0</v>
      </c>
      <c r="S263" s="309">
        <f t="shared" si="43"/>
        <v>0</v>
      </c>
      <c r="T263" s="309">
        <f t="shared" si="43"/>
        <v>0</v>
      </c>
      <c r="U263" s="309">
        <f t="shared" si="43"/>
        <v>0</v>
      </c>
      <c r="V263" s="309">
        <f t="shared" si="43"/>
        <v>0</v>
      </c>
      <c r="W263" s="309">
        <f t="shared" si="43"/>
        <v>0</v>
      </c>
      <c r="X263" s="309">
        <f t="shared" si="43"/>
        <v>0</v>
      </c>
      <c r="Y263" s="309">
        <f t="shared" si="43"/>
        <v>0</v>
      </c>
      <c r="Z263" s="309">
        <f t="shared" si="43"/>
        <v>0</v>
      </c>
      <c r="AA263" s="309">
        <f t="shared" si="43"/>
        <v>90499913</v>
      </c>
    </row>
    <row r="264" spans="1:27" ht="18">
      <c r="A264" s="28" t="s">
        <v>14</v>
      </c>
      <c r="B264" s="27" t="s">
        <v>298</v>
      </c>
      <c r="C264" s="9"/>
      <c r="D264" s="314">
        <f>D263+D203+D198+D189+D123+D68+D35+D27</f>
        <v>246459032</v>
      </c>
      <c r="E264" s="314">
        <f aca="true" t="shared" si="44" ref="E264:Z264">E263+E203+E198+E189+E123+E68+E35+E27</f>
        <v>91284</v>
      </c>
      <c r="F264" s="314">
        <f t="shared" si="44"/>
        <v>270009</v>
      </c>
      <c r="G264" s="314">
        <f t="shared" si="44"/>
        <v>4741080</v>
      </c>
      <c r="H264" s="314">
        <f t="shared" si="44"/>
        <v>5080510</v>
      </c>
      <c r="I264" s="314">
        <f t="shared" si="44"/>
        <v>48523833</v>
      </c>
      <c r="J264" s="314">
        <f t="shared" si="44"/>
        <v>713647</v>
      </c>
      <c r="K264" s="314">
        <f t="shared" si="44"/>
        <v>0</v>
      </c>
      <c r="L264" s="314">
        <f>L263+L203+L198+L189+L123+L68+L35+L27</f>
        <v>18755209</v>
      </c>
      <c r="M264" s="314">
        <f t="shared" si="44"/>
        <v>22007000</v>
      </c>
      <c r="N264" s="314">
        <f t="shared" si="44"/>
        <v>5176335</v>
      </c>
      <c r="O264" s="314">
        <f t="shared" si="44"/>
        <v>270000</v>
      </c>
      <c r="P264" s="314">
        <f t="shared" si="44"/>
        <v>18477798</v>
      </c>
      <c r="Q264" s="314">
        <f t="shared" si="44"/>
        <v>689762868</v>
      </c>
      <c r="R264" s="314">
        <f t="shared" si="44"/>
        <v>1896350</v>
      </c>
      <c r="S264" s="314">
        <f t="shared" si="44"/>
        <v>697651</v>
      </c>
      <c r="T264" s="314">
        <f t="shared" si="44"/>
        <v>5379577</v>
      </c>
      <c r="U264" s="314">
        <f t="shared" si="44"/>
        <v>15898</v>
      </c>
      <c r="V264" s="314">
        <f t="shared" si="44"/>
        <v>0</v>
      </c>
      <c r="W264" s="314">
        <f t="shared" si="44"/>
        <v>29263000</v>
      </c>
      <c r="X264" s="314">
        <f t="shared" si="44"/>
        <v>0</v>
      </c>
      <c r="Y264" s="314">
        <f t="shared" si="44"/>
        <v>1509486</v>
      </c>
      <c r="Z264" s="314">
        <f t="shared" si="44"/>
        <v>10754120</v>
      </c>
      <c r="AA264" s="314">
        <f>SUM(D264:Z264)</f>
        <v>1109844687</v>
      </c>
    </row>
    <row r="265" spans="1:27" ht="15">
      <c r="A265" s="5" t="s">
        <v>15</v>
      </c>
      <c r="B265" s="16" t="s">
        <v>306</v>
      </c>
      <c r="C265" s="5"/>
      <c r="D265" s="313"/>
      <c r="E265" s="313"/>
      <c r="F265" s="313"/>
      <c r="G265" s="313"/>
      <c r="H265" s="313"/>
      <c r="I265" s="193"/>
      <c r="J265" s="193"/>
      <c r="K265" s="193"/>
      <c r="L265" s="193"/>
      <c r="M265" s="193"/>
      <c r="N265" s="193"/>
      <c r="O265" s="193"/>
      <c r="P265" s="193"/>
      <c r="Q265" s="193"/>
      <c r="R265" s="193"/>
      <c r="S265" s="193"/>
      <c r="T265" s="193"/>
      <c r="U265" s="193"/>
      <c r="V265" s="193"/>
      <c r="W265" s="193"/>
      <c r="X265" s="193"/>
      <c r="Y265" s="193"/>
      <c r="Z265" s="193"/>
      <c r="AA265" s="193">
        <f aca="true" t="shared" si="45" ref="AA265:AA288">SUM(D265:Z265)</f>
        <v>0</v>
      </c>
    </row>
    <row r="266" spans="1:27" ht="15">
      <c r="A266" s="25" t="s">
        <v>15</v>
      </c>
      <c r="B266" s="25" t="s">
        <v>16</v>
      </c>
      <c r="C266" s="5"/>
      <c r="D266" s="313"/>
      <c r="E266" s="313"/>
      <c r="F266" s="313"/>
      <c r="G266" s="313"/>
      <c r="H266" s="313"/>
      <c r="I266" s="193"/>
      <c r="J266" s="193"/>
      <c r="K266" s="193"/>
      <c r="L266" s="193"/>
      <c r="M266" s="193"/>
      <c r="N266" s="193"/>
      <c r="O266" s="193"/>
      <c r="P266" s="193"/>
      <c r="Q266" s="193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>
        <f t="shared" si="45"/>
        <v>0</v>
      </c>
    </row>
    <row r="267" spans="1:27" ht="15">
      <c r="A267" s="25" t="s">
        <v>15</v>
      </c>
      <c r="B267" s="25" t="s">
        <v>17</v>
      </c>
      <c r="C267" s="5"/>
      <c r="D267" s="313"/>
      <c r="E267" s="313"/>
      <c r="F267" s="313"/>
      <c r="G267" s="313"/>
      <c r="H267" s="31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>
        <f t="shared" si="45"/>
        <v>0</v>
      </c>
    </row>
    <row r="268" spans="1:27" ht="15">
      <c r="A268" s="5" t="s">
        <v>19</v>
      </c>
      <c r="B268" s="16" t="s">
        <v>18</v>
      </c>
      <c r="C268" s="5"/>
      <c r="D268" s="313"/>
      <c r="E268" s="313"/>
      <c r="F268" s="313"/>
      <c r="G268" s="313"/>
      <c r="H268" s="31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>
        <f t="shared" si="45"/>
        <v>0</v>
      </c>
    </row>
    <row r="269" spans="1:27" ht="15">
      <c r="A269" s="5" t="s">
        <v>20</v>
      </c>
      <c r="B269" s="16" t="s">
        <v>305</v>
      </c>
      <c r="C269" s="5"/>
      <c r="D269" s="313"/>
      <c r="E269" s="313"/>
      <c r="F269" s="313"/>
      <c r="G269" s="313"/>
      <c r="H269" s="31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93">
        <f t="shared" si="45"/>
        <v>0</v>
      </c>
    </row>
    <row r="270" spans="1:27" ht="15">
      <c r="A270" s="25" t="s">
        <v>20</v>
      </c>
      <c r="B270" s="25" t="s">
        <v>16</v>
      </c>
      <c r="C270" s="5"/>
      <c r="D270" s="313"/>
      <c r="E270" s="313"/>
      <c r="F270" s="313"/>
      <c r="G270" s="313"/>
      <c r="H270" s="313"/>
      <c r="I270" s="193"/>
      <c r="J270" s="193"/>
      <c r="K270" s="193"/>
      <c r="L270" s="193"/>
      <c r="M270" s="193"/>
      <c r="N270" s="193"/>
      <c r="O270" s="193"/>
      <c r="P270" s="193"/>
      <c r="Q270" s="193"/>
      <c r="R270" s="193"/>
      <c r="S270" s="193"/>
      <c r="T270" s="193"/>
      <c r="U270" s="193"/>
      <c r="V270" s="193"/>
      <c r="W270" s="193"/>
      <c r="X270" s="193"/>
      <c r="Y270" s="193"/>
      <c r="Z270" s="193"/>
      <c r="AA270" s="193">
        <f t="shared" si="45"/>
        <v>0</v>
      </c>
    </row>
    <row r="271" spans="1:27" ht="15">
      <c r="A271" s="25" t="s">
        <v>21</v>
      </c>
      <c r="B271" s="25" t="s">
        <v>17</v>
      </c>
      <c r="C271" s="5"/>
      <c r="D271" s="313"/>
      <c r="E271" s="313"/>
      <c r="F271" s="313"/>
      <c r="G271" s="313"/>
      <c r="H271" s="31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>
        <f t="shared" si="45"/>
        <v>0</v>
      </c>
    </row>
    <row r="272" spans="1:27" ht="15">
      <c r="A272" s="9" t="s">
        <v>22</v>
      </c>
      <c r="B272" s="15" t="s">
        <v>304</v>
      </c>
      <c r="C272" s="9"/>
      <c r="D272" s="314"/>
      <c r="E272" s="314"/>
      <c r="F272" s="314"/>
      <c r="G272" s="314"/>
      <c r="H272" s="314"/>
      <c r="I272" s="193"/>
      <c r="J272" s="193"/>
      <c r="K272" s="193"/>
      <c r="L272" s="193"/>
      <c r="M272" s="193"/>
      <c r="N272" s="193"/>
      <c r="O272" s="193"/>
      <c r="P272" s="193"/>
      <c r="Q272" s="193"/>
      <c r="R272" s="193"/>
      <c r="S272" s="193"/>
      <c r="T272" s="193"/>
      <c r="U272" s="193"/>
      <c r="V272" s="193"/>
      <c r="W272" s="193"/>
      <c r="X272" s="193"/>
      <c r="Y272" s="193"/>
      <c r="Z272" s="193"/>
      <c r="AA272" s="193">
        <f t="shared" si="45"/>
        <v>0</v>
      </c>
    </row>
    <row r="273" spans="1:27" ht="15">
      <c r="A273" s="5" t="s">
        <v>23</v>
      </c>
      <c r="B273" s="29" t="s">
        <v>309</v>
      </c>
      <c r="C273" s="5"/>
      <c r="D273" s="313"/>
      <c r="E273" s="313"/>
      <c r="F273" s="313"/>
      <c r="G273" s="313"/>
      <c r="H273" s="313"/>
      <c r="I273" s="193"/>
      <c r="J273" s="193"/>
      <c r="K273" s="193"/>
      <c r="L273" s="193"/>
      <c r="M273" s="193"/>
      <c r="N273" s="193"/>
      <c r="O273" s="193"/>
      <c r="P273" s="193"/>
      <c r="Q273" s="193"/>
      <c r="R273" s="193"/>
      <c r="S273" s="193"/>
      <c r="T273" s="193"/>
      <c r="U273" s="193"/>
      <c r="V273" s="193"/>
      <c r="W273" s="193"/>
      <c r="X273" s="193"/>
      <c r="Y273" s="193"/>
      <c r="Z273" s="193"/>
      <c r="AA273" s="193">
        <f t="shared" si="45"/>
        <v>0</v>
      </c>
    </row>
    <row r="274" spans="1:27" ht="15">
      <c r="A274" s="25" t="s">
        <v>23</v>
      </c>
      <c r="B274" s="25" t="s">
        <v>24</v>
      </c>
      <c r="C274" s="5"/>
      <c r="D274" s="313"/>
      <c r="E274" s="313"/>
      <c r="F274" s="313"/>
      <c r="G274" s="313"/>
      <c r="H274" s="313"/>
      <c r="I274" s="193"/>
      <c r="J274" s="193"/>
      <c r="K274" s="193"/>
      <c r="L274" s="193"/>
      <c r="M274" s="193"/>
      <c r="N274" s="193"/>
      <c r="O274" s="193"/>
      <c r="P274" s="193"/>
      <c r="Q274" s="193"/>
      <c r="R274" s="193"/>
      <c r="S274" s="193"/>
      <c r="T274" s="193"/>
      <c r="U274" s="193"/>
      <c r="V274" s="193"/>
      <c r="W274" s="193"/>
      <c r="X274" s="193"/>
      <c r="Y274" s="193"/>
      <c r="Z274" s="193"/>
      <c r="AA274" s="193">
        <f t="shared" si="45"/>
        <v>0</v>
      </c>
    </row>
    <row r="275" spans="1:27" ht="15">
      <c r="A275" s="25" t="s">
        <v>23</v>
      </c>
      <c r="B275" s="25" t="s">
        <v>25</v>
      </c>
      <c r="C275" s="5"/>
      <c r="D275" s="313"/>
      <c r="E275" s="313"/>
      <c r="F275" s="313"/>
      <c r="G275" s="313"/>
      <c r="H275" s="313"/>
      <c r="I275" s="193"/>
      <c r="J275" s="193"/>
      <c r="K275" s="193"/>
      <c r="L275" s="193"/>
      <c r="M275" s="193"/>
      <c r="N275" s="193"/>
      <c r="O275" s="193"/>
      <c r="P275" s="193"/>
      <c r="Q275" s="193"/>
      <c r="R275" s="193"/>
      <c r="S275" s="193"/>
      <c r="T275" s="193"/>
      <c r="U275" s="193"/>
      <c r="V275" s="193"/>
      <c r="W275" s="193"/>
      <c r="X275" s="193"/>
      <c r="Y275" s="193"/>
      <c r="Z275" s="193"/>
      <c r="AA275" s="193">
        <f t="shared" si="45"/>
        <v>0</v>
      </c>
    </row>
    <row r="276" spans="1:27" ht="15">
      <c r="A276" s="5" t="s">
        <v>26</v>
      </c>
      <c r="B276" s="29" t="s">
        <v>310</v>
      </c>
      <c r="C276" s="5"/>
      <c r="D276" s="313"/>
      <c r="E276" s="313"/>
      <c r="F276" s="313"/>
      <c r="G276" s="313"/>
      <c r="H276" s="313"/>
      <c r="I276" s="193"/>
      <c r="J276" s="193"/>
      <c r="K276" s="193"/>
      <c r="L276" s="193"/>
      <c r="M276" s="193"/>
      <c r="N276" s="193"/>
      <c r="O276" s="193"/>
      <c r="P276" s="193"/>
      <c r="Q276" s="193"/>
      <c r="R276" s="193"/>
      <c r="S276" s="193"/>
      <c r="T276" s="193"/>
      <c r="U276" s="193"/>
      <c r="V276" s="193"/>
      <c r="W276" s="193"/>
      <c r="X276" s="193"/>
      <c r="Y276" s="193"/>
      <c r="Z276" s="193"/>
      <c r="AA276" s="193">
        <f t="shared" si="45"/>
        <v>0</v>
      </c>
    </row>
    <row r="277" spans="1:27" ht="15">
      <c r="A277" s="25" t="s">
        <v>26</v>
      </c>
      <c r="B277" s="25" t="s">
        <v>17</v>
      </c>
      <c r="C277" s="5"/>
      <c r="D277" s="313"/>
      <c r="E277" s="313"/>
      <c r="F277" s="313"/>
      <c r="G277" s="313"/>
      <c r="H277" s="313"/>
      <c r="I277" s="193"/>
      <c r="J277" s="193"/>
      <c r="K277" s="193"/>
      <c r="L277" s="193"/>
      <c r="M277" s="193"/>
      <c r="N277" s="193"/>
      <c r="O277" s="193"/>
      <c r="P277" s="193"/>
      <c r="Q277" s="193"/>
      <c r="R277" s="193"/>
      <c r="S277" s="193"/>
      <c r="T277" s="193"/>
      <c r="U277" s="193"/>
      <c r="V277" s="193"/>
      <c r="W277" s="193"/>
      <c r="X277" s="193"/>
      <c r="Y277" s="193"/>
      <c r="Z277" s="193"/>
      <c r="AA277" s="193">
        <f t="shared" si="45"/>
        <v>0</v>
      </c>
    </row>
    <row r="278" spans="1:27" ht="15">
      <c r="A278" s="5" t="s">
        <v>28</v>
      </c>
      <c r="B278" s="17" t="s">
        <v>27</v>
      </c>
      <c r="C278" s="5"/>
      <c r="D278" s="313"/>
      <c r="E278" s="313"/>
      <c r="F278" s="313"/>
      <c r="G278" s="313"/>
      <c r="H278" s="313"/>
      <c r="I278" s="193"/>
      <c r="J278" s="193"/>
      <c r="K278" s="193"/>
      <c r="L278" s="193"/>
      <c r="M278" s="193"/>
      <c r="N278" s="193"/>
      <c r="O278" s="193"/>
      <c r="P278" s="193"/>
      <c r="Q278" s="193"/>
      <c r="R278" s="193"/>
      <c r="S278" s="193"/>
      <c r="T278" s="193"/>
      <c r="U278" s="193"/>
      <c r="V278" s="193"/>
      <c r="W278" s="193"/>
      <c r="X278" s="193"/>
      <c r="Y278" s="193"/>
      <c r="Z278" s="193"/>
      <c r="AA278" s="193">
        <f t="shared" si="45"/>
        <v>0</v>
      </c>
    </row>
    <row r="279" spans="1:27" ht="15">
      <c r="A279" s="5" t="s">
        <v>29</v>
      </c>
      <c r="B279" s="17" t="s">
        <v>311</v>
      </c>
      <c r="C279" s="5"/>
      <c r="D279" s="313"/>
      <c r="E279" s="313"/>
      <c r="F279" s="313"/>
      <c r="G279" s="313"/>
      <c r="H279" s="313"/>
      <c r="I279" s="193"/>
      <c r="J279" s="193"/>
      <c r="K279" s="193"/>
      <c r="L279" s="193"/>
      <c r="M279" s="193"/>
      <c r="N279" s="193"/>
      <c r="O279" s="193"/>
      <c r="P279" s="193"/>
      <c r="Q279" s="193"/>
      <c r="R279" s="193"/>
      <c r="S279" s="193"/>
      <c r="T279" s="193"/>
      <c r="U279" s="193"/>
      <c r="V279" s="193"/>
      <c r="W279" s="193"/>
      <c r="X279" s="193"/>
      <c r="Y279" s="193"/>
      <c r="Z279" s="193"/>
      <c r="AA279" s="193">
        <f t="shared" si="45"/>
        <v>0</v>
      </c>
    </row>
    <row r="280" spans="1:27" ht="15">
      <c r="A280" s="25" t="s">
        <v>29</v>
      </c>
      <c r="B280" s="25" t="s">
        <v>25</v>
      </c>
      <c r="C280" s="5"/>
      <c r="D280" s="313"/>
      <c r="E280" s="313"/>
      <c r="F280" s="313"/>
      <c r="G280" s="313"/>
      <c r="H280" s="313"/>
      <c r="I280" s="193"/>
      <c r="J280" s="193"/>
      <c r="K280" s="193"/>
      <c r="L280" s="193"/>
      <c r="M280" s="193"/>
      <c r="N280" s="193"/>
      <c r="O280" s="193"/>
      <c r="P280" s="193"/>
      <c r="Q280" s="193"/>
      <c r="R280" s="193"/>
      <c r="S280" s="193"/>
      <c r="T280" s="193"/>
      <c r="U280" s="193"/>
      <c r="V280" s="193"/>
      <c r="W280" s="193"/>
      <c r="X280" s="193"/>
      <c r="Y280" s="193"/>
      <c r="Z280" s="193"/>
      <c r="AA280" s="193">
        <f t="shared" si="45"/>
        <v>0</v>
      </c>
    </row>
    <row r="281" spans="1:27" ht="15">
      <c r="A281" s="25" t="s">
        <v>29</v>
      </c>
      <c r="B281" s="25" t="s">
        <v>17</v>
      </c>
      <c r="C281" s="5"/>
      <c r="D281" s="313"/>
      <c r="E281" s="313"/>
      <c r="F281" s="313"/>
      <c r="G281" s="313"/>
      <c r="H281" s="313"/>
      <c r="I281" s="193"/>
      <c r="J281" s="193"/>
      <c r="K281" s="193"/>
      <c r="L281" s="193"/>
      <c r="M281" s="193"/>
      <c r="N281" s="193"/>
      <c r="O281" s="193"/>
      <c r="P281" s="193"/>
      <c r="Q281" s="193"/>
      <c r="R281" s="193"/>
      <c r="S281" s="193"/>
      <c r="T281" s="193"/>
      <c r="U281" s="193"/>
      <c r="V281" s="193"/>
      <c r="W281" s="193"/>
      <c r="X281" s="193"/>
      <c r="Y281" s="193"/>
      <c r="Z281" s="193"/>
      <c r="AA281" s="193">
        <f t="shared" si="45"/>
        <v>0</v>
      </c>
    </row>
    <row r="282" spans="1:27" ht="15">
      <c r="A282" s="9" t="s">
        <v>30</v>
      </c>
      <c r="B282" s="30" t="s">
        <v>307</v>
      </c>
      <c r="C282" s="9"/>
      <c r="D282" s="314"/>
      <c r="E282" s="314"/>
      <c r="F282" s="314"/>
      <c r="G282" s="314"/>
      <c r="H282" s="314"/>
      <c r="I282" s="193"/>
      <c r="J282" s="193"/>
      <c r="K282" s="193"/>
      <c r="L282" s="193"/>
      <c r="M282" s="193"/>
      <c r="N282" s="193"/>
      <c r="O282" s="193"/>
      <c r="P282" s="193"/>
      <c r="Q282" s="193"/>
      <c r="R282" s="193"/>
      <c r="S282" s="193"/>
      <c r="T282" s="193"/>
      <c r="U282" s="193"/>
      <c r="V282" s="193"/>
      <c r="W282" s="193"/>
      <c r="X282" s="193"/>
      <c r="Y282" s="193"/>
      <c r="Z282" s="193"/>
      <c r="AA282" s="193">
        <f t="shared" si="45"/>
        <v>0</v>
      </c>
    </row>
    <row r="283" spans="1:27" ht="15">
      <c r="A283" s="5" t="s">
        <v>32</v>
      </c>
      <c r="B283" s="29" t="s">
        <v>31</v>
      </c>
      <c r="C283" s="5"/>
      <c r="D283" s="313"/>
      <c r="E283" s="313"/>
      <c r="F283" s="313"/>
      <c r="G283" s="313"/>
      <c r="H283" s="313"/>
      <c r="I283" s="193"/>
      <c r="J283" s="193"/>
      <c r="K283" s="193"/>
      <c r="L283" s="193"/>
      <c r="M283" s="193"/>
      <c r="N283" s="193"/>
      <c r="O283" s="193"/>
      <c r="P283" s="193"/>
      <c r="Q283" s="193"/>
      <c r="R283" s="193"/>
      <c r="S283" s="193"/>
      <c r="T283" s="193"/>
      <c r="U283" s="193"/>
      <c r="V283" s="193"/>
      <c r="W283" s="193"/>
      <c r="X283" s="193"/>
      <c r="Y283" s="193"/>
      <c r="Z283" s="193"/>
      <c r="AA283" s="193">
        <f t="shared" si="45"/>
        <v>0</v>
      </c>
    </row>
    <row r="284" spans="1:27" ht="15">
      <c r="A284" s="5" t="s">
        <v>34</v>
      </c>
      <c r="B284" s="29" t="s">
        <v>33</v>
      </c>
      <c r="C284" s="5"/>
      <c r="D284" s="313"/>
      <c r="E284" s="313"/>
      <c r="F284" s="313"/>
      <c r="G284" s="313"/>
      <c r="H284" s="313"/>
      <c r="I284" s="193"/>
      <c r="J284" s="193">
        <v>9039366</v>
      </c>
      <c r="K284" s="193"/>
      <c r="L284" s="193"/>
      <c r="M284" s="193"/>
      <c r="N284" s="193"/>
      <c r="O284" s="193"/>
      <c r="P284" s="193"/>
      <c r="Q284" s="193"/>
      <c r="R284" s="193"/>
      <c r="S284" s="193"/>
      <c r="T284" s="193"/>
      <c r="U284" s="193"/>
      <c r="V284" s="193"/>
      <c r="W284" s="193"/>
      <c r="X284" s="193"/>
      <c r="Y284" s="193"/>
      <c r="Z284" s="193"/>
      <c r="AA284" s="193">
        <f t="shared" si="45"/>
        <v>9039366</v>
      </c>
    </row>
    <row r="285" spans="1:27" ht="15">
      <c r="A285" s="9" t="s">
        <v>36</v>
      </c>
      <c r="B285" s="30" t="s">
        <v>35</v>
      </c>
      <c r="C285" s="5"/>
      <c r="D285" s="313"/>
      <c r="E285" s="313"/>
      <c r="F285" s="313"/>
      <c r="G285" s="313"/>
      <c r="H285" s="313"/>
      <c r="I285" s="193"/>
      <c r="J285" s="193"/>
      <c r="K285" s="193"/>
      <c r="L285" s="193">
        <v>135534536</v>
      </c>
      <c r="M285" s="193"/>
      <c r="N285" s="193"/>
      <c r="O285" s="193"/>
      <c r="P285" s="193"/>
      <c r="Q285" s="193"/>
      <c r="R285" s="193"/>
      <c r="S285" s="193"/>
      <c r="T285" s="193"/>
      <c r="U285" s="193"/>
      <c r="V285" s="193"/>
      <c r="W285" s="193"/>
      <c r="X285" s="193"/>
      <c r="Y285" s="193"/>
      <c r="Z285" s="193"/>
      <c r="AA285" s="193">
        <f t="shared" si="45"/>
        <v>135534536</v>
      </c>
    </row>
    <row r="286" spans="1:27" ht="15">
      <c r="A286" s="5" t="s">
        <v>38</v>
      </c>
      <c r="B286" s="29" t="s">
        <v>37</v>
      </c>
      <c r="C286" s="5"/>
      <c r="D286" s="313"/>
      <c r="E286" s="313"/>
      <c r="F286" s="313"/>
      <c r="G286" s="313"/>
      <c r="H286" s="313"/>
      <c r="I286" s="193"/>
      <c r="J286" s="193"/>
      <c r="K286" s="193"/>
      <c r="L286" s="193"/>
      <c r="M286" s="193"/>
      <c r="N286" s="193"/>
      <c r="O286" s="193"/>
      <c r="P286" s="193"/>
      <c r="Q286" s="193"/>
      <c r="R286" s="193"/>
      <c r="S286" s="193"/>
      <c r="T286" s="193"/>
      <c r="U286" s="193"/>
      <c r="V286" s="193"/>
      <c r="W286" s="193"/>
      <c r="X286" s="193"/>
      <c r="Y286" s="193"/>
      <c r="Z286" s="193"/>
      <c r="AA286" s="193">
        <f t="shared" si="45"/>
        <v>0</v>
      </c>
    </row>
    <row r="287" spans="1:27" ht="15">
      <c r="A287" s="5" t="s">
        <v>40</v>
      </c>
      <c r="B287" s="29" t="s">
        <v>39</v>
      </c>
      <c r="C287" s="5"/>
      <c r="D287" s="313"/>
      <c r="E287" s="313"/>
      <c r="F287" s="313"/>
      <c r="G287" s="313"/>
      <c r="H287" s="313"/>
      <c r="I287" s="193"/>
      <c r="J287" s="193"/>
      <c r="K287" s="193"/>
      <c r="L287" s="193"/>
      <c r="M287" s="193"/>
      <c r="N287" s="193"/>
      <c r="O287" s="193"/>
      <c r="P287" s="193"/>
      <c r="Q287" s="193"/>
      <c r="R287" s="193"/>
      <c r="S287" s="193"/>
      <c r="T287" s="193"/>
      <c r="U287" s="193"/>
      <c r="V287" s="193"/>
      <c r="W287" s="193"/>
      <c r="X287" s="193"/>
      <c r="Y287" s="193"/>
      <c r="Z287" s="193"/>
      <c r="AA287" s="193">
        <f t="shared" si="45"/>
        <v>0</v>
      </c>
    </row>
    <row r="288" spans="1:27" ht="15">
      <c r="A288" s="5" t="s">
        <v>42</v>
      </c>
      <c r="B288" s="29" t="s">
        <v>41</v>
      </c>
      <c r="C288" s="5"/>
      <c r="D288" s="313"/>
      <c r="E288" s="313"/>
      <c r="F288" s="313"/>
      <c r="G288" s="313"/>
      <c r="H288" s="31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>
        <f t="shared" si="45"/>
        <v>0</v>
      </c>
    </row>
    <row r="289" spans="1:27" ht="15">
      <c r="A289" s="53" t="s">
        <v>43</v>
      </c>
      <c r="B289" s="52" t="s">
        <v>308</v>
      </c>
      <c r="C289" s="9"/>
      <c r="D289" s="314">
        <f>D288+D287+D286+D285+D284+D283+D282+D272</f>
        <v>0</v>
      </c>
      <c r="E289" s="314">
        <f aca="true" t="shared" si="46" ref="E289:AA289">E288+E287+E286+E285+E284+E283+E282+E272</f>
        <v>0</v>
      </c>
      <c r="F289" s="314">
        <f t="shared" si="46"/>
        <v>0</v>
      </c>
      <c r="G289" s="314">
        <f t="shared" si="46"/>
        <v>0</v>
      </c>
      <c r="H289" s="314">
        <f t="shared" si="46"/>
        <v>0</v>
      </c>
      <c r="I289" s="314">
        <f t="shared" si="46"/>
        <v>0</v>
      </c>
      <c r="J289" s="314">
        <f t="shared" si="46"/>
        <v>9039366</v>
      </c>
      <c r="K289" s="314">
        <f t="shared" si="46"/>
        <v>0</v>
      </c>
      <c r="L289" s="314">
        <f t="shared" si="46"/>
        <v>135534536</v>
      </c>
      <c r="M289" s="314">
        <f t="shared" si="46"/>
        <v>0</v>
      </c>
      <c r="N289" s="314">
        <f t="shared" si="46"/>
        <v>0</v>
      </c>
      <c r="O289" s="314">
        <f t="shared" si="46"/>
        <v>0</v>
      </c>
      <c r="P289" s="314">
        <f t="shared" si="46"/>
        <v>0</v>
      </c>
      <c r="Q289" s="314">
        <f t="shared" si="46"/>
        <v>0</v>
      </c>
      <c r="R289" s="314">
        <f t="shared" si="46"/>
        <v>0</v>
      </c>
      <c r="S289" s="314">
        <f t="shared" si="46"/>
        <v>0</v>
      </c>
      <c r="T289" s="314">
        <f t="shared" si="46"/>
        <v>0</v>
      </c>
      <c r="U289" s="314">
        <f t="shared" si="46"/>
        <v>0</v>
      </c>
      <c r="V289" s="314">
        <f t="shared" si="46"/>
        <v>0</v>
      </c>
      <c r="W289" s="314">
        <f t="shared" si="46"/>
        <v>0</v>
      </c>
      <c r="X289" s="314">
        <f t="shared" si="46"/>
        <v>0</v>
      </c>
      <c r="Y289" s="314">
        <f t="shared" si="46"/>
        <v>0</v>
      </c>
      <c r="Z289" s="314">
        <f t="shared" si="46"/>
        <v>0</v>
      </c>
      <c r="AA289" s="314">
        <f t="shared" si="46"/>
        <v>144573902</v>
      </c>
    </row>
    <row r="290" spans="1:27" ht="15">
      <c r="A290" s="5" t="s">
        <v>45</v>
      </c>
      <c r="B290" s="29" t="s">
        <v>44</v>
      </c>
      <c r="C290" s="5"/>
      <c r="D290" s="313"/>
      <c r="E290" s="313"/>
      <c r="F290" s="313"/>
      <c r="G290" s="313"/>
      <c r="H290" s="31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>
        <f aca="true" t="shared" si="47" ref="AA290:AA300">SUM(D290:Z290)</f>
        <v>0</v>
      </c>
    </row>
    <row r="291" spans="1:27" ht="15">
      <c r="A291" s="5" t="s">
        <v>47</v>
      </c>
      <c r="B291" s="16" t="s">
        <v>46</v>
      </c>
      <c r="C291" s="5"/>
      <c r="D291" s="313"/>
      <c r="E291" s="313"/>
      <c r="F291" s="313"/>
      <c r="G291" s="313"/>
      <c r="H291" s="31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>
        <f t="shared" si="47"/>
        <v>0</v>
      </c>
    </row>
    <row r="292" spans="1:27" ht="15">
      <c r="A292" s="5" t="s">
        <v>48</v>
      </c>
      <c r="B292" s="29" t="s">
        <v>312</v>
      </c>
      <c r="C292" s="5"/>
      <c r="D292" s="313"/>
      <c r="E292" s="313"/>
      <c r="F292" s="313"/>
      <c r="G292" s="313"/>
      <c r="H292" s="31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>
        <f t="shared" si="47"/>
        <v>0</v>
      </c>
    </row>
    <row r="293" spans="1:27" ht="15">
      <c r="A293" s="25" t="s">
        <v>48</v>
      </c>
      <c r="B293" s="25" t="s">
        <v>17</v>
      </c>
      <c r="C293" s="5"/>
      <c r="D293" s="313"/>
      <c r="E293" s="313"/>
      <c r="F293" s="313"/>
      <c r="G293" s="313"/>
      <c r="H293" s="31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>
        <f t="shared" si="47"/>
        <v>0</v>
      </c>
    </row>
    <row r="294" spans="1:27" ht="15">
      <c r="A294" s="5" t="s">
        <v>49</v>
      </c>
      <c r="B294" s="29" t="s">
        <v>313</v>
      </c>
      <c r="C294" s="5"/>
      <c r="D294" s="313"/>
      <c r="E294" s="313"/>
      <c r="F294" s="313"/>
      <c r="G294" s="313"/>
      <c r="H294" s="31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>
        <f t="shared" si="47"/>
        <v>0</v>
      </c>
    </row>
    <row r="295" spans="1:27" ht="15">
      <c r="A295" s="25" t="s">
        <v>49</v>
      </c>
      <c r="B295" s="25" t="s">
        <v>50</v>
      </c>
      <c r="C295" s="5"/>
      <c r="D295" s="313"/>
      <c r="E295" s="313"/>
      <c r="F295" s="313"/>
      <c r="G295" s="313"/>
      <c r="H295" s="31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>
        <f t="shared" si="47"/>
        <v>0</v>
      </c>
    </row>
    <row r="296" spans="1:27" ht="15">
      <c r="A296" s="25" t="s">
        <v>49</v>
      </c>
      <c r="B296" s="25" t="s">
        <v>51</v>
      </c>
      <c r="C296" s="5"/>
      <c r="D296" s="313"/>
      <c r="E296" s="313"/>
      <c r="F296" s="313"/>
      <c r="G296" s="313"/>
      <c r="H296" s="31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>
        <f t="shared" si="47"/>
        <v>0</v>
      </c>
    </row>
    <row r="297" spans="1:27" ht="15">
      <c r="A297" s="25" t="s">
        <v>49</v>
      </c>
      <c r="B297" s="25" t="s">
        <v>52</v>
      </c>
      <c r="C297" s="5"/>
      <c r="D297" s="313"/>
      <c r="E297" s="313"/>
      <c r="F297" s="313"/>
      <c r="G297" s="313"/>
      <c r="H297" s="31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>
        <f t="shared" si="47"/>
        <v>0</v>
      </c>
    </row>
    <row r="298" spans="1:27" ht="15">
      <c r="A298" s="25" t="s">
        <v>49</v>
      </c>
      <c r="B298" s="25" t="s">
        <v>17</v>
      </c>
      <c r="C298" s="5"/>
      <c r="D298" s="313"/>
      <c r="E298" s="313"/>
      <c r="F298" s="313"/>
      <c r="G298" s="313"/>
      <c r="H298" s="31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>
        <f t="shared" si="47"/>
        <v>0</v>
      </c>
    </row>
    <row r="299" spans="1:27" ht="15">
      <c r="A299" s="53" t="s">
        <v>53</v>
      </c>
      <c r="B299" s="52" t="s">
        <v>314</v>
      </c>
      <c r="C299" s="9"/>
      <c r="D299" s="314"/>
      <c r="E299" s="314"/>
      <c r="F299" s="314"/>
      <c r="G299" s="314"/>
      <c r="H299" s="314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>
        <f t="shared" si="47"/>
        <v>0</v>
      </c>
    </row>
    <row r="300" spans="1:27" ht="15">
      <c r="A300" s="53" t="s">
        <v>55</v>
      </c>
      <c r="B300" s="54" t="s">
        <v>54</v>
      </c>
      <c r="C300" s="5"/>
      <c r="D300" s="313"/>
      <c r="E300" s="313"/>
      <c r="F300" s="313"/>
      <c r="G300" s="313"/>
      <c r="H300" s="31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>
        <f t="shared" si="47"/>
        <v>0</v>
      </c>
    </row>
    <row r="301" spans="1:27" ht="15.75">
      <c r="A301" s="47" t="s">
        <v>56</v>
      </c>
      <c r="B301" s="51" t="s">
        <v>315</v>
      </c>
      <c r="C301" s="9"/>
      <c r="D301" s="314">
        <f>D300+D299+D289</f>
        <v>0</v>
      </c>
      <c r="E301" s="314">
        <f aca="true" t="shared" si="48" ref="E301:AA301">E300+E299+E289</f>
        <v>0</v>
      </c>
      <c r="F301" s="314">
        <f t="shared" si="48"/>
        <v>0</v>
      </c>
      <c r="G301" s="314">
        <f t="shared" si="48"/>
        <v>0</v>
      </c>
      <c r="H301" s="314">
        <f t="shared" si="48"/>
        <v>0</v>
      </c>
      <c r="I301" s="314">
        <f t="shared" si="48"/>
        <v>0</v>
      </c>
      <c r="J301" s="314">
        <f t="shared" si="48"/>
        <v>9039366</v>
      </c>
      <c r="K301" s="314">
        <f t="shared" si="48"/>
        <v>0</v>
      </c>
      <c r="L301" s="314">
        <f t="shared" si="48"/>
        <v>135534536</v>
      </c>
      <c r="M301" s="314">
        <f t="shared" si="48"/>
        <v>0</v>
      </c>
      <c r="N301" s="314">
        <f t="shared" si="48"/>
        <v>0</v>
      </c>
      <c r="O301" s="314">
        <f t="shared" si="48"/>
        <v>0</v>
      </c>
      <c r="P301" s="314">
        <f t="shared" si="48"/>
        <v>0</v>
      </c>
      <c r="Q301" s="314">
        <f t="shared" si="48"/>
        <v>0</v>
      </c>
      <c r="R301" s="314">
        <f t="shared" si="48"/>
        <v>0</v>
      </c>
      <c r="S301" s="314">
        <f t="shared" si="48"/>
        <v>0</v>
      </c>
      <c r="T301" s="314">
        <f t="shared" si="48"/>
        <v>0</v>
      </c>
      <c r="U301" s="314">
        <f t="shared" si="48"/>
        <v>0</v>
      </c>
      <c r="V301" s="314">
        <f t="shared" si="48"/>
        <v>0</v>
      </c>
      <c r="W301" s="314">
        <f t="shared" si="48"/>
        <v>0</v>
      </c>
      <c r="X301" s="314">
        <f t="shared" si="48"/>
        <v>0</v>
      </c>
      <c r="Y301" s="314">
        <f t="shared" si="48"/>
        <v>0</v>
      </c>
      <c r="Z301" s="314">
        <f t="shared" si="48"/>
        <v>0</v>
      </c>
      <c r="AA301" s="315">
        <f t="shared" si="48"/>
        <v>144573902</v>
      </c>
    </row>
    <row r="302" spans="1:27" s="162" customFormat="1" ht="15.75">
      <c r="A302" s="161"/>
      <c r="B302" s="161" t="s">
        <v>389</v>
      </c>
      <c r="C302" s="155"/>
      <c r="D302" s="194">
        <f>D301+D264</f>
        <v>246459032</v>
      </c>
      <c r="E302" s="194">
        <f aca="true" t="shared" si="49" ref="E302:Z302">E301+E264</f>
        <v>91284</v>
      </c>
      <c r="F302" s="194">
        <f t="shared" si="49"/>
        <v>270009</v>
      </c>
      <c r="G302" s="194">
        <f t="shared" si="49"/>
        <v>4741080</v>
      </c>
      <c r="H302" s="194">
        <f t="shared" si="49"/>
        <v>5080510</v>
      </c>
      <c r="I302" s="194">
        <f t="shared" si="49"/>
        <v>48523833</v>
      </c>
      <c r="J302" s="194">
        <f t="shared" si="49"/>
        <v>9753013</v>
      </c>
      <c r="K302" s="194">
        <f t="shared" si="49"/>
        <v>0</v>
      </c>
      <c r="L302" s="194">
        <f t="shared" si="49"/>
        <v>154289745</v>
      </c>
      <c r="M302" s="194">
        <f t="shared" si="49"/>
        <v>22007000</v>
      </c>
      <c r="N302" s="194">
        <f t="shared" si="49"/>
        <v>5176335</v>
      </c>
      <c r="O302" s="194">
        <f t="shared" si="49"/>
        <v>270000</v>
      </c>
      <c r="P302" s="194">
        <f t="shared" si="49"/>
        <v>18477798</v>
      </c>
      <c r="Q302" s="194">
        <f t="shared" si="49"/>
        <v>689762868</v>
      </c>
      <c r="R302" s="194">
        <f t="shared" si="49"/>
        <v>1896350</v>
      </c>
      <c r="S302" s="194">
        <f t="shared" si="49"/>
        <v>697651</v>
      </c>
      <c r="T302" s="194">
        <f t="shared" si="49"/>
        <v>5379577</v>
      </c>
      <c r="U302" s="194">
        <f>U301+U264</f>
        <v>15898</v>
      </c>
      <c r="V302" s="194">
        <f t="shared" si="49"/>
        <v>0</v>
      </c>
      <c r="W302" s="194">
        <f t="shared" si="49"/>
        <v>29263000</v>
      </c>
      <c r="X302" s="194">
        <f t="shared" si="49"/>
        <v>0</v>
      </c>
      <c r="Y302" s="194">
        <f t="shared" si="49"/>
        <v>1509486</v>
      </c>
      <c r="Z302" s="194">
        <f t="shared" si="49"/>
        <v>10754120</v>
      </c>
      <c r="AA302" s="194">
        <f>AA301+AA264</f>
        <v>1254418589</v>
      </c>
    </row>
    <row r="303" spans="1:27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8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316"/>
    </row>
    <row r="305" spans="1:27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ht="15">
      <c r="A307" s="4"/>
      <c r="B307" s="4"/>
      <c r="C307" s="4"/>
      <c r="D307" s="4"/>
      <c r="E307" s="163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</sheetData>
  <sheetProtection/>
  <mergeCells count="1">
    <mergeCell ref="A1:Y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7" r:id="rId1"/>
  <rowBreaks count="2" manualBreakCount="2">
    <brk id="100" max="26" man="1"/>
    <brk id="198" max="2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81"/>
  <sheetViews>
    <sheetView view="pageBreakPreview" zoomScale="120" zoomScaleSheetLayoutView="120" zoomScalePageLayoutView="0" workbookViewId="0" topLeftCell="A1">
      <selection activeCell="C10" sqref="C10"/>
    </sheetView>
  </sheetViews>
  <sheetFormatPr defaultColWidth="9.140625" defaultRowHeight="15"/>
  <cols>
    <col min="1" max="1" width="67.140625" style="0" customWidth="1"/>
    <col min="2" max="3" width="17.8515625" style="0" customWidth="1"/>
    <col min="4" max="4" width="17.28125" style="0" customWidth="1"/>
    <col min="5" max="5" width="20.421875" style="0" customWidth="1"/>
  </cols>
  <sheetData>
    <row r="1" spans="1:5" ht="15">
      <c r="A1" s="346" t="s">
        <v>1086</v>
      </c>
      <c r="B1" s="346"/>
      <c r="C1" s="346"/>
      <c r="D1" s="346"/>
      <c r="E1" s="346"/>
    </row>
    <row r="2" spans="1:5" ht="27.75" customHeight="1">
      <c r="A2" s="379" t="s">
        <v>1059</v>
      </c>
      <c r="B2" s="379"/>
      <c r="C2" s="379"/>
      <c r="D2" s="379"/>
      <c r="E2" s="379"/>
    </row>
    <row r="3" spans="1:5" ht="23.25" customHeight="1">
      <c r="A3" s="343" t="s">
        <v>990</v>
      </c>
      <c r="B3" s="356"/>
      <c r="C3" s="356"/>
      <c r="D3" s="356"/>
      <c r="E3" s="77"/>
    </row>
    <row r="5" ht="15">
      <c r="A5" t="s">
        <v>1013</v>
      </c>
    </row>
    <row r="6" spans="1:6" ht="39">
      <c r="A6" s="84" t="s">
        <v>537</v>
      </c>
      <c r="B6" s="79" t="s">
        <v>775</v>
      </c>
      <c r="C6" s="156" t="s">
        <v>949</v>
      </c>
      <c r="D6" s="79" t="s">
        <v>774</v>
      </c>
      <c r="E6" s="132" t="s">
        <v>586</v>
      </c>
      <c r="F6" s="4"/>
    </row>
    <row r="7" spans="1:6" ht="15">
      <c r="A7" s="100" t="s">
        <v>766</v>
      </c>
      <c r="B7" s="101">
        <v>2339300043</v>
      </c>
      <c r="C7" s="101">
        <v>22334643</v>
      </c>
      <c r="D7" s="101">
        <v>17999443</v>
      </c>
      <c r="E7" s="137">
        <f>B7+C7+D7</f>
        <v>2379634129</v>
      </c>
      <c r="F7" s="4"/>
    </row>
    <row r="8" spans="1:6" ht="15">
      <c r="A8" s="100" t="s">
        <v>767</v>
      </c>
      <c r="B8" s="101">
        <v>924784219</v>
      </c>
      <c r="C8" s="101">
        <v>116302845</v>
      </c>
      <c r="D8" s="101">
        <v>68757623</v>
      </c>
      <c r="E8" s="137">
        <f aca="true" t="shared" si="0" ref="E8:E25">B8+C8+D8</f>
        <v>1109844687</v>
      </c>
      <c r="F8" s="4"/>
    </row>
    <row r="9" spans="1:6" ht="15">
      <c r="A9" s="102" t="s">
        <v>768</v>
      </c>
      <c r="B9" s="103">
        <f>B7-B8</f>
        <v>1414515824</v>
      </c>
      <c r="C9" s="103">
        <f>C7-C8</f>
        <v>-93968202</v>
      </c>
      <c r="D9" s="103">
        <f>D7-D8</f>
        <v>-50758180</v>
      </c>
      <c r="E9" s="303">
        <f t="shared" si="0"/>
        <v>1269789442</v>
      </c>
      <c r="F9" s="4"/>
    </row>
    <row r="10" spans="1:6" ht="15">
      <c r="A10" s="100" t="s">
        <v>769</v>
      </c>
      <c r="B10" s="101">
        <v>936804288</v>
      </c>
      <c r="C10" s="101">
        <v>106636364</v>
      </c>
      <c r="D10" s="101">
        <v>57909958</v>
      </c>
      <c r="E10" s="137">
        <f t="shared" si="0"/>
        <v>1101350610</v>
      </c>
      <c r="F10" s="4"/>
    </row>
    <row r="11" spans="1:6" ht="15">
      <c r="A11" s="100" t="s">
        <v>770</v>
      </c>
      <c r="B11" s="101">
        <v>144573902</v>
      </c>
      <c r="C11" s="101"/>
      <c r="D11" s="101">
        <v>0</v>
      </c>
      <c r="E11" s="137">
        <f t="shared" si="0"/>
        <v>144573902</v>
      </c>
      <c r="F11" s="4"/>
    </row>
    <row r="12" spans="1:6" ht="15">
      <c r="A12" s="102" t="s">
        <v>771</v>
      </c>
      <c r="B12" s="103">
        <f>B10-B11</f>
        <v>792230386</v>
      </c>
      <c r="C12" s="103">
        <f>C10-C11</f>
        <v>106636364</v>
      </c>
      <c r="D12" s="103">
        <f>D10-D11</f>
        <v>57909958</v>
      </c>
      <c r="E12" s="137">
        <f t="shared" si="0"/>
        <v>956776708</v>
      </c>
      <c r="F12" s="4"/>
    </row>
    <row r="13" spans="1:6" ht="15">
      <c r="A13" s="128" t="s">
        <v>772</v>
      </c>
      <c r="B13" s="104">
        <f>B9+B12</f>
        <v>2206746210</v>
      </c>
      <c r="C13" s="104">
        <f>C9+C12</f>
        <v>12668162</v>
      </c>
      <c r="D13" s="104">
        <f>D9+D12</f>
        <v>7151778</v>
      </c>
      <c r="E13" s="302">
        <f>SUM(B13:D13)</f>
        <v>2226566150</v>
      </c>
      <c r="F13" s="4"/>
    </row>
    <row r="14" spans="1:6" ht="15">
      <c r="A14" s="100" t="s">
        <v>773</v>
      </c>
      <c r="B14" s="101">
        <v>0</v>
      </c>
      <c r="C14" s="101">
        <v>0</v>
      </c>
      <c r="D14" s="101">
        <v>0</v>
      </c>
      <c r="E14" s="137">
        <f t="shared" si="0"/>
        <v>0</v>
      </c>
      <c r="F14" s="4"/>
    </row>
    <row r="15" spans="1:6" ht="15">
      <c r="A15" s="100" t="s">
        <v>776</v>
      </c>
      <c r="B15" s="101">
        <v>0</v>
      </c>
      <c r="C15" s="101">
        <v>0</v>
      </c>
      <c r="D15" s="101">
        <v>0</v>
      </c>
      <c r="E15" s="137">
        <f t="shared" si="0"/>
        <v>0</v>
      </c>
      <c r="F15" s="4"/>
    </row>
    <row r="16" spans="1:6" ht="25.5">
      <c r="A16" s="102" t="s">
        <v>777</v>
      </c>
      <c r="B16" s="103">
        <f>B14-B15</f>
        <v>0</v>
      </c>
      <c r="C16" s="103">
        <f>C14-C15</f>
        <v>0</v>
      </c>
      <c r="D16" s="103">
        <f>D14-D15</f>
        <v>0</v>
      </c>
      <c r="E16" s="137">
        <f t="shared" si="0"/>
        <v>0</v>
      </c>
      <c r="F16" s="4"/>
    </row>
    <row r="17" spans="1:6" ht="15">
      <c r="A17" s="100" t="s">
        <v>778</v>
      </c>
      <c r="B17" s="101">
        <v>0</v>
      </c>
      <c r="C17" s="101">
        <v>0</v>
      </c>
      <c r="D17" s="101">
        <v>0</v>
      </c>
      <c r="E17" s="137">
        <f t="shared" si="0"/>
        <v>0</v>
      </c>
      <c r="F17" s="4"/>
    </row>
    <row r="18" spans="1:6" ht="15">
      <c r="A18" s="100" t="s">
        <v>779</v>
      </c>
      <c r="B18" s="101">
        <v>0</v>
      </c>
      <c r="C18" s="101">
        <v>0</v>
      </c>
      <c r="D18" s="101">
        <v>0</v>
      </c>
      <c r="E18" s="137">
        <f t="shared" si="0"/>
        <v>0</v>
      </c>
      <c r="F18" s="4"/>
    </row>
    <row r="19" spans="1:6" ht="25.5">
      <c r="A19" s="102" t="s">
        <v>780</v>
      </c>
      <c r="B19" s="103">
        <f>B17-B18</f>
        <v>0</v>
      </c>
      <c r="C19" s="103">
        <f>C17-C18</f>
        <v>0</v>
      </c>
      <c r="D19" s="103">
        <f>D17-D18</f>
        <v>0</v>
      </c>
      <c r="E19" s="137">
        <f t="shared" si="0"/>
        <v>0</v>
      </c>
      <c r="F19" s="4"/>
    </row>
    <row r="20" spans="1:6" ht="15">
      <c r="A20" s="133" t="s">
        <v>781</v>
      </c>
      <c r="B20" s="134">
        <f>B16+B19</f>
        <v>0</v>
      </c>
      <c r="C20" s="134">
        <f>C16+C19</f>
        <v>0</v>
      </c>
      <c r="D20" s="134">
        <f>D16+D19</f>
        <v>0</v>
      </c>
      <c r="E20" s="138">
        <f t="shared" si="0"/>
        <v>0</v>
      </c>
      <c r="F20" s="4"/>
    </row>
    <row r="21" spans="1:6" ht="15">
      <c r="A21" s="102" t="s">
        <v>782</v>
      </c>
      <c r="B21" s="103">
        <f>B13+B20</f>
        <v>2206746210</v>
      </c>
      <c r="C21" s="103">
        <f>C13+C20</f>
        <v>12668162</v>
      </c>
      <c r="D21" s="103">
        <f>D13+D20</f>
        <v>7151778</v>
      </c>
      <c r="E21" s="303">
        <f t="shared" si="0"/>
        <v>2226566150</v>
      </c>
      <c r="F21" s="4"/>
    </row>
    <row r="22" spans="1:6" ht="25.5">
      <c r="A22" s="128" t="s">
        <v>783</v>
      </c>
      <c r="B22" s="104">
        <v>1961983879</v>
      </c>
      <c r="C22" s="104">
        <v>335344</v>
      </c>
      <c r="D22" s="104">
        <v>48693</v>
      </c>
      <c r="E22" s="302">
        <f>SUM(B22:D22)</f>
        <v>1962367916</v>
      </c>
      <c r="F22" s="4"/>
    </row>
    <row r="23" spans="1:6" ht="15">
      <c r="A23" s="128" t="s">
        <v>784</v>
      </c>
      <c r="B23" s="104">
        <f>B13-B22</f>
        <v>244762331</v>
      </c>
      <c r="C23" s="104">
        <f>C13-C22</f>
        <v>12332818</v>
      </c>
      <c r="D23" s="104">
        <f>D13-D22</f>
        <v>7103085</v>
      </c>
      <c r="E23" s="302">
        <f>SUM(B23:D23)</f>
        <v>264198234</v>
      </c>
      <c r="F23" s="4"/>
    </row>
    <row r="24" spans="1:6" ht="25.5">
      <c r="A24" s="133" t="s">
        <v>785</v>
      </c>
      <c r="B24" s="134">
        <f>B20*0.1</f>
        <v>0</v>
      </c>
      <c r="C24" s="134">
        <f>C20*0.1</f>
        <v>0</v>
      </c>
      <c r="D24" s="134">
        <f>D20*0.1</f>
        <v>0</v>
      </c>
      <c r="E24" s="138">
        <f t="shared" si="0"/>
        <v>0</v>
      </c>
      <c r="F24" s="4"/>
    </row>
    <row r="25" spans="1:6" ht="25.5">
      <c r="A25" s="133" t="s">
        <v>786</v>
      </c>
      <c r="B25" s="134">
        <f>B20-B24</f>
        <v>0</v>
      </c>
      <c r="C25" s="134">
        <f>C20-C24</f>
        <v>0</v>
      </c>
      <c r="D25" s="134">
        <f>D20-D24</f>
        <v>0</v>
      </c>
      <c r="E25" s="138">
        <f t="shared" si="0"/>
        <v>0</v>
      </c>
      <c r="F25" s="4"/>
    </row>
    <row r="26" spans="1:6" ht="27" customHeight="1">
      <c r="A26" s="135" t="s">
        <v>787</v>
      </c>
      <c r="B26" s="106">
        <v>0</v>
      </c>
      <c r="C26" s="106">
        <v>0</v>
      </c>
      <c r="D26" s="106"/>
      <c r="E26" s="106">
        <f>SUM(B26:D26)</f>
        <v>0</v>
      </c>
      <c r="F26" s="4"/>
    </row>
    <row r="27" spans="1:6" ht="15">
      <c r="A27" s="4"/>
      <c r="B27" s="4"/>
      <c r="C27" s="4"/>
      <c r="D27" s="4"/>
      <c r="E27" s="4"/>
      <c r="F27" s="4"/>
    </row>
    <row r="28" spans="1:6" ht="15">
      <c r="A28" s="4"/>
      <c r="B28" s="4"/>
      <c r="C28" s="4"/>
      <c r="D28" s="4"/>
      <c r="E28" s="4"/>
      <c r="F28" s="4"/>
    </row>
    <row r="29" spans="1:6" ht="15">
      <c r="A29" s="4"/>
      <c r="B29" s="4"/>
      <c r="C29" s="4"/>
      <c r="D29" s="4"/>
      <c r="E29" s="4"/>
      <c r="F29" s="4"/>
    </row>
    <row r="30" spans="1:6" ht="15">
      <c r="A30" s="4"/>
      <c r="B30" s="4"/>
      <c r="C30" s="4"/>
      <c r="D30" s="4"/>
      <c r="E30" s="4"/>
      <c r="F30" s="4"/>
    </row>
    <row r="31" spans="1:6" ht="15">
      <c r="A31" s="4"/>
      <c r="B31" s="4"/>
      <c r="C31" s="4"/>
      <c r="D31" s="4"/>
      <c r="E31" s="4"/>
      <c r="F31" s="4"/>
    </row>
    <row r="32" spans="1:6" ht="15">
      <c r="A32" s="4"/>
      <c r="B32" s="4"/>
      <c r="C32" s="4"/>
      <c r="D32" s="4"/>
      <c r="E32" s="4"/>
      <c r="F32" s="4"/>
    </row>
    <row r="33" spans="1:6" ht="15">
      <c r="A33" s="4"/>
      <c r="B33" s="4"/>
      <c r="C33" s="4"/>
      <c r="D33" s="4"/>
      <c r="E33" s="4"/>
      <c r="F33" s="4"/>
    </row>
    <row r="34" spans="1:6" ht="15">
      <c r="A34" s="4"/>
      <c r="B34" s="4"/>
      <c r="C34" s="4"/>
      <c r="D34" s="4"/>
      <c r="E34" s="4"/>
      <c r="F34" s="4"/>
    </row>
    <row r="35" spans="1:6" ht="15">
      <c r="A35" s="4"/>
      <c r="B35" s="4"/>
      <c r="C35" s="4"/>
      <c r="D35" s="4"/>
      <c r="E35" s="4"/>
      <c r="F35" s="4"/>
    </row>
    <row r="36" spans="1:6" ht="15">
      <c r="A36" s="4"/>
      <c r="B36" s="4"/>
      <c r="C36" s="4"/>
      <c r="D36" s="4"/>
      <c r="E36" s="4"/>
      <c r="F36" s="4"/>
    </row>
    <row r="37" spans="1:6" ht="15">
      <c r="A37" s="4"/>
      <c r="B37" s="4"/>
      <c r="C37" s="4"/>
      <c r="D37" s="4"/>
      <c r="E37" s="4"/>
      <c r="F37" s="4"/>
    </row>
    <row r="38" spans="1:6" ht="15">
      <c r="A38" s="4"/>
      <c r="B38" s="4"/>
      <c r="C38" s="4"/>
      <c r="D38" s="4"/>
      <c r="E38" s="4"/>
      <c r="F38" s="4"/>
    </row>
    <row r="39" spans="1:6" ht="15">
      <c r="A39" s="4"/>
      <c r="B39" s="4"/>
      <c r="C39" s="4"/>
      <c r="D39" s="4"/>
      <c r="E39" s="4"/>
      <c r="F39" s="4"/>
    </row>
    <row r="40" spans="1:6" ht="15">
      <c r="A40" s="4"/>
      <c r="B40" s="4"/>
      <c r="C40" s="4"/>
      <c r="D40" s="4"/>
      <c r="E40" s="4"/>
      <c r="F40" s="4"/>
    </row>
    <row r="41" spans="1:6" ht="15">
      <c r="A41" s="4"/>
      <c r="B41" s="4"/>
      <c r="C41" s="4"/>
      <c r="D41" s="4"/>
      <c r="E41" s="4"/>
      <c r="F41" s="4"/>
    </row>
    <row r="42" spans="1:6" ht="15">
      <c r="A42" s="4"/>
      <c r="B42" s="4"/>
      <c r="C42" s="4"/>
      <c r="D42" s="4"/>
      <c r="E42" s="4"/>
      <c r="F42" s="4"/>
    </row>
    <row r="43" spans="1:6" ht="15">
      <c r="A43" s="4"/>
      <c r="B43" s="4"/>
      <c r="C43" s="4"/>
      <c r="D43" s="4"/>
      <c r="E43" s="4"/>
      <c r="F43" s="4"/>
    </row>
    <row r="44" spans="1:6" ht="15">
      <c r="A44" s="4"/>
      <c r="B44" s="4"/>
      <c r="C44" s="4"/>
      <c r="D44" s="4"/>
      <c r="E44" s="4"/>
      <c r="F44" s="4"/>
    </row>
    <row r="45" spans="1:6" ht="15">
      <c r="A45" s="4"/>
      <c r="B45" s="4"/>
      <c r="C45" s="4"/>
      <c r="D45" s="4"/>
      <c r="E45" s="4"/>
      <c r="F45" s="4"/>
    </row>
    <row r="46" spans="1:6" ht="15">
      <c r="A46" s="4"/>
      <c r="B46" s="4"/>
      <c r="C46" s="4"/>
      <c r="D46" s="4"/>
      <c r="E46" s="4"/>
      <c r="F46" s="4"/>
    </row>
    <row r="47" spans="1:6" ht="15">
      <c r="A47" s="4"/>
      <c r="B47" s="4"/>
      <c r="C47" s="4"/>
      <c r="D47" s="4"/>
      <c r="E47" s="4"/>
      <c r="F47" s="4"/>
    </row>
    <row r="48" spans="1:6" ht="15">
      <c r="A48" s="4"/>
      <c r="B48" s="4"/>
      <c r="C48" s="4"/>
      <c r="D48" s="4"/>
      <c r="E48" s="4"/>
      <c r="F48" s="4"/>
    </row>
    <row r="49" spans="1:6" ht="15">
      <c r="A49" s="4"/>
      <c r="B49" s="4"/>
      <c r="C49" s="4"/>
      <c r="D49" s="4"/>
      <c r="E49" s="4"/>
      <c r="F49" s="4"/>
    </row>
    <row r="50" spans="1:6" ht="15">
      <c r="A50" s="4"/>
      <c r="B50" s="4"/>
      <c r="C50" s="4"/>
      <c r="D50" s="4"/>
      <c r="E50" s="4"/>
      <c r="F50" s="4"/>
    </row>
    <row r="51" spans="1:6" ht="15">
      <c r="A51" s="4"/>
      <c r="B51" s="4"/>
      <c r="C51" s="4"/>
      <c r="D51" s="4"/>
      <c r="E51" s="4"/>
      <c r="F51" s="4"/>
    </row>
    <row r="52" spans="1:6" ht="15">
      <c r="A52" s="4"/>
      <c r="B52" s="4"/>
      <c r="C52" s="4"/>
      <c r="D52" s="4"/>
      <c r="E52" s="4"/>
      <c r="F52" s="4"/>
    </row>
    <row r="53" spans="1:6" ht="15">
      <c r="A53" s="4"/>
      <c r="B53" s="4"/>
      <c r="C53" s="4"/>
      <c r="D53" s="4"/>
      <c r="E53" s="4"/>
      <c r="F53" s="4"/>
    </row>
    <row r="54" spans="1:6" ht="15">
      <c r="A54" s="4"/>
      <c r="B54" s="4"/>
      <c r="C54" s="4"/>
      <c r="D54" s="4"/>
      <c r="E54" s="4"/>
      <c r="F54" s="4"/>
    </row>
    <row r="55" spans="1:6" ht="15">
      <c r="A55" s="4"/>
      <c r="B55" s="4"/>
      <c r="C55" s="4"/>
      <c r="D55" s="4"/>
      <c r="E55" s="4"/>
      <c r="F55" s="4"/>
    </row>
    <row r="56" spans="1:6" ht="15">
      <c r="A56" s="4"/>
      <c r="B56" s="4"/>
      <c r="C56" s="4"/>
      <c r="D56" s="4"/>
      <c r="E56" s="4"/>
      <c r="F56" s="4"/>
    </row>
    <row r="57" spans="1:6" ht="15">
      <c r="A57" s="4"/>
      <c r="B57" s="4"/>
      <c r="C57" s="4"/>
      <c r="D57" s="4"/>
      <c r="E57" s="4"/>
      <c r="F57" s="4"/>
    </row>
    <row r="58" spans="1:6" ht="15">
      <c r="A58" s="4"/>
      <c r="B58" s="4"/>
      <c r="C58" s="4"/>
      <c r="D58" s="4"/>
      <c r="E58" s="4"/>
      <c r="F58" s="4"/>
    </row>
    <row r="59" spans="1:6" ht="15">
      <c r="A59" s="4"/>
      <c r="B59" s="4"/>
      <c r="C59" s="4"/>
      <c r="D59" s="4"/>
      <c r="E59" s="4"/>
      <c r="F59" s="4"/>
    </row>
    <row r="60" spans="1:6" ht="15">
      <c r="A60" s="4"/>
      <c r="B60" s="4"/>
      <c r="C60" s="4"/>
      <c r="D60" s="4"/>
      <c r="E60" s="4"/>
      <c r="F60" s="4"/>
    </row>
    <row r="61" spans="1:6" ht="15">
      <c r="A61" s="4"/>
      <c r="B61" s="4"/>
      <c r="C61" s="4"/>
      <c r="D61" s="4"/>
      <c r="E61" s="4"/>
      <c r="F61" s="4"/>
    </row>
    <row r="62" spans="1:6" ht="15">
      <c r="A62" s="4"/>
      <c r="B62" s="4"/>
      <c r="C62" s="4"/>
      <c r="D62" s="4"/>
      <c r="E62" s="4"/>
      <c r="F62" s="4"/>
    </row>
    <row r="63" spans="1:6" ht="15">
      <c r="A63" s="4"/>
      <c r="B63" s="4"/>
      <c r="C63" s="4"/>
      <c r="D63" s="4"/>
      <c r="E63" s="4"/>
      <c r="F63" s="4"/>
    </row>
    <row r="64" spans="1:6" ht="15">
      <c r="A64" s="4"/>
      <c r="B64" s="4"/>
      <c r="C64" s="4"/>
      <c r="D64" s="4"/>
      <c r="E64" s="4"/>
      <c r="F64" s="4"/>
    </row>
    <row r="65" spans="1:6" ht="15">
      <c r="A65" s="4"/>
      <c r="B65" s="4"/>
      <c r="C65" s="4"/>
      <c r="D65" s="4"/>
      <c r="E65" s="4"/>
      <c r="F65" s="4"/>
    </row>
    <row r="66" spans="1:6" ht="15">
      <c r="A66" s="4"/>
      <c r="B66" s="4"/>
      <c r="C66" s="4"/>
      <c r="D66" s="4"/>
      <c r="E66" s="4"/>
      <c r="F66" s="4"/>
    </row>
    <row r="67" spans="1:6" ht="15">
      <c r="A67" s="4"/>
      <c r="B67" s="4"/>
      <c r="C67" s="4"/>
      <c r="D67" s="4"/>
      <c r="E67" s="4"/>
      <c r="F67" s="4"/>
    </row>
    <row r="68" spans="1:6" ht="15">
      <c r="A68" s="4"/>
      <c r="B68" s="4"/>
      <c r="C68" s="4"/>
      <c r="D68" s="4"/>
      <c r="E68" s="4"/>
      <c r="F68" s="4"/>
    </row>
    <row r="69" spans="1:6" ht="15">
      <c r="A69" s="4"/>
      <c r="B69" s="4"/>
      <c r="C69" s="4"/>
      <c r="D69" s="4"/>
      <c r="E69" s="4"/>
      <c r="F69" s="4"/>
    </row>
    <row r="70" spans="1:6" ht="15">
      <c r="A70" s="4"/>
      <c r="B70" s="4"/>
      <c r="C70" s="4"/>
      <c r="D70" s="4"/>
      <c r="E70" s="4"/>
      <c r="F70" s="4"/>
    </row>
    <row r="71" spans="1:6" ht="15">
      <c r="A71" s="4"/>
      <c r="B71" s="4"/>
      <c r="C71" s="4"/>
      <c r="D71" s="4"/>
      <c r="E71" s="4"/>
      <c r="F71" s="4"/>
    </row>
    <row r="72" spans="1:6" ht="15">
      <c r="A72" s="4"/>
      <c r="B72" s="4"/>
      <c r="C72" s="4"/>
      <c r="D72" s="4"/>
      <c r="E72" s="4"/>
      <c r="F72" s="4"/>
    </row>
    <row r="73" spans="1:6" ht="15">
      <c r="A73" s="4"/>
      <c r="B73" s="4"/>
      <c r="C73" s="4"/>
      <c r="D73" s="4"/>
      <c r="E73" s="4"/>
      <c r="F73" s="4"/>
    </row>
    <row r="74" spans="1:6" ht="15">
      <c r="A74" s="4"/>
      <c r="B74" s="4"/>
      <c r="C74" s="4"/>
      <c r="D74" s="4"/>
      <c r="E74" s="4"/>
      <c r="F74" s="4"/>
    </row>
    <row r="75" spans="1:6" ht="15">
      <c r="A75" s="4"/>
      <c r="B75" s="4"/>
      <c r="C75" s="4"/>
      <c r="D75" s="4"/>
      <c r="E75" s="4"/>
      <c r="F75" s="4"/>
    </row>
    <row r="76" spans="1:6" ht="15">
      <c r="A76" s="4"/>
      <c r="B76" s="4"/>
      <c r="C76" s="4"/>
      <c r="D76" s="4"/>
      <c r="E76" s="4"/>
      <c r="F76" s="4"/>
    </row>
    <row r="77" spans="1:6" ht="15">
      <c r="A77" s="4"/>
      <c r="B77" s="4"/>
      <c r="C77" s="4"/>
      <c r="D77" s="4"/>
      <c r="E77" s="4"/>
      <c r="F77" s="4"/>
    </row>
    <row r="78" spans="1:6" ht="15">
      <c r="A78" s="4"/>
      <c r="B78" s="4"/>
      <c r="C78" s="4"/>
      <c r="D78" s="4"/>
      <c r="E78" s="4"/>
      <c r="F78" s="4"/>
    </row>
    <row r="79" spans="1:6" ht="15">
      <c r="A79" s="4"/>
      <c r="B79" s="4"/>
      <c r="C79" s="4"/>
      <c r="D79" s="4"/>
      <c r="E79" s="4"/>
      <c r="F79" s="4"/>
    </row>
    <row r="80" spans="1:6" ht="15">
      <c r="A80" s="4"/>
      <c r="B80" s="4"/>
      <c r="C80" s="4"/>
      <c r="D80" s="4"/>
      <c r="E80" s="4"/>
      <c r="F80" s="4"/>
    </row>
    <row r="81" spans="1:6" ht="15">
      <c r="A81" s="4"/>
      <c r="B81" s="4"/>
      <c r="C81" s="4"/>
      <c r="D81" s="4"/>
      <c r="E81" s="4"/>
      <c r="F81" s="4"/>
    </row>
  </sheetData>
  <sheetProtection/>
  <mergeCells count="3">
    <mergeCell ref="A2:E2"/>
    <mergeCell ref="A3:D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38"/>
  <sheetViews>
    <sheetView view="pageBreakPreview" zoomScale="140" zoomScaleSheetLayoutView="140" zoomScalePageLayoutView="0" workbookViewId="0" topLeftCell="A1">
      <selection activeCell="A1" sqref="A1:D1"/>
    </sheetView>
  </sheetViews>
  <sheetFormatPr defaultColWidth="9.140625" defaultRowHeight="15"/>
  <cols>
    <col min="1" max="1" width="65.00390625" style="0" customWidth="1"/>
    <col min="2" max="2" width="14.8515625" style="0" bestFit="1" customWidth="1"/>
    <col min="3" max="3" width="14.421875" style="0" customWidth="1"/>
    <col min="4" max="4" width="14.8515625" style="0" bestFit="1" customWidth="1"/>
  </cols>
  <sheetData>
    <row r="1" spans="1:4" ht="15">
      <c r="A1" s="346" t="s">
        <v>1087</v>
      </c>
      <c r="B1" s="346"/>
      <c r="C1" s="346"/>
      <c r="D1" s="346"/>
    </row>
    <row r="2" spans="1:4" ht="21" customHeight="1">
      <c r="A2" s="379" t="s">
        <v>1059</v>
      </c>
      <c r="B2" s="380"/>
      <c r="C2" s="380"/>
      <c r="D2" s="380"/>
    </row>
    <row r="3" spans="1:4" ht="21" customHeight="1">
      <c r="A3" s="343" t="s">
        <v>989</v>
      </c>
      <c r="B3" s="380"/>
      <c r="C3" s="380"/>
      <c r="D3" s="380"/>
    </row>
    <row r="4" spans="1:4" ht="18">
      <c r="A4" s="153" t="s">
        <v>1013</v>
      </c>
      <c r="B4" s="131"/>
      <c r="C4" s="131"/>
      <c r="D4" s="131"/>
    </row>
    <row r="5" spans="1:4" ht="15">
      <c r="A5" s="4" t="s">
        <v>732</v>
      </c>
      <c r="B5" s="4"/>
      <c r="C5" s="154" t="s">
        <v>1013</v>
      </c>
      <c r="D5" s="4"/>
    </row>
    <row r="6" spans="1:4" ht="38.25">
      <c r="A6" s="49" t="s">
        <v>537</v>
      </c>
      <c r="B6" s="130" t="s">
        <v>1062</v>
      </c>
      <c r="C6" s="130" t="s">
        <v>705</v>
      </c>
      <c r="D6" s="130" t="s">
        <v>1063</v>
      </c>
    </row>
    <row r="7" spans="1:4" ht="15">
      <c r="A7" s="100" t="s">
        <v>733</v>
      </c>
      <c r="B7" s="101">
        <v>231791644</v>
      </c>
      <c r="C7" s="101">
        <f>+C7:CC7:C32</f>
        <v>0</v>
      </c>
      <c r="D7" s="101">
        <v>256230248</v>
      </c>
    </row>
    <row r="8" spans="1:4" ht="30">
      <c r="A8" s="100" t="s">
        <v>734</v>
      </c>
      <c r="B8" s="101">
        <v>39368035</v>
      </c>
      <c r="C8" s="101">
        <f>+C8:CC8:C33</f>
        <v>0</v>
      </c>
      <c r="D8" s="101">
        <v>38395252</v>
      </c>
    </row>
    <row r="9" spans="1:4" ht="15">
      <c r="A9" s="100" t="s">
        <v>735</v>
      </c>
      <c r="B9" s="101">
        <v>829000</v>
      </c>
      <c r="C9" s="101">
        <f>+C9:CC9:C34</f>
        <v>0</v>
      </c>
      <c r="D9" s="101">
        <v>2593750</v>
      </c>
    </row>
    <row r="10" spans="1:4" ht="25.5">
      <c r="A10" s="102" t="s">
        <v>1042</v>
      </c>
      <c r="B10" s="103">
        <f>SUM(B7:B9)</f>
        <v>271988679</v>
      </c>
      <c r="C10" s="101">
        <f>+C10:CC10:C35</f>
        <v>0</v>
      </c>
      <c r="D10" s="103">
        <f>SUM(D7:D9)</f>
        <v>297219250</v>
      </c>
    </row>
    <row r="11" spans="1:4" ht="30">
      <c r="A11" s="100" t="s">
        <v>740</v>
      </c>
      <c r="B11" s="101">
        <v>217244088</v>
      </c>
      <c r="C11" s="101">
        <f>+C11:CC11:C37</f>
        <v>0</v>
      </c>
      <c r="D11" s="101">
        <v>213537278</v>
      </c>
    </row>
    <row r="12" spans="1:4" ht="30">
      <c r="A12" s="100" t="s">
        <v>741</v>
      </c>
      <c r="B12" s="101">
        <v>20632216</v>
      </c>
      <c r="C12" s="101">
        <f>+C12:CC12:C38</f>
        <v>0</v>
      </c>
      <c r="D12" s="101">
        <v>18408292</v>
      </c>
    </row>
    <row r="13" spans="1:4" ht="30">
      <c r="A13" s="100" t="s">
        <v>1009</v>
      </c>
      <c r="B13" s="101">
        <v>8772174</v>
      </c>
      <c r="C13" s="101">
        <f>+C13:CC13:C39</f>
        <v>0</v>
      </c>
      <c r="D13" s="101">
        <v>1318526</v>
      </c>
    </row>
    <row r="14" spans="1:4" ht="15">
      <c r="A14" s="100" t="s">
        <v>1010</v>
      </c>
      <c r="B14" s="101">
        <v>72406834</v>
      </c>
      <c r="C14" s="101">
        <f>+C14:CC14:C40</f>
        <v>0</v>
      </c>
      <c r="D14" s="101">
        <v>575539859</v>
      </c>
    </row>
    <row r="15" spans="1:4" ht="25.5">
      <c r="A15" s="102" t="s">
        <v>742</v>
      </c>
      <c r="B15" s="103">
        <v>319055312</v>
      </c>
      <c r="C15" s="101">
        <f>+C15:CC15:C41</f>
        <v>0</v>
      </c>
      <c r="D15" s="103">
        <f>SUM(D11:D14)</f>
        <v>808803955</v>
      </c>
    </row>
    <row r="16" spans="1:4" ht="15">
      <c r="A16" s="100" t="s">
        <v>1028</v>
      </c>
      <c r="B16" s="101">
        <v>2158468</v>
      </c>
      <c r="C16" s="101">
        <f>+C16:CC16:C42</f>
        <v>0</v>
      </c>
      <c r="D16" s="101">
        <v>2261723</v>
      </c>
    </row>
    <row r="17" spans="1:4" ht="15">
      <c r="A17" s="100" t="s">
        <v>1029</v>
      </c>
      <c r="B17" s="101">
        <v>97518356</v>
      </c>
      <c r="C17" s="101">
        <f>+C17:CC17:C43</f>
        <v>0</v>
      </c>
      <c r="D17" s="101">
        <v>100710411</v>
      </c>
    </row>
    <row r="18" spans="1:4" ht="15">
      <c r="A18" s="100" t="s">
        <v>1030</v>
      </c>
      <c r="B18" s="101"/>
      <c r="C18" s="101">
        <f>+C18:CC18:C44</f>
        <v>0</v>
      </c>
      <c r="D18" s="101"/>
    </row>
    <row r="19" spans="1:4" ht="15">
      <c r="A19" s="100" t="s">
        <v>1031</v>
      </c>
      <c r="B19" s="101">
        <v>1817777</v>
      </c>
      <c r="C19" s="101">
        <f>+C19:CC19:C45</f>
        <v>0</v>
      </c>
      <c r="D19" s="101">
        <v>1620236</v>
      </c>
    </row>
    <row r="20" spans="1:4" ht="15">
      <c r="A20" s="102" t="s">
        <v>1041</v>
      </c>
      <c r="B20" s="103">
        <f>SUM(B16:B19)</f>
        <v>101494601</v>
      </c>
      <c r="C20" s="101">
        <f>+C20:CC20:C46</f>
        <v>0</v>
      </c>
      <c r="D20" s="103">
        <f>SUM(D16:D19)</f>
        <v>104592370</v>
      </c>
    </row>
    <row r="21" spans="1:4" ht="15">
      <c r="A21" s="100" t="s">
        <v>1032</v>
      </c>
      <c r="B21" s="101">
        <v>13870922</v>
      </c>
      <c r="C21" s="101">
        <f>+C21:CC21:C47</f>
        <v>0</v>
      </c>
      <c r="D21" s="101">
        <v>20626930</v>
      </c>
    </row>
    <row r="22" spans="1:4" ht="15">
      <c r="A22" s="100" t="s">
        <v>1033</v>
      </c>
      <c r="B22" s="101">
        <v>28568847</v>
      </c>
      <c r="C22" s="101">
        <f>+C22:CC22:C48</f>
        <v>0</v>
      </c>
      <c r="D22" s="101">
        <v>32479523</v>
      </c>
    </row>
    <row r="23" spans="1:4" ht="15">
      <c r="A23" s="100" t="s">
        <v>1034</v>
      </c>
      <c r="B23" s="101">
        <v>8554099</v>
      </c>
      <c r="C23" s="101">
        <f>+C23:CC23:C49</f>
        <v>0</v>
      </c>
      <c r="D23" s="101">
        <v>9173130</v>
      </c>
    </row>
    <row r="24" spans="1:4" ht="15">
      <c r="A24" s="102" t="s">
        <v>1040</v>
      </c>
      <c r="B24" s="103">
        <f>SUM(B21:B23)</f>
        <v>50993868</v>
      </c>
      <c r="C24" s="101">
        <f>+C24:CC24:C50</f>
        <v>0</v>
      </c>
      <c r="D24" s="103">
        <f>SUM(D21:D23)</f>
        <v>62279583</v>
      </c>
    </row>
    <row r="25" spans="1:4" ht="15">
      <c r="A25" s="102" t="s">
        <v>752</v>
      </c>
      <c r="B25" s="103">
        <v>111363950</v>
      </c>
      <c r="C25" s="101">
        <f>+C25:CC25:C51</f>
        <v>0</v>
      </c>
      <c r="D25" s="103">
        <v>101597294</v>
      </c>
    </row>
    <row r="26" spans="1:4" ht="15">
      <c r="A26" s="102" t="s">
        <v>753</v>
      </c>
      <c r="B26" s="103">
        <v>879783090</v>
      </c>
      <c r="C26" s="101">
        <f>+C26:CC26:C52</f>
        <v>0</v>
      </c>
      <c r="D26" s="103">
        <v>525795539</v>
      </c>
    </row>
    <row r="27" spans="1:4" ht="25.5">
      <c r="A27" s="102" t="s">
        <v>754</v>
      </c>
      <c r="B27" s="103">
        <v>-552591518</v>
      </c>
      <c r="C27" s="101">
        <f>+C27:CC27:C53</f>
        <v>0</v>
      </c>
      <c r="D27" s="103">
        <v>311758419</v>
      </c>
    </row>
    <row r="28" spans="1:4" ht="15">
      <c r="A28" s="100" t="s">
        <v>1035</v>
      </c>
      <c r="B28" s="101">
        <v>0</v>
      </c>
      <c r="C28" s="101">
        <f>+C28:CC28:C54</f>
        <v>0</v>
      </c>
      <c r="D28" s="101"/>
    </row>
    <row r="29" spans="1:4" ht="30">
      <c r="A29" s="100" t="s">
        <v>1036</v>
      </c>
      <c r="B29" s="101">
        <v>0</v>
      </c>
      <c r="C29" s="101">
        <f>+C29:CC29:C55</f>
        <v>0</v>
      </c>
      <c r="D29" s="101"/>
    </row>
    <row r="30" spans="1:4" ht="30">
      <c r="A30" s="100" t="s">
        <v>1037</v>
      </c>
      <c r="B30" s="101">
        <v>0</v>
      </c>
      <c r="C30" s="101">
        <v>0</v>
      </c>
      <c r="D30" s="101"/>
    </row>
    <row r="31" spans="1:4" ht="30">
      <c r="A31" s="100" t="s">
        <v>1039</v>
      </c>
      <c r="B31" s="101">
        <v>121633</v>
      </c>
      <c r="C31" s="101">
        <f>+C31:CC31:C56</f>
        <v>0</v>
      </c>
      <c r="D31" s="101">
        <v>31848</v>
      </c>
    </row>
    <row r="32" spans="1:4" ht="25.5">
      <c r="A32" s="102" t="s">
        <v>1038</v>
      </c>
      <c r="B32" s="103">
        <f>SUM(B28:B31)</f>
        <v>121633</v>
      </c>
      <c r="C32" s="101">
        <f>+C32:CC32:C58</f>
        <v>0</v>
      </c>
      <c r="D32" s="103">
        <v>31848</v>
      </c>
    </row>
    <row r="33" spans="1:4" ht="30">
      <c r="A33" s="100" t="s">
        <v>1043</v>
      </c>
      <c r="B33" s="101">
        <v>0</v>
      </c>
      <c r="C33" s="101">
        <f>+C33:CC33:C59</f>
        <v>0</v>
      </c>
      <c r="D33" s="101"/>
    </row>
    <row r="34" spans="1:4" ht="15">
      <c r="A34" s="100" t="s">
        <v>1044</v>
      </c>
      <c r="B34" s="101">
        <v>7857</v>
      </c>
      <c r="C34" s="101">
        <v>0</v>
      </c>
      <c r="D34" s="101">
        <v>4666</v>
      </c>
    </row>
    <row r="35" spans="1:4" ht="15">
      <c r="A35" s="102" t="s">
        <v>1045</v>
      </c>
      <c r="B35" s="103">
        <f>SUM(B33:B34)</f>
        <v>7857</v>
      </c>
      <c r="C35" s="101">
        <f>+C35:CC35:C63</f>
        <v>0</v>
      </c>
      <c r="D35" s="103">
        <v>4666</v>
      </c>
    </row>
    <row r="36" spans="1:4" ht="15">
      <c r="A36" s="102" t="s">
        <v>1046</v>
      </c>
      <c r="B36" s="103">
        <f>B32-B35</f>
        <v>113776</v>
      </c>
      <c r="C36" s="101">
        <f>+C36:CC36:C64</f>
        <v>0</v>
      </c>
      <c r="D36" s="103">
        <v>27182</v>
      </c>
    </row>
    <row r="37" spans="1:4" ht="15">
      <c r="A37" s="102" t="s">
        <v>1047</v>
      </c>
      <c r="B37" s="103">
        <v>-552477742</v>
      </c>
      <c r="C37" s="101">
        <f>+C37:CC37:C65</f>
        <v>0</v>
      </c>
      <c r="D37" s="103">
        <v>311785601</v>
      </c>
    </row>
    <row r="38" spans="1:4" ht="15">
      <c r="A38" s="4"/>
      <c r="B38" s="4"/>
      <c r="C38" s="4"/>
      <c r="D38" s="4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9"/>
  <sheetViews>
    <sheetView view="pageBreakPreview" zoomScale="120" zoomScaleSheetLayoutView="120" zoomScalePageLayoutView="0" workbookViewId="0" topLeftCell="A1">
      <selection activeCell="A1" sqref="A1:G1"/>
    </sheetView>
  </sheetViews>
  <sheetFormatPr defaultColWidth="9.140625" defaultRowHeight="15"/>
  <cols>
    <col min="1" max="1" width="65.00390625" style="0" customWidth="1"/>
    <col min="2" max="2" width="14.00390625" style="0" bestFit="1" customWidth="1"/>
    <col min="3" max="3" width="14.421875" style="0" customWidth="1"/>
    <col min="4" max="4" width="14.28125" style="0" customWidth="1"/>
    <col min="5" max="5" width="13.28125" style="0" customWidth="1"/>
    <col min="6" max="6" width="14.140625" style="0" customWidth="1"/>
    <col min="7" max="7" width="12.57421875" style="0" bestFit="1" customWidth="1"/>
  </cols>
  <sheetData>
    <row r="1" spans="1:7" ht="15">
      <c r="A1" s="350" t="s">
        <v>1087</v>
      </c>
      <c r="B1" s="350"/>
      <c r="C1" s="350"/>
      <c r="D1" s="350"/>
      <c r="E1" s="350"/>
      <c r="F1" s="350"/>
      <c r="G1" s="350"/>
    </row>
    <row r="2" spans="1:4" ht="21" customHeight="1">
      <c r="A2" s="379" t="s">
        <v>1059</v>
      </c>
      <c r="B2" s="380"/>
      <c r="C2" s="380"/>
      <c r="D2" s="380"/>
    </row>
    <row r="3" spans="1:4" ht="21" customHeight="1">
      <c r="A3" s="343" t="s">
        <v>989</v>
      </c>
      <c r="B3" s="380"/>
      <c r="C3" s="380"/>
      <c r="D3" s="380"/>
    </row>
    <row r="4" spans="1:7" ht="18">
      <c r="A4" s="77"/>
      <c r="B4" s="131"/>
      <c r="C4" s="131"/>
      <c r="D4" s="131"/>
      <c r="F4" s="382"/>
      <c r="G4" s="382"/>
    </row>
    <row r="5" spans="1:7" ht="15">
      <c r="A5" s="48" t="s">
        <v>564</v>
      </c>
      <c r="B5" s="381" t="s">
        <v>948</v>
      </c>
      <c r="C5" s="347"/>
      <c r="D5" s="349"/>
      <c r="E5" s="381" t="s">
        <v>774</v>
      </c>
      <c r="F5" s="347"/>
      <c r="G5" s="349"/>
    </row>
    <row r="6" spans="1:7" ht="38.25">
      <c r="A6" s="49" t="s">
        <v>537</v>
      </c>
      <c r="B6" s="307" t="s">
        <v>1064</v>
      </c>
      <c r="C6" s="187" t="s">
        <v>705</v>
      </c>
      <c r="D6" s="172" t="s">
        <v>1065</v>
      </c>
      <c r="E6" s="130" t="s">
        <v>1064</v>
      </c>
      <c r="F6" s="130" t="s">
        <v>705</v>
      </c>
      <c r="G6" s="130" t="s">
        <v>1065</v>
      </c>
    </row>
    <row r="7" spans="1:7" ht="15">
      <c r="A7" s="304" t="s">
        <v>733</v>
      </c>
      <c r="B7" s="101">
        <v>0</v>
      </c>
      <c r="C7" s="188"/>
      <c r="D7" s="174"/>
      <c r="E7" s="101"/>
      <c r="F7" s="101"/>
      <c r="G7" s="101"/>
    </row>
    <row r="8" spans="1:7" ht="30">
      <c r="A8" s="304" t="s">
        <v>734</v>
      </c>
      <c r="B8" s="101">
        <v>1835086</v>
      </c>
      <c r="C8" s="188"/>
      <c r="D8" s="174">
        <v>2302215</v>
      </c>
      <c r="E8" s="101">
        <v>11594452</v>
      </c>
      <c r="F8" s="101"/>
      <c r="G8" s="101">
        <v>11735765</v>
      </c>
    </row>
    <row r="9" spans="1:7" ht="15">
      <c r="A9" s="304" t="s">
        <v>735</v>
      </c>
      <c r="B9" s="101"/>
      <c r="C9" s="188"/>
      <c r="D9" s="174"/>
      <c r="E9" s="101"/>
      <c r="F9" s="101"/>
      <c r="G9" s="101"/>
    </row>
    <row r="10" spans="1:7" ht="25.5">
      <c r="A10" s="305" t="s">
        <v>736</v>
      </c>
      <c r="B10" s="103">
        <f>SUM(B7:B9)</f>
        <v>1835086</v>
      </c>
      <c r="C10" s="177"/>
      <c r="D10" s="175">
        <v>2302215</v>
      </c>
      <c r="E10" s="103">
        <f>SUM(E7:E9)</f>
        <v>11594452</v>
      </c>
      <c r="F10" s="177"/>
      <c r="G10" s="103">
        <v>11735765</v>
      </c>
    </row>
    <row r="11" spans="1:7" ht="15">
      <c r="A11" s="304" t="s">
        <v>737</v>
      </c>
      <c r="B11" s="101"/>
      <c r="C11" s="188"/>
      <c r="D11" s="174"/>
      <c r="E11" s="101"/>
      <c r="F11" s="101"/>
      <c r="G11" s="101"/>
    </row>
    <row r="12" spans="1:7" ht="15">
      <c r="A12" s="304" t="s">
        <v>738</v>
      </c>
      <c r="B12" s="101"/>
      <c r="C12" s="188"/>
      <c r="D12" s="174"/>
      <c r="E12" s="101"/>
      <c r="F12" s="101"/>
      <c r="G12" s="101"/>
    </row>
    <row r="13" spans="1:7" ht="25.5">
      <c r="A13" s="305" t="s">
        <v>739</v>
      </c>
      <c r="B13" s="103"/>
      <c r="C13" s="177"/>
      <c r="D13" s="175"/>
      <c r="E13" s="103"/>
      <c r="F13" s="103"/>
      <c r="G13" s="103"/>
    </row>
    <row r="14" spans="1:7" ht="30">
      <c r="A14" s="304" t="s">
        <v>740</v>
      </c>
      <c r="B14" s="101">
        <v>91230521</v>
      </c>
      <c r="C14" s="188"/>
      <c r="D14" s="174">
        <v>89952172</v>
      </c>
      <c r="E14" s="101">
        <v>57845093</v>
      </c>
      <c r="F14" s="101"/>
      <c r="G14" s="101">
        <v>45582364</v>
      </c>
    </row>
    <row r="15" spans="1:7" ht="30">
      <c r="A15" s="304" t="s">
        <v>741</v>
      </c>
      <c r="B15" s="101">
        <v>13679646</v>
      </c>
      <c r="C15" s="188"/>
      <c r="D15" s="174">
        <v>19699865</v>
      </c>
      <c r="E15" s="101">
        <v>5090000</v>
      </c>
      <c r="F15" s="101"/>
      <c r="G15" s="101">
        <v>3600000</v>
      </c>
    </row>
    <row r="16" spans="1:7" ht="30">
      <c r="A16" s="304" t="s">
        <v>1050</v>
      </c>
      <c r="B16" s="101">
        <v>0</v>
      </c>
      <c r="C16" s="188"/>
      <c r="D16" s="190"/>
      <c r="E16" s="101">
        <v>0</v>
      </c>
      <c r="F16" s="101"/>
      <c r="G16" s="101">
        <v>1980662</v>
      </c>
    </row>
    <row r="17" spans="1:7" ht="15">
      <c r="A17" s="304" t="s">
        <v>1051</v>
      </c>
      <c r="B17" s="101">
        <v>930437</v>
      </c>
      <c r="C17" s="189"/>
      <c r="D17" s="174">
        <v>135556</v>
      </c>
      <c r="E17" s="101">
        <v>2055048</v>
      </c>
      <c r="F17" s="101"/>
      <c r="G17" s="101"/>
    </row>
    <row r="18" spans="1:7" ht="25.5">
      <c r="A18" s="305" t="s">
        <v>742</v>
      </c>
      <c r="B18" s="103">
        <f>SUM(B14:B17)</f>
        <v>105840604</v>
      </c>
      <c r="C18" s="306">
        <f>SUM(C14:C16)</f>
        <v>0</v>
      </c>
      <c r="D18" s="175">
        <v>109787593</v>
      </c>
      <c r="E18" s="103">
        <f>SUM(E14:E17)</f>
        <v>64990141</v>
      </c>
      <c r="F18" s="103"/>
      <c r="G18" s="103">
        <v>51163026</v>
      </c>
    </row>
    <row r="19" spans="1:7" ht="15">
      <c r="A19" s="304" t="s">
        <v>743</v>
      </c>
      <c r="B19" s="101">
        <v>1845506</v>
      </c>
      <c r="C19" s="188"/>
      <c r="D19" s="191">
        <v>1933291</v>
      </c>
      <c r="E19" s="101">
        <v>1389347</v>
      </c>
      <c r="F19" s="101"/>
      <c r="G19" s="101">
        <v>1055899</v>
      </c>
    </row>
    <row r="20" spans="1:7" ht="15">
      <c r="A20" s="304" t="s">
        <v>744</v>
      </c>
      <c r="B20" s="101">
        <v>15088666</v>
      </c>
      <c r="C20" s="188"/>
      <c r="D20" s="174">
        <v>13413261</v>
      </c>
      <c r="E20" s="101">
        <v>36685620</v>
      </c>
      <c r="F20" s="101"/>
      <c r="G20" s="101">
        <v>32065040</v>
      </c>
    </row>
    <row r="21" spans="1:7" ht="15">
      <c r="A21" s="304" t="s">
        <v>745</v>
      </c>
      <c r="B21" s="101"/>
      <c r="C21" s="188"/>
      <c r="D21" s="174"/>
      <c r="E21" s="101"/>
      <c r="F21" s="101"/>
      <c r="G21" s="101"/>
    </row>
    <row r="22" spans="1:7" ht="15">
      <c r="A22" s="304" t="s">
        <v>746</v>
      </c>
      <c r="B22" s="101">
        <v>55341</v>
      </c>
      <c r="C22" s="188"/>
      <c r="D22" s="174">
        <v>624</v>
      </c>
      <c r="E22" s="101">
        <v>2000</v>
      </c>
      <c r="F22" s="101"/>
      <c r="G22" s="101"/>
    </row>
    <row r="23" spans="1:7" ht="25.5">
      <c r="A23" s="305" t="s">
        <v>747</v>
      </c>
      <c r="B23" s="103">
        <f>SUM(B19:B22)</f>
        <v>16989513</v>
      </c>
      <c r="C23" s="177"/>
      <c r="D23" s="175">
        <v>15347176</v>
      </c>
      <c r="E23" s="103">
        <f>SUM(E19:E22)</f>
        <v>38076967</v>
      </c>
      <c r="F23" s="103"/>
      <c r="G23" s="103">
        <v>33120939</v>
      </c>
    </row>
    <row r="24" spans="1:7" ht="15">
      <c r="A24" s="304" t="s">
        <v>748</v>
      </c>
      <c r="B24" s="101">
        <v>54391131</v>
      </c>
      <c r="C24" s="188"/>
      <c r="D24" s="174">
        <v>67695879</v>
      </c>
      <c r="E24" s="101">
        <v>14780629</v>
      </c>
      <c r="F24" s="101"/>
      <c r="G24" s="101">
        <v>15392891</v>
      </c>
    </row>
    <row r="25" spans="1:7" ht="15">
      <c r="A25" s="304" t="s">
        <v>749</v>
      </c>
      <c r="B25" s="101">
        <v>8595236</v>
      </c>
      <c r="C25" s="188"/>
      <c r="D25" s="174">
        <v>9772914</v>
      </c>
      <c r="E25" s="101">
        <v>1145447</v>
      </c>
      <c r="F25" s="101"/>
      <c r="G25" s="101">
        <v>513450</v>
      </c>
    </row>
    <row r="26" spans="1:7" ht="15">
      <c r="A26" s="304" t="s">
        <v>750</v>
      </c>
      <c r="B26" s="101">
        <v>14328833</v>
      </c>
      <c r="C26" s="188"/>
      <c r="D26" s="174">
        <v>16042617</v>
      </c>
      <c r="E26" s="101">
        <v>3550715</v>
      </c>
      <c r="F26" s="101"/>
      <c r="G26" s="101">
        <v>3288816</v>
      </c>
    </row>
    <row r="27" spans="1:7" ht="25.5">
      <c r="A27" s="305" t="s">
        <v>751</v>
      </c>
      <c r="B27" s="103">
        <f>SUM(B24:B26)</f>
        <v>77315200</v>
      </c>
      <c r="C27" s="177"/>
      <c r="D27" s="175">
        <f>SUM(D24:D26)</f>
        <v>93511410</v>
      </c>
      <c r="E27" s="103">
        <f>SUM(E24:E26)</f>
        <v>19476791</v>
      </c>
      <c r="F27" s="103"/>
      <c r="G27" s="103">
        <v>19195157</v>
      </c>
    </row>
    <row r="28" spans="1:7" ht="15">
      <c r="A28" s="305" t="s">
        <v>752</v>
      </c>
      <c r="B28" s="103">
        <v>1133466</v>
      </c>
      <c r="C28" s="177"/>
      <c r="D28" s="175">
        <v>603278</v>
      </c>
      <c r="E28" s="103">
        <v>922079</v>
      </c>
      <c r="F28" s="103"/>
      <c r="G28" s="103">
        <v>771668</v>
      </c>
    </row>
    <row r="29" spans="1:7" ht="15">
      <c r="A29" s="305" t="s">
        <v>753</v>
      </c>
      <c r="B29" s="103">
        <v>3308504</v>
      </c>
      <c r="C29" s="177"/>
      <c r="D29" s="175">
        <v>12203831</v>
      </c>
      <c r="E29" s="103">
        <v>5982118</v>
      </c>
      <c r="F29" s="103"/>
      <c r="G29" s="103">
        <v>14996097</v>
      </c>
    </row>
    <row r="30" spans="1:7" ht="25.5">
      <c r="A30" s="305" t="s">
        <v>754</v>
      </c>
      <c r="B30" s="103">
        <v>8929007</v>
      </c>
      <c r="C30" s="177"/>
      <c r="D30" s="175">
        <v>-9575887</v>
      </c>
      <c r="E30" s="103">
        <v>12126638</v>
      </c>
      <c r="F30" s="103"/>
      <c r="G30" s="103">
        <v>-5185070</v>
      </c>
    </row>
    <row r="31" spans="1:7" ht="15">
      <c r="A31" s="304" t="s">
        <v>755</v>
      </c>
      <c r="B31" s="101"/>
      <c r="C31" s="188"/>
      <c r="D31" s="174"/>
      <c r="E31" s="101"/>
      <c r="F31" s="101"/>
      <c r="G31" s="101"/>
    </row>
    <row r="32" spans="1:7" ht="30">
      <c r="A32" s="304" t="s">
        <v>1052</v>
      </c>
      <c r="B32" s="101">
        <v>0</v>
      </c>
      <c r="C32" s="188"/>
      <c r="D32" s="174"/>
      <c r="E32" s="101">
        <v>0</v>
      </c>
      <c r="F32" s="101"/>
      <c r="G32" s="101"/>
    </row>
    <row r="33" spans="1:7" ht="30">
      <c r="A33" s="304" t="s">
        <v>1037</v>
      </c>
      <c r="B33" s="101">
        <v>0</v>
      </c>
      <c r="C33" s="188"/>
      <c r="D33" s="174"/>
      <c r="E33" s="101">
        <v>0</v>
      </c>
      <c r="F33" s="101"/>
      <c r="G33" s="101"/>
    </row>
    <row r="34" spans="1:7" ht="30">
      <c r="A34" s="304" t="s">
        <v>1053</v>
      </c>
      <c r="B34" s="101">
        <v>150</v>
      </c>
      <c r="C34" s="188"/>
      <c r="D34" s="174">
        <v>10</v>
      </c>
      <c r="E34" s="101">
        <v>77</v>
      </c>
      <c r="F34" s="101"/>
      <c r="G34" s="101">
        <v>11</v>
      </c>
    </row>
    <row r="35" spans="1:7" ht="25.5">
      <c r="A35" s="305" t="s">
        <v>756</v>
      </c>
      <c r="B35" s="103">
        <f>SUM(B31:B34)</f>
        <v>150</v>
      </c>
      <c r="C35" s="177">
        <f>SUM(C31:C34)</f>
        <v>0</v>
      </c>
      <c r="D35" s="175">
        <v>10</v>
      </c>
      <c r="E35" s="103">
        <v>77</v>
      </c>
      <c r="F35" s="103"/>
      <c r="G35" s="103">
        <v>11</v>
      </c>
    </row>
    <row r="36" spans="1:7" ht="30">
      <c r="A36" s="304" t="s">
        <v>1056</v>
      </c>
      <c r="B36" s="101"/>
      <c r="C36" s="177"/>
      <c r="D36" s="174"/>
      <c r="E36" s="101">
        <v>0</v>
      </c>
      <c r="F36" s="101"/>
      <c r="G36" s="101"/>
    </row>
    <row r="37" spans="1:7" ht="15">
      <c r="A37" s="304" t="s">
        <v>1044</v>
      </c>
      <c r="B37" s="101">
        <v>0</v>
      </c>
      <c r="C37" s="188"/>
      <c r="D37" s="174"/>
      <c r="E37" s="101">
        <v>156</v>
      </c>
      <c r="F37" s="101"/>
      <c r="G37" s="101"/>
    </row>
    <row r="38" spans="1:7" ht="15">
      <c r="A38" s="304" t="s">
        <v>1054</v>
      </c>
      <c r="B38" s="101">
        <v>883</v>
      </c>
      <c r="C38" s="188"/>
      <c r="D38" s="174"/>
      <c r="E38" s="101"/>
      <c r="F38" s="101"/>
      <c r="G38" s="101"/>
    </row>
    <row r="39" spans="1:7" ht="15">
      <c r="A39" s="304" t="s">
        <v>1055</v>
      </c>
      <c r="B39" s="101"/>
      <c r="C39" s="188"/>
      <c r="D39" s="174"/>
      <c r="E39" s="101"/>
      <c r="F39" s="101"/>
      <c r="G39" s="101"/>
    </row>
    <row r="40" spans="1:7" ht="25.5">
      <c r="A40" s="305" t="s">
        <v>757</v>
      </c>
      <c r="B40" s="103">
        <f>SUM(B37:B39)</f>
        <v>883</v>
      </c>
      <c r="C40" s="177"/>
      <c r="D40" s="175"/>
      <c r="E40" s="103">
        <v>156</v>
      </c>
      <c r="F40" s="103"/>
      <c r="G40" s="103"/>
    </row>
    <row r="41" spans="1:7" ht="25.5">
      <c r="A41" s="305" t="s">
        <v>758</v>
      </c>
      <c r="B41" s="103">
        <v>-733</v>
      </c>
      <c r="C41" s="177"/>
      <c r="D41" s="175">
        <v>10</v>
      </c>
      <c r="E41" s="103">
        <v>-79</v>
      </c>
      <c r="F41" s="103"/>
      <c r="G41" s="103">
        <v>11</v>
      </c>
    </row>
    <row r="42" spans="1:7" ht="15">
      <c r="A42" s="305" t="s">
        <v>759</v>
      </c>
      <c r="B42" s="103"/>
      <c r="C42" s="177"/>
      <c r="D42" s="175"/>
      <c r="E42" s="103"/>
      <c r="F42" s="103"/>
      <c r="G42" s="103"/>
    </row>
    <row r="43" spans="1:7" ht="30">
      <c r="A43" s="304" t="s">
        <v>760</v>
      </c>
      <c r="B43" s="101"/>
      <c r="C43" s="188"/>
      <c r="D43" s="174"/>
      <c r="E43" s="101"/>
      <c r="F43" s="101"/>
      <c r="G43" s="101"/>
    </row>
    <row r="44" spans="1:7" ht="15">
      <c r="A44" s="304" t="s">
        <v>761</v>
      </c>
      <c r="B44" s="101"/>
      <c r="C44" s="188"/>
      <c r="D44" s="174"/>
      <c r="E44" s="101"/>
      <c r="F44" s="101"/>
      <c r="G44" s="101"/>
    </row>
    <row r="45" spans="1:7" ht="25.5">
      <c r="A45" s="305" t="s">
        <v>762</v>
      </c>
      <c r="B45" s="103"/>
      <c r="C45" s="177"/>
      <c r="D45" s="175"/>
      <c r="E45" s="103"/>
      <c r="F45" s="103"/>
      <c r="G45" s="103"/>
    </row>
    <row r="46" spans="1:7" ht="15">
      <c r="A46" s="305" t="s">
        <v>763</v>
      </c>
      <c r="B46" s="103"/>
      <c r="C46" s="177"/>
      <c r="D46" s="175"/>
      <c r="E46" s="103"/>
      <c r="F46" s="103"/>
      <c r="G46" s="103"/>
    </row>
    <row r="47" spans="1:7" ht="15">
      <c r="A47" s="305" t="s">
        <v>764</v>
      </c>
      <c r="B47" s="103"/>
      <c r="C47" s="177"/>
      <c r="D47" s="175"/>
      <c r="E47" s="103"/>
      <c r="F47" s="103">
        <f>F45-F46</f>
        <v>0</v>
      </c>
      <c r="G47" s="103"/>
    </row>
    <row r="48" spans="1:7" ht="15">
      <c r="A48" s="305" t="s">
        <v>765</v>
      </c>
      <c r="B48" s="103">
        <v>8928274</v>
      </c>
      <c r="C48" s="177"/>
      <c r="D48" s="175">
        <v>-9575877</v>
      </c>
      <c r="E48" s="103">
        <v>12126559</v>
      </c>
      <c r="F48" s="103"/>
      <c r="G48" s="103">
        <v>-5185059</v>
      </c>
    </row>
    <row r="49" spans="1:4" ht="15">
      <c r="A49" s="4"/>
      <c r="B49" s="4"/>
      <c r="C49" s="4"/>
      <c r="D49" s="4"/>
    </row>
  </sheetData>
  <sheetProtection/>
  <mergeCells count="6">
    <mergeCell ref="A2:D2"/>
    <mergeCell ref="A3:D3"/>
    <mergeCell ref="B5:D5"/>
    <mergeCell ref="E5:G5"/>
    <mergeCell ref="F4:G4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37"/>
  <sheetViews>
    <sheetView view="pageBreakPreview" zoomScale="120" zoomScaleNormal="80" zoomScaleSheetLayoutView="120" zoomScalePageLayoutView="0" workbookViewId="0" topLeftCell="A1">
      <selection activeCell="B5" sqref="B5"/>
    </sheetView>
  </sheetViews>
  <sheetFormatPr defaultColWidth="9.140625" defaultRowHeight="15"/>
  <cols>
    <col min="1" max="1" width="73.140625" style="0" customWidth="1"/>
    <col min="2" max="2" width="16.00390625" style="0" bestFit="1" customWidth="1"/>
    <col min="3" max="3" width="17.28125" style="0" customWidth="1"/>
    <col min="4" max="4" width="17.57421875" style="0" customWidth="1"/>
  </cols>
  <sheetData>
    <row r="1" spans="1:4" ht="15">
      <c r="A1" s="350" t="s">
        <v>1088</v>
      </c>
      <c r="B1" s="350"/>
      <c r="C1" s="350"/>
      <c r="D1" s="350"/>
    </row>
    <row r="2" spans="1:6" ht="27" customHeight="1">
      <c r="A2" s="379" t="s">
        <v>1059</v>
      </c>
      <c r="B2" s="344"/>
      <c r="C2" s="344"/>
      <c r="D2" s="344"/>
      <c r="E2" s="129"/>
      <c r="F2" s="94"/>
    </row>
    <row r="3" spans="1:6" ht="25.5" customHeight="1">
      <c r="A3" s="343" t="s">
        <v>988</v>
      </c>
      <c r="B3" s="344"/>
      <c r="C3" s="344"/>
      <c r="D3" s="344"/>
      <c r="E3" s="78"/>
      <c r="F3" s="94"/>
    </row>
    <row r="4" ht="15">
      <c r="A4" t="s">
        <v>1013</v>
      </c>
    </row>
    <row r="5" spans="1:6" ht="15">
      <c r="A5" s="154" t="s">
        <v>963</v>
      </c>
      <c r="B5" s="4"/>
      <c r="C5" s="4"/>
      <c r="D5" s="4"/>
      <c r="E5" s="4"/>
      <c r="F5" s="4"/>
    </row>
    <row r="6" spans="1:6" ht="25.5">
      <c r="A6" s="49" t="s">
        <v>537</v>
      </c>
      <c r="B6" s="130" t="s">
        <v>1062</v>
      </c>
      <c r="C6" s="130" t="s">
        <v>705</v>
      </c>
      <c r="D6" s="130" t="s">
        <v>1063</v>
      </c>
      <c r="E6" s="4"/>
      <c r="F6" s="4"/>
    </row>
    <row r="7" spans="1:6" ht="15">
      <c r="A7" s="102" t="s">
        <v>704</v>
      </c>
      <c r="B7" s="48"/>
      <c r="C7" s="48"/>
      <c r="D7" s="48"/>
      <c r="E7" s="4"/>
      <c r="F7" s="4"/>
    </row>
    <row r="8" spans="1:6" ht="15">
      <c r="A8" s="100" t="s">
        <v>600</v>
      </c>
      <c r="B8" s="101">
        <v>56630742</v>
      </c>
      <c r="C8" s="101"/>
      <c r="D8" s="101">
        <v>76090225</v>
      </c>
      <c r="E8" s="4"/>
      <c r="F8" s="4"/>
    </row>
    <row r="9" spans="1:6" ht="15">
      <c r="A9" s="100" t="s">
        <v>601</v>
      </c>
      <c r="B9" s="101">
        <v>2047963</v>
      </c>
      <c r="C9" s="101"/>
      <c r="D9" s="101">
        <v>1255963</v>
      </c>
      <c r="E9" s="4"/>
      <c r="F9" s="4"/>
    </row>
    <row r="10" spans="1:6" ht="15">
      <c r="A10" s="100" t="s">
        <v>602</v>
      </c>
      <c r="B10" s="101"/>
      <c r="C10" s="101"/>
      <c r="D10" s="101"/>
      <c r="E10" s="4"/>
      <c r="F10" s="4"/>
    </row>
    <row r="11" spans="1:6" ht="15">
      <c r="A11" s="102" t="s">
        <v>682</v>
      </c>
      <c r="B11" s="103">
        <f>SUM(B8:B10)</f>
        <v>58678705</v>
      </c>
      <c r="C11" s="103"/>
      <c r="D11" s="103">
        <f>SUM(D8:D10)</f>
        <v>77346188</v>
      </c>
      <c r="E11" s="4"/>
      <c r="F11" s="4"/>
    </row>
    <row r="12" spans="1:6" ht="15">
      <c r="A12" s="100" t="s">
        <v>603</v>
      </c>
      <c r="B12" s="101">
        <v>2942652085</v>
      </c>
      <c r="C12" s="101"/>
      <c r="D12" s="101">
        <v>2942080690</v>
      </c>
      <c r="E12" s="4"/>
      <c r="F12" s="4"/>
    </row>
    <row r="13" spans="1:6" ht="15">
      <c r="A13" s="100" t="s">
        <v>604</v>
      </c>
      <c r="B13" s="101">
        <v>24884004</v>
      </c>
      <c r="C13" s="101"/>
      <c r="D13" s="101">
        <v>21939108</v>
      </c>
      <c r="E13" s="4"/>
      <c r="F13" s="4"/>
    </row>
    <row r="14" spans="1:6" ht="15">
      <c r="A14" s="100" t="s">
        <v>605</v>
      </c>
      <c r="B14" s="101"/>
      <c r="C14" s="101"/>
      <c r="D14" s="101"/>
      <c r="E14" s="4"/>
      <c r="F14" s="4"/>
    </row>
    <row r="15" spans="1:6" ht="15">
      <c r="A15" s="100" t="s">
        <v>606</v>
      </c>
      <c r="B15" s="101">
        <v>50701005</v>
      </c>
      <c r="C15" s="101"/>
      <c r="D15" s="101">
        <v>251164258</v>
      </c>
      <c r="E15" s="4"/>
      <c r="F15" s="4"/>
    </row>
    <row r="16" spans="1:6" ht="15">
      <c r="A16" s="100" t="s">
        <v>607</v>
      </c>
      <c r="B16" s="101"/>
      <c r="C16" s="101"/>
      <c r="D16" s="101"/>
      <c r="E16" s="4"/>
      <c r="F16" s="4"/>
    </row>
    <row r="17" spans="1:6" ht="15">
      <c r="A17" s="102" t="s">
        <v>683</v>
      </c>
      <c r="B17" s="103">
        <f>SUM(B12:B16)</f>
        <v>3018237094</v>
      </c>
      <c r="C17" s="103">
        <f>SUM(C12:C16)</f>
        <v>0</v>
      </c>
      <c r="D17" s="103">
        <f>SUM(D12:D16)</f>
        <v>3215184056</v>
      </c>
      <c r="E17" s="4"/>
      <c r="F17" s="4"/>
    </row>
    <row r="18" spans="1:6" ht="15">
      <c r="A18" s="100" t="s">
        <v>679</v>
      </c>
      <c r="B18" s="101">
        <v>46050000</v>
      </c>
      <c r="C18" s="101"/>
      <c r="D18" s="101">
        <v>46050000</v>
      </c>
      <c r="E18" s="4"/>
      <c r="F18" s="4"/>
    </row>
    <row r="19" spans="1:6" ht="15">
      <c r="A19" s="100" t="s">
        <v>680</v>
      </c>
      <c r="B19" s="101">
        <v>0</v>
      </c>
      <c r="C19" s="101"/>
      <c r="D19" s="101"/>
      <c r="E19" s="4"/>
      <c r="F19" s="4"/>
    </row>
    <row r="20" spans="1:6" ht="15">
      <c r="A20" s="100" t="s">
        <v>608</v>
      </c>
      <c r="B20" s="101"/>
      <c r="C20" s="101"/>
      <c r="D20" s="101"/>
      <c r="E20" s="4"/>
      <c r="F20" s="4"/>
    </row>
    <row r="21" spans="1:6" ht="15">
      <c r="A21" s="102" t="s">
        <v>681</v>
      </c>
      <c r="B21" s="103">
        <f>SUM(B18:B20)</f>
        <v>46050000</v>
      </c>
      <c r="C21" s="103"/>
      <c r="D21" s="103">
        <f>SUM(D18:D20)</f>
        <v>46050000</v>
      </c>
      <c r="E21" s="4"/>
      <c r="F21" s="4"/>
    </row>
    <row r="22" spans="1:6" ht="15">
      <c r="A22" s="100" t="s">
        <v>609</v>
      </c>
      <c r="B22" s="101"/>
      <c r="C22" s="101"/>
      <c r="D22" s="101"/>
      <c r="E22" s="4"/>
      <c r="F22" s="4"/>
    </row>
    <row r="23" spans="1:6" ht="30">
      <c r="A23" s="100" t="s">
        <v>610</v>
      </c>
      <c r="B23" s="101"/>
      <c r="C23" s="101"/>
      <c r="D23" s="101"/>
      <c r="E23" s="4"/>
      <c r="F23" s="4"/>
    </row>
    <row r="24" spans="1:6" ht="15">
      <c r="A24" s="102" t="s">
        <v>706</v>
      </c>
      <c r="B24" s="103"/>
      <c r="C24" s="103"/>
      <c r="D24" s="103"/>
      <c r="E24" s="4"/>
      <c r="F24" s="4"/>
    </row>
    <row r="25" spans="1:6" ht="15">
      <c r="A25" s="102" t="s">
        <v>684</v>
      </c>
      <c r="B25" s="103">
        <f>SUM(B11+B17+B21)</f>
        <v>3122965799</v>
      </c>
      <c r="C25" s="103">
        <f>SUM(C11+C17+C21+C24)</f>
        <v>0</v>
      </c>
      <c r="D25" s="103">
        <v>3338580244</v>
      </c>
      <c r="E25" s="4"/>
      <c r="F25" s="4"/>
    </row>
    <row r="26" spans="1:6" ht="15">
      <c r="A26" s="100" t="s">
        <v>611</v>
      </c>
      <c r="B26" s="101">
        <v>24465</v>
      </c>
      <c r="C26" s="101"/>
      <c r="D26" s="101"/>
      <c r="E26" s="4"/>
      <c r="F26" s="4"/>
    </row>
    <row r="27" spans="1:6" ht="15">
      <c r="A27" s="100" t="s">
        <v>612</v>
      </c>
      <c r="B27" s="101"/>
      <c r="C27" s="101"/>
      <c r="D27" s="101"/>
      <c r="E27" s="4"/>
      <c r="F27" s="4"/>
    </row>
    <row r="28" spans="1:6" ht="15">
      <c r="A28" s="100" t="s">
        <v>613</v>
      </c>
      <c r="B28" s="101"/>
      <c r="C28" s="101"/>
      <c r="D28" s="101"/>
      <c r="E28" s="4"/>
      <c r="F28" s="4"/>
    </row>
    <row r="29" spans="1:6" ht="15">
      <c r="A29" s="100" t="s">
        <v>614</v>
      </c>
      <c r="B29" s="101"/>
      <c r="C29" s="101"/>
      <c r="D29" s="101"/>
      <c r="E29" s="4"/>
      <c r="F29" s="4"/>
    </row>
    <row r="30" spans="1:6" ht="15">
      <c r="A30" s="100" t="s">
        <v>615</v>
      </c>
      <c r="B30" s="101"/>
      <c r="C30" s="101"/>
      <c r="D30" s="101"/>
      <c r="E30" s="4"/>
      <c r="F30" s="4"/>
    </row>
    <row r="31" spans="1:6" ht="15">
      <c r="A31" s="102" t="s">
        <v>707</v>
      </c>
      <c r="B31" s="103">
        <f>SUM(B26:B30)</f>
        <v>24465</v>
      </c>
      <c r="C31" s="103"/>
      <c r="D31" s="103"/>
      <c r="E31" s="4"/>
      <c r="F31" s="4"/>
    </row>
    <row r="32" spans="1:6" ht="15">
      <c r="A32" s="100" t="s">
        <v>616</v>
      </c>
      <c r="B32" s="101"/>
      <c r="C32" s="101"/>
      <c r="D32" s="101"/>
      <c r="E32" s="4"/>
      <c r="F32" s="4"/>
    </row>
    <row r="33" spans="1:6" ht="15">
      <c r="A33" s="100" t="s">
        <v>685</v>
      </c>
      <c r="B33" s="101"/>
      <c r="C33" s="101"/>
      <c r="D33" s="101"/>
      <c r="E33" s="4"/>
      <c r="F33" s="4"/>
    </row>
    <row r="34" spans="1:6" ht="15">
      <c r="A34" s="100" t="s">
        <v>617</v>
      </c>
      <c r="B34" s="101"/>
      <c r="C34" s="101"/>
      <c r="D34" s="101"/>
      <c r="E34" s="4"/>
      <c r="F34" s="4"/>
    </row>
    <row r="35" spans="1:6" ht="15">
      <c r="A35" s="100" t="s">
        <v>618</v>
      </c>
      <c r="B35" s="101"/>
      <c r="C35" s="101"/>
      <c r="D35" s="101"/>
      <c r="E35" s="4"/>
      <c r="F35" s="4"/>
    </row>
    <row r="36" spans="1:6" ht="15">
      <c r="A36" s="100" t="s">
        <v>619</v>
      </c>
      <c r="B36" s="101"/>
      <c r="C36" s="101"/>
      <c r="D36" s="101"/>
      <c r="E36" s="4"/>
      <c r="F36" s="4"/>
    </row>
    <row r="37" spans="1:6" ht="15">
      <c r="A37" s="100" t="s">
        <v>620</v>
      </c>
      <c r="B37" s="101"/>
      <c r="C37" s="101"/>
      <c r="D37" s="101"/>
      <c r="E37" s="4"/>
      <c r="F37" s="4"/>
    </row>
    <row r="38" spans="1:6" ht="15">
      <c r="A38" s="100" t="s">
        <v>621</v>
      </c>
      <c r="B38" s="101"/>
      <c r="C38" s="101"/>
      <c r="D38" s="101"/>
      <c r="E38" s="4"/>
      <c r="F38" s="4"/>
    </row>
    <row r="39" spans="1:6" ht="15">
      <c r="A39" s="102" t="s">
        <v>686</v>
      </c>
      <c r="B39" s="103"/>
      <c r="C39" s="103"/>
      <c r="D39" s="103"/>
      <c r="E39" s="4"/>
      <c r="F39" s="4"/>
    </row>
    <row r="40" spans="1:6" ht="15">
      <c r="A40" s="102" t="s">
        <v>708</v>
      </c>
      <c r="B40" s="103">
        <f>SUM(B39+B31)</f>
        <v>24465</v>
      </c>
      <c r="C40" s="103"/>
      <c r="D40" s="103"/>
      <c r="E40" s="4"/>
      <c r="F40" s="4"/>
    </row>
    <row r="41" spans="1:6" ht="15">
      <c r="A41" s="100" t="s">
        <v>622</v>
      </c>
      <c r="B41" s="101"/>
      <c r="C41" s="101"/>
      <c r="D41" s="101"/>
      <c r="E41" s="4"/>
      <c r="F41" s="4"/>
    </row>
    <row r="42" spans="1:6" ht="15">
      <c r="A42" s="100" t="s">
        <v>623</v>
      </c>
      <c r="B42" s="101"/>
      <c r="C42" s="101"/>
      <c r="D42" s="101"/>
      <c r="E42" s="4"/>
      <c r="F42" s="4"/>
    </row>
    <row r="43" spans="1:6" ht="15">
      <c r="A43" s="100" t="s">
        <v>624</v>
      </c>
      <c r="B43" s="101">
        <v>929899666</v>
      </c>
      <c r="C43" s="101"/>
      <c r="D43" s="101">
        <v>2212968562</v>
      </c>
      <c r="E43" s="4"/>
      <c r="F43" s="4"/>
    </row>
    <row r="44" spans="1:6" ht="15">
      <c r="A44" s="100" t="s">
        <v>625</v>
      </c>
      <c r="B44" s="101"/>
      <c r="C44" s="101"/>
      <c r="D44" s="101"/>
      <c r="E44" s="4"/>
      <c r="F44" s="4"/>
    </row>
    <row r="45" spans="1:6" ht="15">
      <c r="A45" s="100" t="s">
        <v>627</v>
      </c>
      <c r="B45" s="101"/>
      <c r="C45" s="101"/>
      <c r="D45" s="101"/>
      <c r="E45" s="4"/>
      <c r="F45" s="4"/>
    </row>
    <row r="46" spans="1:6" ht="15">
      <c r="A46" s="102" t="s">
        <v>687</v>
      </c>
      <c r="B46" s="103">
        <f>SUM(B41:B45)</f>
        <v>929899666</v>
      </c>
      <c r="C46" s="103"/>
      <c r="D46" s="103">
        <f>SUM(D41:D45)</f>
        <v>2212968562</v>
      </c>
      <c r="E46" s="4"/>
      <c r="F46" s="4"/>
    </row>
    <row r="47" spans="1:6" ht="30">
      <c r="A47" s="100" t="s">
        <v>709</v>
      </c>
      <c r="B47" s="101"/>
      <c r="C47" s="101"/>
      <c r="D47" s="101"/>
      <c r="E47" s="4"/>
      <c r="F47" s="4"/>
    </row>
    <row r="48" spans="1:6" ht="30">
      <c r="A48" s="100" t="s">
        <v>710</v>
      </c>
      <c r="B48" s="101"/>
      <c r="C48" s="101"/>
      <c r="D48" s="101"/>
      <c r="E48" s="4"/>
      <c r="F48" s="4"/>
    </row>
    <row r="49" spans="1:6" ht="30">
      <c r="A49" s="100" t="s">
        <v>628</v>
      </c>
      <c r="B49" s="101">
        <v>22574273</v>
      </c>
      <c r="C49" s="101"/>
      <c r="D49" s="101">
        <v>26158316</v>
      </c>
      <c r="E49" s="4"/>
      <c r="F49" s="4"/>
    </row>
    <row r="50" spans="1:6" ht="15">
      <c r="A50" s="100" t="s">
        <v>629</v>
      </c>
      <c r="B50" s="101">
        <v>2249289</v>
      </c>
      <c r="C50" s="101"/>
      <c r="D50" s="101">
        <v>2395719</v>
      </c>
      <c r="E50" s="4"/>
      <c r="F50" s="4"/>
    </row>
    <row r="51" spans="1:6" ht="30">
      <c r="A51" s="100" t="s">
        <v>630</v>
      </c>
      <c r="B51" s="101">
        <v>3017446</v>
      </c>
      <c r="C51" s="101"/>
      <c r="D51" s="101">
        <v>2216935</v>
      </c>
      <c r="E51" s="4"/>
      <c r="F51" s="4"/>
    </row>
    <row r="52" spans="1:6" ht="30">
      <c r="A52" s="100" t="s">
        <v>711</v>
      </c>
      <c r="B52" s="101"/>
      <c r="C52" s="101"/>
      <c r="D52" s="101"/>
      <c r="E52" s="4"/>
      <c r="F52" s="4"/>
    </row>
    <row r="53" spans="1:6" ht="30">
      <c r="A53" s="100" t="s">
        <v>712</v>
      </c>
      <c r="B53" s="101">
        <v>8400</v>
      </c>
      <c r="C53" s="101"/>
      <c r="D53" s="101">
        <v>52480</v>
      </c>
      <c r="E53" s="4"/>
      <c r="F53" s="4"/>
    </row>
    <row r="54" spans="1:6" ht="30">
      <c r="A54" s="100" t="s">
        <v>713</v>
      </c>
      <c r="B54" s="101"/>
      <c r="C54" s="101"/>
      <c r="D54" s="101"/>
      <c r="E54" s="4"/>
      <c r="F54" s="4"/>
    </row>
    <row r="55" spans="1:6" ht="15">
      <c r="A55" s="102" t="s">
        <v>714</v>
      </c>
      <c r="B55" s="103">
        <f>SUM(B47:B54)</f>
        <v>27849408</v>
      </c>
      <c r="C55" s="103">
        <f>SUM(C47:C54)</f>
        <v>0</v>
      </c>
      <c r="D55" s="103">
        <f>SUM(D47:D54)</f>
        <v>30823450</v>
      </c>
      <c r="E55" s="4"/>
      <c r="F55" s="4"/>
    </row>
    <row r="56" spans="1:6" ht="30">
      <c r="A56" s="100" t="s">
        <v>715</v>
      </c>
      <c r="B56" s="101"/>
      <c r="C56" s="101"/>
      <c r="D56" s="101"/>
      <c r="E56" s="4"/>
      <c r="F56" s="4"/>
    </row>
    <row r="57" spans="1:6" ht="30">
      <c r="A57" s="100" t="s">
        <v>719</v>
      </c>
      <c r="B57" s="101"/>
      <c r="C57" s="101"/>
      <c r="D57" s="101"/>
      <c r="E57" s="4"/>
      <c r="F57" s="4"/>
    </row>
    <row r="58" spans="1:6" ht="30">
      <c r="A58" s="100" t="s">
        <v>631</v>
      </c>
      <c r="B58" s="101"/>
      <c r="C58" s="101"/>
      <c r="D58" s="101"/>
      <c r="E58" s="4"/>
      <c r="F58" s="4"/>
    </row>
    <row r="59" spans="1:6" ht="30">
      <c r="A59" s="100" t="s">
        <v>632</v>
      </c>
      <c r="B59" s="101"/>
      <c r="C59" s="101"/>
      <c r="D59" s="101"/>
      <c r="E59" s="4"/>
      <c r="F59" s="4"/>
    </row>
    <row r="60" spans="1:6" ht="30">
      <c r="A60" s="100" t="s">
        <v>633</v>
      </c>
      <c r="B60" s="101"/>
      <c r="C60" s="101"/>
      <c r="D60" s="101"/>
      <c r="E60" s="4"/>
      <c r="F60" s="4"/>
    </row>
    <row r="61" spans="1:6" ht="30">
      <c r="A61" s="100" t="s">
        <v>718</v>
      </c>
      <c r="B61" s="101"/>
      <c r="C61" s="101"/>
      <c r="D61" s="101"/>
      <c r="E61" s="4"/>
      <c r="F61" s="4"/>
    </row>
    <row r="62" spans="1:6" ht="30">
      <c r="A62" s="100" t="s">
        <v>717</v>
      </c>
      <c r="B62" s="101">
        <v>5698740</v>
      </c>
      <c r="C62" s="101"/>
      <c r="D62" s="101">
        <v>8783980</v>
      </c>
      <c r="E62" s="4"/>
      <c r="F62" s="4"/>
    </row>
    <row r="63" spans="1:6" ht="30">
      <c r="A63" s="100" t="s">
        <v>716</v>
      </c>
      <c r="B63" s="101"/>
      <c r="C63" s="101"/>
      <c r="D63" s="101"/>
      <c r="E63" s="4"/>
      <c r="F63" s="4"/>
    </row>
    <row r="64" spans="1:6" ht="15">
      <c r="A64" s="102" t="s">
        <v>688</v>
      </c>
      <c r="B64" s="103">
        <f>SUM(B56:B63)</f>
        <v>5698740</v>
      </c>
      <c r="C64" s="103">
        <f>SUM(C56:C63)</f>
        <v>0</v>
      </c>
      <c r="D64" s="103">
        <f>SUM(D56:D63)</f>
        <v>8783980</v>
      </c>
      <c r="E64" s="4"/>
      <c r="F64" s="4"/>
    </row>
    <row r="65" spans="1:6" ht="15">
      <c r="A65" s="100" t="s">
        <v>689</v>
      </c>
      <c r="B65" s="101">
        <v>795802</v>
      </c>
      <c r="C65" s="101"/>
      <c r="D65" s="101">
        <v>1104034</v>
      </c>
      <c r="E65" s="4"/>
      <c r="F65" s="4"/>
    </row>
    <row r="66" spans="1:6" ht="15">
      <c r="A66" s="100" t="s">
        <v>634</v>
      </c>
      <c r="B66" s="101"/>
      <c r="C66" s="101"/>
      <c r="D66" s="101"/>
      <c r="E66" s="4"/>
      <c r="F66" s="4"/>
    </row>
    <row r="67" spans="1:6" ht="15">
      <c r="A67" s="100" t="s">
        <v>635</v>
      </c>
      <c r="B67" s="101"/>
      <c r="C67" s="101"/>
      <c r="D67" s="101"/>
      <c r="E67" s="4"/>
      <c r="F67" s="4"/>
    </row>
    <row r="68" spans="1:6" ht="15">
      <c r="A68" s="100" t="s">
        <v>636</v>
      </c>
      <c r="B68" s="101"/>
      <c r="C68" s="101"/>
      <c r="D68" s="101"/>
      <c r="E68" s="4"/>
      <c r="F68" s="4"/>
    </row>
    <row r="69" spans="1:6" ht="15">
      <c r="A69" s="100" t="s">
        <v>1025</v>
      </c>
      <c r="B69" s="101">
        <v>670802</v>
      </c>
      <c r="C69" s="101"/>
      <c r="D69" s="101">
        <v>979034</v>
      </c>
      <c r="E69" s="4"/>
      <c r="F69" s="4"/>
    </row>
    <row r="70" spans="1:6" ht="15">
      <c r="A70" s="100" t="s">
        <v>1026</v>
      </c>
      <c r="B70" s="101">
        <v>125000</v>
      </c>
      <c r="C70" s="101"/>
      <c r="D70" s="101">
        <v>125000</v>
      </c>
      <c r="E70" s="4"/>
      <c r="F70" s="4"/>
    </row>
    <row r="71" spans="1:6" ht="30">
      <c r="A71" s="100" t="s">
        <v>638</v>
      </c>
      <c r="B71" s="101"/>
      <c r="C71" s="101"/>
      <c r="D71" s="101"/>
      <c r="E71" s="4"/>
      <c r="F71" s="4"/>
    </row>
    <row r="72" spans="1:6" ht="15">
      <c r="A72" s="100" t="s">
        <v>639</v>
      </c>
      <c r="B72" s="101"/>
      <c r="C72" s="101"/>
      <c r="D72" s="101"/>
      <c r="E72" s="4"/>
      <c r="F72" s="4"/>
    </row>
    <row r="73" spans="1:6" ht="15">
      <c r="A73" s="100" t="s">
        <v>640</v>
      </c>
      <c r="B73" s="101">
        <v>100000</v>
      </c>
      <c r="C73" s="101"/>
      <c r="D73" s="101">
        <v>100000</v>
      </c>
      <c r="E73" s="4"/>
      <c r="F73" s="4"/>
    </row>
    <row r="74" spans="1:6" ht="30">
      <c r="A74" s="100" t="s">
        <v>641</v>
      </c>
      <c r="B74" s="101"/>
      <c r="C74" s="101"/>
      <c r="D74" s="101"/>
      <c r="E74" s="4"/>
      <c r="F74" s="4"/>
    </row>
    <row r="75" spans="1:6" ht="30">
      <c r="A75" s="100" t="s">
        <v>642</v>
      </c>
      <c r="B75" s="101"/>
      <c r="C75" s="101"/>
      <c r="D75" s="101"/>
      <c r="E75" s="4"/>
      <c r="F75" s="4"/>
    </row>
    <row r="76" spans="1:6" ht="30">
      <c r="A76" s="100" t="s">
        <v>643</v>
      </c>
      <c r="B76" s="101"/>
      <c r="C76" s="101"/>
      <c r="D76" s="101"/>
      <c r="E76" s="4"/>
      <c r="F76" s="4"/>
    </row>
    <row r="77" spans="1:6" ht="15">
      <c r="A77" s="102" t="s">
        <v>690</v>
      </c>
      <c r="B77" s="103">
        <f>SUM(B65+B73)</f>
        <v>895802</v>
      </c>
      <c r="C77" s="103"/>
      <c r="D77" s="103">
        <v>1204034</v>
      </c>
      <c r="E77" s="4"/>
      <c r="F77" s="4"/>
    </row>
    <row r="78" spans="1:6" ht="15">
      <c r="A78" s="102" t="s">
        <v>721</v>
      </c>
      <c r="B78" s="103">
        <f>SUM(B55+B64+B77)</f>
        <v>34443950</v>
      </c>
      <c r="C78" s="103"/>
      <c r="D78" s="103">
        <v>40811464</v>
      </c>
      <c r="E78" s="4"/>
      <c r="F78" s="4"/>
    </row>
    <row r="79" spans="1:6" ht="15">
      <c r="A79" s="102" t="s">
        <v>644</v>
      </c>
      <c r="B79" s="103">
        <v>82284</v>
      </c>
      <c r="C79" s="103"/>
      <c r="D79" s="103">
        <v>58502168</v>
      </c>
      <c r="E79" s="4"/>
      <c r="F79" s="4"/>
    </row>
    <row r="80" spans="1:6" ht="15">
      <c r="A80" s="100" t="s">
        <v>645</v>
      </c>
      <c r="B80" s="101"/>
      <c r="C80" s="101"/>
      <c r="D80" s="101"/>
      <c r="E80" s="4"/>
      <c r="F80" s="4"/>
    </row>
    <row r="81" spans="1:6" ht="15">
      <c r="A81" s="100" t="s">
        <v>646</v>
      </c>
      <c r="B81" s="101"/>
      <c r="C81" s="101"/>
      <c r="D81" s="101"/>
      <c r="E81" s="4"/>
      <c r="F81" s="4"/>
    </row>
    <row r="82" spans="1:6" ht="15">
      <c r="A82" s="100" t="s">
        <v>647</v>
      </c>
      <c r="B82" s="101"/>
      <c r="C82" s="101"/>
      <c r="D82" s="101"/>
      <c r="E82" s="4"/>
      <c r="F82" s="4"/>
    </row>
    <row r="83" spans="1:6" ht="15">
      <c r="A83" s="102" t="s">
        <v>720</v>
      </c>
      <c r="B83" s="103"/>
      <c r="C83" s="103"/>
      <c r="D83" s="103"/>
      <c r="E83" s="4"/>
      <c r="F83" s="4"/>
    </row>
    <row r="84" spans="1:6" ht="15">
      <c r="A84" s="128" t="s">
        <v>691</v>
      </c>
      <c r="B84" s="104">
        <f>SUM(B25+B40+B46+B78+B79)</f>
        <v>4087416164</v>
      </c>
      <c r="C84" s="104"/>
      <c r="D84" s="104">
        <v>5650862438</v>
      </c>
      <c r="E84" s="4"/>
      <c r="F84" s="4"/>
    </row>
    <row r="85" spans="1:6" ht="15">
      <c r="A85" s="102" t="s">
        <v>648</v>
      </c>
      <c r="B85" s="48"/>
      <c r="C85" s="48"/>
      <c r="D85" s="48"/>
      <c r="E85" s="4"/>
      <c r="F85" s="4"/>
    </row>
    <row r="86" spans="1:6" ht="15">
      <c r="A86" s="100" t="s">
        <v>649</v>
      </c>
      <c r="B86" s="101">
        <v>4440734280</v>
      </c>
      <c r="C86" s="101"/>
      <c r="D86" s="101">
        <v>4440734280</v>
      </c>
      <c r="E86" s="4"/>
      <c r="F86" s="4"/>
    </row>
    <row r="87" spans="1:6" ht="15">
      <c r="A87" s="100" t="s">
        <v>650</v>
      </c>
      <c r="B87" s="101">
        <v>11729102</v>
      </c>
      <c r="C87" s="101"/>
      <c r="D87" s="101">
        <v>11729102</v>
      </c>
      <c r="E87" s="4"/>
      <c r="F87" s="4"/>
    </row>
    <row r="88" spans="1:6" ht="15">
      <c r="A88" s="100" t="s">
        <v>651</v>
      </c>
      <c r="B88" s="101">
        <v>177148368</v>
      </c>
      <c r="C88" s="101"/>
      <c r="D88" s="101">
        <v>177148368</v>
      </c>
      <c r="E88" s="4"/>
      <c r="F88" s="4"/>
    </row>
    <row r="89" spans="1:6" ht="15">
      <c r="A89" s="100" t="s">
        <v>652</v>
      </c>
      <c r="B89" s="101">
        <v>-774513888</v>
      </c>
      <c r="C89" s="101"/>
      <c r="D89" s="101">
        <v>-1326991630</v>
      </c>
      <c r="E89" s="4"/>
      <c r="F89" s="4"/>
    </row>
    <row r="90" spans="1:6" ht="15">
      <c r="A90" s="100" t="s">
        <v>653</v>
      </c>
      <c r="B90" s="101"/>
      <c r="C90" s="101"/>
      <c r="D90" s="101"/>
      <c r="E90" s="4"/>
      <c r="F90" s="4"/>
    </row>
    <row r="91" spans="1:6" ht="15">
      <c r="A91" s="100" t="s">
        <v>654</v>
      </c>
      <c r="B91" s="101">
        <v>-552477742</v>
      </c>
      <c r="C91" s="101"/>
      <c r="D91" s="101">
        <v>311785601</v>
      </c>
      <c r="E91" s="4"/>
      <c r="F91" s="4"/>
    </row>
    <row r="92" spans="1:6" ht="15">
      <c r="A92" s="102" t="s">
        <v>722</v>
      </c>
      <c r="B92" s="103">
        <f>SUM(B86:B91)</f>
        <v>3302620120</v>
      </c>
      <c r="C92" s="103"/>
      <c r="D92" s="103">
        <v>3614405721</v>
      </c>
      <c r="E92" s="4"/>
      <c r="F92" s="4"/>
    </row>
    <row r="93" spans="1:6" ht="30">
      <c r="A93" s="100" t="s">
        <v>655</v>
      </c>
      <c r="B93" s="101">
        <v>30600</v>
      </c>
      <c r="C93" s="101"/>
      <c r="D93" s="101"/>
      <c r="E93" s="4"/>
      <c r="F93" s="4"/>
    </row>
    <row r="94" spans="1:6" ht="30">
      <c r="A94" s="100" t="s">
        <v>656</v>
      </c>
      <c r="B94" s="101"/>
      <c r="C94" s="101"/>
      <c r="D94" s="101"/>
      <c r="E94" s="4"/>
      <c r="F94" s="4"/>
    </row>
    <row r="95" spans="1:6" ht="30">
      <c r="A95" s="100" t="s">
        <v>657</v>
      </c>
      <c r="B95" s="101">
        <v>5253160</v>
      </c>
      <c r="C95" s="101"/>
      <c r="D95" s="101">
        <v>1874847</v>
      </c>
      <c r="E95" s="4"/>
      <c r="F95" s="4"/>
    </row>
    <row r="96" spans="1:6" ht="30">
      <c r="A96" s="100" t="s">
        <v>658</v>
      </c>
      <c r="B96" s="101"/>
      <c r="C96" s="101"/>
      <c r="D96" s="101"/>
      <c r="E96" s="4"/>
      <c r="F96" s="4"/>
    </row>
    <row r="97" spans="1:6" ht="30">
      <c r="A97" s="100" t="s">
        <v>723</v>
      </c>
      <c r="B97" s="101"/>
      <c r="C97" s="101"/>
      <c r="D97" s="101"/>
      <c r="E97" s="4"/>
      <c r="F97" s="4"/>
    </row>
    <row r="98" spans="1:6" ht="15">
      <c r="A98" s="100" t="s">
        <v>659</v>
      </c>
      <c r="B98" s="101">
        <v>1353000</v>
      </c>
      <c r="C98" s="101"/>
      <c r="D98" s="101"/>
      <c r="E98" s="4"/>
      <c r="F98" s="4"/>
    </row>
    <row r="99" spans="1:6" ht="15">
      <c r="A99" s="100" t="s">
        <v>660</v>
      </c>
      <c r="B99" s="101">
        <v>1364000</v>
      </c>
      <c r="C99" s="101"/>
      <c r="D99" s="101"/>
      <c r="E99" s="4"/>
      <c r="F99" s="4"/>
    </row>
    <row r="100" spans="1:6" ht="30">
      <c r="A100" s="100" t="s">
        <v>724</v>
      </c>
      <c r="B100" s="101"/>
      <c r="C100" s="101"/>
      <c r="D100" s="101"/>
      <c r="E100" s="4"/>
      <c r="F100" s="4"/>
    </row>
    <row r="101" spans="1:6" ht="30">
      <c r="A101" s="100" t="s">
        <v>725</v>
      </c>
      <c r="B101" s="101"/>
      <c r="C101" s="101"/>
      <c r="D101" s="101"/>
      <c r="E101" s="4"/>
      <c r="F101" s="4"/>
    </row>
    <row r="102" spans="1:6" ht="15">
      <c r="A102" s="102" t="s">
        <v>692</v>
      </c>
      <c r="B102" s="103">
        <f>SUM(B93:B101)</f>
        <v>8000760</v>
      </c>
      <c r="C102" s="103">
        <f>SUM(C93:C101)</f>
        <v>0</v>
      </c>
      <c r="D102" s="103">
        <v>1874847</v>
      </c>
      <c r="E102" s="4"/>
      <c r="F102" s="4"/>
    </row>
    <row r="103" spans="1:6" ht="30">
      <c r="A103" s="100" t="s">
        <v>661</v>
      </c>
      <c r="B103" s="101"/>
      <c r="C103" s="101"/>
      <c r="D103" s="101"/>
      <c r="E103" s="4"/>
      <c r="F103" s="4"/>
    </row>
    <row r="104" spans="1:6" ht="30">
      <c r="A104" s="100" t="s">
        <v>662</v>
      </c>
      <c r="B104" s="101"/>
      <c r="C104" s="101"/>
      <c r="D104" s="101"/>
      <c r="E104" s="4"/>
      <c r="F104" s="4"/>
    </row>
    <row r="105" spans="1:6" ht="30">
      <c r="A105" s="100" t="s">
        <v>663</v>
      </c>
      <c r="B105" s="101"/>
      <c r="C105" s="101"/>
      <c r="D105" s="101"/>
      <c r="E105" s="4"/>
      <c r="F105" s="4"/>
    </row>
    <row r="106" spans="1:6" ht="30">
      <c r="A106" s="100" t="s">
        <v>664</v>
      </c>
      <c r="B106" s="101"/>
      <c r="C106" s="101"/>
      <c r="D106" s="101"/>
      <c r="E106" s="4"/>
      <c r="F106" s="4"/>
    </row>
    <row r="107" spans="1:6" ht="30">
      <c r="A107" s="100" t="s">
        <v>726</v>
      </c>
      <c r="B107" s="101"/>
      <c r="C107" s="101"/>
      <c r="D107" s="101"/>
      <c r="E107" s="4"/>
      <c r="F107" s="4"/>
    </row>
    <row r="108" spans="1:6" ht="30">
      <c r="A108" s="100" t="s">
        <v>665</v>
      </c>
      <c r="B108" s="101"/>
      <c r="C108" s="101"/>
      <c r="D108" s="101"/>
      <c r="E108" s="4"/>
      <c r="F108" s="4"/>
    </row>
    <row r="109" spans="1:6" ht="30">
      <c r="A109" s="100" t="s">
        <v>666</v>
      </c>
      <c r="B109" s="101"/>
      <c r="C109" s="101"/>
      <c r="D109" s="101"/>
      <c r="E109" s="4"/>
      <c r="F109" s="4"/>
    </row>
    <row r="110" spans="1:6" ht="30">
      <c r="A110" s="100" t="s">
        <v>727</v>
      </c>
      <c r="B110" s="101"/>
      <c r="C110" s="101"/>
      <c r="D110" s="101"/>
      <c r="E110" s="4"/>
      <c r="F110" s="4"/>
    </row>
    <row r="111" spans="1:6" ht="30">
      <c r="A111" s="100" t="s">
        <v>728</v>
      </c>
      <c r="B111" s="101">
        <v>7219603</v>
      </c>
      <c r="C111" s="101"/>
      <c r="D111" s="101">
        <v>8458207</v>
      </c>
      <c r="E111" s="4"/>
      <c r="F111" s="4"/>
    </row>
    <row r="112" spans="1:6" ht="15">
      <c r="A112" s="102" t="s">
        <v>693</v>
      </c>
      <c r="B112" s="103">
        <f>SUM(B103:B111)</f>
        <v>7219603</v>
      </c>
      <c r="C112" s="103"/>
      <c r="D112" s="103">
        <v>8458207</v>
      </c>
      <c r="E112" s="4"/>
      <c r="F112" s="4"/>
    </row>
    <row r="113" spans="1:6" ht="15">
      <c r="A113" s="100" t="s">
        <v>667</v>
      </c>
      <c r="B113" s="101">
        <v>8447807</v>
      </c>
      <c r="C113" s="101"/>
      <c r="D113" s="101">
        <v>8447807</v>
      </c>
      <c r="E113" s="4"/>
      <c r="F113" s="4"/>
    </row>
    <row r="114" spans="1:6" ht="30">
      <c r="A114" s="100" t="s">
        <v>668</v>
      </c>
      <c r="B114" s="101"/>
      <c r="C114" s="101"/>
      <c r="D114" s="101"/>
      <c r="E114" s="4"/>
      <c r="F114" s="4"/>
    </row>
    <row r="115" spans="1:6" ht="15">
      <c r="A115" s="100" t="s">
        <v>669</v>
      </c>
      <c r="B115" s="101">
        <v>120734</v>
      </c>
      <c r="C115" s="101"/>
      <c r="D115" s="101">
        <v>477970</v>
      </c>
      <c r="E115" s="4"/>
      <c r="F115" s="4"/>
    </row>
    <row r="116" spans="1:6" ht="15">
      <c r="A116" s="100" t="s">
        <v>670</v>
      </c>
      <c r="B116" s="101"/>
      <c r="C116" s="101"/>
      <c r="D116" s="101"/>
      <c r="E116" s="4"/>
      <c r="F116" s="4"/>
    </row>
    <row r="117" spans="1:6" ht="30">
      <c r="A117" s="100" t="s">
        <v>671</v>
      </c>
      <c r="B117" s="101"/>
      <c r="C117" s="101"/>
      <c r="D117" s="101"/>
      <c r="E117" s="4"/>
      <c r="F117" s="4"/>
    </row>
    <row r="118" spans="1:6" ht="30">
      <c r="A118" s="100" t="s">
        <v>672</v>
      </c>
      <c r="B118" s="101"/>
      <c r="C118" s="101"/>
      <c r="D118" s="101"/>
      <c r="E118" s="4"/>
      <c r="F118" s="4"/>
    </row>
    <row r="119" spans="1:6" ht="30">
      <c r="A119" s="100" t="s">
        <v>673</v>
      </c>
      <c r="B119" s="101"/>
      <c r="C119" s="101"/>
      <c r="D119" s="101"/>
      <c r="E119" s="4"/>
      <c r="F119" s="4"/>
    </row>
    <row r="120" spans="1:6" ht="30">
      <c r="A120" s="100" t="s">
        <v>1027</v>
      </c>
      <c r="B120" s="101">
        <v>50000</v>
      </c>
      <c r="C120" s="101"/>
      <c r="D120" s="101">
        <v>2850000</v>
      </c>
      <c r="E120" s="4"/>
      <c r="F120" s="4"/>
    </row>
    <row r="121" spans="1:6" ht="15">
      <c r="A121" s="102" t="s">
        <v>729</v>
      </c>
      <c r="B121" s="101">
        <f>SUM(B113:B120)</f>
        <v>8618541</v>
      </c>
      <c r="C121" s="101"/>
      <c r="D121" s="101">
        <v>11775777</v>
      </c>
      <c r="E121" s="4"/>
      <c r="F121" s="4"/>
    </row>
    <row r="122" spans="1:6" ht="15">
      <c r="A122" s="102" t="s">
        <v>694</v>
      </c>
      <c r="B122" s="103">
        <f>SUM(B102+B112+B121)</f>
        <v>23838904</v>
      </c>
      <c r="C122" s="103"/>
      <c r="D122" s="103">
        <v>22108831</v>
      </c>
      <c r="E122" s="4"/>
      <c r="F122" s="4"/>
    </row>
    <row r="123" spans="1:6" ht="15">
      <c r="A123" s="102" t="s">
        <v>674</v>
      </c>
      <c r="B123" s="103"/>
      <c r="C123" s="103"/>
      <c r="D123" s="103"/>
      <c r="E123" s="4"/>
      <c r="F123" s="4"/>
    </row>
    <row r="124" spans="1:6" ht="25.5">
      <c r="A124" s="102" t="s">
        <v>675</v>
      </c>
      <c r="B124" s="103"/>
      <c r="C124" s="103"/>
      <c r="D124" s="103"/>
      <c r="E124" s="4"/>
      <c r="F124" s="4"/>
    </row>
    <row r="125" spans="1:6" ht="15">
      <c r="A125" s="100" t="s">
        <v>676</v>
      </c>
      <c r="B125" s="101"/>
      <c r="C125" s="101"/>
      <c r="D125" s="101"/>
      <c r="E125" s="4"/>
      <c r="F125" s="4"/>
    </row>
    <row r="126" spans="1:6" ht="15">
      <c r="A126" s="100" t="s">
        <v>677</v>
      </c>
      <c r="B126" s="101"/>
      <c r="C126" s="101"/>
      <c r="D126" s="101">
        <v>6005403</v>
      </c>
      <c r="E126" s="4"/>
      <c r="F126" s="4"/>
    </row>
    <row r="127" spans="1:6" ht="15">
      <c r="A127" s="100" t="s">
        <v>678</v>
      </c>
      <c r="B127" s="101">
        <v>760957140</v>
      </c>
      <c r="C127" s="101"/>
      <c r="D127" s="101">
        <v>2008342483</v>
      </c>
      <c r="E127" s="4"/>
      <c r="F127" s="4"/>
    </row>
    <row r="128" spans="1:6" ht="15">
      <c r="A128" s="102" t="s">
        <v>730</v>
      </c>
      <c r="B128" s="103">
        <f>SUM(B125:B127)</f>
        <v>760957140</v>
      </c>
      <c r="C128" s="103"/>
      <c r="D128" s="103">
        <v>2014347886</v>
      </c>
      <c r="E128" s="4"/>
      <c r="F128" s="4"/>
    </row>
    <row r="129" spans="1:6" ht="15">
      <c r="A129" s="128" t="s">
        <v>731</v>
      </c>
      <c r="B129" s="104">
        <f>SUM(B92+B122+B128)</f>
        <v>4087416164</v>
      </c>
      <c r="C129" s="104"/>
      <c r="D129" s="104">
        <v>5650862438</v>
      </c>
      <c r="E129" s="4"/>
      <c r="F129" s="4"/>
    </row>
    <row r="130" spans="1:6" ht="15">
      <c r="A130" s="4"/>
      <c r="B130" s="4"/>
      <c r="C130" s="4"/>
      <c r="D130" s="4"/>
      <c r="E130" s="4"/>
      <c r="F130" s="4"/>
    </row>
    <row r="131" spans="1:6" ht="15">
      <c r="A131" s="4"/>
      <c r="B131" s="4"/>
      <c r="C131" s="4"/>
      <c r="D131" s="4"/>
      <c r="E131" s="4"/>
      <c r="F131" s="4"/>
    </row>
    <row r="132" spans="1:6" ht="15">
      <c r="A132" s="4"/>
      <c r="B132" s="4"/>
      <c r="C132" s="4"/>
      <c r="D132" s="4"/>
      <c r="E132" s="4"/>
      <c r="F132" s="4"/>
    </row>
    <row r="133" spans="1:6" ht="15">
      <c r="A133" s="4"/>
      <c r="B133" s="4"/>
      <c r="C133" s="4"/>
      <c r="D133" s="4"/>
      <c r="E133" s="4"/>
      <c r="F133" s="4"/>
    </row>
    <row r="134" spans="1:6" ht="15">
      <c r="A134" s="4"/>
      <c r="B134" s="4"/>
      <c r="C134" s="4"/>
      <c r="D134" s="4"/>
      <c r="E134" s="4"/>
      <c r="F134" s="4"/>
    </row>
    <row r="135" spans="1:6" ht="15">
      <c r="A135" s="4"/>
      <c r="B135" s="4"/>
      <c r="C135" s="4"/>
      <c r="D135" s="4"/>
      <c r="E135" s="4"/>
      <c r="F135" s="4"/>
    </row>
    <row r="136" spans="1:6" ht="15">
      <c r="A136" s="4"/>
      <c r="B136" s="4"/>
      <c r="C136" s="4"/>
      <c r="D136" s="4"/>
      <c r="E136" s="4"/>
      <c r="F136" s="4"/>
    </row>
    <row r="137" spans="1:6" ht="15">
      <c r="A137" s="4"/>
      <c r="B137" s="4"/>
      <c r="C137" s="4"/>
      <c r="D137" s="4"/>
      <c r="E137" s="4"/>
      <c r="F137" s="4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36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73.140625" style="0" customWidth="1"/>
    <col min="2" max="2" width="13.140625" style="0" customWidth="1"/>
    <col min="3" max="3" width="15.140625" style="0" customWidth="1"/>
    <col min="4" max="4" width="14.28125" style="0" customWidth="1"/>
    <col min="5" max="5" width="12.7109375" style="0" bestFit="1" customWidth="1"/>
    <col min="6" max="6" width="10.421875" style="0" bestFit="1" customWidth="1"/>
    <col min="7" max="7" width="12.57421875" style="0" bestFit="1" customWidth="1"/>
  </cols>
  <sheetData>
    <row r="1" spans="1:7" ht="15">
      <c r="A1" s="346" t="s">
        <v>1088</v>
      </c>
      <c r="B1" s="346"/>
      <c r="C1" s="346"/>
      <c r="D1" s="346"/>
      <c r="E1" s="346"/>
      <c r="F1" s="346"/>
      <c r="G1" s="346"/>
    </row>
    <row r="2" spans="1:6" ht="27" customHeight="1">
      <c r="A2" s="379" t="s">
        <v>1059</v>
      </c>
      <c r="B2" s="344"/>
      <c r="C2" s="344"/>
      <c r="D2" s="344"/>
      <c r="E2" s="129"/>
      <c r="F2" s="94"/>
    </row>
    <row r="3" spans="1:6" ht="25.5" customHeight="1">
      <c r="A3" s="343" t="s">
        <v>988</v>
      </c>
      <c r="B3" s="344"/>
      <c r="C3" s="344"/>
      <c r="D3" s="344"/>
      <c r="E3" s="78"/>
      <c r="F3" s="94"/>
    </row>
    <row r="5" spans="1:7" ht="15">
      <c r="A5" s="152" t="s">
        <v>626</v>
      </c>
      <c r="B5" s="383" t="s">
        <v>774</v>
      </c>
      <c r="C5" s="383"/>
      <c r="D5" s="384"/>
      <c r="E5" s="381" t="s">
        <v>948</v>
      </c>
      <c r="F5" s="347"/>
      <c r="G5" s="349"/>
    </row>
    <row r="6" spans="1:7" ht="38.25">
      <c r="A6" s="49" t="s">
        <v>537</v>
      </c>
      <c r="B6" s="307" t="s">
        <v>1062</v>
      </c>
      <c r="C6" s="130" t="s">
        <v>705</v>
      </c>
      <c r="D6" s="172" t="s">
        <v>1063</v>
      </c>
      <c r="E6" s="173" t="s">
        <v>1062</v>
      </c>
      <c r="F6" s="130" t="s">
        <v>705</v>
      </c>
      <c r="G6" s="130" t="s">
        <v>1063</v>
      </c>
    </row>
    <row r="7" spans="1:7" ht="15">
      <c r="A7" s="305" t="s">
        <v>704</v>
      </c>
      <c r="B7" s="48"/>
      <c r="C7" s="167"/>
      <c r="D7" s="170"/>
      <c r="E7" s="48"/>
      <c r="F7" s="48"/>
      <c r="G7" s="48"/>
    </row>
    <row r="8" spans="1:7" ht="15">
      <c r="A8" s="304" t="s">
        <v>600</v>
      </c>
      <c r="B8" s="101"/>
      <c r="C8" s="188"/>
      <c r="D8" s="174"/>
      <c r="E8" s="101"/>
      <c r="F8" s="101"/>
      <c r="G8" s="101"/>
    </row>
    <row r="9" spans="1:7" ht="15">
      <c r="A9" s="304" t="s">
        <v>601</v>
      </c>
      <c r="B9" s="101"/>
      <c r="C9" s="188"/>
      <c r="D9" s="174"/>
      <c r="E9" s="101"/>
      <c r="F9" s="101"/>
      <c r="G9" s="101"/>
    </row>
    <row r="10" spans="1:7" ht="15">
      <c r="A10" s="304" t="s">
        <v>602</v>
      </c>
      <c r="B10" s="101"/>
      <c r="C10" s="188"/>
      <c r="D10" s="174"/>
      <c r="E10" s="101"/>
      <c r="F10" s="101"/>
      <c r="G10" s="101"/>
    </row>
    <row r="11" spans="1:7" ht="15">
      <c r="A11" s="305" t="s">
        <v>682</v>
      </c>
      <c r="B11" s="103"/>
      <c r="C11" s="177"/>
      <c r="D11" s="175"/>
      <c r="E11" s="103"/>
      <c r="F11" s="103"/>
      <c r="G11" s="103"/>
    </row>
    <row r="12" spans="1:7" ht="15">
      <c r="A12" s="304" t="s">
        <v>603</v>
      </c>
      <c r="B12" s="101"/>
      <c r="C12" s="188"/>
      <c r="D12" s="174"/>
      <c r="E12" s="101"/>
      <c r="F12" s="101"/>
      <c r="G12" s="101"/>
    </row>
    <row r="13" spans="1:7" ht="15">
      <c r="A13" s="304" t="s">
        <v>604</v>
      </c>
      <c r="B13" s="101">
        <v>279489</v>
      </c>
      <c r="C13" s="188"/>
      <c r="D13" s="174">
        <v>884110</v>
      </c>
      <c r="E13" s="101">
        <v>307027</v>
      </c>
      <c r="F13" s="101"/>
      <c r="G13" s="101">
        <v>494407</v>
      </c>
    </row>
    <row r="14" spans="1:7" ht="15">
      <c r="A14" s="304" t="s">
        <v>605</v>
      </c>
      <c r="B14" s="101"/>
      <c r="C14" s="188"/>
      <c r="D14" s="174"/>
      <c r="E14" s="101"/>
      <c r="F14" s="101"/>
      <c r="G14" s="101"/>
    </row>
    <row r="15" spans="1:7" ht="15">
      <c r="A15" s="304" t="s">
        <v>606</v>
      </c>
      <c r="B15" s="101">
        <v>367302</v>
      </c>
      <c r="C15" s="188"/>
      <c r="D15" s="174"/>
      <c r="E15" s="101"/>
      <c r="F15" s="101"/>
      <c r="G15" s="101"/>
    </row>
    <row r="16" spans="1:7" ht="15">
      <c r="A16" s="304" t="s">
        <v>607</v>
      </c>
      <c r="B16" s="101"/>
      <c r="C16" s="188"/>
      <c r="D16" s="174"/>
      <c r="E16" s="101"/>
      <c r="F16" s="101"/>
      <c r="G16" s="101"/>
    </row>
    <row r="17" spans="1:7" ht="15">
      <c r="A17" s="305" t="s">
        <v>683</v>
      </c>
      <c r="B17" s="103">
        <f>SUM(B13:B16)</f>
        <v>646791</v>
      </c>
      <c r="C17" s="177"/>
      <c r="D17" s="175">
        <v>884110</v>
      </c>
      <c r="E17" s="103">
        <v>307027</v>
      </c>
      <c r="F17" s="103"/>
      <c r="G17" s="103">
        <v>494407</v>
      </c>
    </row>
    <row r="18" spans="1:7" ht="15">
      <c r="A18" s="304" t="s">
        <v>679</v>
      </c>
      <c r="B18" s="101"/>
      <c r="C18" s="188"/>
      <c r="D18" s="174"/>
      <c r="E18" s="101"/>
      <c r="F18" s="101"/>
      <c r="G18" s="101"/>
    </row>
    <row r="19" spans="1:7" ht="15">
      <c r="A19" s="304" t="s">
        <v>680</v>
      </c>
      <c r="B19" s="101"/>
      <c r="C19" s="188"/>
      <c r="D19" s="174"/>
      <c r="E19" s="101"/>
      <c r="F19" s="101"/>
      <c r="G19" s="101"/>
    </row>
    <row r="20" spans="1:7" ht="15">
      <c r="A20" s="304" t="s">
        <v>608</v>
      </c>
      <c r="B20" s="101"/>
      <c r="C20" s="188"/>
      <c r="D20" s="174"/>
      <c r="E20" s="101"/>
      <c r="F20" s="101"/>
      <c r="G20" s="101"/>
    </row>
    <row r="21" spans="1:7" ht="15">
      <c r="A21" s="305" t="s">
        <v>681</v>
      </c>
      <c r="B21" s="103"/>
      <c r="C21" s="177"/>
      <c r="D21" s="175"/>
      <c r="E21" s="103"/>
      <c r="F21" s="103"/>
      <c r="G21" s="103"/>
    </row>
    <row r="22" spans="1:7" ht="15">
      <c r="A22" s="304" t="s">
        <v>609</v>
      </c>
      <c r="B22" s="101"/>
      <c r="C22" s="188"/>
      <c r="D22" s="174"/>
      <c r="E22" s="101"/>
      <c r="F22" s="101"/>
      <c r="G22" s="101"/>
    </row>
    <row r="23" spans="1:7" ht="30">
      <c r="A23" s="304" t="s">
        <v>610</v>
      </c>
      <c r="B23" s="101"/>
      <c r="C23" s="188"/>
      <c r="D23" s="174"/>
      <c r="E23" s="101"/>
      <c r="F23" s="101"/>
      <c r="G23" s="101"/>
    </row>
    <row r="24" spans="1:7" ht="15">
      <c r="A24" s="305" t="s">
        <v>706</v>
      </c>
      <c r="B24" s="103"/>
      <c r="C24" s="177"/>
      <c r="D24" s="175"/>
      <c r="E24" s="103"/>
      <c r="F24" s="103"/>
      <c r="G24" s="103"/>
    </row>
    <row r="25" spans="1:7" ht="15">
      <c r="A25" s="305" t="s">
        <v>684</v>
      </c>
      <c r="B25" s="103">
        <v>646791</v>
      </c>
      <c r="C25" s="177"/>
      <c r="D25" s="175">
        <v>884110</v>
      </c>
      <c r="E25" s="103">
        <v>307027</v>
      </c>
      <c r="F25" s="103"/>
      <c r="G25" s="103">
        <v>494407</v>
      </c>
    </row>
    <row r="26" spans="1:7" ht="15">
      <c r="A26" s="304" t="s">
        <v>611</v>
      </c>
      <c r="B26" s="101"/>
      <c r="C26" s="188"/>
      <c r="D26" s="174"/>
      <c r="E26" s="101"/>
      <c r="F26" s="101"/>
      <c r="G26" s="101"/>
    </row>
    <row r="27" spans="1:7" ht="15">
      <c r="A27" s="304" t="s">
        <v>612</v>
      </c>
      <c r="B27" s="101"/>
      <c r="C27" s="188"/>
      <c r="D27" s="174"/>
      <c r="E27" s="101"/>
      <c r="F27" s="101"/>
      <c r="G27" s="101"/>
    </row>
    <row r="28" spans="1:7" ht="15">
      <c r="A28" s="304" t="s">
        <v>613</v>
      </c>
      <c r="B28" s="101"/>
      <c r="C28" s="188"/>
      <c r="D28" s="174"/>
      <c r="E28" s="101"/>
      <c r="F28" s="101"/>
      <c r="G28" s="101"/>
    </row>
    <row r="29" spans="1:7" ht="15">
      <c r="A29" s="304" t="s">
        <v>614</v>
      </c>
      <c r="B29" s="101"/>
      <c r="C29" s="188"/>
      <c r="D29" s="174"/>
      <c r="E29" s="101"/>
      <c r="F29" s="101"/>
      <c r="G29" s="101"/>
    </row>
    <row r="30" spans="1:7" ht="15">
      <c r="A30" s="304" t="s">
        <v>615</v>
      </c>
      <c r="B30" s="101"/>
      <c r="C30" s="188"/>
      <c r="D30" s="174"/>
      <c r="E30" s="101"/>
      <c r="F30" s="101"/>
      <c r="G30" s="101"/>
    </row>
    <row r="31" spans="1:7" ht="15">
      <c r="A31" s="305" t="s">
        <v>707</v>
      </c>
      <c r="B31" s="103"/>
      <c r="C31" s="177"/>
      <c r="D31" s="175"/>
      <c r="E31" s="103"/>
      <c r="F31" s="103"/>
      <c r="G31" s="103"/>
    </row>
    <row r="32" spans="1:7" ht="15">
      <c r="A32" s="304" t="s">
        <v>616</v>
      </c>
      <c r="B32" s="101"/>
      <c r="C32" s="188"/>
      <c r="D32" s="174"/>
      <c r="E32" s="101"/>
      <c r="F32" s="101"/>
      <c r="G32" s="101"/>
    </row>
    <row r="33" spans="1:7" ht="15">
      <c r="A33" s="304" t="s">
        <v>685</v>
      </c>
      <c r="B33" s="101"/>
      <c r="C33" s="188"/>
      <c r="D33" s="174"/>
      <c r="E33" s="101"/>
      <c r="F33" s="101"/>
      <c r="G33" s="101"/>
    </row>
    <row r="34" spans="1:7" ht="15">
      <c r="A34" s="304" t="s">
        <v>617</v>
      </c>
      <c r="B34" s="101"/>
      <c r="C34" s="188"/>
      <c r="D34" s="174"/>
      <c r="E34" s="101"/>
      <c r="F34" s="101"/>
      <c r="G34" s="101"/>
    </row>
    <row r="35" spans="1:7" ht="15">
      <c r="A35" s="304" t="s">
        <v>618</v>
      </c>
      <c r="B35" s="101"/>
      <c r="C35" s="188"/>
      <c r="D35" s="174"/>
      <c r="E35" s="101"/>
      <c r="F35" s="101"/>
      <c r="G35" s="101"/>
    </row>
    <row r="36" spans="1:7" ht="15">
      <c r="A36" s="304" t="s">
        <v>619</v>
      </c>
      <c r="B36" s="101"/>
      <c r="C36" s="188"/>
      <c r="D36" s="174"/>
      <c r="E36" s="101"/>
      <c r="F36" s="101"/>
      <c r="G36" s="101"/>
    </row>
    <row r="37" spans="1:7" ht="15">
      <c r="A37" s="304" t="s">
        <v>620</v>
      </c>
      <c r="B37" s="101"/>
      <c r="C37" s="188"/>
      <c r="D37" s="174"/>
      <c r="E37" s="101"/>
      <c r="F37" s="101"/>
      <c r="G37" s="101"/>
    </row>
    <row r="38" spans="1:7" ht="15">
      <c r="A38" s="304" t="s">
        <v>621</v>
      </c>
      <c r="B38" s="101"/>
      <c r="C38" s="188"/>
      <c r="D38" s="174"/>
      <c r="E38" s="101"/>
      <c r="F38" s="101"/>
      <c r="G38" s="101"/>
    </row>
    <row r="39" spans="1:7" ht="15">
      <c r="A39" s="305" t="s">
        <v>686</v>
      </c>
      <c r="B39" s="103"/>
      <c r="C39" s="177"/>
      <c r="D39" s="175"/>
      <c r="E39" s="103"/>
      <c r="F39" s="103"/>
      <c r="G39" s="103"/>
    </row>
    <row r="40" spans="1:7" ht="15">
      <c r="A40" s="305" t="s">
        <v>708</v>
      </c>
      <c r="B40" s="103"/>
      <c r="C40" s="177"/>
      <c r="D40" s="175"/>
      <c r="E40" s="103"/>
      <c r="F40" s="103"/>
      <c r="G40" s="103"/>
    </row>
    <row r="41" spans="1:7" ht="15">
      <c r="A41" s="304" t="s">
        <v>622</v>
      </c>
      <c r="B41" s="101"/>
      <c r="C41" s="188"/>
      <c r="D41" s="174"/>
      <c r="E41" s="101"/>
      <c r="F41" s="101"/>
      <c r="G41" s="101"/>
    </row>
    <row r="42" spans="1:7" ht="15">
      <c r="A42" s="304" t="s">
        <v>623</v>
      </c>
      <c r="B42" s="101"/>
      <c r="C42" s="188"/>
      <c r="D42" s="174"/>
      <c r="E42" s="101"/>
      <c r="F42" s="101"/>
      <c r="G42" s="101"/>
    </row>
    <row r="43" spans="1:7" ht="15">
      <c r="A43" s="304" t="s">
        <v>624</v>
      </c>
      <c r="B43" s="101">
        <v>14695962</v>
      </c>
      <c r="C43" s="188"/>
      <c r="D43" s="174">
        <v>9565174</v>
      </c>
      <c r="E43" s="101">
        <v>20338048</v>
      </c>
      <c r="F43" s="101"/>
      <c r="G43" s="101">
        <v>16541366</v>
      </c>
    </row>
    <row r="44" spans="1:7" ht="15">
      <c r="A44" s="304" t="s">
        <v>625</v>
      </c>
      <c r="B44" s="101"/>
      <c r="C44" s="188"/>
      <c r="D44" s="174"/>
      <c r="E44" s="101"/>
      <c r="F44" s="101"/>
      <c r="G44" s="101"/>
    </row>
    <row r="45" spans="1:7" ht="15">
      <c r="A45" s="304" t="s">
        <v>627</v>
      </c>
      <c r="B45" s="101"/>
      <c r="C45" s="188"/>
      <c r="D45" s="174"/>
      <c r="E45" s="101"/>
      <c r="F45" s="101"/>
      <c r="G45" s="101"/>
    </row>
    <row r="46" spans="1:7" ht="15">
      <c r="A46" s="305" t="s">
        <v>687</v>
      </c>
      <c r="B46" s="103">
        <v>14695962</v>
      </c>
      <c r="C46" s="177"/>
      <c r="D46" s="175">
        <v>9565174</v>
      </c>
      <c r="E46" s="103">
        <v>20338048</v>
      </c>
      <c r="F46" s="103"/>
      <c r="G46" s="103">
        <v>16541366</v>
      </c>
    </row>
    <row r="47" spans="1:7" ht="30">
      <c r="A47" s="304" t="s">
        <v>709</v>
      </c>
      <c r="B47" s="101"/>
      <c r="C47" s="188"/>
      <c r="D47" s="174"/>
      <c r="E47" s="101"/>
      <c r="F47" s="101"/>
      <c r="G47" s="101"/>
    </row>
    <row r="48" spans="1:7" ht="30">
      <c r="A48" s="304" t="s">
        <v>710</v>
      </c>
      <c r="B48" s="101"/>
      <c r="C48" s="188"/>
      <c r="D48" s="174"/>
      <c r="E48" s="101"/>
      <c r="F48" s="101"/>
      <c r="G48" s="101"/>
    </row>
    <row r="49" spans="1:7" ht="30">
      <c r="A49" s="304" t="s">
        <v>628</v>
      </c>
      <c r="B49" s="101"/>
      <c r="C49" s="188"/>
      <c r="D49" s="174"/>
      <c r="E49" s="101">
        <v>105760</v>
      </c>
      <c r="F49" s="101"/>
      <c r="G49" s="101">
        <v>105760</v>
      </c>
    </row>
    <row r="50" spans="1:7" ht="15">
      <c r="A50" s="304" t="s">
        <v>629</v>
      </c>
      <c r="B50" s="101">
        <v>420125</v>
      </c>
      <c r="C50" s="188"/>
      <c r="D50" s="174">
        <v>327117</v>
      </c>
      <c r="E50" s="101">
        <v>512877</v>
      </c>
      <c r="F50" s="101"/>
      <c r="G50" s="101">
        <v>187877</v>
      </c>
    </row>
    <row r="51" spans="1:7" ht="30">
      <c r="A51" s="304" t="s">
        <v>630</v>
      </c>
      <c r="B51" s="101"/>
      <c r="C51" s="188"/>
      <c r="D51" s="174"/>
      <c r="E51" s="101"/>
      <c r="F51" s="101"/>
      <c r="G51" s="101"/>
    </row>
    <row r="52" spans="1:7" ht="30">
      <c r="A52" s="304" t="s">
        <v>711</v>
      </c>
      <c r="B52" s="101"/>
      <c r="C52" s="188"/>
      <c r="D52" s="174"/>
      <c r="E52" s="101"/>
      <c r="F52" s="101"/>
      <c r="G52" s="101"/>
    </row>
    <row r="53" spans="1:7" ht="30">
      <c r="A53" s="304" t="s">
        <v>712</v>
      </c>
      <c r="B53" s="101"/>
      <c r="C53" s="188"/>
      <c r="D53" s="174"/>
      <c r="E53" s="101"/>
      <c r="F53" s="101"/>
      <c r="G53" s="101"/>
    </row>
    <row r="54" spans="1:7" ht="30">
      <c r="A54" s="304" t="s">
        <v>713</v>
      </c>
      <c r="B54" s="101"/>
      <c r="C54" s="188"/>
      <c r="D54" s="174"/>
      <c r="E54" s="101"/>
      <c r="F54" s="101"/>
      <c r="G54" s="101"/>
    </row>
    <row r="55" spans="1:7" ht="15">
      <c r="A55" s="305" t="s">
        <v>714</v>
      </c>
      <c r="B55" s="103">
        <v>420125</v>
      </c>
      <c r="C55" s="177"/>
      <c r="D55" s="175">
        <v>327117</v>
      </c>
      <c r="E55" s="103">
        <v>618637</v>
      </c>
      <c r="F55" s="103"/>
      <c r="G55" s="103">
        <v>293637</v>
      </c>
    </row>
    <row r="56" spans="1:7" ht="30">
      <c r="A56" s="304" t="s">
        <v>715</v>
      </c>
      <c r="B56" s="101"/>
      <c r="C56" s="188"/>
      <c r="D56" s="174"/>
      <c r="E56" s="101"/>
      <c r="F56" s="101"/>
      <c r="G56" s="101"/>
    </row>
    <row r="57" spans="1:7" ht="30">
      <c r="A57" s="304" t="s">
        <v>719</v>
      </c>
      <c r="B57" s="101"/>
      <c r="C57" s="188"/>
      <c r="D57" s="174"/>
      <c r="E57" s="101"/>
      <c r="F57" s="101"/>
      <c r="G57" s="101"/>
    </row>
    <row r="58" spans="1:7" ht="30">
      <c r="A58" s="304" t="s">
        <v>631</v>
      </c>
      <c r="B58" s="101"/>
      <c r="C58" s="188"/>
      <c r="D58" s="174"/>
      <c r="E58" s="101"/>
      <c r="F58" s="101"/>
      <c r="G58" s="101"/>
    </row>
    <row r="59" spans="1:7" ht="30">
      <c r="A59" s="304" t="s">
        <v>632</v>
      </c>
      <c r="B59" s="101"/>
      <c r="C59" s="188"/>
      <c r="D59" s="174"/>
      <c r="E59" s="101"/>
      <c r="F59" s="101"/>
      <c r="G59" s="101"/>
    </row>
    <row r="60" spans="1:7" ht="30">
      <c r="A60" s="304" t="s">
        <v>633</v>
      </c>
      <c r="B60" s="101"/>
      <c r="C60" s="188"/>
      <c r="D60" s="174"/>
      <c r="E60" s="101"/>
      <c r="F60" s="101"/>
      <c r="G60" s="101"/>
    </row>
    <row r="61" spans="1:7" ht="30">
      <c r="A61" s="304" t="s">
        <v>718</v>
      </c>
      <c r="B61" s="101"/>
      <c r="C61" s="188"/>
      <c r="D61" s="174"/>
      <c r="E61" s="101"/>
      <c r="F61" s="101"/>
      <c r="G61" s="101"/>
    </row>
    <row r="62" spans="1:7" ht="30">
      <c r="A62" s="304" t="s">
        <v>717</v>
      </c>
      <c r="B62" s="101"/>
      <c r="C62" s="188"/>
      <c r="D62" s="174"/>
      <c r="E62" s="101"/>
      <c r="F62" s="101"/>
      <c r="G62" s="101"/>
    </row>
    <row r="63" spans="1:7" ht="30">
      <c r="A63" s="304" t="s">
        <v>716</v>
      </c>
      <c r="B63" s="101"/>
      <c r="C63" s="188"/>
      <c r="D63" s="174"/>
      <c r="E63" s="101"/>
      <c r="F63" s="101"/>
      <c r="G63" s="101"/>
    </row>
    <row r="64" spans="1:7" ht="15">
      <c r="A64" s="305" t="s">
        <v>688</v>
      </c>
      <c r="B64" s="103"/>
      <c r="C64" s="177"/>
      <c r="D64" s="175"/>
      <c r="E64" s="103"/>
      <c r="F64" s="103"/>
      <c r="G64" s="103"/>
    </row>
    <row r="65" spans="1:7" ht="15">
      <c r="A65" s="304" t="s">
        <v>689</v>
      </c>
      <c r="B65" s="101">
        <v>76778</v>
      </c>
      <c r="C65" s="188"/>
      <c r="D65" s="174">
        <v>31750</v>
      </c>
      <c r="E65" s="101">
        <v>101428</v>
      </c>
      <c r="F65" s="101"/>
      <c r="G65" s="101">
        <v>62080</v>
      </c>
    </row>
    <row r="66" spans="1:7" ht="15">
      <c r="A66" s="304" t="s">
        <v>634</v>
      </c>
      <c r="B66" s="101"/>
      <c r="C66" s="188"/>
      <c r="D66" s="174"/>
      <c r="E66" s="101"/>
      <c r="F66" s="101"/>
      <c r="G66" s="101"/>
    </row>
    <row r="67" spans="1:7" ht="15">
      <c r="A67" s="304" t="s">
        <v>635</v>
      </c>
      <c r="B67" s="101"/>
      <c r="C67" s="188"/>
      <c r="D67" s="174"/>
      <c r="E67" s="101"/>
      <c r="F67" s="101"/>
      <c r="G67" s="101"/>
    </row>
    <row r="68" spans="1:7" ht="15">
      <c r="A68" s="304" t="s">
        <v>636</v>
      </c>
      <c r="B68" s="101"/>
      <c r="C68" s="188"/>
      <c r="D68" s="174"/>
      <c r="E68" s="101"/>
      <c r="F68" s="101"/>
      <c r="G68" s="101"/>
    </row>
    <row r="69" spans="1:7" ht="15">
      <c r="A69" s="304" t="s">
        <v>637</v>
      </c>
      <c r="B69" s="101">
        <v>76278</v>
      </c>
      <c r="C69" s="188"/>
      <c r="D69" s="174">
        <v>31750</v>
      </c>
      <c r="E69" s="101"/>
      <c r="F69" s="101"/>
      <c r="G69" s="101">
        <v>62080</v>
      </c>
    </row>
    <row r="70" spans="1:7" ht="15">
      <c r="A70" s="304" t="s">
        <v>1057</v>
      </c>
      <c r="B70" s="101">
        <v>500</v>
      </c>
      <c r="C70" s="188"/>
      <c r="D70" s="174"/>
      <c r="E70" s="101"/>
      <c r="F70" s="101"/>
      <c r="G70" s="101"/>
    </row>
    <row r="71" spans="1:7" ht="30">
      <c r="A71" s="304" t="s">
        <v>638</v>
      </c>
      <c r="B71" s="101"/>
      <c r="C71" s="188"/>
      <c r="D71" s="174"/>
      <c r="E71" s="101"/>
      <c r="F71" s="101"/>
      <c r="G71" s="101"/>
    </row>
    <row r="72" spans="1:7" ht="15">
      <c r="A72" s="304" t="s">
        <v>639</v>
      </c>
      <c r="B72" s="101"/>
      <c r="C72" s="188"/>
      <c r="D72" s="174"/>
      <c r="E72" s="101"/>
      <c r="F72" s="101"/>
      <c r="G72" s="101"/>
    </row>
    <row r="73" spans="1:7" ht="15">
      <c r="A73" s="304" t="s">
        <v>640</v>
      </c>
      <c r="B73" s="101"/>
      <c r="C73" s="188"/>
      <c r="D73" s="174"/>
      <c r="E73" s="101"/>
      <c r="F73" s="101"/>
      <c r="G73" s="101"/>
    </row>
    <row r="74" spans="1:7" ht="30">
      <c r="A74" s="304" t="s">
        <v>641</v>
      </c>
      <c r="B74" s="101"/>
      <c r="C74" s="188"/>
      <c r="D74" s="174"/>
      <c r="E74" s="101"/>
      <c r="F74" s="101"/>
      <c r="G74" s="101"/>
    </row>
    <row r="75" spans="1:7" ht="30">
      <c r="A75" s="304" t="s">
        <v>642</v>
      </c>
      <c r="B75" s="101"/>
      <c r="C75" s="188"/>
      <c r="D75" s="174"/>
      <c r="E75" s="101"/>
      <c r="F75" s="101"/>
      <c r="G75" s="101"/>
    </row>
    <row r="76" spans="1:7" ht="30">
      <c r="A76" s="304" t="s">
        <v>643</v>
      </c>
      <c r="B76" s="101"/>
      <c r="C76" s="188"/>
      <c r="D76" s="174"/>
      <c r="E76" s="101"/>
      <c r="F76" s="101"/>
      <c r="G76" s="101"/>
    </row>
    <row r="77" spans="1:7" ht="15">
      <c r="A77" s="305" t="s">
        <v>690</v>
      </c>
      <c r="B77" s="103">
        <v>76778</v>
      </c>
      <c r="C77" s="177"/>
      <c r="D77" s="175">
        <v>31750</v>
      </c>
      <c r="E77" s="103">
        <v>101428</v>
      </c>
      <c r="F77" s="103"/>
      <c r="G77" s="103">
        <v>62080</v>
      </c>
    </row>
    <row r="78" spans="1:7" ht="15">
      <c r="A78" s="305" t="s">
        <v>721</v>
      </c>
      <c r="B78" s="103">
        <v>496903</v>
      </c>
      <c r="C78" s="177"/>
      <c r="D78" s="175">
        <f>SUM(D55+D65)</f>
        <v>358867</v>
      </c>
      <c r="E78" s="103">
        <v>720065</v>
      </c>
      <c r="F78" s="103"/>
      <c r="G78" s="103">
        <v>355717</v>
      </c>
    </row>
    <row r="79" spans="1:7" ht="15">
      <c r="A79" s="305" t="s">
        <v>644</v>
      </c>
      <c r="B79" s="103">
        <v>57137</v>
      </c>
      <c r="C79" s="177"/>
      <c r="D79" s="175">
        <v>52692</v>
      </c>
      <c r="E79" s="103">
        <v>180000</v>
      </c>
      <c r="F79" s="103"/>
      <c r="G79" s="103">
        <v>-2059</v>
      </c>
    </row>
    <row r="80" spans="1:7" ht="15">
      <c r="A80" s="304" t="s">
        <v>645</v>
      </c>
      <c r="B80" s="101"/>
      <c r="C80" s="188"/>
      <c r="D80" s="174"/>
      <c r="E80" s="101"/>
      <c r="F80" s="101"/>
      <c r="G80" s="101"/>
    </row>
    <row r="81" spans="1:7" ht="15">
      <c r="A81" s="304" t="s">
        <v>646</v>
      </c>
      <c r="B81" s="101"/>
      <c r="C81" s="188"/>
      <c r="D81" s="174"/>
      <c r="E81" s="101"/>
      <c r="F81" s="101"/>
      <c r="G81" s="101"/>
    </row>
    <row r="82" spans="1:7" ht="15">
      <c r="A82" s="304" t="s">
        <v>647</v>
      </c>
      <c r="B82" s="101"/>
      <c r="C82" s="188"/>
      <c r="D82" s="174"/>
      <c r="E82" s="101"/>
      <c r="F82" s="101"/>
      <c r="G82" s="101"/>
    </row>
    <row r="83" spans="1:7" ht="15">
      <c r="A83" s="305" t="s">
        <v>720</v>
      </c>
      <c r="B83" s="103"/>
      <c r="C83" s="177"/>
      <c r="D83" s="175"/>
      <c r="E83" s="103"/>
      <c r="F83" s="103"/>
      <c r="G83" s="103"/>
    </row>
    <row r="84" spans="1:7" ht="15">
      <c r="A84" s="308" t="s">
        <v>691</v>
      </c>
      <c r="B84" s="104">
        <v>15896793</v>
      </c>
      <c r="C84" s="192"/>
      <c r="D84" s="176">
        <v>10860843</v>
      </c>
      <c r="E84" s="104">
        <v>21545140</v>
      </c>
      <c r="F84" s="104"/>
      <c r="G84" s="104">
        <v>17389431</v>
      </c>
    </row>
    <row r="85" spans="1:7" ht="15">
      <c r="A85" s="305" t="s">
        <v>648</v>
      </c>
      <c r="B85" s="48"/>
      <c r="C85" s="167"/>
      <c r="D85" s="170"/>
      <c r="E85" s="48"/>
      <c r="F85" s="48"/>
      <c r="G85" s="48"/>
    </row>
    <row r="86" spans="1:7" ht="15">
      <c r="A86" s="304" t="s">
        <v>649</v>
      </c>
      <c r="B86" s="101">
        <v>9775113</v>
      </c>
      <c r="C86" s="188"/>
      <c r="D86" s="174">
        <v>9775113</v>
      </c>
      <c r="E86" s="101"/>
      <c r="F86" s="101"/>
      <c r="G86" s="101"/>
    </row>
    <row r="87" spans="1:7" ht="15">
      <c r="A87" s="304" t="s">
        <v>650</v>
      </c>
      <c r="B87" s="101"/>
      <c r="C87" s="188"/>
      <c r="D87" s="174"/>
      <c r="E87" s="101"/>
      <c r="F87" s="101"/>
      <c r="G87" s="101"/>
    </row>
    <row r="88" spans="1:7" ht="15">
      <c r="A88" s="304" t="s">
        <v>651</v>
      </c>
      <c r="B88" s="101">
        <v>4310953</v>
      </c>
      <c r="C88" s="188"/>
      <c r="D88" s="174">
        <v>4310953</v>
      </c>
      <c r="E88" s="103">
        <v>7309160</v>
      </c>
      <c r="F88" s="103"/>
      <c r="G88" s="103">
        <v>7309160</v>
      </c>
    </row>
    <row r="89" spans="1:7" ht="15">
      <c r="A89" s="304" t="s">
        <v>652</v>
      </c>
      <c r="B89" s="101">
        <v>-11501235</v>
      </c>
      <c r="C89" s="188"/>
      <c r="D89" s="174">
        <v>625324</v>
      </c>
      <c r="E89" s="101">
        <v>4418366</v>
      </c>
      <c r="F89" s="101"/>
      <c r="G89" s="101">
        <v>13346640</v>
      </c>
    </row>
    <row r="90" spans="1:7" ht="15">
      <c r="A90" s="304" t="s">
        <v>653</v>
      </c>
      <c r="B90" s="101"/>
      <c r="C90" s="188"/>
      <c r="D90" s="174"/>
      <c r="E90" s="101"/>
      <c r="F90" s="101"/>
      <c r="G90" s="101"/>
    </row>
    <row r="91" spans="1:7" ht="15">
      <c r="A91" s="304" t="s">
        <v>654</v>
      </c>
      <c r="B91" s="101">
        <v>12126559</v>
      </c>
      <c r="C91" s="188"/>
      <c r="D91" s="174">
        <v>-5185059</v>
      </c>
      <c r="E91" s="101">
        <v>8928274</v>
      </c>
      <c r="F91" s="101"/>
      <c r="G91" s="101">
        <v>-9575877</v>
      </c>
    </row>
    <row r="92" spans="1:7" ht="15">
      <c r="A92" s="305" t="s">
        <v>722</v>
      </c>
      <c r="B92" s="103">
        <v>14711390</v>
      </c>
      <c r="C92" s="177"/>
      <c r="D92" s="175">
        <v>9526331</v>
      </c>
      <c r="E92" s="103">
        <v>20655800</v>
      </c>
      <c r="F92" s="103"/>
      <c r="G92" s="103">
        <v>11079923</v>
      </c>
    </row>
    <row r="93" spans="1:7" ht="30">
      <c r="A93" s="304" t="s">
        <v>655</v>
      </c>
      <c r="B93" s="101"/>
      <c r="C93" s="188"/>
      <c r="D93" s="174"/>
      <c r="E93" s="101"/>
      <c r="F93" s="101"/>
      <c r="G93" s="101"/>
    </row>
    <row r="94" spans="1:7" ht="30">
      <c r="A94" s="304" t="s">
        <v>656</v>
      </c>
      <c r="B94" s="101"/>
      <c r="C94" s="188"/>
      <c r="D94" s="174"/>
      <c r="E94" s="101"/>
      <c r="F94" s="101"/>
      <c r="G94" s="101"/>
    </row>
    <row r="95" spans="1:7" ht="30">
      <c r="A95" s="304" t="s">
        <v>657</v>
      </c>
      <c r="B95" s="101">
        <v>1185403</v>
      </c>
      <c r="C95" s="188"/>
      <c r="D95" s="174">
        <v>48693</v>
      </c>
      <c r="E95" s="101">
        <v>759132</v>
      </c>
      <c r="F95" s="101"/>
      <c r="G95" s="101">
        <v>335344</v>
      </c>
    </row>
    <row r="96" spans="1:7" ht="30">
      <c r="A96" s="304" t="s">
        <v>658</v>
      </c>
      <c r="B96" s="101"/>
      <c r="C96" s="188"/>
      <c r="D96" s="174"/>
      <c r="E96" s="101"/>
      <c r="F96" s="101"/>
      <c r="G96" s="101"/>
    </row>
    <row r="97" spans="1:7" ht="30">
      <c r="A97" s="304" t="s">
        <v>723</v>
      </c>
      <c r="B97" s="101"/>
      <c r="C97" s="188"/>
      <c r="D97" s="174"/>
      <c r="E97" s="101"/>
      <c r="F97" s="101"/>
      <c r="G97" s="101"/>
    </row>
    <row r="98" spans="1:7" ht="15">
      <c r="A98" s="304" t="s">
        <v>659</v>
      </c>
      <c r="B98" s="101"/>
      <c r="C98" s="188"/>
      <c r="D98" s="174"/>
      <c r="E98" s="101">
        <v>130208</v>
      </c>
      <c r="F98" s="101"/>
      <c r="G98" s="101"/>
    </row>
    <row r="99" spans="1:7" ht="15">
      <c r="A99" s="304" t="s">
        <v>660</v>
      </c>
      <c r="B99" s="101"/>
      <c r="C99" s="188"/>
      <c r="D99" s="174"/>
      <c r="E99" s="101"/>
      <c r="F99" s="101"/>
      <c r="G99" s="101"/>
    </row>
    <row r="100" spans="1:7" ht="30">
      <c r="A100" s="304" t="s">
        <v>724</v>
      </c>
      <c r="B100" s="101"/>
      <c r="C100" s="188"/>
      <c r="D100" s="174"/>
      <c r="E100" s="101"/>
      <c r="F100" s="101"/>
      <c r="G100" s="101"/>
    </row>
    <row r="101" spans="1:7" ht="30">
      <c r="A101" s="304" t="s">
        <v>725</v>
      </c>
      <c r="B101" s="101"/>
      <c r="C101" s="188"/>
      <c r="D101" s="174"/>
      <c r="E101" s="101"/>
      <c r="F101" s="101"/>
      <c r="G101" s="101"/>
    </row>
    <row r="102" spans="1:7" ht="15">
      <c r="A102" s="305" t="s">
        <v>692</v>
      </c>
      <c r="B102" s="103">
        <v>1185403</v>
      </c>
      <c r="C102" s="177"/>
      <c r="D102" s="175">
        <v>48693</v>
      </c>
      <c r="E102" s="103">
        <v>889340</v>
      </c>
      <c r="F102" s="103"/>
      <c r="G102" s="103">
        <v>335344</v>
      </c>
    </row>
    <row r="103" spans="1:7" ht="30">
      <c r="A103" s="304" t="s">
        <v>661</v>
      </c>
      <c r="B103" s="101"/>
      <c r="C103" s="188"/>
      <c r="D103" s="174"/>
      <c r="E103" s="101"/>
      <c r="F103" s="101"/>
      <c r="G103" s="101"/>
    </row>
    <row r="104" spans="1:7" ht="30">
      <c r="A104" s="304" t="s">
        <v>662</v>
      </c>
      <c r="B104" s="101"/>
      <c r="C104" s="188"/>
      <c r="D104" s="174"/>
      <c r="E104" s="101"/>
      <c r="F104" s="101"/>
      <c r="G104" s="101"/>
    </row>
    <row r="105" spans="1:7" ht="30">
      <c r="A105" s="304" t="s">
        <v>663</v>
      </c>
      <c r="B105" s="101"/>
      <c r="C105" s="188"/>
      <c r="D105" s="174"/>
      <c r="E105" s="101"/>
      <c r="F105" s="101"/>
      <c r="G105" s="101"/>
    </row>
    <row r="106" spans="1:7" ht="30">
      <c r="A106" s="304" t="s">
        <v>664</v>
      </c>
      <c r="B106" s="101"/>
      <c r="C106" s="188"/>
      <c r="D106" s="174"/>
      <c r="E106" s="101"/>
      <c r="F106" s="101"/>
      <c r="G106" s="101"/>
    </row>
    <row r="107" spans="1:7" ht="30">
      <c r="A107" s="304" t="s">
        <v>726</v>
      </c>
      <c r="B107" s="101"/>
      <c r="C107" s="188"/>
      <c r="D107" s="174"/>
      <c r="E107" s="101"/>
      <c r="F107" s="101"/>
      <c r="G107" s="101"/>
    </row>
    <row r="108" spans="1:7" ht="30">
      <c r="A108" s="304" t="s">
        <v>665</v>
      </c>
      <c r="B108" s="101"/>
      <c r="C108" s="188"/>
      <c r="D108" s="174"/>
      <c r="E108" s="101"/>
      <c r="F108" s="101"/>
      <c r="G108" s="101"/>
    </row>
    <row r="109" spans="1:7" ht="30">
      <c r="A109" s="304" t="s">
        <v>666</v>
      </c>
      <c r="B109" s="101"/>
      <c r="C109" s="188"/>
      <c r="D109" s="174"/>
      <c r="E109" s="101"/>
      <c r="F109" s="101"/>
      <c r="G109" s="101"/>
    </row>
    <row r="110" spans="1:7" ht="30">
      <c r="A110" s="304" t="s">
        <v>727</v>
      </c>
      <c r="B110" s="101"/>
      <c r="C110" s="188"/>
      <c r="D110" s="174"/>
      <c r="E110" s="101"/>
      <c r="F110" s="101"/>
      <c r="G110" s="101"/>
    </row>
    <row r="111" spans="1:7" ht="30">
      <c r="A111" s="304" t="s">
        <v>728</v>
      </c>
      <c r="B111" s="101"/>
      <c r="C111" s="188"/>
      <c r="D111" s="174"/>
      <c r="E111" s="101"/>
      <c r="F111" s="101"/>
      <c r="G111" s="101"/>
    </row>
    <row r="112" spans="1:7" ht="15">
      <c r="A112" s="305" t="s">
        <v>693</v>
      </c>
      <c r="B112" s="103"/>
      <c r="C112" s="177"/>
      <c r="D112" s="175"/>
      <c r="E112" s="103"/>
      <c r="F112" s="103"/>
      <c r="G112" s="103"/>
    </row>
    <row r="113" spans="1:7" ht="15">
      <c r="A113" s="304" t="s">
        <v>667</v>
      </c>
      <c r="B113" s="101"/>
      <c r="C113" s="188"/>
      <c r="D113" s="174"/>
      <c r="E113" s="101"/>
      <c r="F113" s="101"/>
      <c r="G113" s="101"/>
    </row>
    <row r="114" spans="1:7" ht="30">
      <c r="A114" s="304" t="s">
        <v>668</v>
      </c>
      <c r="B114" s="101"/>
      <c r="C114" s="188"/>
      <c r="D114" s="174"/>
      <c r="E114" s="101"/>
      <c r="F114" s="101"/>
      <c r="G114" s="101"/>
    </row>
    <row r="115" spans="1:7" ht="15">
      <c r="A115" s="304" t="s">
        <v>669</v>
      </c>
      <c r="B115" s="101"/>
      <c r="C115" s="188"/>
      <c r="D115" s="174"/>
      <c r="E115" s="101"/>
      <c r="F115" s="101"/>
      <c r="G115" s="101"/>
    </row>
    <row r="116" spans="1:7" ht="15">
      <c r="A116" s="304" t="s">
        <v>670</v>
      </c>
      <c r="B116" s="101"/>
      <c r="C116" s="188"/>
      <c r="D116" s="174"/>
      <c r="E116" s="101"/>
      <c r="F116" s="101"/>
      <c r="G116" s="101"/>
    </row>
    <row r="117" spans="1:7" ht="30">
      <c r="A117" s="304" t="s">
        <v>671</v>
      </c>
      <c r="B117" s="101"/>
      <c r="C117" s="188"/>
      <c r="D117" s="174"/>
      <c r="E117" s="101"/>
      <c r="F117" s="101"/>
      <c r="G117" s="101"/>
    </row>
    <row r="118" spans="1:7" ht="30">
      <c r="A118" s="304" t="s">
        <v>672</v>
      </c>
      <c r="B118" s="101"/>
      <c r="C118" s="188"/>
      <c r="D118" s="174"/>
      <c r="E118" s="101"/>
      <c r="F118" s="101"/>
      <c r="G118" s="101"/>
    </row>
    <row r="119" spans="1:7" ht="30">
      <c r="A119" s="304" t="s">
        <v>673</v>
      </c>
      <c r="B119" s="101"/>
      <c r="C119" s="188"/>
      <c r="D119" s="174"/>
      <c r="E119" s="101"/>
      <c r="F119" s="101"/>
      <c r="G119" s="101"/>
    </row>
    <row r="120" spans="1:7" ht="15">
      <c r="A120" s="305" t="s">
        <v>729</v>
      </c>
      <c r="B120" s="101"/>
      <c r="C120" s="188"/>
      <c r="D120" s="174"/>
      <c r="E120" s="101"/>
      <c r="F120" s="101"/>
      <c r="G120" s="101"/>
    </row>
    <row r="121" spans="1:7" ht="15">
      <c r="A121" s="305" t="s">
        <v>694</v>
      </c>
      <c r="B121" s="103">
        <v>1185403</v>
      </c>
      <c r="C121" s="177"/>
      <c r="D121" s="175">
        <v>48693</v>
      </c>
      <c r="E121" s="103">
        <v>889340</v>
      </c>
      <c r="F121" s="103"/>
      <c r="G121" s="103">
        <v>335344</v>
      </c>
    </row>
    <row r="122" spans="1:7" ht="15">
      <c r="A122" s="305" t="s">
        <v>674</v>
      </c>
      <c r="B122" s="103"/>
      <c r="C122" s="177"/>
      <c r="D122" s="175"/>
      <c r="E122" s="103"/>
      <c r="F122" s="103"/>
      <c r="G122" s="103"/>
    </row>
    <row r="123" spans="1:7" ht="25.5">
      <c r="A123" s="305" t="s">
        <v>675</v>
      </c>
      <c r="B123" s="103"/>
      <c r="C123" s="177"/>
      <c r="D123" s="175"/>
      <c r="E123" s="103"/>
      <c r="F123" s="103"/>
      <c r="G123" s="103"/>
    </row>
    <row r="124" spans="1:7" ht="15">
      <c r="A124" s="304" t="s">
        <v>676</v>
      </c>
      <c r="B124" s="101"/>
      <c r="C124" s="188"/>
      <c r="D124" s="174"/>
      <c r="E124" s="101"/>
      <c r="F124" s="101"/>
      <c r="G124" s="101"/>
    </row>
    <row r="125" spans="1:7" ht="15">
      <c r="A125" s="304" t="s">
        <v>677</v>
      </c>
      <c r="B125" s="101"/>
      <c r="C125" s="188"/>
      <c r="D125" s="174">
        <v>1285819</v>
      </c>
      <c r="E125" s="101"/>
      <c r="F125" s="101"/>
      <c r="G125" s="101">
        <v>5974164</v>
      </c>
    </row>
    <row r="126" spans="1:7" ht="15">
      <c r="A126" s="304" t="s">
        <v>678</v>
      </c>
      <c r="B126" s="101"/>
      <c r="C126" s="188"/>
      <c r="D126" s="174"/>
      <c r="E126" s="101"/>
      <c r="F126" s="101"/>
      <c r="G126" s="101"/>
    </row>
    <row r="127" spans="1:7" ht="15">
      <c r="A127" s="305" t="s">
        <v>730</v>
      </c>
      <c r="B127" s="103"/>
      <c r="C127" s="177"/>
      <c r="D127" s="175">
        <v>1285819</v>
      </c>
      <c r="E127" s="103"/>
      <c r="F127" s="103"/>
      <c r="G127" s="103">
        <v>5974164</v>
      </c>
    </row>
    <row r="128" spans="1:7" ht="15">
      <c r="A128" s="308" t="s">
        <v>731</v>
      </c>
      <c r="B128" s="104">
        <v>15896793</v>
      </c>
      <c r="C128" s="192"/>
      <c r="D128" s="176">
        <v>10860843</v>
      </c>
      <c r="E128" s="104">
        <v>21545140</v>
      </c>
      <c r="F128" s="104"/>
      <c r="G128" s="104">
        <v>17389431</v>
      </c>
    </row>
    <row r="129" spans="1:6" ht="15">
      <c r="A129" s="4"/>
      <c r="B129" s="48"/>
      <c r="C129" s="4"/>
      <c r="D129" s="4"/>
      <c r="F129" s="4"/>
    </row>
    <row r="130" spans="1:6" ht="15">
      <c r="A130" s="4"/>
      <c r="B130" s="4"/>
      <c r="C130" s="4"/>
      <c r="D130" s="4"/>
      <c r="E130" s="4"/>
      <c r="F130" s="4"/>
    </row>
    <row r="131" spans="1:6" ht="15">
      <c r="A131" s="4"/>
      <c r="B131" s="4"/>
      <c r="C131" s="4"/>
      <c r="D131" s="4"/>
      <c r="E131" s="4"/>
      <c r="F131" s="4"/>
    </row>
    <row r="132" spans="1:6" ht="15">
      <c r="A132" s="4"/>
      <c r="B132" s="4"/>
      <c r="C132" s="4"/>
      <c r="D132" s="4"/>
      <c r="E132" s="4"/>
      <c r="F132" s="4"/>
    </row>
    <row r="133" spans="1:6" ht="15">
      <c r="A133" s="4"/>
      <c r="B133" s="4"/>
      <c r="C133" s="4"/>
      <c r="D133" s="4"/>
      <c r="E133" s="4"/>
      <c r="F133" s="4"/>
    </row>
    <row r="134" spans="1:6" ht="15">
      <c r="A134" s="4"/>
      <c r="B134" s="4"/>
      <c r="C134" s="4"/>
      <c r="D134" s="4"/>
      <c r="E134" s="4"/>
      <c r="F134" s="4"/>
    </row>
    <row r="135" spans="1:6" ht="15">
      <c r="A135" s="4"/>
      <c r="B135" s="4"/>
      <c r="C135" s="4"/>
      <c r="D135" s="4"/>
      <c r="E135" s="4"/>
      <c r="F135" s="4"/>
    </row>
    <row r="136" spans="1:6" ht="15">
      <c r="A136" s="4"/>
      <c r="B136" s="4"/>
      <c r="C136" s="4"/>
      <c r="D136" s="4"/>
      <c r="E136" s="4"/>
      <c r="F136" s="4"/>
    </row>
  </sheetData>
  <sheetProtection/>
  <mergeCells count="5">
    <mergeCell ref="A2:D2"/>
    <mergeCell ref="A3:D3"/>
    <mergeCell ref="B5:D5"/>
    <mergeCell ref="E5:G5"/>
    <mergeCell ref="A1:G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X171"/>
  <sheetViews>
    <sheetView view="pageBreakPreview" zoomScale="120" zoomScaleSheetLayoutView="120" workbookViewId="0" topLeftCell="A1">
      <selection activeCell="A6" sqref="A6"/>
    </sheetView>
  </sheetViews>
  <sheetFormatPr defaultColWidth="9.140625" defaultRowHeight="15"/>
  <cols>
    <col min="1" max="1" width="105.140625" style="0" customWidth="1"/>
    <col min="3" max="5" width="22.7109375" style="0" bestFit="1" customWidth="1"/>
  </cols>
  <sheetData>
    <row r="1" spans="1:5" ht="15">
      <c r="A1" s="346" t="s">
        <v>1074</v>
      </c>
      <c r="B1" s="346"/>
      <c r="C1" s="346"/>
      <c r="D1" s="346"/>
      <c r="E1" s="346"/>
    </row>
    <row r="2" spans="1:11" ht="20.25" customHeight="1">
      <c r="A2" s="345" t="s">
        <v>1059</v>
      </c>
      <c r="B2" s="344"/>
      <c r="C2" s="344"/>
      <c r="D2" s="344"/>
      <c r="E2" s="344"/>
      <c r="F2" s="78"/>
      <c r="G2" s="78"/>
      <c r="H2" s="78"/>
      <c r="I2" s="78"/>
      <c r="J2" s="78"/>
      <c r="K2" s="94"/>
    </row>
    <row r="3" spans="1:5" ht="19.5" customHeight="1">
      <c r="A3" s="343" t="s">
        <v>965</v>
      </c>
      <c r="B3" s="344"/>
      <c r="C3" s="344"/>
      <c r="D3" s="344"/>
      <c r="E3" s="344"/>
    </row>
    <row r="4" ht="18">
      <c r="A4" s="157"/>
    </row>
    <row r="5" spans="1:4" ht="15">
      <c r="A5" s="96" t="s">
        <v>563</v>
      </c>
      <c r="D5" t="s">
        <v>1013</v>
      </c>
    </row>
    <row r="6" spans="1:5" ht="25.5">
      <c r="A6" s="2" t="s">
        <v>807</v>
      </c>
      <c r="B6" s="3" t="s">
        <v>808</v>
      </c>
      <c r="C6" s="3" t="s">
        <v>572</v>
      </c>
      <c r="D6" s="3" t="s">
        <v>597</v>
      </c>
      <c r="E6" s="95" t="s">
        <v>598</v>
      </c>
    </row>
    <row r="7" spans="1:5" ht="15">
      <c r="A7" s="37" t="s">
        <v>809</v>
      </c>
      <c r="B7" s="38" t="s">
        <v>810</v>
      </c>
      <c r="C7" s="206">
        <v>10532000</v>
      </c>
      <c r="D7" s="214">
        <v>22108568</v>
      </c>
      <c r="E7" s="214">
        <v>14687368</v>
      </c>
    </row>
    <row r="8" spans="1:5" ht="15">
      <c r="A8" s="37" t="s">
        <v>811</v>
      </c>
      <c r="B8" s="39" t="s">
        <v>812</v>
      </c>
      <c r="C8" s="206">
        <v>0</v>
      </c>
      <c r="D8" s="214">
        <v>1217400</v>
      </c>
      <c r="E8" s="214">
        <v>1167400</v>
      </c>
    </row>
    <row r="9" spans="1:5" ht="15">
      <c r="A9" s="37" t="s">
        <v>813</v>
      </c>
      <c r="B9" s="39" t="s">
        <v>814</v>
      </c>
      <c r="C9" s="206"/>
      <c r="D9" s="214"/>
      <c r="E9" s="214"/>
    </row>
    <row r="10" spans="1:5" ht="15">
      <c r="A10" s="40" t="s">
        <v>815</v>
      </c>
      <c r="B10" s="39" t="s">
        <v>816</v>
      </c>
      <c r="C10" s="206"/>
      <c r="D10" s="214"/>
      <c r="E10" s="214"/>
    </row>
    <row r="11" spans="1:5" ht="15">
      <c r="A11" s="40" t="s">
        <v>817</v>
      </c>
      <c r="B11" s="39" t="s">
        <v>818</v>
      </c>
      <c r="C11" s="206"/>
      <c r="D11" s="214"/>
      <c r="E11" s="214"/>
    </row>
    <row r="12" spans="1:5" ht="15">
      <c r="A12" s="40" t="s">
        <v>819</v>
      </c>
      <c r="B12" s="39" t="s">
        <v>820</v>
      </c>
      <c r="C12" s="206">
        <v>345000</v>
      </c>
      <c r="D12" s="214">
        <v>345000</v>
      </c>
      <c r="E12" s="214">
        <v>345000</v>
      </c>
    </row>
    <row r="13" spans="1:5" ht="15">
      <c r="A13" s="40" t="s">
        <v>821</v>
      </c>
      <c r="B13" s="39" t="s">
        <v>822</v>
      </c>
      <c r="C13" s="206">
        <v>148000</v>
      </c>
      <c r="D13" s="214">
        <v>148000</v>
      </c>
      <c r="E13" s="214">
        <v>144000</v>
      </c>
    </row>
    <row r="14" spans="1:5" ht="15">
      <c r="A14" s="40" t="s">
        <v>823</v>
      </c>
      <c r="B14" s="39" t="s">
        <v>824</v>
      </c>
      <c r="C14" s="206"/>
      <c r="D14" s="214"/>
      <c r="E14" s="214"/>
    </row>
    <row r="15" spans="1:5" ht="15">
      <c r="A15" s="5" t="s">
        <v>825</v>
      </c>
      <c r="B15" s="39" t="s">
        <v>826</v>
      </c>
      <c r="C15" s="206">
        <v>240000</v>
      </c>
      <c r="D15" s="214">
        <v>240000</v>
      </c>
      <c r="E15" s="214">
        <v>16200</v>
      </c>
    </row>
    <row r="16" spans="1:5" ht="15">
      <c r="A16" s="5" t="s">
        <v>827</v>
      </c>
      <c r="B16" s="39" t="s">
        <v>828</v>
      </c>
      <c r="C16" s="206"/>
      <c r="D16" s="214"/>
      <c r="E16" s="214"/>
    </row>
    <row r="17" spans="1:5" ht="15">
      <c r="A17" s="5" t="s">
        <v>829</v>
      </c>
      <c r="B17" s="39" t="s">
        <v>830</v>
      </c>
      <c r="C17" s="206"/>
      <c r="D17" s="214"/>
      <c r="E17" s="214"/>
    </row>
    <row r="18" spans="1:5" ht="15">
      <c r="A18" s="5" t="s">
        <v>831</v>
      </c>
      <c r="B18" s="39" t="s">
        <v>832</v>
      </c>
      <c r="C18" s="206"/>
      <c r="D18" s="214"/>
      <c r="E18" s="214"/>
    </row>
    <row r="19" spans="1:5" ht="15">
      <c r="A19" s="5" t="s">
        <v>316</v>
      </c>
      <c r="B19" s="39" t="s">
        <v>833</v>
      </c>
      <c r="C19" s="206"/>
      <c r="D19" s="214"/>
      <c r="E19" s="214"/>
    </row>
    <row r="20" spans="1:5" ht="15">
      <c r="A20" s="41" t="s">
        <v>215</v>
      </c>
      <c r="B20" s="42" t="s">
        <v>835</v>
      </c>
      <c r="C20" s="207">
        <f>SUM(C7:C19)</f>
        <v>11265000</v>
      </c>
      <c r="D20" s="215">
        <f>SUM(D7:D19)</f>
        <v>24058968</v>
      </c>
      <c r="E20" s="215">
        <f>SUM(E7:E19)</f>
        <v>16359968</v>
      </c>
    </row>
    <row r="21" spans="1:5" ht="15">
      <c r="A21" s="5" t="s">
        <v>836</v>
      </c>
      <c r="B21" s="39" t="s">
        <v>837</v>
      </c>
      <c r="C21" s="206">
        <v>21026000</v>
      </c>
      <c r="D21" s="214">
        <v>22522800</v>
      </c>
      <c r="E21" s="214">
        <v>20991064</v>
      </c>
    </row>
    <row r="22" spans="1:5" ht="15">
      <c r="A22" s="5" t="s">
        <v>838</v>
      </c>
      <c r="B22" s="39" t="s">
        <v>839</v>
      </c>
      <c r="C22" s="206">
        <v>511000</v>
      </c>
      <c r="D22" s="214">
        <v>511000</v>
      </c>
      <c r="E22" s="214">
        <v>500000</v>
      </c>
    </row>
    <row r="23" spans="1:5" ht="15">
      <c r="A23" s="6" t="s">
        <v>840</v>
      </c>
      <c r="B23" s="39" t="s">
        <v>841</v>
      </c>
      <c r="C23" s="206">
        <v>4624000</v>
      </c>
      <c r="D23" s="214">
        <v>17813798</v>
      </c>
      <c r="E23" s="214">
        <v>10513859</v>
      </c>
    </row>
    <row r="24" spans="1:5" ht="15">
      <c r="A24" s="9" t="s">
        <v>216</v>
      </c>
      <c r="B24" s="42" t="s">
        <v>842</v>
      </c>
      <c r="C24" s="207">
        <f>SUM(C21:C23)</f>
        <v>26161000</v>
      </c>
      <c r="D24" s="215">
        <f>SUM(D21:D23)</f>
        <v>40847598</v>
      </c>
      <c r="E24" s="215">
        <f>SUM(E21:E23)</f>
        <v>32004923</v>
      </c>
    </row>
    <row r="25" spans="1:5" ht="15">
      <c r="A25" s="58" t="s">
        <v>350</v>
      </c>
      <c r="B25" s="59" t="s">
        <v>843</v>
      </c>
      <c r="C25" s="207">
        <f>C20+C24</f>
        <v>37426000</v>
      </c>
      <c r="D25" s="215">
        <f>D20+D24</f>
        <v>64906566</v>
      </c>
      <c r="E25" s="215">
        <f>E20+E24</f>
        <v>48364891</v>
      </c>
    </row>
    <row r="26" spans="1:5" ht="15">
      <c r="A26" s="46" t="s">
        <v>317</v>
      </c>
      <c r="B26" s="59" t="s">
        <v>844</v>
      </c>
      <c r="C26" s="207">
        <v>8377200</v>
      </c>
      <c r="D26" s="215">
        <v>14444398</v>
      </c>
      <c r="E26" s="215">
        <v>7939889</v>
      </c>
    </row>
    <row r="27" spans="1:5" ht="15">
      <c r="A27" s="5" t="s">
        <v>845</v>
      </c>
      <c r="B27" s="39" t="s">
        <v>846</v>
      </c>
      <c r="C27" s="206">
        <v>650000</v>
      </c>
      <c r="D27" s="214">
        <v>680000</v>
      </c>
      <c r="E27" s="214">
        <v>651208</v>
      </c>
    </row>
    <row r="28" spans="1:5" ht="15">
      <c r="A28" s="5" t="s">
        <v>847</v>
      </c>
      <c r="B28" s="39" t="s">
        <v>848</v>
      </c>
      <c r="C28" s="206">
        <v>1936000</v>
      </c>
      <c r="D28" s="214">
        <v>1982415</v>
      </c>
      <c r="E28" s="214">
        <v>1632465</v>
      </c>
    </row>
    <row r="29" spans="1:5" ht="15">
      <c r="A29" s="5" t="s">
        <v>849</v>
      </c>
      <c r="B29" s="39" t="s">
        <v>850</v>
      </c>
      <c r="C29" s="206"/>
      <c r="D29" s="214"/>
      <c r="E29" s="214"/>
    </row>
    <row r="30" spans="1:5" ht="15">
      <c r="A30" s="9" t="s">
        <v>226</v>
      </c>
      <c r="B30" s="42" t="s">
        <v>851</v>
      </c>
      <c r="C30" s="207">
        <f>SUM(C27:C29)</f>
        <v>2586000</v>
      </c>
      <c r="D30" s="215">
        <f>SUM(D27:D29)</f>
        <v>2662415</v>
      </c>
      <c r="E30" s="215">
        <f>SUM(E27:E29)</f>
        <v>2283673</v>
      </c>
    </row>
    <row r="31" spans="1:5" ht="15">
      <c r="A31" s="5" t="s">
        <v>852</v>
      </c>
      <c r="B31" s="39" t="s">
        <v>853</v>
      </c>
      <c r="C31" s="206">
        <v>70000</v>
      </c>
      <c r="D31" s="214">
        <v>170000</v>
      </c>
      <c r="E31" s="214">
        <v>117866</v>
      </c>
    </row>
    <row r="32" spans="1:5" ht="15">
      <c r="A32" s="5" t="s">
        <v>854</v>
      </c>
      <c r="B32" s="39" t="s">
        <v>855</v>
      </c>
      <c r="C32" s="206">
        <v>1030000</v>
      </c>
      <c r="D32" s="214">
        <v>1030000</v>
      </c>
      <c r="E32" s="214">
        <v>798752</v>
      </c>
    </row>
    <row r="33" spans="1:5" ht="15" customHeight="1">
      <c r="A33" s="9" t="s">
        <v>351</v>
      </c>
      <c r="B33" s="42" t="s">
        <v>856</v>
      </c>
      <c r="C33" s="207">
        <f>SUM(C31:C32)</f>
        <v>1100000</v>
      </c>
      <c r="D33" s="215">
        <f>SUM(D31:D32)</f>
        <v>1200000</v>
      </c>
      <c r="E33" s="215">
        <f>SUM(E31:E32)</f>
        <v>916618</v>
      </c>
    </row>
    <row r="34" spans="1:5" ht="15">
      <c r="A34" s="5" t="s">
        <v>857</v>
      </c>
      <c r="B34" s="39" t="s">
        <v>858</v>
      </c>
      <c r="C34" s="206">
        <v>14710000</v>
      </c>
      <c r="D34" s="214">
        <v>15820082</v>
      </c>
      <c r="E34" s="214">
        <v>15082695</v>
      </c>
    </row>
    <row r="35" spans="1:5" ht="15">
      <c r="A35" s="5" t="s">
        <v>859</v>
      </c>
      <c r="B35" s="39" t="s">
        <v>860</v>
      </c>
      <c r="C35" s="206">
        <v>19629000</v>
      </c>
      <c r="D35" s="214">
        <v>24629000</v>
      </c>
      <c r="E35" s="214">
        <v>23301885</v>
      </c>
    </row>
    <row r="36" spans="1:5" ht="15">
      <c r="A36" s="5" t="s">
        <v>318</v>
      </c>
      <c r="B36" s="39" t="s">
        <v>861</v>
      </c>
      <c r="C36" s="206">
        <v>4250000</v>
      </c>
      <c r="D36" s="214">
        <v>4251205</v>
      </c>
      <c r="E36" s="214">
        <v>3930517</v>
      </c>
    </row>
    <row r="37" spans="1:5" ht="15">
      <c r="A37" s="5" t="s">
        <v>863</v>
      </c>
      <c r="B37" s="39" t="s">
        <v>864</v>
      </c>
      <c r="C37" s="206">
        <v>5434000</v>
      </c>
      <c r="D37" s="214">
        <v>5609000</v>
      </c>
      <c r="E37" s="214">
        <v>4096658</v>
      </c>
    </row>
    <row r="38" spans="1:5" ht="15">
      <c r="A38" s="14" t="s">
        <v>319</v>
      </c>
      <c r="B38" s="39" t="s">
        <v>865</v>
      </c>
      <c r="C38" s="206">
        <v>3000000</v>
      </c>
      <c r="D38" s="214">
        <v>3037800</v>
      </c>
      <c r="E38" s="214">
        <v>1585857</v>
      </c>
    </row>
    <row r="39" spans="1:5" ht="15">
      <c r="A39" s="6" t="s">
        <v>867</v>
      </c>
      <c r="B39" s="39" t="s">
        <v>868</v>
      </c>
      <c r="C39" s="206">
        <v>47401852</v>
      </c>
      <c r="D39" s="214">
        <v>90593435</v>
      </c>
      <c r="E39" s="214">
        <v>34074985</v>
      </c>
    </row>
    <row r="40" spans="1:5" ht="15">
      <c r="A40" s="5" t="s">
        <v>320</v>
      </c>
      <c r="B40" s="39" t="s">
        <v>869</v>
      </c>
      <c r="C40" s="206">
        <v>8396000</v>
      </c>
      <c r="D40" s="214">
        <v>12656094</v>
      </c>
      <c r="E40" s="214">
        <v>12054929</v>
      </c>
    </row>
    <row r="41" spans="1:5" ht="15">
      <c r="A41" s="9" t="s">
        <v>231</v>
      </c>
      <c r="B41" s="42" t="s">
        <v>871</v>
      </c>
      <c r="C41" s="207">
        <f>SUM(C34:C40)</f>
        <v>102820852</v>
      </c>
      <c r="D41" s="215">
        <f>SUM(D34:D40)</f>
        <v>156596616</v>
      </c>
      <c r="E41" s="215">
        <f>SUM(E34:E40)</f>
        <v>94127526</v>
      </c>
    </row>
    <row r="42" spans="1:5" ht="15">
      <c r="A42" s="5" t="s">
        <v>872</v>
      </c>
      <c r="B42" s="39" t="s">
        <v>873</v>
      </c>
      <c r="C42" s="206">
        <v>98000</v>
      </c>
      <c r="D42" s="214">
        <v>98000</v>
      </c>
      <c r="E42" s="214">
        <v>11289</v>
      </c>
    </row>
    <row r="43" spans="1:5" ht="15">
      <c r="A43" s="5" t="s">
        <v>874</v>
      </c>
      <c r="B43" s="39" t="s">
        <v>875</v>
      </c>
      <c r="C43" s="206">
        <v>6557984</v>
      </c>
      <c r="D43" s="214">
        <v>14544459</v>
      </c>
      <c r="E43" s="214">
        <v>9713911</v>
      </c>
    </row>
    <row r="44" spans="1:5" ht="15">
      <c r="A44" s="9" t="s">
        <v>232</v>
      </c>
      <c r="B44" s="42" t="s">
        <v>876</v>
      </c>
      <c r="C44" s="207">
        <f>SUM(C42:C43)</f>
        <v>6655984</v>
      </c>
      <c r="D44" s="215">
        <f>SUM(D42:D43)</f>
        <v>14642459</v>
      </c>
      <c r="E44" s="215">
        <f>SUM(E42:E43)</f>
        <v>9725200</v>
      </c>
    </row>
    <row r="45" spans="1:5" ht="15">
      <c r="A45" s="5" t="s">
        <v>877</v>
      </c>
      <c r="B45" s="39" t="s">
        <v>878</v>
      </c>
      <c r="C45" s="206">
        <v>31234436</v>
      </c>
      <c r="D45" s="214">
        <v>46736231</v>
      </c>
      <c r="E45" s="214">
        <v>21406414</v>
      </c>
    </row>
    <row r="46" spans="1:5" ht="15">
      <c r="A46" s="5" t="s">
        <v>879</v>
      </c>
      <c r="B46" s="39" t="s">
        <v>880</v>
      </c>
      <c r="C46" s="206">
        <v>200000</v>
      </c>
      <c r="D46" s="214">
        <v>82506094</v>
      </c>
      <c r="E46" s="214">
        <v>59893975</v>
      </c>
    </row>
    <row r="47" spans="1:5" ht="15">
      <c r="A47" s="5" t="s">
        <v>321</v>
      </c>
      <c r="B47" s="39" t="s">
        <v>881</v>
      </c>
      <c r="C47" s="206">
        <v>350000</v>
      </c>
      <c r="D47" s="214">
        <v>350000</v>
      </c>
      <c r="E47" s="214">
        <v>4666</v>
      </c>
    </row>
    <row r="48" spans="1:5" ht="15">
      <c r="A48" s="5" t="s">
        <v>322</v>
      </c>
      <c r="B48" s="39" t="s">
        <v>883</v>
      </c>
      <c r="C48" s="206"/>
      <c r="D48" s="214"/>
      <c r="E48" s="214"/>
    </row>
    <row r="49" spans="1:5" ht="15">
      <c r="A49" s="5" t="s">
        <v>887</v>
      </c>
      <c r="B49" s="39" t="s">
        <v>888</v>
      </c>
      <c r="C49" s="206">
        <v>6155000</v>
      </c>
      <c r="D49" s="214">
        <v>7850000</v>
      </c>
      <c r="E49" s="214">
        <v>6454600</v>
      </c>
    </row>
    <row r="50" spans="1:5" ht="15">
      <c r="A50" s="9" t="s">
        <v>235</v>
      </c>
      <c r="B50" s="42" t="s">
        <v>889</v>
      </c>
      <c r="C50" s="207">
        <f>SUM(C45:C49)</f>
        <v>37939436</v>
      </c>
      <c r="D50" s="215">
        <f>SUM(D45:D49)</f>
        <v>137442325</v>
      </c>
      <c r="E50" s="215">
        <f>SUM(E45:E49)</f>
        <v>87759655</v>
      </c>
    </row>
    <row r="51" spans="1:5" ht="15">
      <c r="A51" s="46" t="s">
        <v>236</v>
      </c>
      <c r="B51" s="59" t="s">
        <v>890</v>
      </c>
      <c r="C51" s="207">
        <f>C30+C33+C41+C44+C50</f>
        <v>151102272</v>
      </c>
      <c r="D51" s="215">
        <f>D30+D33+D41+D44+D50</f>
        <v>312543815</v>
      </c>
      <c r="E51" s="215">
        <f>E30+E33+E41+E44+E50</f>
        <v>194812672</v>
      </c>
    </row>
    <row r="52" spans="1:5" ht="15">
      <c r="A52" s="17" t="s">
        <v>891</v>
      </c>
      <c r="B52" s="39" t="s">
        <v>892</v>
      </c>
      <c r="C52" s="206"/>
      <c r="D52" s="214"/>
      <c r="E52" s="214"/>
    </row>
    <row r="53" spans="1:5" ht="15">
      <c r="A53" s="17" t="s">
        <v>253</v>
      </c>
      <c r="B53" s="39" t="s">
        <v>893</v>
      </c>
      <c r="C53" s="206">
        <v>0</v>
      </c>
      <c r="D53" s="214">
        <v>270000</v>
      </c>
      <c r="E53" s="214">
        <v>270000</v>
      </c>
    </row>
    <row r="54" spans="1:5" ht="15">
      <c r="A54" s="22" t="s">
        <v>323</v>
      </c>
      <c r="B54" s="39" t="s">
        <v>894</v>
      </c>
      <c r="C54" s="206"/>
      <c r="D54" s="214"/>
      <c r="E54" s="214"/>
    </row>
    <row r="55" spans="1:5" ht="15">
      <c r="A55" s="22" t="s">
        <v>324</v>
      </c>
      <c r="B55" s="39" t="s">
        <v>895</v>
      </c>
      <c r="C55" s="206"/>
      <c r="D55" s="214"/>
      <c r="E55" s="214"/>
    </row>
    <row r="56" spans="1:5" ht="15">
      <c r="A56" s="22" t="s">
        <v>325</v>
      </c>
      <c r="B56" s="39" t="s">
        <v>896</v>
      </c>
      <c r="C56" s="206"/>
      <c r="D56" s="214"/>
      <c r="E56" s="214"/>
    </row>
    <row r="57" spans="1:5" ht="15">
      <c r="A57" s="17" t="s">
        <v>326</v>
      </c>
      <c r="B57" s="39" t="s">
        <v>897</v>
      </c>
      <c r="C57" s="206"/>
      <c r="D57" s="214"/>
      <c r="E57" s="214"/>
    </row>
    <row r="58" spans="1:5" ht="15">
      <c r="A58" s="17" t="s">
        <v>327</v>
      </c>
      <c r="B58" s="39" t="s">
        <v>898</v>
      </c>
      <c r="C58" s="206"/>
      <c r="D58" s="214"/>
      <c r="E58" s="214"/>
    </row>
    <row r="59" spans="1:5" ht="15">
      <c r="A59" s="17" t="s">
        <v>328</v>
      </c>
      <c r="B59" s="39" t="s">
        <v>899</v>
      </c>
      <c r="C59" s="206">
        <v>7237000</v>
      </c>
      <c r="D59" s="214">
        <v>10821458</v>
      </c>
      <c r="E59" s="214">
        <v>10754120</v>
      </c>
    </row>
    <row r="60" spans="1:5" ht="15">
      <c r="A60" s="56" t="s">
        <v>285</v>
      </c>
      <c r="B60" s="59" t="s">
        <v>900</v>
      </c>
      <c r="C60" s="207">
        <f>SUM(C52:C59)</f>
        <v>7237000</v>
      </c>
      <c r="D60" s="215">
        <f>SUM(D52:D59)</f>
        <v>11091458</v>
      </c>
      <c r="E60" s="215">
        <f>SUM(E52:E59)</f>
        <v>11024120</v>
      </c>
    </row>
    <row r="61" spans="1:5" ht="15">
      <c r="A61" s="16" t="s">
        <v>329</v>
      </c>
      <c r="B61" s="39" t="s">
        <v>901</v>
      </c>
      <c r="C61" s="206"/>
      <c r="D61" s="214"/>
      <c r="E61" s="214"/>
    </row>
    <row r="62" spans="1:5" ht="15">
      <c r="A62" s="16" t="s">
        <v>908</v>
      </c>
      <c r="B62" s="39" t="s">
        <v>909</v>
      </c>
      <c r="C62" s="206">
        <v>0</v>
      </c>
      <c r="D62" s="214">
        <v>717047</v>
      </c>
      <c r="E62" s="214">
        <v>713647</v>
      </c>
    </row>
    <row r="63" spans="1:5" ht="15">
      <c r="A63" s="16" t="s">
        <v>910</v>
      </c>
      <c r="B63" s="39" t="s">
        <v>911</v>
      </c>
      <c r="C63" s="206"/>
      <c r="D63" s="214"/>
      <c r="E63" s="214"/>
    </row>
    <row r="64" spans="1:5" ht="15">
      <c r="A64" s="16" t="s">
        <v>287</v>
      </c>
      <c r="B64" s="39" t="s">
        <v>912</v>
      </c>
      <c r="C64" s="206"/>
      <c r="D64" s="214"/>
      <c r="E64" s="214"/>
    </row>
    <row r="65" spans="1:5" ht="15">
      <c r="A65" s="16" t="s">
        <v>330</v>
      </c>
      <c r="B65" s="39" t="s">
        <v>913</v>
      </c>
      <c r="C65" s="206"/>
      <c r="D65" s="214"/>
      <c r="E65" s="214"/>
    </row>
    <row r="66" spans="1:5" ht="15">
      <c r="A66" s="16" t="s">
        <v>289</v>
      </c>
      <c r="B66" s="39" t="s">
        <v>914</v>
      </c>
      <c r="C66" s="206">
        <v>82114095</v>
      </c>
      <c r="D66" s="214">
        <v>93510095</v>
      </c>
      <c r="E66" s="214">
        <v>85551942</v>
      </c>
    </row>
    <row r="67" spans="1:5" ht="15">
      <c r="A67" s="16" t="s">
        <v>331</v>
      </c>
      <c r="B67" s="39" t="s">
        <v>915</v>
      </c>
      <c r="C67" s="206"/>
      <c r="D67" s="214"/>
      <c r="E67" s="214"/>
    </row>
    <row r="68" spans="1:5" ht="15">
      <c r="A68" s="16" t="s">
        <v>332</v>
      </c>
      <c r="B68" s="39" t="s">
        <v>917</v>
      </c>
      <c r="C68" s="206">
        <v>7000000</v>
      </c>
      <c r="D68" s="214">
        <v>7000000</v>
      </c>
      <c r="E68" s="214">
        <v>4000000</v>
      </c>
    </row>
    <row r="69" spans="1:5" ht="15">
      <c r="A69" s="16" t="s">
        <v>918</v>
      </c>
      <c r="B69" s="39" t="s">
        <v>919</v>
      </c>
      <c r="C69" s="206"/>
      <c r="D69" s="214"/>
      <c r="E69" s="214"/>
    </row>
    <row r="70" spans="1:5" ht="15">
      <c r="A70" s="29" t="s">
        <v>920</v>
      </c>
      <c r="B70" s="39" t="s">
        <v>921</v>
      </c>
      <c r="C70" s="206"/>
      <c r="D70" s="214"/>
      <c r="E70" s="214"/>
    </row>
    <row r="71" spans="1:5" ht="15">
      <c r="A71" s="16" t="s">
        <v>333</v>
      </c>
      <c r="B71" s="39" t="s">
        <v>923</v>
      </c>
      <c r="C71" s="206">
        <v>108282000</v>
      </c>
      <c r="D71" s="214">
        <v>88258489</v>
      </c>
      <c r="E71" s="214">
        <v>85059604</v>
      </c>
    </row>
    <row r="72" spans="1:5" ht="15">
      <c r="A72" s="29" t="s">
        <v>966</v>
      </c>
      <c r="B72" s="39" t="s">
        <v>967</v>
      </c>
      <c r="C72" s="206">
        <v>23322294</v>
      </c>
      <c r="D72" s="214">
        <v>2584304695</v>
      </c>
      <c r="E72" s="214">
        <v>0</v>
      </c>
    </row>
    <row r="73" spans="1:5" ht="15">
      <c r="A73" s="56" t="s">
        <v>293</v>
      </c>
      <c r="B73" s="59" t="s">
        <v>924</v>
      </c>
      <c r="C73" s="207">
        <f>SUM(C61:C72)</f>
        <v>220718389</v>
      </c>
      <c r="D73" s="215">
        <f>SUM(D61:D72)</f>
        <v>2773790326</v>
      </c>
      <c r="E73" s="215">
        <f>SUM(E61:E72)</f>
        <v>175325193</v>
      </c>
    </row>
    <row r="74" spans="1:5" ht="15.75">
      <c r="A74" s="108" t="s">
        <v>482</v>
      </c>
      <c r="B74" s="109"/>
      <c r="C74" s="208"/>
      <c r="D74" s="216"/>
      <c r="E74" s="216"/>
    </row>
    <row r="75" spans="1:5" ht="15">
      <c r="A75" s="43" t="s">
        <v>925</v>
      </c>
      <c r="B75" s="39" t="s">
        <v>926</v>
      </c>
      <c r="C75" s="206">
        <v>23586229</v>
      </c>
      <c r="D75" s="214">
        <v>36980638</v>
      </c>
      <c r="E75" s="214">
        <v>30575000</v>
      </c>
    </row>
    <row r="76" spans="1:5" ht="15">
      <c r="A76" s="43" t="s">
        <v>334</v>
      </c>
      <c r="B76" s="39" t="s">
        <v>927</v>
      </c>
      <c r="C76" s="206">
        <v>436257698</v>
      </c>
      <c r="D76" s="214">
        <v>614063275</v>
      </c>
      <c r="E76" s="214">
        <v>190205657</v>
      </c>
    </row>
    <row r="77" spans="1:5" ht="15">
      <c r="A77" s="43" t="s">
        <v>929</v>
      </c>
      <c r="B77" s="39" t="s">
        <v>930</v>
      </c>
      <c r="C77" s="206"/>
      <c r="D77" s="214"/>
      <c r="E77" s="214"/>
    </row>
    <row r="78" spans="1:5" ht="15">
      <c r="A78" s="43" t="s">
        <v>931</v>
      </c>
      <c r="B78" s="39" t="s">
        <v>932</v>
      </c>
      <c r="C78" s="206">
        <v>23581271</v>
      </c>
      <c r="D78" s="214">
        <v>54020414</v>
      </c>
      <c r="E78" s="214">
        <v>8100798</v>
      </c>
    </row>
    <row r="79" spans="1:5" ht="15">
      <c r="A79" s="6" t="s">
        <v>933</v>
      </c>
      <c r="B79" s="39" t="s">
        <v>934</v>
      </c>
      <c r="C79" s="206"/>
      <c r="D79" s="214"/>
      <c r="E79" s="214"/>
    </row>
    <row r="80" spans="1:5" ht="15">
      <c r="A80" s="6" t="s">
        <v>935</v>
      </c>
      <c r="B80" s="39" t="s">
        <v>936</v>
      </c>
      <c r="C80" s="206"/>
      <c r="D80" s="214"/>
      <c r="E80" s="214"/>
    </row>
    <row r="81" spans="1:5" ht="15">
      <c r="A81" s="6" t="s">
        <v>937</v>
      </c>
      <c r="B81" s="39" t="s">
        <v>938</v>
      </c>
      <c r="C81" s="206">
        <v>124743852</v>
      </c>
      <c r="D81" s="214">
        <v>98606029</v>
      </c>
      <c r="E81" s="214">
        <v>15237155</v>
      </c>
    </row>
    <row r="82" spans="1:5" ht="15">
      <c r="A82" s="57" t="s">
        <v>295</v>
      </c>
      <c r="B82" s="59" t="s">
        <v>939</v>
      </c>
      <c r="C82" s="207">
        <f>SUM(C75:C81)</f>
        <v>608169050</v>
      </c>
      <c r="D82" s="215">
        <f>SUM(D75:D81)</f>
        <v>803670356</v>
      </c>
      <c r="E82" s="215">
        <f>SUM(E75:E81)</f>
        <v>244118610</v>
      </c>
    </row>
    <row r="83" spans="1:5" ht="15">
      <c r="A83" s="17" t="s">
        <v>940</v>
      </c>
      <c r="B83" s="39" t="s">
        <v>941</v>
      </c>
      <c r="C83" s="206">
        <v>94079581</v>
      </c>
      <c r="D83" s="214">
        <v>460905082</v>
      </c>
      <c r="E83" s="214">
        <v>138328641</v>
      </c>
    </row>
    <row r="84" spans="1:5" ht="15">
      <c r="A84" s="17" t="s">
        <v>942</v>
      </c>
      <c r="B84" s="39" t="s">
        <v>943</v>
      </c>
      <c r="C84" s="206"/>
      <c r="D84" s="214"/>
      <c r="E84" s="214"/>
    </row>
    <row r="85" spans="1:5" ht="15">
      <c r="A85" s="17" t="s">
        <v>944</v>
      </c>
      <c r="B85" s="39" t="s">
        <v>945</v>
      </c>
      <c r="C85" s="206"/>
      <c r="D85" s="214"/>
      <c r="E85" s="214"/>
    </row>
    <row r="86" spans="1:5" ht="15">
      <c r="A86" s="17" t="s">
        <v>0</v>
      </c>
      <c r="B86" s="39" t="s">
        <v>1</v>
      </c>
      <c r="C86" s="206">
        <v>25401487</v>
      </c>
      <c r="D86" s="214">
        <v>124076092</v>
      </c>
      <c r="E86" s="214">
        <v>14370290</v>
      </c>
    </row>
    <row r="87" spans="1:5" ht="15">
      <c r="A87" s="56" t="s">
        <v>296</v>
      </c>
      <c r="B87" s="59" t="s">
        <v>2</v>
      </c>
      <c r="C87" s="207">
        <f>SUM(C83:C86)</f>
        <v>119481068</v>
      </c>
      <c r="D87" s="215">
        <f>SUM(D83:D86)</f>
        <v>584981174</v>
      </c>
      <c r="E87" s="215">
        <f>SUM(E83:E86)</f>
        <v>152698931</v>
      </c>
    </row>
    <row r="88" spans="1:5" ht="15">
      <c r="A88" s="17" t="s">
        <v>3</v>
      </c>
      <c r="B88" s="39" t="s">
        <v>4</v>
      </c>
      <c r="C88" s="206"/>
      <c r="D88" s="214"/>
      <c r="E88" s="214"/>
    </row>
    <row r="89" spans="1:5" ht="15">
      <c r="A89" s="17" t="s">
        <v>335</v>
      </c>
      <c r="B89" s="39" t="s">
        <v>5</v>
      </c>
      <c r="C89" s="206"/>
      <c r="D89" s="214"/>
      <c r="E89" s="214"/>
    </row>
    <row r="90" spans="1:5" ht="15">
      <c r="A90" s="17" t="s">
        <v>336</v>
      </c>
      <c r="B90" s="39" t="s">
        <v>6</v>
      </c>
      <c r="C90" s="206"/>
      <c r="D90" s="214"/>
      <c r="E90" s="214"/>
    </row>
    <row r="91" spans="1:5" ht="15">
      <c r="A91" s="17" t="s">
        <v>337</v>
      </c>
      <c r="B91" s="39" t="s">
        <v>7</v>
      </c>
      <c r="C91" s="206">
        <v>0</v>
      </c>
      <c r="D91" s="214">
        <v>11634253</v>
      </c>
      <c r="E91" s="214">
        <v>11634253</v>
      </c>
    </row>
    <row r="92" spans="1:5" ht="15">
      <c r="A92" s="17" t="s">
        <v>338</v>
      </c>
      <c r="B92" s="39" t="s">
        <v>8</v>
      </c>
      <c r="C92" s="206"/>
      <c r="D92" s="214"/>
      <c r="E92" s="214"/>
    </row>
    <row r="93" spans="1:5" ht="15">
      <c r="A93" s="17" t="s">
        <v>339</v>
      </c>
      <c r="B93" s="39" t="s">
        <v>9</v>
      </c>
      <c r="C93" s="206">
        <v>0</v>
      </c>
      <c r="D93" s="214">
        <v>38925450</v>
      </c>
      <c r="E93" s="214">
        <v>38925450</v>
      </c>
    </row>
    <row r="94" spans="1:5" ht="15">
      <c r="A94" s="17" t="s">
        <v>10</v>
      </c>
      <c r="B94" s="39" t="s">
        <v>11</v>
      </c>
      <c r="C94" s="206"/>
      <c r="D94" s="214"/>
      <c r="E94" s="214"/>
    </row>
    <row r="95" spans="1:5" ht="15">
      <c r="A95" s="17" t="s">
        <v>340</v>
      </c>
      <c r="B95" s="39" t="s">
        <v>968</v>
      </c>
      <c r="C95" s="206">
        <v>0</v>
      </c>
      <c r="D95" s="214">
        <v>39940210</v>
      </c>
      <c r="E95" s="214">
        <v>39940210</v>
      </c>
    </row>
    <row r="96" spans="1:5" ht="15">
      <c r="A96" s="56" t="s">
        <v>297</v>
      </c>
      <c r="B96" s="59" t="s">
        <v>13</v>
      </c>
      <c r="C96" s="207">
        <f>SUM(C88:C95)</f>
        <v>0</v>
      </c>
      <c r="D96" s="215">
        <f>SUM(D88:D95)</f>
        <v>90499913</v>
      </c>
      <c r="E96" s="215">
        <f>SUM(E88:E95)</f>
        <v>90499913</v>
      </c>
    </row>
    <row r="97" spans="1:5" ht="15.75">
      <c r="A97" s="108" t="s">
        <v>481</v>
      </c>
      <c r="B97" s="109"/>
      <c r="C97" s="209"/>
      <c r="D97" s="217"/>
      <c r="E97" s="217"/>
    </row>
    <row r="98" spans="1:5" ht="15.75">
      <c r="A98" s="111" t="s">
        <v>352</v>
      </c>
      <c r="B98" s="112" t="s">
        <v>14</v>
      </c>
      <c r="C98" s="210">
        <f>C96+C87+C82+C73+C60+C51+C26+C25</f>
        <v>1152510979</v>
      </c>
      <c r="D98" s="218">
        <f>D96+D87+D82+D73+D60+D51+D26+D25</f>
        <v>4655928006</v>
      </c>
      <c r="E98" s="218">
        <f>E96+E87+E82+E73+E60+E51+E26+E25</f>
        <v>924784219</v>
      </c>
    </row>
    <row r="99" spans="1:24" ht="15">
      <c r="A99" s="17" t="s">
        <v>345</v>
      </c>
      <c r="B99" s="5" t="s">
        <v>15</v>
      </c>
      <c r="C99" s="203"/>
      <c r="D99" s="219"/>
      <c r="E99" s="219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2"/>
      <c r="X99" s="32"/>
    </row>
    <row r="100" spans="1:24" ht="15">
      <c r="A100" s="17" t="s">
        <v>18</v>
      </c>
      <c r="B100" s="5" t="s">
        <v>19</v>
      </c>
      <c r="C100" s="203"/>
      <c r="D100" s="219"/>
      <c r="E100" s="219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2"/>
      <c r="X100" s="32"/>
    </row>
    <row r="101" spans="1:24" ht="15">
      <c r="A101" s="17" t="s">
        <v>346</v>
      </c>
      <c r="B101" s="5" t="s">
        <v>20</v>
      </c>
      <c r="C101" s="203"/>
      <c r="D101" s="219"/>
      <c r="E101" s="219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2"/>
      <c r="X101" s="32"/>
    </row>
    <row r="102" spans="1:24" ht="15">
      <c r="A102" s="20" t="s">
        <v>304</v>
      </c>
      <c r="B102" s="9" t="s">
        <v>22</v>
      </c>
      <c r="C102" s="211"/>
      <c r="D102" s="220"/>
      <c r="E102" s="220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2"/>
      <c r="X102" s="32"/>
    </row>
    <row r="103" spans="1:24" ht="15">
      <c r="A103" s="44" t="s">
        <v>347</v>
      </c>
      <c r="B103" s="5" t="s">
        <v>23</v>
      </c>
      <c r="C103" s="201"/>
      <c r="D103" s="221"/>
      <c r="E103" s="221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2"/>
      <c r="X103" s="32"/>
    </row>
    <row r="104" spans="1:24" ht="15">
      <c r="A104" s="44" t="s">
        <v>310</v>
      </c>
      <c r="B104" s="5" t="s">
        <v>26</v>
      </c>
      <c r="C104" s="201"/>
      <c r="D104" s="221"/>
      <c r="E104" s="221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2"/>
      <c r="X104" s="32"/>
    </row>
    <row r="105" spans="1:24" ht="15">
      <c r="A105" s="17" t="s">
        <v>27</v>
      </c>
      <c r="B105" s="5" t="s">
        <v>28</v>
      </c>
      <c r="C105" s="203"/>
      <c r="D105" s="219"/>
      <c r="E105" s="219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2"/>
      <c r="X105" s="32"/>
    </row>
    <row r="106" spans="1:24" ht="15">
      <c r="A106" s="17" t="s">
        <v>348</v>
      </c>
      <c r="B106" s="5" t="s">
        <v>29</v>
      </c>
      <c r="C106" s="203"/>
      <c r="D106" s="219"/>
      <c r="E106" s="219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2"/>
      <c r="X106" s="32"/>
    </row>
    <row r="107" spans="1:24" ht="15">
      <c r="A107" s="18" t="s">
        <v>307</v>
      </c>
      <c r="B107" s="9" t="s">
        <v>30</v>
      </c>
      <c r="C107" s="202"/>
      <c r="D107" s="222"/>
      <c r="E107" s="222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2"/>
      <c r="X107" s="32"/>
    </row>
    <row r="108" spans="1:24" ht="15">
      <c r="A108" s="44" t="s">
        <v>31</v>
      </c>
      <c r="B108" s="5" t="s">
        <v>32</v>
      </c>
      <c r="C108" s="201"/>
      <c r="D108" s="221"/>
      <c r="E108" s="221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2"/>
      <c r="X108" s="32"/>
    </row>
    <row r="109" spans="1:24" ht="15">
      <c r="A109" s="44" t="s">
        <v>33</v>
      </c>
      <c r="B109" s="5" t="s">
        <v>34</v>
      </c>
      <c r="C109" s="201">
        <v>7219603</v>
      </c>
      <c r="D109" s="221">
        <v>9039366</v>
      </c>
      <c r="E109" s="221">
        <v>9039366</v>
      </c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2"/>
      <c r="X109" s="32"/>
    </row>
    <row r="110" spans="1:24" ht="15">
      <c r="A110" s="18" t="s">
        <v>35</v>
      </c>
      <c r="B110" s="9" t="s">
        <v>36</v>
      </c>
      <c r="C110" s="201">
        <v>134577536</v>
      </c>
      <c r="D110" s="221">
        <v>135534536</v>
      </c>
      <c r="E110" s="221">
        <v>135534536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2"/>
      <c r="X110" s="32"/>
    </row>
    <row r="111" spans="1:24" ht="15">
      <c r="A111" s="44" t="s">
        <v>37</v>
      </c>
      <c r="B111" s="5" t="s">
        <v>38</v>
      </c>
      <c r="C111" s="201"/>
      <c r="D111" s="221"/>
      <c r="E111" s="221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2"/>
      <c r="X111" s="32"/>
    </row>
    <row r="112" spans="1:24" ht="15">
      <c r="A112" s="44" t="s">
        <v>39</v>
      </c>
      <c r="B112" s="5" t="s">
        <v>40</v>
      </c>
      <c r="C112" s="201"/>
      <c r="D112" s="221"/>
      <c r="E112" s="221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2"/>
      <c r="X112" s="32"/>
    </row>
    <row r="113" spans="1:24" ht="15">
      <c r="A113" s="44" t="s">
        <v>41</v>
      </c>
      <c r="B113" s="5" t="s">
        <v>42</v>
      </c>
      <c r="C113" s="201"/>
      <c r="D113" s="221"/>
      <c r="E113" s="221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2"/>
      <c r="X113" s="32"/>
    </row>
    <row r="114" spans="1:24" ht="15">
      <c r="A114" s="45" t="s">
        <v>308</v>
      </c>
      <c r="B114" s="46" t="s">
        <v>43</v>
      </c>
      <c r="C114" s="202">
        <f>C102+C107+C108+C109+C110+C111+C112+C113</f>
        <v>141797139</v>
      </c>
      <c r="D114" s="222">
        <f>D102+D107+D108+D109+D110+D111+D112+D113</f>
        <v>144573902</v>
      </c>
      <c r="E114" s="222">
        <f>E102+E107+E108+E109+E110+E111+E112+E113</f>
        <v>144573902</v>
      </c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2"/>
      <c r="X114" s="32"/>
    </row>
    <row r="115" spans="1:24" ht="15">
      <c r="A115" s="44" t="s">
        <v>44</v>
      </c>
      <c r="B115" s="5" t="s">
        <v>45</v>
      </c>
      <c r="C115" s="201"/>
      <c r="D115" s="221"/>
      <c r="E115" s="221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2"/>
      <c r="X115" s="32"/>
    </row>
    <row r="116" spans="1:24" ht="15">
      <c r="A116" s="17" t="s">
        <v>46</v>
      </c>
      <c r="B116" s="5" t="s">
        <v>47</v>
      </c>
      <c r="C116" s="203"/>
      <c r="D116" s="219"/>
      <c r="E116" s="219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2"/>
      <c r="X116" s="32"/>
    </row>
    <row r="117" spans="1:24" ht="15">
      <c r="A117" s="44" t="s">
        <v>349</v>
      </c>
      <c r="B117" s="5" t="s">
        <v>48</v>
      </c>
      <c r="C117" s="201"/>
      <c r="D117" s="221"/>
      <c r="E117" s="221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2"/>
      <c r="X117" s="32"/>
    </row>
    <row r="118" spans="1:24" ht="15">
      <c r="A118" s="44" t="s">
        <v>313</v>
      </c>
      <c r="B118" s="5" t="s">
        <v>49</v>
      </c>
      <c r="C118" s="201"/>
      <c r="D118" s="221"/>
      <c r="E118" s="221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2"/>
      <c r="X118" s="32"/>
    </row>
    <row r="119" spans="1:24" ht="15">
      <c r="A119" s="45" t="s">
        <v>314</v>
      </c>
      <c r="B119" s="46" t="s">
        <v>53</v>
      </c>
      <c r="C119" s="202">
        <f>SUM(C115:C118)</f>
        <v>0</v>
      </c>
      <c r="D119" s="222">
        <f>SUM(D115:D118)</f>
        <v>0</v>
      </c>
      <c r="E119" s="222">
        <f>SUM(E115:E118)</f>
        <v>0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2"/>
      <c r="X119" s="32"/>
    </row>
    <row r="120" spans="1:24" ht="15">
      <c r="A120" s="17" t="s">
        <v>54</v>
      </c>
      <c r="B120" s="5" t="s">
        <v>55</v>
      </c>
      <c r="C120" s="203"/>
      <c r="D120" s="219"/>
      <c r="E120" s="219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2"/>
      <c r="X120" s="32"/>
    </row>
    <row r="121" spans="1:24" ht="15.75">
      <c r="A121" s="113" t="s">
        <v>353</v>
      </c>
      <c r="B121" s="114" t="s">
        <v>56</v>
      </c>
      <c r="C121" s="204">
        <f>C120+C119+C114</f>
        <v>141797139</v>
      </c>
      <c r="D121" s="223">
        <f>D120+D119+D114</f>
        <v>144573902</v>
      </c>
      <c r="E121" s="223">
        <f>E120+E119+E114</f>
        <v>144573902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2"/>
      <c r="X121" s="32"/>
    </row>
    <row r="122" spans="1:24" ht="15.75">
      <c r="A122" s="118" t="s">
        <v>389</v>
      </c>
      <c r="B122" s="121"/>
      <c r="C122" s="212">
        <f>C121+C98</f>
        <v>1294308118</v>
      </c>
      <c r="D122" s="224">
        <f>D121+D98</f>
        <v>4800501908</v>
      </c>
      <c r="E122" s="224">
        <f>E121+E98</f>
        <v>1069358121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</row>
    <row r="123" spans="2:24" ht="15">
      <c r="B123" s="32"/>
      <c r="C123" s="213"/>
      <c r="D123" s="225"/>
      <c r="E123" s="225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</row>
    <row r="124" spans="2:24" ht="1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</row>
    <row r="125" spans="2:24" ht="1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</row>
    <row r="126" spans="2:24" ht="1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</row>
    <row r="127" spans="2:24" ht="1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</row>
    <row r="128" spans="2:24" ht="1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</row>
    <row r="129" spans="2:24" ht="1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</row>
    <row r="130" spans="2:24" ht="1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</row>
    <row r="131" spans="2:24" ht="1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</row>
    <row r="132" spans="2:24" ht="1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</row>
    <row r="133" spans="2:24" ht="1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</row>
    <row r="134" spans="2:24" ht="1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</row>
    <row r="135" spans="2:24" ht="1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</row>
    <row r="136" spans="2:24" ht="1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</row>
    <row r="137" spans="2:24" ht="1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</row>
    <row r="138" spans="2:24" ht="1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</row>
    <row r="139" spans="2:24" ht="1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</row>
    <row r="140" spans="2:24" ht="1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</row>
    <row r="141" spans="2:24" ht="1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</row>
    <row r="142" spans="2:24" ht="1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</row>
    <row r="143" spans="2:24" ht="1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</row>
    <row r="144" spans="2:24" ht="1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</row>
    <row r="145" spans="2:24" ht="1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</row>
    <row r="146" spans="2:24" ht="1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</row>
    <row r="147" spans="2:24" ht="1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</row>
    <row r="148" spans="2:24" ht="1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</row>
    <row r="149" spans="2:24" ht="1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</row>
    <row r="150" spans="2:24" ht="1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</row>
    <row r="151" spans="2:24" ht="1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</row>
    <row r="152" spans="2:24" ht="1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</row>
    <row r="153" spans="2:24" ht="1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</row>
    <row r="154" spans="2:24" ht="1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</row>
    <row r="155" spans="2:24" ht="1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</row>
    <row r="156" spans="2:24" ht="1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</row>
    <row r="157" spans="2:24" ht="1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</row>
    <row r="158" spans="2:24" ht="1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</row>
    <row r="159" spans="2:24" ht="1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</row>
    <row r="160" spans="2:24" ht="1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</row>
    <row r="161" spans="2:24" ht="1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</row>
    <row r="162" spans="2:24" ht="1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</row>
    <row r="163" spans="2:24" ht="1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</row>
    <row r="164" spans="2:24" ht="1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</row>
    <row r="165" spans="2:24" ht="1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</row>
    <row r="166" spans="2:24" ht="1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</row>
    <row r="167" spans="2:24" ht="1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</row>
    <row r="168" spans="2:24" ht="1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</row>
    <row r="169" spans="2:24" ht="1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</row>
    <row r="170" spans="2:24" ht="1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</row>
    <row r="171" spans="2:24" ht="1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</row>
  </sheetData>
  <sheetProtection/>
  <mergeCells count="3">
    <mergeCell ref="A3:E3"/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X171"/>
  <sheetViews>
    <sheetView view="pageBreakPreview" zoomScale="110" zoomScaleNormal="110" zoomScaleSheetLayoutView="110" zoomScalePageLayoutView="0" workbookViewId="0" topLeftCell="A1">
      <selection activeCell="A1" sqref="A1:H1"/>
    </sheetView>
  </sheetViews>
  <sheetFormatPr defaultColWidth="9.140625" defaultRowHeight="15"/>
  <cols>
    <col min="1" max="1" width="70.7109375" style="94" customWidth="1"/>
    <col min="3" max="5" width="19.00390625" style="0" bestFit="1" customWidth="1"/>
    <col min="6" max="8" width="20.421875" style="0" bestFit="1" customWidth="1"/>
  </cols>
  <sheetData>
    <row r="1" spans="1:8" ht="15">
      <c r="A1" s="344" t="s">
        <v>1074</v>
      </c>
      <c r="B1" s="344"/>
      <c r="C1" s="344"/>
      <c r="D1" s="344"/>
      <c r="E1" s="344"/>
      <c r="F1" s="344"/>
      <c r="G1" s="344"/>
      <c r="H1" s="344"/>
    </row>
    <row r="2" spans="1:11" ht="20.25" customHeight="1">
      <c r="A2" s="345" t="s">
        <v>1059</v>
      </c>
      <c r="B2" s="344"/>
      <c r="C2" s="344"/>
      <c r="D2" s="344"/>
      <c r="E2" s="344"/>
      <c r="F2" s="78"/>
      <c r="G2" s="78"/>
      <c r="H2" s="78"/>
      <c r="I2" s="78"/>
      <c r="J2" s="78"/>
      <c r="K2" s="94"/>
    </row>
    <row r="3" spans="1:5" ht="19.5" customHeight="1">
      <c r="A3" s="343" t="s">
        <v>965</v>
      </c>
      <c r="B3" s="344"/>
      <c r="C3" s="344"/>
      <c r="D3" s="344"/>
      <c r="E3" s="344"/>
    </row>
    <row r="4" ht="18">
      <c r="A4" s="145"/>
    </row>
    <row r="5" spans="1:8" ht="15">
      <c r="A5" s="146" t="s">
        <v>566</v>
      </c>
      <c r="B5" s="144"/>
      <c r="C5" s="347" t="s">
        <v>774</v>
      </c>
      <c r="D5" s="347"/>
      <c r="E5" s="348"/>
      <c r="F5" s="348" t="s">
        <v>946</v>
      </c>
      <c r="G5" s="347"/>
      <c r="H5" s="349"/>
    </row>
    <row r="6" spans="1:8" ht="25.5">
      <c r="A6" s="3" t="s">
        <v>807</v>
      </c>
      <c r="B6" s="3" t="s">
        <v>808</v>
      </c>
      <c r="C6" s="3" t="s">
        <v>572</v>
      </c>
      <c r="D6" s="165" t="s">
        <v>597</v>
      </c>
      <c r="E6" s="168" t="s">
        <v>598</v>
      </c>
      <c r="F6" s="169" t="s">
        <v>572</v>
      </c>
      <c r="G6" s="166" t="s">
        <v>597</v>
      </c>
      <c r="H6" s="95" t="s">
        <v>598</v>
      </c>
    </row>
    <row r="7" spans="1:8" ht="15">
      <c r="A7" s="40" t="s">
        <v>809</v>
      </c>
      <c r="B7" s="38" t="s">
        <v>810</v>
      </c>
      <c r="C7" s="193">
        <v>14469920</v>
      </c>
      <c r="D7" s="227">
        <v>13956470</v>
      </c>
      <c r="E7" s="228">
        <v>13475548</v>
      </c>
      <c r="F7" s="229">
        <v>56646795</v>
      </c>
      <c r="G7" s="230">
        <v>53913742</v>
      </c>
      <c r="H7" s="193">
        <v>53292412</v>
      </c>
    </row>
    <row r="8" spans="1:8" ht="15">
      <c r="A8" s="40" t="s">
        <v>811</v>
      </c>
      <c r="B8" s="39" t="s">
        <v>812</v>
      </c>
      <c r="C8" s="193">
        <v>0</v>
      </c>
      <c r="D8" s="227">
        <v>1099000</v>
      </c>
      <c r="E8" s="228">
        <v>920000</v>
      </c>
      <c r="F8" s="229">
        <v>0</v>
      </c>
      <c r="G8" s="230">
        <v>9063000</v>
      </c>
      <c r="H8" s="193">
        <v>8511881</v>
      </c>
    </row>
    <row r="9" spans="1:8" ht="15">
      <c r="A9" s="40" t="s">
        <v>813</v>
      </c>
      <c r="B9" s="39" t="s">
        <v>814</v>
      </c>
      <c r="C9" s="193"/>
      <c r="D9" s="227"/>
      <c r="E9" s="228"/>
      <c r="F9" s="229"/>
      <c r="G9" s="230"/>
      <c r="H9" s="193"/>
    </row>
    <row r="10" spans="1:8" ht="15">
      <c r="A10" s="40" t="s">
        <v>815</v>
      </c>
      <c r="B10" s="39" t="s">
        <v>816</v>
      </c>
      <c r="C10" s="193"/>
      <c r="D10" s="227"/>
      <c r="E10" s="228"/>
      <c r="F10" s="229">
        <v>1050000</v>
      </c>
      <c r="G10" s="230">
        <v>1550000</v>
      </c>
      <c r="H10" s="193">
        <v>1335000</v>
      </c>
    </row>
    <row r="11" spans="1:8" ht="15">
      <c r="A11" s="40" t="s">
        <v>817</v>
      </c>
      <c r="B11" s="39" t="s">
        <v>818</v>
      </c>
      <c r="C11" s="193"/>
      <c r="D11" s="227"/>
      <c r="E11" s="228"/>
      <c r="F11" s="229"/>
      <c r="G11" s="230"/>
      <c r="H11" s="193"/>
    </row>
    <row r="12" spans="1:8" ht="15">
      <c r="A12" s="40" t="s">
        <v>819</v>
      </c>
      <c r="B12" s="39" t="s">
        <v>820</v>
      </c>
      <c r="C12" s="193"/>
      <c r="D12" s="227"/>
      <c r="E12" s="228"/>
      <c r="F12" s="229">
        <v>1428400</v>
      </c>
      <c r="G12" s="230">
        <v>1428400</v>
      </c>
      <c r="H12" s="193">
        <v>1428400</v>
      </c>
    </row>
    <row r="13" spans="1:8" ht="15">
      <c r="A13" s="40" t="s">
        <v>821</v>
      </c>
      <c r="B13" s="39" t="s">
        <v>822</v>
      </c>
      <c r="C13" s="193">
        <v>432000</v>
      </c>
      <c r="D13" s="227">
        <v>432000</v>
      </c>
      <c r="E13" s="228">
        <v>432000</v>
      </c>
      <c r="F13" s="229">
        <v>4116398</v>
      </c>
      <c r="G13" s="230">
        <v>4316398</v>
      </c>
      <c r="H13" s="193">
        <v>3770929</v>
      </c>
    </row>
    <row r="14" spans="1:8" ht="15">
      <c r="A14" s="40" t="s">
        <v>823</v>
      </c>
      <c r="B14" s="39" t="s">
        <v>824</v>
      </c>
      <c r="C14" s="193"/>
      <c r="D14" s="227"/>
      <c r="E14" s="228"/>
      <c r="F14" s="229"/>
      <c r="G14" s="230"/>
      <c r="H14" s="193"/>
    </row>
    <row r="15" spans="1:8" ht="15">
      <c r="A15" s="5" t="s">
        <v>825</v>
      </c>
      <c r="B15" s="39" t="s">
        <v>826</v>
      </c>
      <c r="C15" s="193">
        <v>68000</v>
      </c>
      <c r="D15" s="227">
        <v>81450</v>
      </c>
      <c r="E15" s="228">
        <v>81450</v>
      </c>
      <c r="F15" s="229">
        <v>1162320</v>
      </c>
      <c r="G15" s="230">
        <v>1257207</v>
      </c>
      <c r="H15" s="193">
        <v>1123350</v>
      </c>
    </row>
    <row r="16" spans="1:8" ht="15">
      <c r="A16" s="5" t="s">
        <v>827</v>
      </c>
      <c r="B16" s="39" t="s">
        <v>828</v>
      </c>
      <c r="C16" s="193"/>
      <c r="D16" s="227"/>
      <c r="E16" s="228"/>
      <c r="F16" s="229">
        <v>1200000</v>
      </c>
      <c r="G16" s="230">
        <v>1520000</v>
      </c>
      <c r="H16" s="193">
        <v>824175</v>
      </c>
    </row>
    <row r="17" spans="1:8" ht="15">
      <c r="A17" s="5" t="s">
        <v>829</v>
      </c>
      <c r="B17" s="39" t="s">
        <v>830</v>
      </c>
      <c r="C17" s="193"/>
      <c r="D17" s="227"/>
      <c r="E17" s="228"/>
      <c r="F17" s="229"/>
      <c r="G17" s="230"/>
      <c r="H17" s="193"/>
    </row>
    <row r="18" spans="1:8" ht="15">
      <c r="A18" s="5" t="s">
        <v>831</v>
      </c>
      <c r="B18" s="39" t="s">
        <v>832</v>
      </c>
      <c r="C18" s="193"/>
      <c r="D18" s="227"/>
      <c r="E18" s="228"/>
      <c r="F18" s="229">
        <v>200000</v>
      </c>
      <c r="G18" s="230">
        <v>200000</v>
      </c>
      <c r="H18" s="193">
        <v>60000</v>
      </c>
    </row>
    <row r="19" spans="1:8" ht="15">
      <c r="A19" s="5" t="s">
        <v>316</v>
      </c>
      <c r="B19" s="39" t="s">
        <v>833</v>
      </c>
      <c r="C19" s="193"/>
      <c r="D19" s="227"/>
      <c r="E19" s="228"/>
      <c r="F19" s="229">
        <v>2500000</v>
      </c>
      <c r="G19" s="230">
        <v>3000000</v>
      </c>
      <c r="H19" s="193">
        <v>1456900</v>
      </c>
    </row>
    <row r="20" spans="1:8" ht="15">
      <c r="A20" s="41" t="s">
        <v>215</v>
      </c>
      <c r="B20" s="42" t="s">
        <v>835</v>
      </c>
      <c r="C20" s="194">
        <f aca="true" t="shared" si="0" ref="C20:H20">SUM(C7:C19)</f>
        <v>14969920</v>
      </c>
      <c r="D20" s="231">
        <f t="shared" si="0"/>
        <v>15568920</v>
      </c>
      <c r="E20" s="232">
        <f t="shared" si="0"/>
        <v>14908998</v>
      </c>
      <c r="F20" s="194">
        <f>SUM(F7:F19)</f>
        <v>68303913</v>
      </c>
      <c r="G20" s="231">
        <f t="shared" si="0"/>
        <v>76248747</v>
      </c>
      <c r="H20" s="232">
        <f t="shared" si="0"/>
        <v>71803047</v>
      </c>
    </row>
    <row r="21" spans="1:8" ht="15">
      <c r="A21" s="5" t="s">
        <v>836</v>
      </c>
      <c r="B21" s="39" t="s">
        <v>837</v>
      </c>
      <c r="C21" s="193"/>
      <c r="D21" s="227"/>
      <c r="E21" s="228"/>
      <c r="F21" s="229"/>
      <c r="G21" s="230"/>
      <c r="H21" s="193"/>
    </row>
    <row r="22" spans="1:8" ht="30">
      <c r="A22" s="5" t="s">
        <v>838</v>
      </c>
      <c r="B22" s="39" t="s">
        <v>839</v>
      </c>
      <c r="C22" s="193"/>
      <c r="D22" s="227"/>
      <c r="E22" s="228"/>
      <c r="F22" s="229"/>
      <c r="G22" s="230"/>
      <c r="H22" s="193"/>
    </row>
    <row r="23" spans="1:8" ht="15">
      <c r="A23" s="5" t="s">
        <v>840</v>
      </c>
      <c r="B23" s="39" t="s">
        <v>841</v>
      </c>
      <c r="C23" s="193"/>
      <c r="D23" s="227">
        <v>197000</v>
      </c>
      <c r="E23" s="228">
        <v>0</v>
      </c>
      <c r="F23" s="229">
        <v>150000</v>
      </c>
      <c r="G23" s="230">
        <v>1112000</v>
      </c>
      <c r="H23" s="193">
        <v>1109160</v>
      </c>
    </row>
    <row r="24" spans="1:8" ht="15">
      <c r="A24" s="9" t="s">
        <v>216</v>
      </c>
      <c r="B24" s="42" t="s">
        <v>842</v>
      </c>
      <c r="C24" s="194">
        <f aca="true" t="shared" si="1" ref="C24:H24">SUM(C21:C23)</f>
        <v>0</v>
      </c>
      <c r="D24" s="231">
        <f t="shared" si="1"/>
        <v>197000</v>
      </c>
      <c r="E24" s="232">
        <f t="shared" si="1"/>
        <v>0</v>
      </c>
      <c r="F24" s="233">
        <f t="shared" si="1"/>
        <v>150000</v>
      </c>
      <c r="G24" s="234">
        <f t="shared" si="1"/>
        <v>1112000</v>
      </c>
      <c r="H24" s="194">
        <f t="shared" si="1"/>
        <v>1109160</v>
      </c>
    </row>
    <row r="25" spans="1:8" ht="15">
      <c r="A25" s="58" t="s">
        <v>350</v>
      </c>
      <c r="B25" s="59" t="s">
        <v>843</v>
      </c>
      <c r="C25" s="194">
        <f aca="true" t="shared" si="2" ref="C25:H25">C20+C24</f>
        <v>14969920</v>
      </c>
      <c r="D25" s="231">
        <f t="shared" si="2"/>
        <v>15765920</v>
      </c>
      <c r="E25" s="232">
        <f t="shared" si="2"/>
        <v>14908998</v>
      </c>
      <c r="F25" s="233">
        <f t="shared" si="2"/>
        <v>68453913</v>
      </c>
      <c r="G25" s="234">
        <f t="shared" si="2"/>
        <v>77360747</v>
      </c>
      <c r="H25" s="194">
        <f t="shared" si="2"/>
        <v>72912207</v>
      </c>
    </row>
    <row r="26" spans="1:8" ht="30">
      <c r="A26" s="46" t="s">
        <v>317</v>
      </c>
      <c r="B26" s="59" t="s">
        <v>844</v>
      </c>
      <c r="C26" s="194">
        <v>2919134</v>
      </c>
      <c r="D26" s="231">
        <v>3053134</v>
      </c>
      <c r="E26" s="232">
        <v>3000340</v>
      </c>
      <c r="F26" s="233">
        <v>13358201</v>
      </c>
      <c r="G26" s="234">
        <v>15076535</v>
      </c>
      <c r="H26" s="194">
        <v>14625039</v>
      </c>
    </row>
    <row r="27" spans="1:8" ht="15">
      <c r="A27" s="5" t="s">
        <v>845</v>
      </c>
      <c r="B27" s="39" t="s">
        <v>846</v>
      </c>
      <c r="C27" s="193">
        <v>700000</v>
      </c>
      <c r="D27" s="227">
        <v>710629</v>
      </c>
      <c r="E27" s="228">
        <v>710623</v>
      </c>
      <c r="F27" s="229">
        <v>250000</v>
      </c>
      <c r="G27" s="230">
        <v>328599</v>
      </c>
      <c r="H27" s="193">
        <v>148414</v>
      </c>
    </row>
    <row r="28" spans="1:8" ht="15">
      <c r="A28" s="5" t="s">
        <v>847</v>
      </c>
      <c r="B28" s="39" t="s">
        <v>848</v>
      </c>
      <c r="C28" s="193">
        <v>400000</v>
      </c>
      <c r="D28" s="227">
        <v>400000</v>
      </c>
      <c r="E28" s="228">
        <v>325584</v>
      </c>
      <c r="F28" s="229">
        <v>1700000</v>
      </c>
      <c r="G28" s="230">
        <v>2050890</v>
      </c>
      <c r="H28" s="193">
        <v>1864331</v>
      </c>
    </row>
    <row r="29" spans="1:8" ht="15">
      <c r="A29" s="5" t="s">
        <v>849</v>
      </c>
      <c r="B29" s="39" t="s">
        <v>850</v>
      </c>
      <c r="C29" s="193"/>
      <c r="D29" s="227"/>
      <c r="E29" s="228"/>
      <c r="F29" s="229"/>
      <c r="G29" s="230"/>
      <c r="H29" s="193"/>
    </row>
    <row r="30" spans="1:8" ht="15">
      <c r="A30" s="9" t="s">
        <v>226</v>
      </c>
      <c r="B30" s="42" t="s">
        <v>851</v>
      </c>
      <c r="C30" s="194">
        <f aca="true" t="shared" si="3" ref="C30:H30">SUM(C27:C29)</f>
        <v>1100000</v>
      </c>
      <c r="D30" s="231">
        <f t="shared" si="3"/>
        <v>1110629</v>
      </c>
      <c r="E30" s="232">
        <f t="shared" si="3"/>
        <v>1036207</v>
      </c>
      <c r="F30" s="233">
        <f t="shared" si="3"/>
        <v>1950000</v>
      </c>
      <c r="G30" s="234">
        <f t="shared" si="3"/>
        <v>2379489</v>
      </c>
      <c r="H30" s="194">
        <f t="shared" si="3"/>
        <v>2012745</v>
      </c>
    </row>
    <row r="31" spans="1:8" ht="15">
      <c r="A31" s="5" t="s">
        <v>852</v>
      </c>
      <c r="B31" s="39" t="s">
        <v>853</v>
      </c>
      <c r="C31" s="193">
        <v>450000</v>
      </c>
      <c r="D31" s="227">
        <v>463000</v>
      </c>
      <c r="E31" s="228">
        <v>449922</v>
      </c>
      <c r="F31" s="229">
        <v>2750000</v>
      </c>
      <c r="G31" s="230">
        <v>2597000</v>
      </c>
      <c r="H31" s="193">
        <v>2023607</v>
      </c>
    </row>
    <row r="32" spans="1:8" ht="15">
      <c r="A32" s="5" t="s">
        <v>854</v>
      </c>
      <c r="B32" s="39" t="s">
        <v>855</v>
      </c>
      <c r="C32" s="193">
        <v>220000</v>
      </c>
      <c r="D32" s="227">
        <v>232110</v>
      </c>
      <c r="E32" s="228">
        <v>219784</v>
      </c>
      <c r="F32" s="229">
        <v>600000</v>
      </c>
      <c r="G32" s="230">
        <v>600000</v>
      </c>
      <c r="H32" s="193">
        <v>474095</v>
      </c>
    </row>
    <row r="33" spans="1:8" ht="15" customHeight="1">
      <c r="A33" s="9" t="s">
        <v>351</v>
      </c>
      <c r="B33" s="42" t="s">
        <v>856</v>
      </c>
      <c r="C33" s="194">
        <f aca="true" t="shared" si="4" ref="C33:H33">SUM(C31:C32)</f>
        <v>670000</v>
      </c>
      <c r="D33" s="231">
        <f t="shared" si="4"/>
        <v>695110</v>
      </c>
      <c r="E33" s="232">
        <f t="shared" si="4"/>
        <v>669706</v>
      </c>
      <c r="F33" s="233">
        <f t="shared" si="4"/>
        <v>3350000</v>
      </c>
      <c r="G33" s="234">
        <f t="shared" si="4"/>
        <v>3197000</v>
      </c>
      <c r="H33" s="194">
        <f t="shared" si="4"/>
        <v>2497702</v>
      </c>
    </row>
    <row r="34" spans="1:8" ht="15">
      <c r="A34" s="5" t="s">
        <v>857</v>
      </c>
      <c r="B34" s="39" t="s">
        <v>858</v>
      </c>
      <c r="C34" s="193">
        <v>4410000</v>
      </c>
      <c r="D34" s="227">
        <v>4736617</v>
      </c>
      <c r="E34" s="228">
        <v>4243267</v>
      </c>
      <c r="F34" s="229">
        <v>3400000</v>
      </c>
      <c r="G34" s="230">
        <v>3501238</v>
      </c>
      <c r="H34" s="193">
        <v>2635693</v>
      </c>
    </row>
    <row r="35" spans="1:8" ht="15">
      <c r="A35" s="5" t="s">
        <v>859</v>
      </c>
      <c r="B35" s="39" t="s">
        <v>860</v>
      </c>
      <c r="C35" s="193"/>
      <c r="D35" s="227"/>
      <c r="E35" s="228"/>
      <c r="F35" s="229"/>
      <c r="G35" s="230"/>
      <c r="H35" s="193"/>
    </row>
    <row r="36" spans="1:8" ht="15">
      <c r="A36" s="5" t="s">
        <v>318</v>
      </c>
      <c r="B36" s="39" t="s">
        <v>861</v>
      </c>
      <c r="C36" s="193">
        <v>200000</v>
      </c>
      <c r="D36" s="227">
        <v>200000</v>
      </c>
      <c r="E36" s="228">
        <v>118110</v>
      </c>
      <c r="F36" s="229">
        <v>450000</v>
      </c>
      <c r="G36" s="230">
        <v>500000</v>
      </c>
      <c r="H36" s="193">
        <v>199996</v>
      </c>
    </row>
    <row r="37" spans="1:8" ht="15">
      <c r="A37" s="5" t="s">
        <v>863</v>
      </c>
      <c r="B37" s="39" t="s">
        <v>864</v>
      </c>
      <c r="C37" s="193">
        <v>1000000</v>
      </c>
      <c r="D37" s="227">
        <v>1787000</v>
      </c>
      <c r="E37" s="228">
        <v>1160123</v>
      </c>
      <c r="F37" s="229">
        <v>800000</v>
      </c>
      <c r="G37" s="230">
        <v>2325200</v>
      </c>
      <c r="H37" s="193">
        <v>1866544</v>
      </c>
    </row>
    <row r="38" spans="1:8" ht="15">
      <c r="A38" s="14" t="s">
        <v>319</v>
      </c>
      <c r="B38" s="39" t="s">
        <v>865</v>
      </c>
      <c r="C38" s="193"/>
      <c r="D38" s="227"/>
      <c r="E38" s="228"/>
      <c r="F38" s="229">
        <v>70000</v>
      </c>
      <c r="G38" s="230">
        <v>70000</v>
      </c>
      <c r="H38" s="193">
        <v>624</v>
      </c>
    </row>
    <row r="39" spans="1:8" ht="15">
      <c r="A39" s="5" t="s">
        <v>867</v>
      </c>
      <c r="B39" s="39" t="s">
        <v>868</v>
      </c>
      <c r="C39" s="193">
        <v>60000</v>
      </c>
      <c r="D39" s="227">
        <v>210000</v>
      </c>
      <c r="E39" s="228">
        <v>139700</v>
      </c>
      <c r="F39" s="229">
        <v>3600000</v>
      </c>
      <c r="G39" s="230">
        <v>3427183</v>
      </c>
      <c r="H39" s="193">
        <v>1299425</v>
      </c>
    </row>
    <row r="40" spans="1:8" ht="15">
      <c r="A40" s="5" t="s">
        <v>320</v>
      </c>
      <c r="B40" s="39" t="s">
        <v>869</v>
      </c>
      <c r="C40" s="193">
        <v>1700000</v>
      </c>
      <c r="D40" s="227">
        <v>1700000</v>
      </c>
      <c r="E40" s="228">
        <v>1699946</v>
      </c>
      <c r="F40" s="229">
        <v>4400000</v>
      </c>
      <c r="G40" s="230">
        <v>5464567</v>
      </c>
      <c r="H40" s="193">
        <v>5029060</v>
      </c>
    </row>
    <row r="41" spans="1:8" ht="15">
      <c r="A41" s="9" t="s">
        <v>231</v>
      </c>
      <c r="B41" s="42" t="s">
        <v>871</v>
      </c>
      <c r="C41" s="194">
        <f aca="true" t="shared" si="5" ref="C41:H41">SUM(C34:C40)</f>
        <v>7370000</v>
      </c>
      <c r="D41" s="231">
        <f t="shared" si="5"/>
        <v>8633617</v>
      </c>
      <c r="E41" s="232">
        <f t="shared" si="5"/>
        <v>7361146</v>
      </c>
      <c r="F41" s="233">
        <f t="shared" si="5"/>
        <v>12720000</v>
      </c>
      <c r="G41" s="234">
        <f t="shared" si="5"/>
        <v>15288188</v>
      </c>
      <c r="H41" s="194">
        <f t="shared" si="5"/>
        <v>11031342</v>
      </c>
    </row>
    <row r="42" spans="1:8" ht="15">
      <c r="A42" s="5" t="s">
        <v>872</v>
      </c>
      <c r="B42" s="39" t="s">
        <v>873</v>
      </c>
      <c r="C42" s="193">
        <v>140000</v>
      </c>
      <c r="D42" s="227">
        <v>140000</v>
      </c>
      <c r="E42" s="228">
        <v>130410</v>
      </c>
      <c r="F42" s="229">
        <v>300000</v>
      </c>
      <c r="G42" s="230">
        <v>300000</v>
      </c>
      <c r="H42" s="193">
        <v>132642</v>
      </c>
    </row>
    <row r="43" spans="1:8" ht="15">
      <c r="A43" s="5" t="s">
        <v>874</v>
      </c>
      <c r="B43" s="39" t="s">
        <v>875</v>
      </c>
      <c r="C43" s="193">
        <v>13760000</v>
      </c>
      <c r="D43" s="227">
        <v>25343000</v>
      </c>
      <c r="E43" s="228">
        <v>24239759</v>
      </c>
      <c r="F43" s="229"/>
      <c r="G43" s="230"/>
      <c r="H43" s="193"/>
    </row>
    <row r="44" spans="1:8" ht="15">
      <c r="A44" s="9" t="s">
        <v>232</v>
      </c>
      <c r="B44" s="42" t="s">
        <v>876</v>
      </c>
      <c r="C44" s="194">
        <f aca="true" t="shared" si="6" ref="C44:H44">SUM(C42:C43)</f>
        <v>13900000</v>
      </c>
      <c r="D44" s="194">
        <f t="shared" si="6"/>
        <v>25483000</v>
      </c>
      <c r="E44" s="194">
        <f t="shared" si="6"/>
        <v>24370169</v>
      </c>
      <c r="F44" s="194">
        <f t="shared" si="6"/>
        <v>300000</v>
      </c>
      <c r="G44" s="194">
        <f t="shared" si="6"/>
        <v>300000</v>
      </c>
      <c r="H44" s="194">
        <f t="shared" si="6"/>
        <v>132642</v>
      </c>
    </row>
    <row r="45" spans="1:8" ht="15">
      <c r="A45" s="5" t="s">
        <v>877</v>
      </c>
      <c r="B45" s="39" t="s">
        <v>878</v>
      </c>
      <c r="C45" s="193">
        <v>5710800</v>
      </c>
      <c r="D45" s="227">
        <v>5504038</v>
      </c>
      <c r="E45" s="228">
        <v>4445141</v>
      </c>
      <c r="F45" s="229">
        <v>3500000</v>
      </c>
      <c r="G45" s="230">
        <v>4129044</v>
      </c>
      <c r="H45" s="193">
        <v>2668262</v>
      </c>
    </row>
    <row r="46" spans="1:8" ht="15">
      <c r="A46" s="5" t="s">
        <v>879</v>
      </c>
      <c r="B46" s="39" t="s">
        <v>880</v>
      </c>
      <c r="C46" s="193">
        <v>707000</v>
      </c>
      <c r="D46" s="227">
        <v>1585309</v>
      </c>
      <c r="E46" s="228">
        <v>1266000</v>
      </c>
      <c r="F46" s="229"/>
      <c r="G46" s="230"/>
      <c r="H46" s="193"/>
    </row>
    <row r="47" spans="1:8" ht="15">
      <c r="A47" s="5" t="s">
        <v>321</v>
      </c>
      <c r="B47" s="39" t="s">
        <v>881</v>
      </c>
      <c r="C47" s="193">
        <v>2000</v>
      </c>
      <c r="D47" s="227">
        <v>2000</v>
      </c>
      <c r="E47" s="228">
        <v>0</v>
      </c>
      <c r="F47" s="229"/>
      <c r="G47" s="230"/>
      <c r="H47" s="193"/>
    </row>
    <row r="48" spans="1:8" ht="15">
      <c r="A48" s="5" t="s">
        <v>322</v>
      </c>
      <c r="B48" s="39" t="s">
        <v>883</v>
      </c>
      <c r="C48" s="193"/>
      <c r="D48" s="227"/>
      <c r="E48" s="228"/>
      <c r="F48" s="229"/>
      <c r="G48" s="230"/>
      <c r="H48" s="193"/>
    </row>
    <row r="49" spans="1:8" ht="15">
      <c r="A49" s="5" t="s">
        <v>887</v>
      </c>
      <c r="B49" s="39" t="s">
        <v>888</v>
      </c>
      <c r="C49" s="193">
        <v>250000</v>
      </c>
      <c r="D49" s="227">
        <v>250000</v>
      </c>
      <c r="E49" s="228">
        <v>225532</v>
      </c>
      <c r="F49" s="229">
        <v>600000</v>
      </c>
      <c r="G49" s="230">
        <v>900000</v>
      </c>
      <c r="H49" s="193">
        <v>867582</v>
      </c>
    </row>
    <row r="50" spans="1:8" ht="15">
      <c r="A50" s="9" t="s">
        <v>235</v>
      </c>
      <c r="B50" s="42" t="s">
        <v>889</v>
      </c>
      <c r="C50" s="194">
        <f aca="true" t="shared" si="7" ref="C50:H50">SUM(C45:C49)</f>
        <v>6669800</v>
      </c>
      <c r="D50" s="231">
        <f t="shared" si="7"/>
        <v>7341347</v>
      </c>
      <c r="E50" s="232">
        <f t="shared" si="7"/>
        <v>5936673</v>
      </c>
      <c r="F50" s="233">
        <f t="shared" si="7"/>
        <v>4100000</v>
      </c>
      <c r="G50" s="234">
        <f t="shared" si="7"/>
        <v>5029044</v>
      </c>
      <c r="H50" s="194">
        <f t="shared" si="7"/>
        <v>3535844</v>
      </c>
    </row>
    <row r="51" spans="1:8" ht="15">
      <c r="A51" s="46" t="s">
        <v>236</v>
      </c>
      <c r="B51" s="59" t="s">
        <v>890</v>
      </c>
      <c r="C51" s="194">
        <f aca="true" t="shared" si="8" ref="C51:H51">C50+C44+C41+C33+C30</f>
        <v>29709800</v>
      </c>
      <c r="D51" s="231">
        <f t="shared" si="8"/>
        <v>43263703</v>
      </c>
      <c r="E51" s="232">
        <f t="shared" si="8"/>
        <v>39373901</v>
      </c>
      <c r="F51" s="233">
        <f t="shared" si="8"/>
        <v>22420000</v>
      </c>
      <c r="G51" s="234">
        <f t="shared" si="8"/>
        <v>26193721</v>
      </c>
      <c r="H51" s="194">
        <f t="shared" si="8"/>
        <v>19210275</v>
      </c>
    </row>
    <row r="52" spans="1:8" ht="15">
      <c r="A52" s="17" t="s">
        <v>891</v>
      </c>
      <c r="B52" s="39" t="s">
        <v>892</v>
      </c>
      <c r="C52" s="193"/>
      <c r="D52" s="227"/>
      <c r="E52" s="228"/>
      <c r="F52" s="229"/>
      <c r="G52" s="230"/>
      <c r="H52" s="193"/>
    </row>
    <row r="53" spans="1:8" ht="15">
      <c r="A53" s="17" t="s">
        <v>253</v>
      </c>
      <c r="B53" s="39" t="s">
        <v>893</v>
      </c>
      <c r="C53" s="193"/>
      <c r="D53" s="227"/>
      <c r="E53" s="228"/>
      <c r="F53" s="229"/>
      <c r="G53" s="230"/>
      <c r="H53" s="193"/>
    </row>
    <row r="54" spans="1:8" ht="15">
      <c r="A54" s="22" t="s">
        <v>323</v>
      </c>
      <c r="B54" s="39" t="s">
        <v>894</v>
      </c>
      <c r="C54" s="193"/>
      <c r="D54" s="227"/>
      <c r="E54" s="228"/>
      <c r="F54" s="229"/>
      <c r="G54" s="230"/>
      <c r="H54" s="193"/>
    </row>
    <row r="55" spans="1:8" ht="15">
      <c r="A55" s="22" t="s">
        <v>324</v>
      </c>
      <c r="B55" s="39" t="s">
        <v>895</v>
      </c>
      <c r="C55" s="193"/>
      <c r="D55" s="227"/>
      <c r="E55" s="228"/>
      <c r="F55" s="229"/>
      <c r="G55" s="230"/>
      <c r="H55" s="193"/>
    </row>
    <row r="56" spans="1:8" ht="15">
      <c r="A56" s="22" t="s">
        <v>325</v>
      </c>
      <c r="B56" s="39" t="s">
        <v>896</v>
      </c>
      <c r="C56" s="193"/>
      <c r="D56" s="227"/>
      <c r="E56" s="228"/>
      <c r="F56" s="229"/>
      <c r="G56" s="230"/>
      <c r="H56" s="193"/>
    </row>
    <row r="57" spans="1:8" ht="15">
      <c r="A57" s="17" t="s">
        <v>326</v>
      </c>
      <c r="B57" s="39" t="s">
        <v>897</v>
      </c>
      <c r="C57" s="193"/>
      <c r="D57" s="227"/>
      <c r="E57" s="228"/>
      <c r="F57" s="229"/>
      <c r="G57" s="230"/>
      <c r="H57" s="193"/>
    </row>
    <row r="58" spans="1:8" ht="15">
      <c r="A58" s="17" t="s">
        <v>327</v>
      </c>
      <c r="B58" s="39" t="s">
        <v>898</v>
      </c>
      <c r="C58" s="193"/>
      <c r="D58" s="227"/>
      <c r="E58" s="228"/>
      <c r="F58" s="229"/>
      <c r="G58" s="230"/>
      <c r="H58" s="193"/>
    </row>
    <row r="59" spans="1:8" ht="15">
      <c r="A59" s="17" t="s">
        <v>328</v>
      </c>
      <c r="B59" s="39" t="s">
        <v>899</v>
      </c>
      <c r="C59" s="193"/>
      <c r="D59" s="227"/>
      <c r="E59" s="228"/>
      <c r="F59" s="229"/>
      <c r="G59" s="230"/>
      <c r="H59" s="193"/>
    </row>
    <row r="60" spans="1:8" ht="15">
      <c r="A60" s="56" t="s">
        <v>285</v>
      </c>
      <c r="B60" s="59" t="s">
        <v>900</v>
      </c>
      <c r="C60" s="194">
        <f aca="true" t="shared" si="9" ref="C60:H60">SUM(C52:C59)</f>
        <v>0</v>
      </c>
      <c r="D60" s="194">
        <f t="shared" si="9"/>
        <v>0</v>
      </c>
      <c r="E60" s="194">
        <f t="shared" si="9"/>
        <v>0</v>
      </c>
      <c r="F60" s="194">
        <f t="shared" si="9"/>
        <v>0</v>
      </c>
      <c r="G60" s="194">
        <f t="shared" si="9"/>
        <v>0</v>
      </c>
      <c r="H60" s="194">
        <f t="shared" si="9"/>
        <v>0</v>
      </c>
    </row>
    <row r="61" spans="1:8" ht="15">
      <c r="A61" s="16" t="s">
        <v>329</v>
      </c>
      <c r="B61" s="39" t="s">
        <v>901</v>
      </c>
      <c r="C61" s="193"/>
      <c r="D61" s="227"/>
      <c r="E61" s="228"/>
      <c r="F61" s="229"/>
      <c r="G61" s="230"/>
      <c r="H61" s="193"/>
    </row>
    <row r="62" spans="1:8" ht="15">
      <c r="A62" s="16" t="s">
        <v>908</v>
      </c>
      <c r="B62" s="39" t="s">
        <v>909</v>
      </c>
      <c r="C62" s="193">
        <v>0</v>
      </c>
      <c r="D62" s="227">
        <v>10142191</v>
      </c>
      <c r="E62" s="228">
        <v>10142191</v>
      </c>
      <c r="F62" s="229">
        <v>0</v>
      </c>
      <c r="G62" s="230">
        <v>8613018</v>
      </c>
      <c r="H62" s="193">
        <v>8613018</v>
      </c>
    </row>
    <row r="63" spans="1:8" ht="30">
      <c r="A63" s="16" t="s">
        <v>910</v>
      </c>
      <c r="B63" s="39" t="s">
        <v>911</v>
      </c>
      <c r="C63" s="193"/>
      <c r="D63" s="227"/>
      <c r="E63" s="228"/>
      <c r="F63" s="229"/>
      <c r="G63" s="230"/>
      <c r="H63" s="193"/>
    </row>
    <row r="64" spans="1:8" ht="30">
      <c r="A64" s="16" t="s">
        <v>287</v>
      </c>
      <c r="B64" s="39" t="s">
        <v>912</v>
      </c>
      <c r="C64" s="193"/>
      <c r="D64" s="227"/>
      <c r="E64" s="228"/>
      <c r="F64" s="229"/>
      <c r="G64" s="230"/>
      <c r="H64" s="193"/>
    </row>
    <row r="65" spans="1:8" ht="30">
      <c r="A65" s="16" t="s">
        <v>330</v>
      </c>
      <c r="B65" s="39" t="s">
        <v>913</v>
      </c>
      <c r="C65" s="193"/>
      <c r="D65" s="227"/>
      <c r="E65" s="228"/>
      <c r="F65" s="229"/>
      <c r="G65" s="230"/>
      <c r="H65" s="193"/>
    </row>
    <row r="66" spans="1:8" ht="15">
      <c r="A66" s="16" t="s">
        <v>289</v>
      </c>
      <c r="B66" s="39" t="s">
        <v>914</v>
      </c>
      <c r="C66" s="193"/>
      <c r="D66" s="227"/>
      <c r="E66" s="228"/>
      <c r="F66" s="229"/>
      <c r="G66" s="230"/>
      <c r="H66" s="193"/>
    </row>
    <row r="67" spans="1:8" ht="30">
      <c r="A67" s="16" t="s">
        <v>331</v>
      </c>
      <c r="B67" s="39" t="s">
        <v>915</v>
      </c>
      <c r="C67" s="193"/>
      <c r="D67" s="227"/>
      <c r="E67" s="228"/>
      <c r="F67" s="229"/>
      <c r="G67" s="230"/>
      <c r="H67" s="193"/>
    </row>
    <row r="68" spans="1:8" ht="30">
      <c r="A68" s="16" t="s">
        <v>332</v>
      </c>
      <c r="B68" s="39" t="s">
        <v>917</v>
      </c>
      <c r="C68" s="193"/>
      <c r="D68" s="227"/>
      <c r="E68" s="228"/>
      <c r="F68" s="229"/>
      <c r="G68" s="230"/>
      <c r="H68" s="193"/>
    </row>
    <row r="69" spans="1:8" ht="15">
      <c r="A69" s="16" t="s">
        <v>918</v>
      </c>
      <c r="B69" s="39" t="s">
        <v>919</v>
      </c>
      <c r="C69" s="193"/>
      <c r="D69" s="227"/>
      <c r="E69" s="228"/>
      <c r="F69" s="229"/>
      <c r="G69" s="230"/>
      <c r="H69" s="193"/>
    </row>
    <row r="70" spans="1:8" ht="15">
      <c r="A70" s="16" t="s">
        <v>920</v>
      </c>
      <c r="B70" s="39" t="s">
        <v>921</v>
      </c>
      <c r="C70" s="193"/>
      <c r="D70" s="227"/>
      <c r="E70" s="228"/>
      <c r="F70" s="229"/>
      <c r="G70" s="230"/>
      <c r="H70" s="193"/>
    </row>
    <row r="71" spans="1:8" ht="15">
      <c r="A71" s="16" t="s">
        <v>333</v>
      </c>
      <c r="B71" s="39" t="s">
        <v>922</v>
      </c>
      <c r="C71" s="193"/>
      <c r="D71" s="227"/>
      <c r="E71" s="228"/>
      <c r="F71" s="229"/>
      <c r="G71" s="230"/>
      <c r="H71" s="193"/>
    </row>
    <row r="72" spans="1:8" ht="15">
      <c r="A72" s="16" t="s">
        <v>533</v>
      </c>
      <c r="B72" s="39" t="s">
        <v>923</v>
      </c>
      <c r="C72" s="193"/>
      <c r="D72" s="227"/>
      <c r="E72" s="228"/>
      <c r="F72" s="229"/>
      <c r="G72" s="230"/>
      <c r="H72" s="193"/>
    </row>
    <row r="73" spans="1:8" ht="15">
      <c r="A73" s="56" t="s">
        <v>293</v>
      </c>
      <c r="B73" s="59" t="s">
        <v>924</v>
      </c>
      <c r="C73" s="194">
        <f aca="true" t="shared" si="10" ref="C73:H73">SUM(C61:C72)</f>
        <v>0</v>
      </c>
      <c r="D73" s="194">
        <f t="shared" si="10"/>
        <v>10142191</v>
      </c>
      <c r="E73" s="194">
        <f t="shared" si="10"/>
        <v>10142191</v>
      </c>
      <c r="F73" s="194">
        <f t="shared" si="10"/>
        <v>0</v>
      </c>
      <c r="G73" s="194">
        <f t="shared" si="10"/>
        <v>8613018</v>
      </c>
      <c r="H73" s="194">
        <f t="shared" si="10"/>
        <v>8613018</v>
      </c>
    </row>
    <row r="74" spans="1:8" ht="15.75">
      <c r="A74" s="147" t="s">
        <v>482</v>
      </c>
      <c r="B74" s="109"/>
      <c r="C74" s="195"/>
      <c r="D74" s="235"/>
      <c r="E74" s="236"/>
      <c r="F74" s="237"/>
      <c r="G74" s="238"/>
      <c r="H74" s="195"/>
    </row>
    <row r="75" spans="1:8" ht="15">
      <c r="A75" s="13" t="s">
        <v>925</v>
      </c>
      <c r="B75" s="39" t="s">
        <v>926</v>
      </c>
      <c r="C75" s="193"/>
      <c r="D75" s="227"/>
      <c r="E75" s="228"/>
      <c r="F75" s="229"/>
      <c r="G75" s="230"/>
      <c r="H75" s="193"/>
    </row>
    <row r="76" spans="1:8" ht="15">
      <c r="A76" s="13" t="s">
        <v>334</v>
      </c>
      <c r="B76" s="39" t="s">
        <v>927</v>
      </c>
      <c r="C76" s="193"/>
      <c r="D76" s="227"/>
      <c r="E76" s="228"/>
      <c r="F76" s="229"/>
      <c r="G76" s="230"/>
      <c r="H76" s="193"/>
    </row>
    <row r="77" spans="1:8" ht="15">
      <c r="A77" s="13" t="s">
        <v>929</v>
      </c>
      <c r="B77" s="39" t="s">
        <v>930</v>
      </c>
      <c r="C77" s="193"/>
      <c r="D77" s="227"/>
      <c r="E77" s="228"/>
      <c r="F77" s="229">
        <v>150000</v>
      </c>
      <c r="G77" s="230">
        <v>80000</v>
      </c>
      <c r="H77" s="193">
        <v>24402</v>
      </c>
    </row>
    <row r="78" spans="1:8" ht="15">
      <c r="A78" s="13" t="s">
        <v>931</v>
      </c>
      <c r="B78" s="39" t="s">
        <v>932</v>
      </c>
      <c r="C78" s="193">
        <v>1030000</v>
      </c>
      <c r="D78" s="227">
        <v>1259764</v>
      </c>
      <c r="E78" s="228">
        <v>1054924</v>
      </c>
      <c r="F78" s="229">
        <v>400000</v>
      </c>
      <c r="G78" s="230">
        <v>900208</v>
      </c>
      <c r="H78" s="193">
        <v>766256</v>
      </c>
    </row>
    <row r="79" spans="1:8" ht="15">
      <c r="A79" s="5" t="s">
        <v>933</v>
      </c>
      <c r="B79" s="39" t="s">
        <v>934</v>
      </c>
      <c r="C79" s="193"/>
      <c r="D79" s="227"/>
      <c r="E79" s="228"/>
      <c r="F79" s="229"/>
      <c r="G79" s="230"/>
      <c r="H79" s="193"/>
    </row>
    <row r="80" spans="1:8" ht="15">
      <c r="A80" s="5" t="s">
        <v>935</v>
      </c>
      <c r="B80" s="39" t="s">
        <v>936</v>
      </c>
      <c r="C80" s="193"/>
      <c r="D80" s="227"/>
      <c r="E80" s="228"/>
      <c r="F80" s="229"/>
      <c r="G80" s="230"/>
      <c r="H80" s="193"/>
    </row>
    <row r="81" spans="1:8" ht="15">
      <c r="A81" s="5" t="s">
        <v>937</v>
      </c>
      <c r="B81" s="39" t="s">
        <v>938</v>
      </c>
      <c r="C81" s="193">
        <v>278100</v>
      </c>
      <c r="D81" s="227">
        <v>340336</v>
      </c>
      <c r="E81" s="228">
        <v>277269</v>
      </c>
      <c r="F81" s="229">
        <v>150000</v>
      </c>
      <c r="G81" s="230">
        <v>204000</v>
      </c>
      <c r="H81" s="193">
        <v>151648</v>
      </c>
    </row>
    <row r="82" spans="1:8" ht="15">
      <c r="A82" s="46" t="s">
        <v>295</v>
      </c>
      <c r="B82" s="59" t="s">
        <v>939</v>
      </c>
      <c r="C82" s="194">
        <f aca="true" t="shared" si="11" ref="C82:H82">SUM(C75:C81)</f>
        <v>1308100</v>
      </c>
      <c r="D82" s="231">
        <f t="shared" si="11"/>
        <v>1600100</v>
      </c>
      <c r="E82" s="232">
        <f t="shared" si="11"/>
        <v>1332193</v>
      </c>
      <c r="F82" s="233">
        <f t="shared" si="11"/>
        <v>700000</v>
      </c>
      <c r="G82" s="234">
        <f t="shared" si="11"/>
        <v>1184208</v>
      </c>
      <c r="H82" s="194">
        <f t="shared" si="11"/>
        <v>942306</v>
      </c>
    </row>
    <row r="83" spans="1:8" ht="15">
      <c r="A83" s="17" t="s">
        <v>940</v>
      </c>
      <c r="B83" s="39" t="s">
        <v>941</v>
      </c>
      <c r="C83" s="193"/>
      <c r="D83" s="227"/>
      <c r="E83" s="228"/>
      <c r="F83" s="229"/>
      <c r="G83" s="230"/>
      <c r="H83" s="193"/>
    </row>
    <row r="84" spans="1:8" ht="15">
      <c r="A84" s="17" t="s">
        <v>942</v>
      </c>
      <c r="B84" s="39" t="s">
        <v>943</v>
      </c>
      <c r="C84" s="193"/>
      <c r="D84" s="227"/>
      <c r="E84" s="228"/>
      <c r="F84" s="229"/>
      <c r="G84" s="230"/>
      <c r="H84" s="193"/>
    </row>
    <row r="85" spans="1:8" ht="15">
      <c r="A85" s="17" t="s">
        <v>944</v>
      </c>
      <c r="B85" s="39" t="s">
        <v>945</v>
      </c>
      <c r="C85" s="193"/>
      <c r="D85" s="227"/>
      <c r="E85" s="228"/>
      <c r="F85" s="229"/>
      <c r="G85" s="230"/>
      <c r="H85" s="193"/>
    </row>
    <row r="86" spans="1:8" ht="15">
      <c r="A86" s="17" t="s">
        <v>0</v>
      </c>
      <c r="B86" s="39" t="s">
        <v>1</v>
      </c>
      <c r="C86" s="193"/>
      <c r="D86" s="227"/>
      <c r="E86" s="228"/>
      <c r="F86" s="229"/>
      <c r="G86" s="230"/>
      <c r="H86" s="193"/>
    </row>
    <row r="87" spans="1:8" ht="15">
      <c r="A87" s="56" t="s">
        <v>296</v>
      </c>
      <c r="B87" s="59" t="s">
        <v>2</v>
      </c>
      <c r="C87" s="194">
        <f aca="true" t="shared" si="12" ref="C87:H87">SUM(C83:C86)</f>
        <v>0</v>
      </c>
      <c r="D87" s="194">
        <f t="shared" si="12"/>
        <v>0</v>
      </c>
      <c r="E87" s="194">
        <f t="shared" si="12"/>
        <v>0</v>
      </c>
      <c r="F87" s="194">
        <f t="shared" si="12"/>
        <v>0</v>
      </c>
      <c r="G87" s="194">
        <f t="shared" si="12"/>
        <v>0</v>
      </c>
      <c r="H87" s="194">
        <f t="shared" si="12"/>
        <v>0</v>
      </c>
    </row>
    <row r="88" spans="1:8" ht="30">
      <c r="A88" s="17" t="s">
        <v>3</v>
      </c>
      <c r="B88" s="39" t="s">
        <v>4</v>
      </c>
      <c r="C88" s="193"/>
      <c r="D88" s="227"/>
      <c r="E88" s="228"/>
      <c r="F88" s="229"/>
      <c r="G88" s="230"/>
      <c r="H88" s="193"/>
    </row>
    <row r="89" spans="1:8" ht="30">
      <c r="A89" s="17" t="s">
        <v>335</v>
      </c>
      <c r="B89" s="39" t="s">
        <v>5</v>
      </c>
      <c r="C89" s="193"/>
      <c r="D89" s="227"/>
      <c r="E89" s="228"/>
      <c r="F89" s="229"/>
      <c r="G89" s="230"/>
      <c r="H89" s="193"/>
    </row>
    <row r="90" spans="1:8" ht="30">
      <c r="A90" s="17" t="s">
        <v>336</v>
      </c>
      <c r="B90" s="39" t="s">
        <v>6</v>
      </c>
      <c r="C90" s="193"/>
      <c r="D90" s="227"/>
      <c r="E90" s="228"/>
      <c r="F90" s="229"/>
      <c r="G90" s="230"/>
      <c r="H90" s="193"/>
    </row>
    <row r="91" spans="1:8" ht="15">
      <c r="A91" s="17" t="s">
        <v>337</v>
      </c>
      <c r="B91" s="39" t="s">
        <v>7</v>
      </c>
      <c r="C91" s="193"/>
      <c r="D91" s="227"/>
      <c r="E91" s="228"/>
      <c r="F91" s="229"/>
      <c r="G91" s="230"/>
      <c r="H91" s="193"/>
    </row>
    <row r="92" spans="1:8" ht="30">
      <c r="A92" s="17" t="s">
        <v>338</v>
      </c>
      <c r="B92" s="39" t="s">
        <v>8</v>
      </c>
      <c r="C92" s="193"/>
      <c r="D92" s="227"/>
      <c r="E92" s="228"/>
      <c r="F92" s="229"/>
      <c r="G92" s="230"/>
      <c r="H92" s="193"/>
    </row>
    <row r="93" spans="1:8" ht="30">
      <c r="A93" s="17" t="s">
        <v>339</v>
      </c>
      <c r="B93" s="39" t="s">
        <v>9</v>
      </c>
      <c r="C93" s="193"/>
      <c r="D93" s="227"/>
      <c r="E93" s="228"/>
      <c r="F93" s="229"/>
      <c r="G93" s="230"/>
      <c r="H93" s="193"/>
    </row>
    <row r="94" spans="1:8" ht="15">
      <c r="A94" s="17" t="s">
        <v>10</v>
      </c>
      <c r="B94" s="39" t="s">
        <v>11</v>
      </c>
      <c r="C94" s="193"/>
      <c r="D94" s="227"/>
      <c r="E94" s="228"/>
      <c r="F94" s="229"/>
      <c r="G94" s="230"/>
      <c r="H94" s="193"/>
    </row>
    <row r="95" spans="1:8" ht="15">
      <c r="A95" s="17" t="s">
        <v>340</v>
      </c>
      <c r="B95" s="39" t="s">
        <v>12</v>
      </c>
      <c r="C95" s="193"/>
      <c r="D95" s="227"/>
      <c r="E95" s="228"/>
      <c r="F95" s="229"/>
      <c r="G95" s="230"/>
      <c r="H95" s="193"/>
    </row>
    <row r="96" spans="1:8" ht="15">
      <c r="A96" s="56" t="s">
        <v>297</v>
      </c>
      <c r="B96" s="59" t="s">
        <v>13</v>
      </c>
      <c r="C96" s="194">
        <f aca="true" t="shared" si="13" ref="C96:H96">SUM(C88:C95)</f>
        <v>0</v>
      </c>
      <c r="D96" s="194">
        <f t="shared" si="13"/>
        <v>0</v>
      </c>
      <c r="E96" s="194">
        <f t="shared" si="13"/>
        <v>0</v>
      </c>
      <c r="F96" s="194">
        <f t="shared" si="13"/>
        <v>0</v>
      </c>
      <c r="G96" s="194">
        <f t="shared" si="13"/>
        <v>0</v>
      </c>
      <c r="H96" s="194">
        <f t="shared" si="13"/>
        <v>0</v>
      </c>
    </row>
    <row r="97" spans="1:8" ht="15.75">
      <c r="A97" s="147" t="s">
        <v>481</v>
      </c>
      <c r="B97" s="109"/>
      <c r="C97" s="195"/>
      <c r="D97" s="235"/>
      <c r="E97" s="236"/>
      <c r="F97" s="237"/>
      <c r="G97" s="238"/>
      <c r="H97" s="195"/>
    </row>
    <row r="98" spans="1:8" ht="15.75">
      <c r="A98" s="114" t="s">
        <v>352</v>
      </c>
      <c r="B98" s="112" t="s">
        <v>14</v>
      </c>
      <c r="C98" s="196">
        <f aca="true" t="shared" si="14" ref="C98:H98">C96+C87+C82+C73+C60+C51+C26+C25</f>
        <v>48906954</v>
      </c>
      <c r="D98" s="239">
        <f t="shared" si="14"/>
        <v>73825048</v>
      </c>
      <c r="E98" s="240">
        <f t="shared" si="14"/>
        <v>68757623</v>
      </c>
      <c r="F98" s="241">
        <f t="shared" si="14"/>
        <v>104932114</v>
      </c>
      <c r="G98" s="242">
        <f t="shared" si="14"/>
        <v>128428229</v>
      </c>
      <c r="H98" s="196">
        <f t="shared" si="14"/>
        <v>116302845</v>
      </c>
    </row>
    <row r="99" spans="1:24" ht="15">
      <c r="A99" s="17" t="s">
        <v>345</v>
      </c>
      <c r="B99" s="5" t="s">
        <v>15</v>
      </c>
      <c r="C99" s="197"/>
      <c r="D99" s="243"/>
      <c r="E99" s="244"/>
      <c r="F99" s="245"/>
      <c r="G99" s="246"/>
      <c r="H99" s="197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2"/>
      <c r="X99" s="32"/>
    </row>
    <row r="100" spans="1:24" ht="15">
      <c r="A100" s="17" t="s">
        <v>18</v>
      </c>
      <c r="B100" s="5" t="s">
        <v>19</v>
      </c>
      <c r="C100" s="197"/>
      <c r="D100" s="243"/>
      <c r="E100" s="244"/>
      <c r="F100" s="245"/>
      <c r="G100" s="246"/>
      <c r="H100" s="197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2"/>
      <c r="X100" s="32"/>
    </row>
    <row r="101" spans="1:24" ht="15">
      <c r="A101" s="17" t="s">
        <v>346</v>
      </c>
      <c r="B101" s="5" t="s">
        <v>20</v>
      </c>
      <c r="C101" s="197"/>
      <c r="D101" s="243"/>
      <c r="E101" s="244"/>
      <c r="F101" s="245"/>
      <c r="G101" s="246"/>
      <c r="H101" s="197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2"/>
      <c r="X101" s="32"/>
    </row>
    <row r="102" spans="1:24" ht="15">
      <c r="A102" s="20" t="s">
        <v>304</v>
      </c>
      <c r="B102" s="9" t="s">
        <v>22</v>
      </c>
      <c r="C102" s="198"/>
      <c r="D102" s="247"/>
      <c r="E102" s="248"/>
      <c r="F102" s="249"/>
      <c r="G102" s="250"/>
      <c r="H102" s="198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2"/>
      <c r="X102" s="32"/>
    </row>
    <row r="103" spans="1:24" ht="15">
      <c r="A103" s="17" t="s">
        <v>347</v>
      </c>
      <c r="B103" s="5" t="s">
        <v>23</v>
      </c>
      <c r="C103" s="199"/>
      <c r="D103" s="251"/>
      <c r="E103" s="252"/>
      <c r="F103" s="253"/>
      <c r="G103" s="254"/>
      <c r="H103" s="199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2"/>
      <c r="X103" s="32"/>
    </row>
    <row r="104" spans="1:24" ht="15">
      <c r="A104" s="17" t="s">
        <v>310</v>
      </c>
      <c r="B104" s="5" t="s">
        <v>26</v>
      </c>
      <c r="C104" s="199"/>
      <c r="D104" s="251"/>
      <c r="E104" s="252"/>
      <c r="F104" s="253"/>
      <c r="G104" s="254"/>
      <c r="H104" s="199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2"/>
      <c r="X104" s="32"/>
    </row>
    <row r="105" spans="1:24" ht="15">
      <c r="A105" s="17" t="s">
        <v>27</v>
      </c>
      <c r="B105" s="5" t="s">
        <v>28</v>
      </c>
      <c r="C105" s="197"/>
      <c r="D105" s="243"/>
      <c r="E105" s="244"/>
      <c r="F105" s="245"/>
      <c r="G105" s="246"/>
      <c r="H105" s="197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2"/>
      <c r="X105" s="32"/>
    </row>
    <row r="106" spans="1:24" ht="15">
      <c r="A106" s="17" t="s">
        <v>348</v>
      </c>
      <c r="B106" s="5" t="s">
        <v>29</v>
      </c>
      <c r="C106" s="197"/>
      <c r="D106" s="243"/>
      <c r="E106" s="244"/>
      <c r="F106" s="245"/>
      <c r="G106" s="246"/>
      <c r="H106" s="197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2"/>
      <c r="X106" s="32"/>
    </row>
    <row r="107" spans="1:24" ht="15">
      <c r="A107" s="20" t="s">
        <v>307</v>
      </c>
      <c r="B107" s="9" t="s">
        <v>30</v>
      </c>
      <c r="C107" s="200"/>
      <c r="D107" s="255"/>
      <c r="E107" s="256"/>
      <c r="F107" s="257"/>
      <c r="G107" s="258"/>
      <c r="H107" s="200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2"/>
      <c r="X107" s="32"/>
    </row>
    <row r="108" spans="1:24" ht="15">
      <c r="A108" s="17" t="s">
        <v>31</v>
      </c>
      <c r="B108" s="5" t="s">
        <v>32</v>
      </c>
      <c r="C108" s="199"/>
      <c r="D108" s="251"/>
      <c r="E108" s="252"/>
      <c r="F108" s="253"/>
      <c r="G108" s="254"/>
      <c r="H108" s="199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2"/>
      <c r="X108" s="32"/>
    </row>
    <row r="109" spans="1:24" ht="15">
      <c r="A109" s="17" t="s">
        <v>33</v>
      </c>
      <c r="B109" s="5" t="s">
        <v>34</v>
      </c>
      <c r="C109" s="199"/>
      <c r="D109" s="251"/>
      <c r="E109" s="252"/>
      <c r="F109" s="253"/>
      <c r="G109" s="254"/>
      <c r="H109" s="199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2"/>
      <c r="X109" s="32"/>
    </row>
    <row r="110" spans="1:24" ht="15">
      <c r="A110" s="20" t="s">
        <v>35</v>
      </c>
      <c r="B110" s="9" t="s">
        <v>36</v>
      </c>
      <c r="C110" s="199"/>
      <c r="D110" s="251"/>
      <c r="E110" s="252"/>
      <c r="F110" s="253"/>
      <c r="G110" s="254"/>
      <c r="H110" s="199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2"/>
      <c r="X110" s="32"/>
    </row>
    <row r="111" spans="1:24" ht="15">
      <c r="A111" s="17" t="s">
        <v>37</v>
      </c>
      <c r="B111" s="5" t="s">
        <v>38</v>
      </c>
      <c r="C111" s="199"/>
      <c r="D111" s="251"/>
      <c r="E111" s="252"/>
      <c r="F111" s="253"/>
      <c r="G111" s="254"/>
      <c r="H111" s="199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2"/>
      <c r="X111" s="32"/>
    </row>
    <row r="112" spans="1:24" ht="15">
      <c r="A112" s="17" t="s">
        <v>39</v>
      </c>
      <c r="B112" s="5" t="s">
        <v>40</v>
      </c>
      <c r="C112" s="199"/>
      <c r="D112" s="251"/>
      <c r="E112" s="252"/>
      <c r="F112" s="253"/>
      <c r="G112" s="254"/>
      <c r="H112" s="199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2"/>
      <c r="X112" s="32"/>
    </row>
    <row r="113" spans="1:24" ht="15">
      <c r="A113" s="17" t="s">
        <v>41</v>
      </c>
      <c r="B113" s="5" t="s">
        <v>42</v>
      </c>
      <c r="C113" s="199"/>
      <c r="D113" s="251"/>
      <c r="E113" s="252"/>
      <c r="F113" s="253"/>
      <c r="G113" s="254"/>
      <c r="H113" s="199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2"/>
      <c r="X113" s="32"/>
    </row>
    <row r="114" spans="1:24" ht="15">
      <c r="A114" s="56" t="s">
        <v>308</v>
      </c>
      <c r="B114" s="46" t="s">
        <v>43</v>
      </c>
      <c r="C114" s="200"/>
      <c r="D114" s="255"/>
      <c r="E114" s="256"/>
      <c r="F114" s="257"/>
      <c r="G114" s="258"/>
      <c r="H114" s="200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2"/>
      <c r="X114" s="32"/>
    </row>
    <row r="115" spans="1:24" ht="15">
      <c r="A115" s="17" t="s">
        <v>44</v>
      </c>
      <c r="B115" s="5" t="s">
        <v>45</v>
      </c>
      <c r="C115" s="199"/>
      <c r="D115" s="251"/>
      <c r="E115" s="252"/>
      <c r="F115" s="253"/>
      <c r="G115" s="254"/>
      <c r="H115" s="199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2"/>
      <c r="X115" s="32"/>
    </row>
    <row r="116" spans="1:24" ht="15">
      <c r="A116" s="17" t="s">
        <v>46</v>
      </c>
      <c r="B116" s="5" t="s">
        <v>47</v>
      </c>
      <c r="C116" s="197"/>
      <c r="D116" s="243"/>
      <c r="E116" s="244"/>
      <c r="F116" s="245"/>
      <c r="G116" s="246"/>
      <c r="H116" s="197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2"/>
      <c r="X116" s="32"/>
    </row>
    <row r="117" spans="1:24" ht="15">
      <c r="A117" s="17" t="s">
        <v>349</v>
      </c>
      <c r="B117" s="5" t="s">
        <v>48</v>
      </c>
      <c r="C117" s="199"/>
      <c r="D117" s="251"/>
      <c r="E117" s="252"/>
      <c r="F117" s="253"/>
      <c r="G117" s="254"/>
      <c r="H117" s="199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2"/>
      <c r="X117" s="32"/>
    </row>
    <row r="118" spans="1:24" ht="15">
      <c r="A118" s="17" t="s">
        <v>313</v>
      </c>
      <c r="B118" s="5" t="s">
        <v>49</v>
      </c>
      <c r="C118" s="199"/>
      <c r="D118" s="251"/>
      <c r="E118" s="252"/>
      <c r="F118" s="253"/>
      <c r="G118" s="254"/>
      <c r="H118" s="199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2"/>
      <c r="X118" s="32"/>
    </row>
    <row r="119" spans="1:24" ht="15">
      <c r="A119" s="56" t="s">
        <v>314</v>
      </c>
      <c r="B119" s="46" t="s">
        <v>53</v>
      </c>
      <c r="C119" s="200"/>
      <c r="D119" s="255"/>
      <c r="E119" s="256"/>
      <c r="F119" s="257"/>
      <c r="G119" s="258"/>
      <c r="H119" s="200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2"/>
      <c r="X119" s="32"/>
    </row>
    <row r="120" spans="1:24" ht="15">
      <c r="A120" s="17" t="s">
        <v>54</v>
      </c>
      <c r="B120" s="5" t="s">
        <v>55</v>
      </c>
      <c r="C120" s="197"/>
      <c r="D120" s="243"/>
      <c r="E120" s="244"/>
      <c r="F120" s="245"/>
      <c r="G120" s="246"/>
      <c r="H120" s="197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2"/>
      <c r="X120" s="32"/>
    </row>
    <row r="121" spans="1:24" ht="15.75">
      <c r="A121" s="115" t="s">
        <v>353</v>
      </c>
      <c r="B121" s="114" t="s">
        <v>56</v>
      </c>
      <c r="C121" s="226">
        <f aca="true" t="shared" si="15" ref="C121:H121">C120+C119+C114</f>
        <v>0</v>
      </c>
      <c r="D121" s="259">
        <f t="shared" si="15"/>
        <v>0</v>
      </c>
      <c r="E121" s="260">
        <f t="shared" si="15"/>
        <v>0</v>
      </c>
      <c r="F121" s="261">
        <f t="shared" si="15"/>
        <v>0</v>
      </c>
      <c r="G121" s="262">
        <f t="shared" si="15"/>
        <v>0</v>
      </c>
      <c r="H121" s="226">
        <f t="shared" si="15"/>
        <v>0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2"/>
      <c r="X121" s="32"/>
    </row>
    <row r="122" spans="1:24" ht="15.75">
      <c r="A122" s="148" t="s">
        <v>389</v>
      </c>
      <c r="B122" s="121"/>
      <c r="C122" s="205">
        <f aca="true" t="shared" si="16" ref="C122:H122">C121+C98</f>
        <v>48906954</v>
      </c>
      <c r="D122" s="263">
        <f t="shared" si="16"/>
        <v>73825048</v>
      </c>
      <c r="E122" s="264">
        <f t="shared" si="16"/>
        <v>68757623</v>
      </c>
      <c r="F122" s="265">
        <f t="shared" si="16"/>
        <v>104932114</v>
      </c>
      <c r="G122" s="266">
        <f t="shared" si="16"/>
        <v>128428229</v>
      </c>
      <c r="H122" s="205">
        <f t="shared" si="16"/>
        <v>116302845</v>
      </c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</row>
    <row r="123" spans="2:24" ht="1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</row>
    <row r="124" spans="2:24" ht="1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</row>
    <row r="125" spans="2:24" ht="1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</row>
    <row r="126" spans="2:24" ht="1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</row>
    <row r="127" spans="2:24" ht="1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</row>
    <row r="128" spans="2:24" ht="1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</row>
    <row r="129" spans="2:24" ht="1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</row>
    <row r="130" spans="2:24" ht="1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</row>
    <row r="131" spans="2:24" ht="1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</row>
    <row r="132" spans="2:24" ht="1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</row>
    <row r="133" spans="2:24" ht="1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</row>
    <row r="134" spans="2:24" ht="1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</row>
    <row r="135" spans="2:24" ht="1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</row>
    <row r="136" spans="2:24" ht="1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</row>
    <row r="137" spans="2:24" ht="1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</row>
    <row r="138" spans="2:24" ht="1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</row>
    <row r="139" spans="2:24" ht="1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</row>
    <row r="140" spans="2:24" ht="1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</row>
    <row r="141" spans="2:24" ht="1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</row>
    <row r="142" spans="2:24" ht="1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</row>
    <row r="143" spans="2:24" ht="1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</row>
    <row r="144" spans="2:24" ht="1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</row>
    <row r="145" spans="2:24" ht="1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</row>
    <row r="146" spans="2:24" ht="1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</row>
    <row r="147" spans="2:24" ht="1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</row>
    <row r="148" spans="2:24" ht="1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</row>
    <row r="149" spans="2:24" ht="1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</row>
    <row r="150" spans="2:24" ht="1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</row>
    <row r="151" spans="2:24" ht="1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</row>
    <row r="152" spans="2:24" ht="1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</row>
    <row r="153" spans="2:24" ht="1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</row>
    <row r="154" spans="2:24" ht="1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</row>
    <row r="155" spans="2:24" ht="1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</row>
    <row r="156" spans="2:24" ht="1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</row>
    <row r="157" spans="2:24" ht="1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</row>
    <row r="158" spans="2:24" ht="1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</row>
    <row r="159" spans="2:24" ht="1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</row>
    <row r="160" spans="2:24" ht="1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</row>
    <row r="161" spans="2:24" ht="1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</row>
    <row r="162" spans="2:24" ht="1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</row>
    <row r="163" spans="2:24" ht="1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</row>
    <row r="164" spans="2:24" ht="1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</row>
    <row r="165" spans="2:24" ht="1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</row>
    <row r="166" spans="2:24" ht="1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</row>
    <row r="167" spans="2:24" ht="1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</row>
    <row r="168" spans="2:24" ht="1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</row>
    <row r="169" spans="2:24" ht="1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</row>
    <row r="170" spans="2:24" ht="1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</row>
    <row r="171" spans="2:24" ht="1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</row>
  </sheetData>
  <sheetProtection/>
  <mergeCells count="5">
    <mergeCell ref="A2:E2"/>
    <mergeCell ref="A3:E3"/>
    <mergeCell ref="C5:E5"/>
    <mergeCell ref="F5:H5"/>
    <mergeCell ref="A1:H1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X171"/>
  <sheetViews>
    <sheetView view="pageBreakPreview" zoomScale="90" zoomScaleSheetLayoutView="90" zoomScalePageLayoutView="0" workbookViewId="0" topLeftCell="A1">
      <selection activeCell="A1" sqref="A1:E1"/>
    </sheetView>
  </sheetViews>
  <sheetFormatPr defaultColWidth="9.140625" defaultRowHeight="15"/>
  <cols>
    <col min="1" max="1" width="99.421875" style="0" customWidth="1"/>
    <col min="3" max="5" width="26.421875" style="0" bestFit="1" customWidth="1"/>
  </cols>
  <sheetData>
    <row r="1" spans="1:5" ht="15">
      <c r="A1" s="350" t="s">
        <v>1074</v>
      </c>
      <c r="B1" s="350"/>
      <c r="C1" s="350"/>
      <c r="D1" s="350"/>
      <c r="E1" s="350"/>
    </row>
    <row r="2" spans="1:11" ht="20.25" customHeight="1">
      <c r="A2" s="345" t="s">
        <v>1059</v>
      </c>
      <c r="B2" s="344"/>
      <c r="C2" s="344"/>
      <c r="D2" s="344"/>
      <c r="E2" s="344"/>
      <c r="F2" s="78"/>
      <c r="G2" s="78"/>
      <c r="H2" s="78"/>
      <c r="I2" s="78"/>
      <c r="J2" s="78"/>
      <c r="K2" s="94"/>
    </row>
    <row r="3" spans="1:5" ht="19.5" customHeight="1">
      <c r="A3" s="343" t="s">
        <v>965</v>
      </c>
      <c r="B3" s="344"/>
      <c r="C3" s="344"/>
      <c r="D3" s="344"/>
      <c r="E3" s="344"/>
    </row>
    <row r="4" ht="18">
      <c r="A4" s="55"/>
    </row>
    <row r="5" ht="15">
      <c r="A5" s="96" t="s">
        <v>567</v>
      </c>
    </row>
    <row r="6" spans="1:5" ht="25.5">
      <c r="A6" s="149" t="s">
        <v>807</v>
      </c>
      <c r="B6" s="150" t="s">
        <v>808</v>
      </c>
      <c r="C6" s="150" t="s">
        <v>572</v>
      </c>
      <c r="D6" s="150" t="s">
        <v>597</v>
      </c>
      <c r="E6" s="151" t="s">
        <v>598</v>
      </c>
    </row>
    <row r="7" spans="1:5" ht="15">
      <c r="A7" s="37" t="s">
        <v>809</v>
      </c>
      <c r="B7" s="38" t="s">
        <v>810</v>
      </c>
      <c r="C7" s="193">
        <f>' Kiadás Önkorm._3'!C7+'kiadások kv szervek'!C7+'kiadások kv szervek'!F7</f>
        <v>81648715</v>
      </c>
      <c r="D7" s="193">
        <f>' Kiadás Önkorm._3'!D7+'kiadások kv szervek'!D7+'kiadások kv szervek'!G7</f>
        <v>89978780</v>
      </c>
      <c r="E7" s="193">
        <f>' Kiadás Önkorm._3'!E7+'kiadások kv szervek'!H7+'kiadások kv szervek'!E7</f>
        <v>81455328</v>
      </c>
    </row>
    <row r="8" spans="1:5" ht="15">
      <c r="A8" s="37" t="s">
        <v>811</v>
      </c>
      <c r="B8" s="39" t="s">
        <v>812</v>
      </c>
      <c r="C8" s="193">
        <f>' Kiadás Önkorm._3'!C8+'kiadások kv szervek'!C8+'kiadások kv szervek'!F8</f>
        <v>0</v>
      </c>
      <c r="D8" s="193">
        <f>' Kiadás Önkorm._3'!D8+'kiadások kv szervek'!D8+'kiadások kv szervek'!G8</f>
        <v>11379400</v>
      </c>
      <c r="E8" s="193">
        <f>' Kiadás Önkorm._3'!E8+'kiadások kv szervek'!H8+'kiadások kv szervek'!E8</f>
        <v>10599281</v>
      </c>
    </row>
    <row r="9" spans="1:5" ht="15">
      <c r="A9" s="37" t="s">
        <v>813</v>
      </c>
      <c r="B9" s="39" t="s">
        <v>814</v>
      </c>
      <c r="C9" s="193">
        <f>' Kiadás Önkorm._3'!C9+'kiadások kv szervek'!C9+'kiadások kv szervek'!F9</f>
        <v>0</v>
      </c>
      <c r="D9" s="193">
        <f>' Kiadás Önkorm._3'!D9+'kiadások kv szervek'!D9+'kiadások kv szervek'!G9</f>
        <v>0</v>
      </c>
      <c r="E9" s="193">
        <f>' Kiadás Önkorm._3'!E9+'kiadások kv szervek'!H9+'kiadások kv szervek'!E9</f>
        <v>0</v>
      </c>
    </row>
    <row r="10" spans="1:5" ht="15">
      <c r="A10" s="40" t="s">
        <v>815</v>
      </c>
      <c r="B10" s="39" t="s">
        <v>816</v>
      </c>
      <c r="C10" s="193">
        <f>' Kiadás Önkorm._3'!C10+'kiadások kv szervek'!C10+'kiadások kv szervek'!F10</f>
        <v>1050000</v>
      </c>
      <c r="D10" s="193">
        <f>' Kiadás Önkorm._3'!D10+'kiadások kv szervek'!D10+'kiadások kv szervek'!G10</f>
        <v>1550000</v>
      </c>
      <c r="E10" s="193">
        <f>' Kiadás Önkorm._3'!E10+'kiadások kv szervek'!H10+'kiadások kv szervek'!E10</f>
        <v>1335000</v>
      </c>
    </row>
    <row r="11" spans="1:5" ht="15">
      <c r="A11" s="40" t="s">
        <v>817</v>
      </c>
      <c r="B11" s="39" t="s">
        <v>818</v>
      </c>
      <c r="C11" s="193">
        <f>' Kiadás Önkorm._3'!C11+'kiadások kv szervek'!C11+'kiadások kv szervek'!F11</f>
        <v>0</v>
      </c>
      <c r="D11" s="193">
        <f>' Kiadás Önkorm._3'!D11+'kiadások kv szervek'!D11+'kiadások kv szervek'!G11</f>
        <v>0</v>
      </c>
      <c r="E11" s="193">
        <f>' Kiadás Önkorm._3'!E11+'kiadások kv szervek'!H11+'kiadások kv szervek'!E11</f>
        <v>0</v>
      </c>
    </row>
    <row r="12" spans="1:5" ht="15">
      <c r="A12" s="40" t="s">
        <v>819</v>
      </c>
      <c r="B12" s="39" t="s">
        <v>820</v>
      </c>
      <c r="C12" s="193">
        <f>' Kiadás Önkorm._3'!C12+'kiadások kv szervek'!C12+'kiadások kv szervek'!F12</f>
        <v>1773400</v>
      </c>
      <c r="D12" s="193">
        <f>' Kiadás Önkorm._3'!D12+'kiadások kv szervek'!D12+'kiadások kv szervek'!G12</f>
        <v>1773400</v>
      </c>
      <c r="E12" s="193">
        <f>' Kiadás Önkorm._3'!E12+'kiadások kv szervek'!H12+'kiadások kv szervek'!E12</f>
        <v>1773400</v>
      </c>
    </row>
    <row r="13" spans="1:5" ht="15">
      <c r="A13" s="40" t="s">
        <v>821</v>
      </c>
      <c r="B13" s="39" t="s">
        <v>822</v>
      </c>
      <c r="C13" s="193">
        <f>' Kiadás Önkorm._3'!C13+'kiadások kv szervek'!C13+'kiadások kv szervek'!F13</f>
        <v>4696398</v>
      </c>
      <c r="D13" s="193">
        <f>' Kiadás Önkorm._3'!D13+'kiadások kv szervek'!D13+'kiadások kv szervek'!G13</f>
        <v>4896398</v>
      </c>
      <c r="E13" s="193">
        <f>' Kiadás Önkorm._3'!E13+'kiadások kv szervek'!H13+'kiadások kv szervek'!E13</f>
        <v>4346929</v>
      </c>
    </row>
    <row r="14" spans="1:5" ht="15">
      <c r="A14" s="40" t="s">
        <v>823</v>
      </c>
      <c r="B14" s="39" t="s">
        <v>824</v>
      </c>
      <c r="C14" s="193">
        <f>' Kiadás Önkorm._3'!C14+'kiadások kv szervek'!C14+'kiadások kv szervek'!F14</f>
        <v>0</v>
      </c>
      <c r="D14" s="193">
        <f>' Kiadás Önkorm._3'!D14+'kiadások kv szervek'!D14+'kiadások kv szervek'!G14</f>
        <v>0</v>
      </c>
      <c r="E14" s="193">
        <f>' Kiadás Önkorm._3'!E14+'kiadások kv szervek'!H14+'kiadások kv szervek'!E14</f>
        <v>0</v>
      </c>
    </row>
    <row r="15" spans="1:5" ht="15">
      <c r="A15" s="5" t="s">
        <v>825</v>
      </c>
      <c r="B15" s="39" t="s">
        <v>826</v>
      </c>
      <c r="C15" s="193">
        <f>' Kiadás Önkorm._3'!C15+'kiadások kv szervek'!C15+'kiadások kv szervek'!F15</f>
        <v>1470320</v>
      </c>
      <c r="D15" s="193">
        <f>' Kiadás Önkorm._3'!D15+'kiadások kv szervek'!D15+'kiadások kv szervek'!G15</f>
        <v>1578657</v>
      </c>
      <c r="E15" s="193">
        <f>' Kiadás Önkorm._3'!E15+'kiadások kv szervek'!H15+'kiadások kv szervek'!E15</f>
        <v>1221000</v>
      </c>
    </row>
    <row r="16" spans="1:5" ht="15">
      <c r="A16" s="5" t="s">
        <v>827</v>
      </c>
      <c r="B16" s="39" t="s">
        <v>828</v>
      </c>
      <c r="C16" s="193">
        <f>' Kiadás Önkorm._3'!C16+'kiadások kv szervek'!C16+'kiadások kv szervek'!F16</f>
        <v>1200000</v>
      </c>
      <c r="D16" s="193">
        <f>' Kiadás Önkorm._3'!D16+'kiadások kv szervek'!D16+'kiadások kv szervek'!G16</f>
        <v>1520000</v>
      </c>
      <c r="E16" s="193">
        <f>' Kiadás Önkorm._3'!E16+'kiadások kv szervek'!H16+'kiadások kv szervek'!E16</f>
        <v>824175</v>
      </c>
    </row>
    <row r="17" spans="1:5" ht="15">
      <c r="A17" s="5" t="s">
        <v>829</v>
      </c>
      <c r="B17" s="39" t="s">
        <v>830</v>
      </c>
      <c r="C17" s="193">
        <f>' Kiadás Önkorm._3'!C17+'kiadások kv szervek'!C17+'kiadások kv szervek'!F17</f>
        <v>0</v>
      </c>
      <c r="D17" s="193">
        <f>' Kiadás Önkorm._3'!D17+'kiadások kv szervek'!D17+'kiadások kv szervek'!G17</f>
        <v>0</v>
      </c>
      <c r="E17" s="193">
        <f>' Kiadás Önkorm._3'!E17+'kiadások kv szervek'!H17+'kiadások kv szervek'!E17</f>
        <v>0</v>
      </c>
    </row>
    <row r="18" spans="1:5" ht="15">
      <c r="A18" s="5" t="s">
        <v>831</v>
      </c>
      <c r="B18" s="39" t="s">
        <v>832</v>
      </c>
      <c r="C18" s="193">
        <f>' Kiadás Önkorm._3'!C18+'kiadások kv szervek'!C18+'kiadások kv szervek'!F18</f>
        <v>200000</v>
      </c>
      <c r="D18" s="193">
        <f>' Kiadás Önkorm._3'!D18+'kiadások kv szervek'!D18+'kiadások kv szervek'!G18</f>
        <v>200000</v>
      </c>
      <c r="E18" s="193">
        <f>' Kiadás Önkorm._3'!E18+'kiadások kv szervek'!H18+'kiadások kv szervek'!E18</f>
        <v>60000</v>
      </c>
    </row>
    <row r="19" spans="1:5" ht="15">
      <c r="A19" s="5" t="s">
        <v>316</v>
      </c>
      <c r="B19" s="39" t="s">
        <v>833</v>
      </c>
      <c r="C19" s="193">
        <f>' Kiadás Önkorm._3'!C19+'kiadások kv szervek'!C19+'kiadások kv szervek'!F19</f>
        <v>2500000</v>
      </c>
      <c r="D19" s="193">
        <f>' Kiadás Önkorm._3'!D19+'kiadások kv szervek'!D19+'kiadások kv szervek'!G19</f>
        <v>3000000</v>
      </c>
      <c r="E19" s="193">
        <f>' Kiadás Önkorm._3'!E19+'kiadások kv szervek'!H19+'kiadások kv szervek'!E19</f>
        <v>1456900</v>
      </c>
    </row>
    <row r="20" spans="1:5" ht="15">
      <c r="A20" s="41" t="s">
        <v>215</v>
      </c>
      <c r="B20" s="42" t="s">
        <v>835</v>
      </c>
      <c r="C20" s="194">
        <f>' Kiadás Önkorm._3'!C20+'kiadások kv szervek'!C20+'kiadások kv szervek'!F20</f>
        <v>94538833</v>
      </c>
      <c r="D20" s="194">
        <f>' Kiadás Önkorm._3'!D20+'kiadások kv szervek'!D20+'kiadások kv szervek'!G20</f>
        <v>115876635</v>
      </c>
      <c r="E20" s="194">
        <f>' Kiadás Önkorm._3'!E20+'kiadások kv szervek'!H20+'kiadások kv szervek'!E20</f>
        <v>103072013</v>
      </c>
    </row>
    <row r="21" spans="1:5" ht="15">
      <c r="A21" s="5" t="s">
        <v>836</v>
      </c>
      <c r="B21" s="39" t="s">
        <v>837</v>
      </c>
      <c r="C21" s="193">
        <f>' Kiadás Önkorm._3'!C21+'kiadások kv szervek'!C21+'kiadások kv szervek'!F21</f>
        <v>21026000</v>
      </c>
      <c r="D21" s="193">
        <f>' Kiadás Önkorm._3'!D21+'kiadások kv szervek'!D21+'kiadások kv szervek'!G21</f>
        <v>22522800</v>
      </c>
      <c r="E21" s="193">
        <f>' Kiadás Önkorm._3'!E21+'kiadások kv szervek'!H21+'kiadások kv szervek'!E21</f>
        <v>20991064</v>
      </c>
    </row>
    <row r="22" spans="1:5" ht="15">
      <c r="A22" s="5" t="s">
        <v>838</v>
      </c>
      <c r="B22" s="39" t="s">
        <v>839</v>
      </c>
      <c r="C22" s="193">
        <f>' Kiadás Önkorm._3'!C22+'kiadások kv szervek'!C22+'kiadások kv szervek'!F22</f>
        <v>511000</v>
      </c>
      <c r="D22" s="193">
        <f>' Kiadás Önkorm._3'!D22+'kiadások kv szervek'!D22+'kiadások kv szervek'!G22</f>
        <v>511000</v>
      </c>
      <c r="E22" s="193">
        <f>' Kiadás Önkorm._3'!E22+'kiadások kv szervek'!H22+'kiadások kv szervek'!E22</f>
        <v>500000</v>
      </c>
    </row>
    <row r="23" spans="1:5" ht="15">
      <c r="A23" s="6" t="s">
        <v>840</v>
      </c>
      <c r="B23" s="39" t="s">
        <v>841</v>
      </c>
      <c r="C23" s="193">
        <f>' Kiadás Önkorm._3'!C23+'kiadások kv szervek'!C23+'kiadások kv szervek'!F23</f>
        <v>4774000</v>
      </c>
      <c r="D23" s="193">
        <f>' Kiadás Önkorm._3'!D23+'kiadások kv szervek'!D23+'kiadások kv szervek'!G23</f>
        <v>19122798</v>
      </c>
      <c r="E23" s="193">
        <f>' Kiadás Önkorm._3'!E23+'kiadások kv szervek'!H23+'kiadások kv szervek'!E23</f>
        <v>11623019</v>
      </c>
    </row>
    <row r="24" spans="1:5" ht="15">
      <c r="A24" s="9" t="s">
        <v>216</v>
      </c>
      <c r="B24" s="42" t="s">
        <v>842</v>
      </c>
      <c r="C24" s="194">
        <f>' Kiadás Önkorm._3'!C24+'kiadások kv szervek'!C24+'kiadások kv szervek'!F24</f>
        <v>26311000</v>
      </c>
      <c r="D24" s="194">
        <f>' Kiadás Önkorm._3'!D24+'kiadások kv szervek'!D24+'kiadások kv szervek'!G24</f>
        <v>42156598</v>
      </c>
      <c r="E24" s="194">
        <f>' Kiadás Önkorm._3'!E24+'kiadások kv szervek'!H24+'kiadások kv szervek'!E24</f>
        <v>33114083</v>
      </c>
    </row>
    <row r="25" spans="1:5" ht="15">
      <c r="A25" s="58" t="s">
        <v>350</v>
      </c>
      <c r="B25" s="59" t="s">
        <v>843</v>
      </c>
      <c r="C25" s="194">
        <f>' Kiadás Önkorm._3'!C25+'kiadások kv szervek'!C25+'kiadások kv szervek'!F25</f>
        <v>120849833</v>
      </c>
      <c r="D25" s="194">
        <f>' Kiadás Önkorm._3'!D25+'kiadások kv szervek'!D25+'kiadások kv szervek'!G25</f>
        <v>158033233</v>
      </c>
      <c r="E25" s="194">
        <f>' Kiadás Önkorm._3'!E25+'kiadások kv szervek'!H25+'kiadások kv szervek'!E25</f>
        <v>136186096</v>
      </c>
    </row>
    <row r="26" spans="1:5" ht="15">
      <c r="A26" s="46" t="s">
        <v>317</v>
      </c>
      <c r="B26" s="59" t="s">
        <v>844</v>
      </c>
      <c r="C26" s="194">
        <f>' Kiadás Önkorm._3'!C26+'kiadások kv szervek'!C26+'kiadások kv szervek'!F26</f>
        <v>24654535</v>
      </c>
      <c r="D26" s="194">
        <f>' Kiadás Önkorm._3'!D26+'kiadások kv szervek'!D26+'kiadások kv szervek'!G26</f>
        <v>32574067</v>
      </c>
      <c r="E26" s="194">
        <f>' Kiadás Önkorm._3'!E26+'kiadások kv szervek'!H26+'kiadások kv szervek'!E26</f>
        <v>25565268</v>
      </c>
    </row>
    <row r="27" spans="1:5" ht="15">
      <c r="A27" s="5" t="s">
        <v>845</v>
      </c>
      <c r="B27" s="39" t="s">
        <v>846</v>
      </c>
      <c r="C27" s="193">
        <f>' Kiadás Önkorm._3'!C27+'kiadások kv szervek'!C27+'kiadások kv szervek'!F27</f>
        <v>1600000</v>
      </c>
      <c r="D27" s="193">
        <f>' Kiadás Önkorm._3'!D27+'kiadások kv szervek'!D27+'kiadások kv szervek'!G27</f>
        <v>1719228</v>
      </c>
      <c r="E27" s="193">
        <f>' Kiadás Önkorm._3'!E27+'kiadások kv szervek'!H27+'kiadások kv szervek'!E27</f>
        <v>1510245</v>
      </c>
    </row>
    <row r="28" spans="1:5" ht="15">
      <c r="A28" s="5" t="s">
        <v>847</v>
      </c>
      <c r="B28" s="39" t="s">
        <v>848</v>
      </c>
      <c r="C28" s="193">
        <f>' Kiadás Önkorm._3'!C28+'kiadások kv szervek'!C28+'kiadások kv szervek'!F28</f>
        <v>4036000</v>
      </c>
      <c r="D28" s="193">
        <f>' Kiadás Önkorm._3'!D28+'kiadások kv szervek'!D28+'kiadások kv szervek'!G28</f>
        <v>4433305</v>
      </c>
      <c r="E28" s="193">
        <f>' Kiadás Önkorm._3'!E28+'kiadások kv szervek'!H28+'kiadások kv szervek'!E28</f>
        <v>3822380</v>
      </c>
    </row>
    <row r="29" spans="1:5" ht="15">
      <c r="A29" s="5" t="s">
        <v>849</v>
      </c>
      <c r="B29" s="39" t="s">
        <v>850</v>
      </c>
      <c r="C29" s="193">
        <f>' Kiadás Önkorm._3'!C29+'kiadások kv szervek'!C29+'kiadások kv szervek'!F29</f>
        <v>0</v>
      </c>
      <c r="D29" s="193">
        <f>' Kiadás Önkorm._3'!D29+'kiadások kv szervek'!D29+'kiadások kv szervek'!G29</f>
        <v>0</v>
      </c>
      <c r="E29" s="193">
        <f>' Kiadás Önkorm._3'!E29+'kiadások kv szervek'!H29+'kiadások kv szervek'!E29</f>
        <v>0</v>
      </c>
    </row>
    <row r="30" spans="1:5" ht="15">
      <c r="A30" s="9" t="s">
        <v>226</v>
      </c>
      <c r="B30" s="42" t="s">
        <v>851</v>
      </c>
      <c r="C30" s="194">
        <f>' Kiadás Önkorm._3'!C30+'kiadások kv szervek'!C30+'kiadások kv szervek'!F30</f>
        <v>5636000</v>
      </c>
      <c r="D30" s="194">
        <f>' Kiadás Önkorm._3'!D30+'kiadások kv szervek'!D30+'kiadások kv szervek'!G30</f>
        <v>6152533</v>
      </c>
      <c r="E30" s="194">
        <f>' Kiadás Önkorm._3'!E30+'kiadások kv szervek'!H30+'kiadások kv szervek'!E30</f>
        <v>5332625</v>
      </c>
    </row>
    <row r="31" spans="1:5" ht="15">
      <c r="A31" s="5" t="s">
        <v>852</v>
      </c>
      <c r="B31" s="39" t="s">
        <v>853</v>
      </c>
      <c r="C31" s="193">
        <f>' Kiadás Önkorm._3'!C31+'kiadások kv szervek'!C31+'kiadások kv szervek'!F31</f>
        <v>3270000</v>
      </c>
      <c r="D31" s="193">
        <f>' Kiadás Önkorm._3'!D31+'kiadások kv szervek'!D31+'kiadások kv szervek'!G31</f>
        <v>3230000</v>
      </c>
      <c r="E31" s="193">
        <f>' Kiadás Önkorm._3'!E31+'kiadások kv szervek'!H31+'kiadások kv szervek'!E31</f>
        <v>2591395</v>
      </c>
    </row>
    <row r="32" spans="1:5" ht="15">
      <c r="A32" s="5" t="s">
        <v>854</v>
      </c>
      <c r="B32" s="39" t="s">
        <v>855</v>
      </c>
      <c r="C32" s="193">
        <f>' Kiadás Önkorm._3'!C32+'kiadások kv szervek'!C32+'kiadások kv szervek'!F32</f>
        <v>1850000</v>
      </c>
      <c r="D32" s="193">
        <f>' Kiadás Önkorm._3'!D32+'kiadások kv szervek'!D32+'kiadások kv szervek'!G32</f>
        <v>1862110</v>
      </c>
      <c r="E32" s="193">
        <f>' Kiadás Önkorm._3'!E32+'kiadások kv szervek'!H32+'kiadások kv szervek'!E32</f>
        <v>1492631</v>
      </c>
    </row>
    <row r="33" spans="1:5" ht="15" customHeight="1">
      <c r="A33" s="9" t="s">
        <v>351</v>
      </c>
      <c r="B33" s="42" t="s">
        <v>856</v>
      </c>
      <c r="C33" s="194">
        <f>' Kiadás Önkorm._3'!C33+'kiadások kv szervek'!C33+'kiadások kv szervek'!F33</f>
        <v>5120000</v>
      </c>
      <c r="D33" s="194">
        <f>' Kiadás Önkorm._3'!D33+'kiadások kv szervek'!D33+'kiadások kv szervek'!G33</f>
        <v>5092110</v>
      </c>
      <c r="E33" s="194">
        <f>' Kiadás Önkorm._3'!E33+'kiadások kv szervek'!H33+'kiadások kv szervek'!E33</f>
        <v>4084026</v>
      </c>
    </row>
    <row r="34" spans="1:5" ht="15">
      <c r="A34" s="5" t="s">
        <v>857</v>
      </c>
      <c r="B34" s="39" t="s">
        <v>858</v>
      </c>
      <c r="C34" s="193">
        <f>' Kiadás Önkorm._3'!C34+'kiadások kv szervek'!C34+'kiadások kv szervek'!F34</f>
        <v>22520000</v>
      </c>
      <c r="D34" s="193">
        <f>' Kiadás Önkorm._3'!D34+'kiadások kv szervek'!D34+'kiadások kv szervek'!G34</f>
        <v>24057937</v>
      </c>
      <c r="E34" s="193">
        <f>' Kiadás Önkorm._3'!E34+'kiadások kv szervek'!H34+'kiadások kv szervek'!E34</f>
        <v>21961655</v>
      </c>
    </row>
    <row r="35" spans="1:5" ht="15">
      <c r="A35" s="5" t="s">
        <v>859</v>
      </c>
      <c r="B35" s="39" t="s">
        <v>860</v>
      </c>
      <c r="C35" s="193">
        <f>' Kiadás Önkorm._3'!C35+'kiadások kv szervek'!C35+'kiadások kv szervek'!F35</f>
        <v>19629000</v>
      </c>
      <c r="D35" s="193">
        <f>' Kiadás Önkorm._3'!D35+'kiadások kv szervek'!D35+'kiadások kv szervek'!G35</f>
        <v>24629000</v>
      </c>
      <c r="E35" s="193">
        <f>' Kiadás Önkorm._3'!E35+'kiadások kv szervek'!H35+'kiadások kv szervek'!E35</f>
        <v>23301885</v>
      </c>
    </row>
    <row r="36" spans="1:5" ht="15">
      <c r="A36" s="5" t="s">
        <v>318</v>
      </c>
      <c r="B36" s="39" t="s">
        <v>861</v>
      </c>
      <c r="C36" s="193">
        <f>' Kiadás Önkorm._3'!C36+'kiadások kv szervek'!C36+'kiadások kv szervek'!F36</f>
        <v>4900000</v>
      </c>
      <c r="D36" s="193">
        <f>' Kiadás Önkorm._3'!D36+'kiadások kv szervek'!D36+'kiadások kv szervek'!G36</f>
        <v>4951205</v>
      </c>
      <c r="E36" s="193">
        <f>' Kiadás Önkorm._3'!E36+'kiadások kv szervek'!H36+'kiadások kv szervek'!E36</f>
        <v>4248623</v>
      </c>
    </row>
    <row r="37" spans="1:5" ht="15">
      <c r="A37" s="5" t="s">
        <v>863</v>
      </c>
      <c r="B37" s="39" t="s">
        <v>864</v>
      </c>
      <c r="C37" s="193">
        <f>' Kiadás Önkorm._3'!C37+'kiadások kv szervek'!C37+'kiadások kv szervek'!F37</f>
        <v>7234000</v>
      </c>
      <c r="D37" s="193">
        <f>' Kiadás Önkorm._3'!D37+'kiadások kv szervek'!D37+'kiadások kv szervek'!G37</f>
        <v>9721200</v>
      </c>
      <c r="E37" s="193">
        <f>' Kiadás Önkorm._3'!E37+'kiadások kv szervek'!H37+'kiadások kv szervek'!E37</f>
        <v>7123325</v>
      </c>
    </row>
    <row r="38" spans="1:5" ht="15">
      <c r="A38" s="14" t="s">
        <v>319</v>
      </c>
      <c r="B38" s="39" t="s">
        <v>865</v>
      </c>
      <c r="C38" s="193">
        <f>' Kiadás Önkorm._3'!C38+'kiadások kv szervek'!C38+'kiadások kv szervek'!F38</f>
        <v>3070000</v>
      </c>
      <c r="D38" s="193">
        <f>' Kiadás Önkorm._3'!D38+'kiadások kv szervek'!D38+'kiadások kv szervek'!G38</f>
        <v>3107800</v>
      </c>
      <c r="E38" s="193">
        <f>' Kiadás Önkorm._3'!E38+'kiadások kv szervek'!H38+'kiadások kv szervek'!E38</f>
        <v>1586481</v>
      </c>
    </row>
    <row r="39" spans="1:5" ht="15">
      <c r="A39" s="6" t="s">
        <v>867</v>
      </c>
      <c r="B39" s="39" t="s">
        <v>868</v>
      </c>
      <c r="C39" s="193">
        <f>' Kiadás Önkorm._3'!C39+'kiadások kv szervek'!C39+'kiadások kv szervek'!F39</f>
        <v>51061852</v>
      </c>
      <c r="D39" s="193">
        <f>' Kiadás Önkorm._3'!D39+'kiadások kv szervek'!D39+'kiadások kv szervek'!G39</f>
        <v>94230618</v>
      </c>
      <c r="E39" s="193">
        <f>' Kiadás Önkorm._3'!E39+'kiadások kv szervek'!H39+'kiadások kv szervek'!E39</f>
        <v>35514110</v>
      </c>
    </row>
    <row r="40" spans="1:5" ht="15">
      <c r="A40" s="5" t="s">
        <v>320</v>
      </c>
      <c r="B40" s="39" t="s">
        <v>869</v>
      </c>
      <c r="C40" s="193">
        <f>' Kiadás Önkorm._3'!C40+'kiadások kv szervek'!C40+'kiadások kv szervek'!F40</f>
        <v>14496000</v>
      </c>
      <c r="D40" s="193">
        <f>' Kiadás Önkorm._3'!D40+'kiadások kv szervek'!D40+'kiadások kv szervek'!G40</f>
        <v>19820661</v>
      </c>
      <c r="E40" s="193">
        <f>' Kiadás Önkorm._3'!E40+'kiadások kv szervek'!H40+'kiadások kv szervek'!E40</f>
        <v>18783935</v>
      </c>
    </row>
    <row r="41" spans="1:5" ht="15">
      <c r="A41" s="9" t="s">
        <v>231</v>
      </c>
      <c r="B41" s="42" t="s">
        <v>871</v>
      </c>
      <c r="C41" s="194">
        <f>' Kiadás Önkorm._3'!C41+'kiadások kv szervek'!C41+'kiadások kv szervek'!F41</f>
        <v>122910852</v>
      </c>
      <c r="D41" s="194">
        <f>' Kiadás Önkorm._3'!D41+'kiadások kv szervek'!D41+'kiadások kv szervek'!G41</f>
        <v>180518421</v>
      </c>
      <c r="E41" s="194">
        <f>' Kiadás Önkorm._3'!E41+'kiadások kv szervek'!H41+'kiadások kv szervek'!E41</f>
        <v>112520014</v>
      </c>
    </row>
    <row r="42" spans="1:5" ht="15">
      <c r="A42" s="5" t="s">
        <v>872</v>
      </c>
      <c r="B42" s="39" t="s">
        <v>873</v>
      </c>
      <c r="C42" s="193">
        <f>' Kiadás Önkorm._3'!C42+'kiadások kv szervek'!C42+'kiadások kv szervek'!F42</f>
        <v>538000</v>
      </c>
      <c r="D42" s="193">
        <f>' Kiadás Önkorm._3'!D42+'kiadások kv szervek'!D42+'kiadások kv szervek'!G42</f>
        <v>538000</v>
      </c>
      <c r="E42" s="193">
        <f>' Kiadás Önkorm._3'!E42+'kiadások kv szervek'!H42+'kiadások kv szervek'!E42</f>
        <v>274341</v>
      </c>
    </row>
    <row r="43" spans="1:5" ht="15">
      <c r="A43" s="5" t="s">
        <v>874</v>
      </c>
      <c r="B43" s="39" t="s">
        <v>875</v>
      </c>
      <c r="C43" s="193">
        <f>' Kiadás Önkorm._3'!C43+'kiadások kv szervek'!C43+'kiadások kv szervek'!F43</f>
        <v>20317984</v>
      </c>
      <c r="D43" s="193">
        <f>' Kiadás Önkorm._3'!D43+'kiadások kv szervek'!D43+'kiadások kv szervek'!G43</f>
        <v>39887459</v>
      </c>
      <c r="E43" s="193">
        <f>' Kiadás Önkorm._3'!E43+'kiadások kv szervek'!H43+'kiadások kv szervek'!E43</f>
        <v>33953670</v>
      </c>
    </row>
    <row r="44" spans="1:5" ht="15">
      <c r="A44" s="9" t="s">
        <v>232</v>
      </c>
      <c r="B44" s="42" t="s">
        <v>876</v>
      </c>
      <c r="C44" s="194">
        <f>' Kiadás Önkorm._3'!C44+'kiadások kv szervek'!C44+'kiadások kv szervek'!F44</f>
        <v>20855984</v>
      </c>
      <c r="D44" s="194">
        <f>' Kiadás Önkorm._3'!D44+'kiadások kv szervek'!D44+'kiadások kv szervek'!G44</f>
        <v>40425459</v>
      </c>
      <c r="E44" s="194">
        <f>' Kiadás Önkorm._3'!E44+'kiadások kv szervek'!H44+'kiadások kv szervek'!E44</f>
        <v>34228011</v>
      </c>
    </row>
    <row r="45" spans="1:5" ht="15">
      <c r="A45" s="5" t="s">
        <v>877</v>
      </c>
      <c r="B45" s="39" t="s">
        <v>878</v>
      </c>
      <c r="C45" s="193">
        <f>' Kiadás Önkorm._3'!C45+'kiadások kv szervek'!C45+'kiadások kv szervek'!F45</f>
        <v>40445236</v>
      </c>
      <c r="D45" s="193">
        <f>' Kiadás Önkorm._3'!D45+'kiadások kv szervek'!D45+'kiadások kv szervek'!G45</f>
        <v>56369313</v>
      </c>
      <c r="E45" s="193">
        <f>' Kiadás Önkorm._3'!E45+'kiadások kv szervek'!H45+'kiadások kv szervek'!E45</f>
        <v>28519817</v>
      </c>
    </row>
    <row r="46" spans="1:5" ht="15">
      <c r="A46" s="5" t="s">
        <v>879</v>
      </c>
      <c r="B46" s="39" t="s">
        <v>880</v>
      </c>
      <c r="C46" s="193">
        <f>' Kiadás Önkorm._3'!C46+'kiadások kv szervek'!C46+'kiadások kv szervek'!F46</f>
        <v>907000</v>
      </c>
      <c r="D46" s="193">
        <f>' Kiadás Önkorm._3'!D46+'kiadások kv szervek'!D46+'kiadások kv szervek'!G46</f>
        <v>84091403</v>
      </c>
      <c r="E46" s="193">
        <f>' Kiadás Önkorm._3'!E46+'kiadások kv szervek'!H46+'kiadások kv szervek'!E46</f>
        <v>61159975</v>
      </c>
    </row>
    <row r="47" spans="1:5" ht="15">
      <c r="A47" s="5" t="s">
        <v>321</v>
      </c>
      <c r="B47" s="39" t="s">
        <v>881</v>
      </c>
      <c r="C47" s="193">
        <f>' Kiadás Önkorm._3'!C47+'kiadások kv szervek'!C47+'kiadások kv szervek'!F47</f>
        <v>352000</v>
      </c>
      <c r="D47" s="193">
        <f>' Kiadás Önkorm._3'!D47+'kiadások kv szervek'!D47+'kiadások kv szervek'!G47</f>
        <v>352000</v>
      </c>
      <c r="E47" s="193">
        <f>' Kiadás Önkorm._3'!E47+'kiadások kv szervek'!H47+'kiadások kv szervek'!E47</f>
        <v>4666</v>
      </c>
    </row>
    <row r="48" spans="1:5" ht="15">
      <c r="A48" s="5" t="s">
        <v>322</v>
      </c>
      <c r="B48" s="39" t="s">
        <v>883</v>
      </c>
      <c r="C48" s="193">
        <f>' Kiadás Önkorm._3'!C48+'kiadások kv szervek'!C48+'kiadások kv szervek'!F48</f>
        <v>0</v>
      </c>
      <c r="D48" s="193">
        <f>' Kiadás Önkorm._3'!D48+'kiadások kv szervek'!D48+'kiadások kv szervek'!G48</f>
        <v>0</v>
      </c>
      <c r="E48" s="193">
        <f>' Kiadás Önkorm._3'!E48+'kiadások kv szervek'!H48+'kiadások kv szervek'!E48</f>
        <v>0</v>
      </c>
    </row>
    <row r="49" spans="1:5" ht="15">
      <c r="A49" s="5" t="s">
        <v>887</v>
      </c>
      <c r="B49" s="39" t="s">
        <v>888</v>
      </c>
      <c r="C49" s="193">
        <f>' Kiadás Önkorm._3'!C49+'kiadások kv szervek'!C49+'kiadások kv szervek'!F49</f>
        <v>7005000</v>
      </c>
      <c r="D49" s="193">
        <f>' Kiadás Önkorm._3'!D49+'kiadások kv szervek'!D49+'kiadások kv szervek'!G49</f>
        <v>9000000</v>
      </c>
      <c r="E49" s="193">
        <f>' Kiadás Önkorm._3'!E49+'kiadások kv szervek'!H49+'kiadások kv szervek'!E49</f>
        <v>7547714</v>
      </c>
    </row>
    <row r="50" spans="1:5" ht="15">
      <c r="A50" s="9" t="s">
        <v>235</v>
      </c>
      <c r="B50" s="42" t="s">
        <v>889</v>
      </c>
      <c r="C50" s="194">
        <f>' Kiadás Önkorm._3'!C50+'kiadások kv szervek'!C50+'kiadások kv szervek'!F50</f>
        <v>48709236</v>
      </c>
      <c r="D50" s="194">
        <f>' Kiadás Önkorm._3'!D50+'kiadások kv szervek'!D50+'kiadások kv szervek'!G50</f>
        <v>149812716</v>
      </c>
      <c r="E50" s="194">
        <f>' Kiadás Önkorm._3'!E50+'kiadások kv szervek'!H50+'kiadások kv szervek'!E50</f>
        <v>97232172</v>
      </c>
    </row>
    <row r="51" spans="1:5" ht="15">
      <c r="A51" s="46" t="s">
        <v>236</v>
      </c>
      <c r="B51" s="59" t="s">
        <v>890</v>
      </c>
      <c r="C51" s="194">
        <f>' Kiadás Önkorm._3'!C51+'kiadások kv szervek'!C51+'kiadások kv szervek'!F51</f>
        <v>203232072</v>
      </c>
      <c r="D51" s="194">
        <f>' Kiadás Önkorm._3'!D51+'kiadások kv szervek'!D51+'kiadások kv szervek'!G51</f>
        <v>382001239</v>
      </c>
      <c r="E51" s="194">
        <f>' Kiadás Önkorm._3'!E51+'kiadások kv szervek'!H51+'kiadások kv szervek'!E51</f>
        <v>253396848</v>
      </c>
    </row>
    <row r="52" spans="1:5" ht="15">
      <c r="A52" s="17" t="s">
        <v>891</v>
      </c>
      <c r="B52" s="39" t="s">
        <v>892</v>
      </c>
      <c r="C52" s="193">
        <f>' Kiadás Önkorm._3'!C52+'kiadások kv szervek'!C52+'kiadások kv szervek'!F52</f>
        <v>0</v>
      </c>
      <c r="D52" s="193">
        <f>' Kiadás Önkorm._3'!D52+'kiadások kv szervek'!D52+'kiadások kv szervek'!G52</f>
        <v>0</v>
      </c>
      <c r="E52" s="193">
        <f>' Kiadás Önkorm._3'!E52+'kiadások kv szervek'!H52+'kiadások kv szervek'!E52</f>
        <v>0</v>
      </c>
    </row>
    <row r="53" spans="1:5" ht="15">
      <c r="A53" s="17" t="s">
        <v>253</v>
      </c>
      <c r="B53" s="39" t="s">
        <v>893</v>
      </c>
      <c r="C53" s="193">
        <f>' Kiadás Önkorm._3'!C53+'kiadások kv szervek'!C53+'kiadások kv szervek'!F53</f>
        <v>0</v>
      </c>
      <c r="D53" s="193">
        <f>' Kiadás Önkorm._3'!D53+'kiadások kv szervek'!D53+'kiadások kv szervek'!G53</f>
        <v>270000</v>
      </c>
      <c r="E53" s="193">
        <f>' Kiadás Önkorm._3'!E53+'kiadások kv szervek'!H53+'kiadások kv szervek'!E53</f>
        <v>270000</v>
      </c>
    </row>
    <row r="54" spans="1:5" ht="15">
      <c r="A54" s="22" t="s">
        <v>323</v>
      </c>
      <c r="B54" s="39" t="s">
        <v>894</v>
      </c>
      <c r="C54" s="193">
        <f>' Kiadás Önkorm._3'!C54+'kiadások kv szervek'!C54+'kiadások kv szervek'!F54</f>
        <v>0</v>
      </c>
      <c r="D54" s="193">
        <f>' Kiadás Önkorm._3'!D54+'kiadások kv szervek'!D54+'kiadások kv szervek'!G54</f>
        <v>0</v>
      </c>
      <c r="E54" s="193">
        <f>' Kiadás Önkorm._3'!E54+'kiadások kv szervek'!H54+'kiadások kv szervek'!E54</f>
        <v>0</v>
      </c>
    </row>
    <row r="55" spans="1:5" ht="15">
      <c r="A55" s="22" t="s">
        <v>324</v>
      </c>
      <c r="B55" s="39" t="s">
        <v>895</v>
      </c>
      <c r="C55" s="193">
        <f>' Kiadás Önkorm._3'!C55+'kiadások kv szervek'!C55+'kiadások kv szervek'!F55</f>
        <v>0</v>
      </c>
      <c r="D55" s="193">
        <f>' Kiadás Önkorm._3'!D55+'kiadások kv szervek'!D55+'kiadások kv szervek'!G55</f>
        <v>0</v>
      </c>
      <c r="E55" s="193">
        <f>' Kiadás Önkorm._3'!E55+'kiadások kv szervek'!H55+'kiadások kv szervek'!E55</f>
        <v>0</v>
      </c>
    </row>
    <row r="56" spans="1:5" ht="15">
      <c r="A56" s="22" t="s">
        <v>325</v>
      </c>
      <c r="B56" s="39" t="s">
        <v>896</v>
      </c>
      <c r="C56" s="193">
        <f>' Kiadás Önkorm._3'!C56+'kiadások kv szervek'!C56+'kiadások kv szervek'!F56</f>
        <v>0</v>
      </c>
      <c r="D56" s="193">
        <f>' Kiadás Önkorm._3'!D56+'kiadások kv szervek'!D56+'kiadások kv szervek'!G56</f>
        <v>0</v>
      </c>
      <c r="E56" s="193">
        <f>' Kiadás Önkorm._3'!E56+'kiadások kv szervek'!H56+'kiadások kv szervek'!E56</f>
        <v>0</v>
      </c>
    </row>
    <row r="57" spans="1:5" ht="15">
      <c r="A57" s="17" t="s">
        <v>326</v>
      </c>
      <c r="B57" s="39" t="s">
        <v>897</v>
      </c>
      <c r="C57" s="193">
        <f>' Kiadás Önkorm._3'!C57+'kiadások kv szervek'!C57+'kiadások kv szervek'!F57</f>
        <v>0</v>
      </c>
      <c r="D57" s="193">
        <f>' Kiadás Önkorm._3'!D57+'kiadások kv szervek'!D57+'kiadások kv szervek'!G57</f>
        <v>0</v>
      </c>
      <c r="E57" s="193">
        <f>' Kiadás Önkorm._3'!E57+'kiadások kv szervek'!H57+'kiadások kv szervek'!E57</f>
        <v>0</v>
      </c>
    </row>
    <row r="58" spans="1:5" ht="15">
      <c r="A58" s="17" t="s">
        <v>327</v>
      </c>
      <c r="B58" s="39" t="s">
        <v>898</v>
      </c>
      <c r="C58" s="193">
        <f>' Kiadás Önkorm._3'!C58+'kiadások kv szervek'!C58+'kiadások kv szervek'!F58</f>
        <v>0</v>
      </c>
      <c r="D58" s="193">
        <f>' Kiadás Önkorm._3'!D58+'kiadások kv szervek'!D58+'kiadások kv szervek'!G58</f>
        <v>0</v>
      </c>
      <c r="E58" s="193">
        <f>' Kiadás Önkorm._3'!E58+'kiadások kv szervek'!H58+'kiadások kv szervek'!E58</f>
        <v>0</v>
      </c>
    </row>
    <row r="59" spans="1:5" ht="15">
      <c r="A59" s="17" t="s">
        <v>328</v>
      </c>
      <c r="B59" s="39" t="s">
        <v>899</v>
      </c>
      <c r="C59" s="193">
        <f>' Kiadás Önkorm._3'!C59+'kiadások kv szervek'!C59+'kiadások kv szervek'!F59</f>
        <v>7237000</v>
      </c>
      <c r="D59" s="193">
        <f>' Kiadás Önkorm._3'!D59+'kiadások kv szervek'!D59+'kiadások kv szervek'!G59</f>
        <v>10821458</v>
      </c>
      <c r="E59" s="193">
        <f>' Kiadás Önkorm._3'!E59+'kiadások kv szervek'!H59+'kiadások kv szervek'!E59</f>
        <v>10754120</v>
      </c>
    </row>
    <row r="60" spans="1:5" ht="15">
      <c r="A60" s="56" t="s">
        <v>285</v>
      </c>
      <c r="B60" s="59" t="s">
        <v>900</v>
      </c>
      <c r="C60" s="194">
        <f>' Kiadás Önkorm._3'!C60+'kiadások kv szervek'!C60+'kiadások kv szervek'!F60</f>
        <v>7237000</v>
      </c>
      <c r="D60" s="194">
        <f>' Kiadás Önkorm._3'!D60+'kiadások kv szervek'!D60+'kiadások kv szervek'!G60</f>
        <v>11091458</v>
      </c>
      <c r="E60" s="194">
        <f>' Kiadás Önkorm._3'!E60+'kiadások kv szervek'!H60+'kiadások kv szervek'!E60</f>
        <v>11024120</v>
      </c>
    </row>
    <row r="61" spans="1:5" ht="15">
      <c r="A61" s="16" t="s">
        <v>329</v>
      </c>
      <c r="B61" s="39" t="s">
        <v>901</v>
      </c>
      <c r="C61" s="193">
        <f>' Kiadás Önkorm._3'!C61+'kiadások kv szervek'!C61+'kiadások kv szervek'!F61</f>
        <v>0</v>
      </c>
      <c r="D61" s="193">
        <f>' Kiadás Önkorm._3'!D61+'kiadások kv szervek'!D61+'kiadások kv szervek'!G61</f>
        <v>0</v>
      </c>
      <c r="E61" s="193">
        <f>' Kiadás Önkorm._3'!E61+'kiadások kv szervek'!H61+'kiadások kv szervek'!E61</f>
        <v>0</v>
      </c>
    </row>
    <row r="62" spans="1:5" ht="15">
      <c r="A62" s="16" t="s">
        <v>908</v>
      </c>
      <c r="B62" s="39" t="s">
        <v>909</v>
      </c>
      <c r="C62" s="193">
        <f>' Kiadás Önkorm._3'!C62+'kiadások kv szervek'!C62+'kiadások kv szervek'!F62</f>
        <v>0</v>
      </c>
      <c r="D62" s="193">
        <f>' Kiadás Önkorm._3'!D62+'kiadások kv szervek'!D62+'kiadások kv szervek'!G62</f>
        <v>19472256</v>
      </c>
      <c r="E62" s="193">
        <f>' Kiadás Önkorm._3'!E62+'kiadások kv szervek'!H62+'kiadások kv szervek'!E62</f>
        <v>19468856</v>
      </c>
    </row>
    <row r="63" spans="1:5" ht="15">
      <c r="A63" s="16" t="s">
        <v>910</v>
      </c>
      <c r="B63" s="39" t="s">
        <v>911</v>
      </c>
      <c r="C63" s="193">
        <f>' Kiadás Önkorm._3'!C63+'kiadások kv szervek'!C63+'kiadások kv szervek'!F63</f>
        <v>0</v>
      </c>
      <c r="D63" s="193">
        <f>' Kiadás Önkorm._3'!D63+'kiadások kv szervek'!D63+'kiadások kv szervek'!G63</f>
        <v>0</v>
      </c>
      <c r="E63" s="193">
        <f>' Kiadás Önkorm._3'!E63+'kiadások kv szervek'!H63+'kiadások kv szervek'!E63</f>
        <v>0</v>
      </c>
    </row>
    <row r="64" spans="1:5" ht="15">
      <c r="A64" s="16" t="s">
        <v>287</v>
      </c>
      <c r="B64" s="39" t="s">
        <v>912</v>
      </c>
      <c r="C64" s="193">
        <f>' Kiadás Önkorm._3'!C64+'kiadások kv szervek'!C64+'kiadások kv szervek'!F64</f>
        <v>0</v>
      </c>
      <c r="D64" s="193">
        <f>' Kiadás Önkorm._3'!D64+'kiadások kv szervek'!D64+'kiadások kv szervek'!G64</f>
        <v>0</v>
      </c>
      <c r="E64" s="193">
        <f>' Kiadás Önkorm._3'!E64+'kiadások kv szervek'!H64+'kiadások kv szervek'!E64</f>
        <v>0</v>
      </c>
    </row>
    <row r="65" spans="1:5" ht="15">
      <c r="A65" s="16" t="s">
        <v>330</v>
      </c>
      <c r="B65" s="39" t="s">
        <v>913</v>
      </c>
      <c r="C65" s="193">
        <f>' Kiadás Önkorm._3'!C65+'kiadások kv szervek'!C65+'kiadások kv szervek'!F65</f>
        <v>0</v>
      </c>
      <c r="D65" s="193">
        <f>' Kiadás Önkorm._3'!D65+'kiadások kv szervek'!D65+'kiadások kv szervek'!G65</f>
        <v>0</v>
      </c>
      <c r="E65" s="193">
        <f>' Kiadás Önkorm._3'!E65+'kiadások kv szervek'!H65+'kiadások kv szervek'!E65</f>
        <v>0</v>
      </c>
    </row>
    <row r="66" spans="1:5" ht="15">
      <c r="A66" s="16" t="s">
        <v>289</v>
      </c>
      <c r="B66" s="39" t="s">
        <v>914</v>
      </c>
      <c r="C66" s="193">
        <f>' Kiadás Önkorm._3'!C66+'kiadások kv szervek'!C66+'kiadások kv szervek'!F66</f>
        <v>82114095</v>
      </c>
      <c r="D66" s="193">
        <f>' Kiadás Önkorm._3'!D66+'kiadások kv szervek'!D66+'kiadások kv szervek'!G66</f>
        <v>93510095</v>
      </c>
      <c r="E66" s="193">
        <f>' Kiadás Önkorm._3'!E66+'kiadások kv szervek'!H66+'kiadások kv szervek'!E66</f>
        <v>85551942</v>
      </c>
    </row>
    <row r="67" spans="1:5" ht="15">
      <c r="A67" s="16" t="s">
        <v>331</v>
      </c>
      <c r="B67" s="39" t="s">
        <v>915</v>
      </c>
      <c r="C67" s="193">
        <f>' Kiadás Önkorm._3'!C67+'kiadások kv szervek'!C67+'kiadások kv szervek'!F67</f>
        <v>0</v>
      </c>
      <c r="D67" s="193">
        <f>' Kiadás Önkorm._3'!D67+'kiadások kv szervek'!D67+'kiadások kv szervek'!G67</f>
        <v>0</v>
      </c>
      <c r="E67" s="193">
        <f>' Kiadás Önkorm._3'!E67+'kiadások kv szervek'!H67+'kiadások kv szervek'!E67</f>
        <v>0</v>
      </c>
    </row>
    <row r="68" spans="1:5" ht="15">
      <c r="A68" s="16" t="s">
        <v>332</v>
      </c>
      <c r="B68" s="39" t="s">
        <v>917</v>
      </c>
      <c r="C68" s="193">
        <f>' Kiadás Önkorm._3'!C68+'kiadások kv szervek'!C68+'kiadások kv szervek'!F68</f>
        <v>7000000</v>
      </c>
      <c r="D68" s="193">
        <f>' Kiadás Önkorm._3'!D68+'kiadások kv szervek'!D68+'kiadások kv szervek'!G68</f>
        <v>7000000</v>
      </c>
      <c r="E68" s="193">
        <f>' Kiadás Önkorm._3'!E68+'kiadások kv szervek'!H68+'kiadások kv szervek'!E68</f>
        <v>4000000</v>
      </c>
    </row>
    <row r="69" spans="1:5" ht="15">
      <c r="A69" s="16" t="s">
        <v>918</v>
      </c>
      <c r="B69" s="39" t="s">
        <v>919</v>
      </c>
      <c r="C69" s="193">
        <f>' Kiadás Önkorm._3'!C69+'kiadások kv szervek'!C69+'kiadások kv szervek'!F69</f>
        <v>0</v>
      </c>
      <c r="D69" s="193">
        <f>' Kiadás Önkorm._3'!D69+'kiadások kv szervek'!D69+'kiadások kv szervek'!G69</f>
        <v>0</v>
      </c>
      <c r="E69" s="193">
        <f>' Kiadás Önkorm._3'!E69+'kiadások kv szervek'!H69+'kiadások kv szervek'!E69</f>
        <v>0</v>
      </c>
    </row>
    <row r="70" spans="1:5" ht="15">
      <c r="A70" s="29" t="s">
        <v>920</v>
      </c>
      <c r="B70" s="39" t="s">
        <v>921</v>
      </c>
      <c r="C70" s="193">
        <f>' Kiadás Önkorm._3'!C70+'kiadások kv szervek'!C70+'kiadások kv szervek'!F70</f>
        <v>0</v>
      </c>
      <c r="D70" s="193">
        <f>' Kiadás Önkorm._3'!D70+'kiadások kv szervek'!D70+'kiadások kv szervek'!G70</f>
        <v>0</v>
      </c>
      <c r="E70" s="193">
        <f>' Kiadás Önkorm._3'!E70+'kiadások kv szervek'!H70+'kiadások kv szervek'!E70</f>
        <v>0</v>
      </c>
    </row>
    <row r="71" spans="1:5" ht="15">
      <c r="A71" s="16" t="s">
        <v>333</v>
      </c>
      <c r="B71" s="39" t="s">
        <v>922</v>
      </c>
      <c r="C71" s="193">
        <f>' Kiadás Önkorm._3'!C71+'kiadások kv szervek'!C71+'kiadások kv szervek'!F71</f>
        <v>108282000</v>
      </c>
      <c r="D71" s="193">
        <f>' Kiadás Önkorm._3'!D71+'kiadások kv szervek'!D71+'kiadások kv szervek'!G71</f>
        <v>88258489</v>
      </c>
      <c r="E71" s="193">
        <f>' Kiadás Önkorm._3'!E71+'kiadások kv szervek'!H71+'kiadások kv szervek'!E71</f>
        <v>85059604</v>
      </c>
    </row>
    <row r="72" spans="1:5" ht="15">
      <c r="A72" s="29" t="s">
        <v>533</v>
      </c>
      <c r="B72" s="39" t="s">
        <v>923</v>
      </c>
      <c r="C72" s="193">
        <f>' Kiadás Önkorm._3'!C72+'kiadások kv szervek'!C72+'kiadások kv szervek'!F72</f>
        <v>23322294</v>
      </c>
      <c r="D72" s="193">
        <f>' Kiadás Önkorm._3'!D72+'kiadások kv szervek'!D72+'kiadások kv szervek'!G72</f>
        <v>2584304695</v>
      </c>
      <c r="E72" s="193">
        <f>' Kiadás Önkorm._3'!E72+'kiadások kv szervek'!E72+'kiadások kv szervek'!H72</f>
        <v>0</v>
      </c>
    </row>
    <row r="73" spans="1:5" ht="15">
      <c r="A73" s="56" t="s">
        <v>293</v>
      </c>
      <c r="B73" s="59" t="s">
        <v>924</v>
      </c>
      <c r="C73" s="194">
        <f>' Kiadás Önkorm._3'!C73+'kiadások kv szervek'!C73+'kiadások kv szervek'!F73</f>
        <v>220718389</v>
      </c>
      <c r="D73" s="194">
        <f>' Kiadás Önkorm._3'!D73+'kiadások kv szervek'!D73+'kiadások kv szervek'!G73</f>
        <v>2792545535</v>
      </c>
      <c r="E73" s="194">
        <f>' Kiadás Önkorm._3'!E73+'kiadások kv szervek'!H73+'kiadások kv szervek'!E73</f>
        <v>194080402</v>
      </c>
    </row>
    <row r="74" spans="1:5" ht="15.75">
      <c r="A74" s="108" t="s">
        <v>482</v>
      </c>
      <c r="B74" s="109"/>
      <c r="C74" s="267"/>
      <c r="D74" s="267"/>
      <c r="E74" s="267"/>
    </row>
    <row r="75" spans="1:5" ht="15">
      <c r="A75" s="43" t="s">
        <v>925</v>
      </c>
      <c r="B75" s="39" t="s">
        <v>926</v>
      </c>
      <c r="C75" s="193">
        <f>' Kiadás Önkorm._3'!C75+'kiadások kv szervek'!C75+'kiadások kv szervek'!F75</f>
        <v>23586229</v>
      </c>
      <c r="D75" s="193">
        <f>' Kiadás Önkorm._3'!D75+'kiadások kv szervek'!D75+'kiadások kv szervek'!G75</f>
        <v>36980638</v>
      </c>
      <c r="E75" s="193">
        <f>' Kiadás Önkorm._3'!E75+'kiadások kv szervek'!H75+'kiadások kv szervek'!E75</f>
        <v>30575000</v>
      </c>
    </row>
    <row r="76" spans="1:5" ht="15">
      <c r="A76" s="43" t="s">
        <v>334</v>
      </c>
      <c r="B76" s="39" t="s">
        <v>927</v>
      </c>
      <c r="C76" s="193">
        <f>' Kiadás Önkorm._3'!C76+'kiadások kv szervek'!C76+'kiadások kv szervek'!F76</f>
        <v>436257698</v>
      </c>
      <c r="D76" s="193">
        <f>' Kiadás Önkorm._3'!D76+'kiadások kv szervek'!D76+'kiadások kv szervek'!G76</f>
        <v>614063275</v>
      </c>
      <c r="E76" s="193">
        <f>' Kiadás Önkorm._3'!E76+'kiadások kv szervek'!H76+'kiadások kv szervek'!E76</f>
        <v>190205657</v>
      </c>
    </row>
    <row r="77" spans="1:5" ht="15">
      <c r="A77" s="43" t="s">
        <v>929</v>
      </c>
      <c r="B77" s="39" t="s">
        <v>930</v>
      </c>
      <c r="C77" s="193">
        <f>' Kiadás Önkorm._3'!C77+'kiadások kv szervek'!C77+'kiadások kv szervek'!F77</f>
        <v>150000</v>
      </c>
      <c r="D77" s="193">
        <f>' Kiadás Önkorm._3'!D77+'kiadások kv szervek'!D77+'kiadások kv szervek'!G77</f>
        <v>80000</v>
      </c>
      <c r="E77" s="193">
        <f>' Kiadás Önkorm._3'!E77+'kiadások kv szervek'!H77+'kiadások kv szervek'!E77</f>
        <v>24402</v>
      </c>
    </row>
    <row r="78" spans="1:5" ht="15">
      <c r="A78" s="43" t="s">
        <v>931</v>
      </c>
      <c r="B78" s="39" t="s">
        <v>932</v>
      </c>
      <c r="C78" s="193">
        <f>' Kiadás Önkorm._3'!C78+'kiadások kv szervek'!C78+'kiadások kv szervek'!F78</f>
        <v>25011271</v>
      </c>
      <c r="D78" s="193">
        <f>' Kiadás Önkorm._3'!D78+'kiadások kv szervek'!D78+'kiadások kv szervek'!G78</f>
        <v>56180386</v>
      </c>
      <c r="E78" s="193">
        <f>' Kiadás Önkorm._3'!E78+'kiadások kv szervek'!H78+'kiadások kv szervek'!E78</f>
        <v>9921978</v>
      </c>
    </row>
    <row r="79" spans="1:5" ht="15">
      <c r="A79" s="6" t="s">
        <v>933</v>
      </c>
      <c r="B79" s="39" t="s">
        <v>934</v>
      </c>
      <c r="C79" s="193">
        <f>' Kiadás Önkorm._3'!C79+'kiadások kv szervek'!C79+'kiadások kv szervek'!F79</f>
        <v>0</v>
      </c>
      <c r="D79" s="193">
        <f>' Kiadás Önkorm._3'!D79+'kiadások kv szervek'!D79+'kiadások kv szervek'!G79</f>
        <v>0</v>
      </c>
      <c r="E79" s="193">
        <f>' Kiadás Önkorm._3'!E79+'kiadások kv szervek'!H79+'kiadások kv szervek'!E79</f>
        <v>0</v>
      </c>
    </row>
    <row r="80" spans="1:5" ht="15">
      <c r="A80" s="6" t="s">
        <v>935</v>
      </c>
      <c r="B80" s="39" t="s">
        <v>936</v>
      </c>
      <c r="C80" s="193">
        <f>' Kiadás Önkorm._3'!C80+'kiadások kv szervek'!C80+'kiadások kv szervek'!F80</f>
        <v>0</v>
      </c>
      <c r="D80" s="193">
        <f>' Kiadás Önkorm._3'!D80+'kiadások kv szervek'!D80+'kiadások kv szervek'!G80</f>
        <v>0</v>
      </c>
      <c r="E80" s="193">
        <f>' Kiadás Önkorm._3'!E80+'kiadások kv szervek'!H80+'kiadások kv szervek'!E80</f>
        <v>0</v>
      </c>
    </row>
    <row r="81" spans="1:5" ht="15">
      <c r="A81" s="6" t="s">
        <v>937</v>
      </c>
      <c r="B81" s="39" t="s">
        <v>938</v>
      </c>
      <c r="C81" s="193">
        <f>' Kiadás Önkorm._3'!C81+'kiadások kv szervek'!C81+'kiadások kv szervek'!F81</f>
        <v>125171952</v>
      </c>
      <c r="D81" s="193">
        <f>' Kiadás Önkorm._3'!D81+'kiadások kv szervek'!D81+'kiadások kv szervek'!G81</f>
        <v>99150365</v>
      </c>
      <c r="E81" s="193">
        <f>' Kiadás Önkorm._3'!E81+'kiadások kv szervek'!H81+'kiadások kv szervek'!E81</f>
        <v>15666072</v>
      </c>
    </row>
    <row r="82" spans="1:5" ht="15">
      <c r="A82" s="57" t="s">
        <v>295</v>
      </c>
      <c r="B82" s="59" t="s">
        <v>939</v>
      </c>
      <c r="C82" s="194">
        <f>' Kiadás Önkorm._3'!C82+'kiadások kv szervek'!C82+'kiadások kv szervek'!F82</f>
        <v>610177150</v>
      </c>
      <c r="D82" s="194">
        <f>' Kiadás Önkorm._3'!D82+'kiadások kv szervek'!D82+'kiadások kv szervek'!G82</f>
        <v>806454664</v>
      </c>
      <c r="E82" s="194">
        <f>' Kiadás Önkorm._3'!E82+'kiadások kv szervek'!H82+'kiadások kv szervek'!E82</f>
        <v>246393109</v>
      </c>
    </row>
    <row r="83" spans="1:5" ht="15">
      <c r="A83" s="17" t="s">
        <v>940</v>
      </c>
      <c r="B83" s="39" t="s">
        <v>941</v>
      </c>
      <c r="C83" s="193">
        <f>' Kiadás Önkorm._3'!C83+'kiadások kv szervek'!C83+'kiadások kv szervek'!F83</f>
        <v>94079581</v>
      </c>
      <c r="D83" s="193">
        <f>' Kiadás Önkorm._3'!D83+'kiadások kv szervek'!D83+'kiadások kv szervek'!G83</f>
        <v>460905082</v>
      </c>
      <c r="E83" s="193">
        <f>' Kiadás Önkorm._3'!E83+'kiadások kv szervek'!H83+'kiadások kv szervek'!E83</f>
        <v>138328641</v>
      </c>
    </row>
    <row r="84" spans="1:5" ht="15">
      <c r="A84" s="17" t="s">
        <v>942</v>
      </c>
      <c r="B84" s="39" t="s">
        <v>943</v>
      </c>
      <c r="C84" s="193">
        <f>' Kiadás Önkorm._3'!C84+'kiadások kv szervek'!C84+'kiadások kv szervek'!F84</f>
        <v>0</v>
      </c>
      <c r="D84" s="193">
        <f>' Kiadás Önkorm._3'!D84+'kiadások kv szervek'!D84+'kiadások kv szervek'!G84</f>
        <v>0</v>
      </c>
      <c r="E84" s="193">
        <f>' Kiadás Önkorm._3'!E84+'kiadások kv szervek'!H84+'kiadások kv szervek'!E84</f>
        <v>0</v>
      </c>
    </row>
    <row r="85" spans="1:5" ht="15">
      <c r="A85" s="17" t="s">
        <v>944</v>
      </c>
      <c r="B85" s="39" t="s">
        <v>945</v>
      </c>
      <c r="C85" s="193">
        <f>' Kiadás Önkorm._3'!C85+'kiadások kv szervek'!C85+'kiadások kv szervek'!F85</f>
        <v>0</v>
      </c>
      <c r="D85" s="193">
        <f>' Kiadás Önkorm._3'!D85+'kiadások kv szervek'!D85+'kiadások kv szervek'!G85</f>
        <v>0</v>
      </c>
      <c r="E85" s="193">
        <f>' Kiadás Önkorm._3'!E85+'kiadások kv szervek'!H85+'kiadások kv szervek'!E85</f>
        <v>0</v>
      </c>
    </row>
    <row r="86" spans="1:5" ht="15">
      <c r="A86" s="17" t="s">
        <v>0</v>
      </c>
      <c r="B86" s="39" t="s">
        <v>1</v>
      </c>
      <c r="C86" s="193">
        <f>' Kiadás Önkorm._3'!C86+'kiadások kv szervek'!C86+'kiadások kv szervek'!F86</f>
        <v>25401487</v>
      </c>
      <c r="D86" s="193">
        <f>' Kiadás Önkorm._3'!D86+'kiadások kv szervek'!D86+'kiadások kv szervek'!G86</f>
        <v>124076092</v>
      </c>
      <c r="E86" s="193">
        <f>' Kiadás Önkorm._3'!E86+'kiadások kv szervek'!H86+'kiadások kv szervek'!E86</f>
        <v>14370290</v>
      </c>
    </row>
    <row r="87" spans="1:5" ht="15">
      <c r="A87" s="56" t="s">
        <v>296</v>
      </c>
      <c r="B87" s="59" t="s">
        <v>2</v>
      </c>
      <c r="C87" s="194">
        <f>' Kiadás Önkorm._3'!C87+'kiadások kv szervek'!C87+'kiadások kv szervek'!F87</f>
        <v>119481068</v>
      </c>
      <c r="D87" s="194">
        <f>' Kiadás Önkorm._3'!D87+'kiadások kv szervek'!D87+'kiadások kv szervek'!G87</f>
        <v>584981174</v>
      </c>
      <c r="E87" s="194">
        <f>' Kiadás Önkorm._3'!E87+'kiadások kv szervek'!H87+'kiadások kv szervek'!E87</f>
        <v>152698931</v>
      </c>
    </row>
    <row r="88" spans="1:5" ht="15">
      <c r="A88" s="17" t="s">
        <v>3</v>
      </c>
      <c r="B88" s="39" t="s">
        <v>4</v>
      </c>
      <c r="C88" s="193">
        <f>' Kiadás Önkorm._3'!C88+'kiadások kv szervek'!C88+'kiadások kv szervek'!F88</f>
        <v>0</v>
      </c>
      <c r="D88" s="193">
        <f>' Kiadás Önkorm._3'!D88+'kiadások kv szervek'!D88+'kiadások kv szervek'!G88</f>
        <v>0</v>
      </c>
      <c r="E88" s="193">
        <f>' Kiadás Önkorm._3'!E88+'kiadások kv szervek'!H88+'kiadások kv szervek'!E88</f>
        <v>0</v>
      </c>
    </row>
    <row r="89" spans="1:5" ht="15">
      <c r="A89" s="17" t="s">
        <v>335</v>
      </c>
      <c r="B89" s="39" t="s">
        <v>5</v>
      </c>
      <c r="C89" s="193">
        <f>' Kiadás Önkorm._3'!C89+'kiadások kv szervek'!C89+'kiadások kv szervek'!F89</f>
        <v>0</v>
      </c>
      <c r="D89" s="193">
        <f>' Kiadás Önkorm._3'!D89+'kiadások kv szervek'!D89+'kiadások kv szervek'!G89</f>
        <v>0</v>
      </c>
      <c r="E89" s="193">
        <f>' Kiadás Önkorm._3'!E89+'kiadások kv szervek'!H89+'kiadások kv szervek'!E89</f>
        <v>0</v>
      </c>
    </row>
    <row r="90" spans="1:5" ht="15">
      <c r="A90" s="17" t="s">
        <v>336</v>
      </c>
      <c r="B90" s="39" t="s">
        <v>6</v>
      </c>
      <c r="C90" s="193">
        <f>' Kiadás Önkorm._3'!C90+'kiadások kv szervek'!C90+'kiadások kv szervek'!F90</f>
        <v>0</v>
      </c>
      <c r="D90" s="193">
        <f>' Kiadás Önkorm._3'!D90+'kiadások kv szervek'!D90+'kiadások kv szervek'!G90</f>
        <v>0</v>
      </c>
      <c r="E90" s="193">
        <f>' Kiadás Önkorm._3'!E90+'kiadások kv szervek'!H90+'kiadások kv szervek'!E90</f>
        <v>0</v>
      </c>
    </row>
    <row r="91" spans="1:5" ht="15">
      <c r="A91" s="17" t="s">
        <v>337</v>
      </c>
      <c r="B91" s="39" t="s">
        <v>7</v>
      </c>
      <c r="C91" s="193">
        <f>' Kiadás Önkorm._3'!C91+'kiadások kv szervek'!C91+'kiadások kv szervek'!F91</f>
        <v>0</v>
      </c>
      <c r="D91" s="193">
        <f>' Kiadás Önkorm._3'!D91+'kiadások kv szervek'!D91+'kiadások kv szervek'!G91</f>
        <v>11634253</v>
      </c>
      <c r="E91" s="193">
        <f>' Kiadás Önkorm._3'!E91+'kiadások kv szervek'!H91+'kiadások kv szervek'!E91</f>
        <v>11634253</v>
      </c>
    </row>
    <row r="92" spans="1:5" ht="15">
      <c r="A92" s="17" t="s">
        <v>338</v>
      </c>
      <c r="B92" s="39" t="s">
        <v>8</v>
      </c>
      <c r="C92" s="193">
        <f>' Kiadás Önkorm._3'!C92+'kiadások kv szervek'!C92+'kiadások kv szervek'!F92</f>
        <v>0</v>
      </c>
      <c r="D92" s="193">
        <f>' Kiadás Önkorm._3'!D92+'kiadások kv szervek'!D92+'kiadások kv szervek'!G92</f>
        <v>0</v>
      </c>
      <c r="E92" s="193">
        <f>' Kiadás Önkorm._3'!E92+'kiadások kv szervek'!H92+'kiadások kv szervek'!E92</f>
        <v>0</v>
      </c>
    </row>
    <row r="93" spans="1:5" ht="15">
      <c r="A93" s="17" t="s">
        <v>339</v>
      </c>
      <c r="B93" s="39" t="s">
        <v>9</v>
      </c>
      <c r="C93" s="193">
        <f>' Kiadás Önkorm._3'!C93+'kiadások kv szervek'!C93+'kiadások kv szervek'!F93</f>
        <v>0</v>
      </c>
      <c r="D93" s="193">
        <f>' Kiadás Önkorm._3'!D93+'kiadások kv szervek'!D93+'kiadások kv szervek'!G93</f>
        <v>38925450</v>
      </c>
      <c r="E93" s="193">
        <f>' Kiadás Önkorm._3'!E93+'kiadások kv szervek'!H93+'kiadások kv szervek'!E93</f>
        <v>38925450</v>
      </c>
    </row>
    <row r="94" spans="1:5" ht="15">
      <c r="A94" s="17" t="s">
        <v>10</v>
      </c>
      <c r="B94" s="39" t="s">
        <v>11</v>
      </c>
      <c r="C94" s="193">
        <f>' Kiadás Önkorm._3'!C94+'kiadások kv szervek'!C94+'kiadások kv szervek'!F94</f>
        <v>0</v>
      </c>
      <c r="D94" s="193">
        <f>' Kiadás Önkorm._3'!D94+'kiadások kv szervek'!D94+'kiadások kv szervek'!G94</f>
        <v>0</v>
      </c>
      <c r="E94" s="193">
        <f>' Kiadás Önkorm._3'!E94+'kiadások kv szervek'!H94+'kiadások kv szervek'!E94</f>
        <v>0</v>
      </c>
    </row>
    <row r="95" spans="1:5" ht="15">
      <c r="A95" s="17" t="s">
        <v>340</v>
      </c>
      <c r="B95" s="39" t="s">
        <v>12</v>
      </c>
      <c r="C95" s="193">
        <f>' Kiadás Önkorm._3'!C95+'kiadások kv szervek'!C95+'kiadások kv szervek'!F95</f>
        <v>0</v>
      </c>
      <c r="D95" s="193">
        <f>' Kiadás Önkorm._3'!D95+'kiadások kv szervek'!D95+'kiadások kv szervek'!G95</f>
        <v>39940210</v>
      </c>
      <c r="E95" s="193">
        <f>' Kiadás Önkorm._3'!E95+'kiadások kv szervek'!H95+'kiadások kv szervek'!E95</f>
        <v>39940210</v>
      </c>
    </row>
    <row r="96" spans="1:5" ht="15">
      <c r="A96" s="56" t="s">
        <v>297</v>
      </c>
      <c r="B96" s="59" t="s">
        <v>13</v>
      </c>
      <c r="C96" s="194">
        <f>' Kiadás Önkorm._3'!C96+'kiadások kv szervek'!C96+'kiadások kv szervek'!F96</f>
        <v>0</v>
      </c>
      <c r="D96" s="194">
        <f>' Kiadás Önkorm._3'!D96+'kiadások kv szervek'!D96+'kiadások kv szervek'!G96</f>
        <v>90499913</v>
      </c>
      <c r="E96" s="194">
        <f>' Kiadás Önkorm._3'!E96+'kiadások kv szervek'!H96+'kiadások kv szervek'!E96</f>
        <v>90499913</v>
      </c>
    </row>
    <row r="97" spans="1:5" ht="15.75">
      <c r="A97" s="108" t="s">
        <v>481</v>
      </c>
      <c r="B97" s="109"/>
      <c r="C97" s="267"/>
      <c r="D97" s="267"/>
      <c r="E97" s="267"/>
    </row>
    <row r="98" spans="1:5" ht="15.75">
      <c r="A98" s="111" t="s">
        <v>352</v>
      </c>
      <c r="B98" s="112" t="s">
        <v>14</v>
      </c>
      <c r="C98" s="196">
        <f>' Kiadás Önkorm._3'!C98+'kiadások kv szervek'!C98+'kiadások kv szervek'!F98</f>
        <v>1306350047</v>
      </c>
      <c r="D98" s="196">
        <f>' Kiadás Önkorm._3'!D98+'kiadások kv szervek'!D98+'kiadások kv szervek'!G98</f>
        <v>4858181283</v>
      </c>
      <c r="E98" s="196">
        <f>' Kiadás Önkorm._3'!E98+'kiadások kv szervek'!H98+'kiadások kv szervek'!E98</f>
        <v>1109844687</v>
      </c>
    </row>
    <row r="99" spans="1:24" ht="15">
      <c r="A99" s="17" t="s">
        <v>345</v>
      </c>
      <c r="B99" s="5" t="s">
        <v>15</v>
      </c>
      <c r="C99" s="193">
        <f>' Kiadás Önkorm._3'!C99+'kiadások kv szervek'!C99+'kiadások kv szervek'!F99</f>
        <v>0</v>
      </c>
      <c r="D99" s="193">
        <f>' Kiadás Önkorm._3'!D99+'kiadások kv szervek'!D99+'kiadások kv szervek'!G99</f>
        <v>0</v>
      </c>
      <c r="E99" s="193">
        <f>' Kiadás Önkorm._3'!E99+'kiadások kv szervek'!H99+'kiadások kv szervek'!E99</f>
        <v>0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2"/>
      <c r="X99" s="32"/>
    </row>
    <row r="100" spans="1:24" ht="15">
      <c r="A100" s="17" t="s">
        <v>18</v>
      </c>
      <c r="B100" s="5" t="s">
        <v>19</v>
      </c>
      <c r="C100" s="193">
        <f>' Kiadás Önkorm._3'!C100+'kiadások kv szervek'!C100+'kiadások kv szervek'!F100</f>
        <v>0</v>
      </c>
      <c r="D100" s="193">
        <f>' Kiadás Önkorm._3'!D100+'kiadások kv szervek'!D100+'kiadások kv szervek'!G100</f>
        <v>0</v>
      </c>
      <c r="E100" s="193">
        <f>' Kiadás Önkorm._3'!E100+'kiadások kv szervek'!H100+'kiadások kv szervek'!E100</f>
        <v>0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2"/>
      <c r="X100" s="32"/>
    </row>
    <row r="101" spans="1:24" ht="15">
      <c r="A101" s="17" t="s">
        <v>346</v>
      </c>
      <c r="B101" s="5" t="s">
        <v>20</v>
      </c>
      <c r="C101" s="193">
        <f>' Kiadás Önkorm._3'!C101+'kiadások kv szervek'!C101+'kiadások kv szervek'!F101</f>
        <v>0</v>
      </c>
      <c r="D101" s="193">
        <f>' Kiadás Önkorm._3'!D101+'kiadások kv szervek'!D101+'kiadások kv szervek'!G101</f>
        <v>0</v>
      </c>
      <c r="E101" s="193">
        <f>' Kiadás Önkorm._3'!E101+'kiadások kv szervek'!H101+'kiadások kv szervek'!E101</f>
        <v>0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2"/>
      <c r="X101" s="32"/>
    </row>
    <row r="102" spans="1:24" ht="15">
      <c r="A102" s="20" t="s">
        <v>304</v>
      </c>
      <c r="B102" s="9" t="s">
        <v>22</v>
      </c>
      <c r="C102" s="193">
        <f>' Kiadás Önkorm._3'!C102+'kiadások kv szervek'!C102+'kiadások kv szervek'!F102</f>
        <v>0</v>
      </c>
      <c r="D102" s="193">
        <f>' Kiadás Önkorm._3'!D102+'kiadások kv szervek'!D102+'kiadások kv szervek'!G102</f>
        <v>0</v>
      </c>
      <c r="E102" s="193">
        <f>' Kiadás Önkorm._3'!E102+'kiadások kv szervek'!H102+'kiadások kv szervek'!E102</f>
        <v>0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2"/>
      <c r="X102" s="32"/>
    </row>
    <row r="103" spans="1:24" ht="15">
      <c r="A103" s="44" t="s">
        <v>347</v>
      </c>
      <c r="B103" s="5" t="s">
        <v>23</v>
      </c>
      <c r="C103" s="193">
        <f>' Kiadás Önkorm._3'!C103+'kiadások kv szervek'!C103+'kiadások kv szervek'!F103</f>
        <v>0</v>
      </c>
      <c r="D103" s="193">
        <f>' Kiadás Önkorm._3'!D103+'kiadások kv szervek'!D103+'kiadások kv szervek'!G103</f>
        <v>0</v>
      </c>
      <c r="E103" s="193">
        <f>' Kiadás Önkorm._3'!E103+'kiadások kv szervek'!H103+'kiadások kv szervek'!E103</f>
        <v>0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2"/>
      <c r="X103" s="32"/>
    </row>
    <row r="104" spans="1:24" ht="15">
      <c r="A104" s="44" t="s">
        <v>310</v>
      </c>
      <c r="B104" s="5" t="s">
        <v>26</v>
      </c>
      <c r="C104" s="193">
        <f>' Kiadás Önkorm._3'!C104+'kiadások kv szervek'!C104+'kiadások kv szervek'!F104</f>
        <v>0</v>
      </c>
      <c r="D104" s="193">
        <f>' Kiadás Önkorm._3'!D104+'kiadások kv szervek'!D104+'kiadások kv szervek'!G104</f>
        <v>0</v>
      </c>
      <c r="E104" s="193">
        <f>' Kiadás Önkorm._3'!E104+'kiadások kv szervek'!H104+'kiadások kv szervek'!E104</f>
        <v>0</v>
      </c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2"/>
      <c r="X104" s="32"/>
    </row>
    <row r="105" spans="1:24" ht="15">
      <c r="A105" s="17" t="s">
        <v>27</v>
      </c>
      <c r="B105" s="5" t="s">
        <v>28</v>
      </c>
      <c r="C105" s="193">
        <f>' Kiadás Önkorm._3'!C105+'kiadások kv szervek'!C105+'kiadások kv szervek'!F105</f>
        <v>0</v>
      </c>
      <c r="D105" s="193">
        <f>' Kiadás Önkorm._3'!D105+'kiadások kv szervek'!D105+'kiadások kv szervek'!G105</f>
        <v>0</v>
      </c>
      <c r="E105" s="193">
        <f>' Kiadás Önkorm._3'!E105+'kiadások kv szervek'!H105+'kiadások kv szervek'!E105</f>
        <v>0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2"/>
      <c r="X105" s="32"/>
    </row>
    <row r="106" spans="1:24" ht="15">
      <c r="A106" s="17" t="s">
        <v>348</v>
      </c>
      <c r="B106" s="5" t="s">
        <v>29</v>
      </c>
      <c r="C106" s="193">
        <f>' Kiadás Önkorm._3'!C106+'kiadások kv szervek'!C106+'kiadások kv szervek'!F106</f>
        <v>0</v>
      </c>
      <c r="D106" s="193">
        <f>' Kiadás Önkorm._3'!D106+'kiadások kv szervek'!D106+'kiadások kv szervek'!G106</f>
        <v>0</v>
      </c>
      <c r="E106" s="193">
        <f>' Kiadás Önkorm._3'!E106+'kiadások kv szervek'!H106+'kiadások kv szervek'!E106</f>
        <v>0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2"/>
      <c r="X106" s="32"/>
    </row>
    <row r="107" spans="1:24" ht="15">
      <c r="A107" s="18" t="s">
        <v>307</v>
      </c>
      <c r="B107" s="9" t="s">
        <v>30</v>
      </c>
      <c r="C107" s="194">
        <f>' Kiadás Önkorm._3'!C107+'kiadások kv szervek'!C107+'kiadások kv szervek'!F107</f>
        <v>0</v>
      </c>
      <c r="D107" s="194">
        <f>' Kiadás Önkorm._3'!D107+'kiadások kv szervek'!D107+'kiadások kv szervek'!G107</f>
        <v>0</v>
      </c>
      <c r="E107" s="194">
        <f>' Kiadás Önkorm._3'!E107+'kiadások kv szervek'!H107+'kiadások kv szervek'!E107</f>
        <v>0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2"/>
      <c r="X107" s="32"/>
    </row>
    <row r="108" spans="1:24" ht="15">
      <c r="A108" s="44" t="s">
        <v>31</v>
      </c>
      <c r="B108" s="5" t="s">
        <v>32</v>
      </c>
      <c r="C108" s="193">
        <f>' Kiadás Önkorm._3'!C108+'kiadások kv szervek'!C108+'kiadások kv szervek'!F108</f>
        <v>0</v>
      </c>
      <c r="D108" s="193">
        <f>' Kiadás Önkorm._3'!D108+'kiadások kv szervek'!D108+'kiadások kv szervek'!G108</f>
        <v>0</v>
      </c>
      <c r="E108" s="193">
        <f>' Kiadás Önkorm._3'!E108+'kiadások kv szervek'!H108+'kiadások kv szervek'!E108</f>
        <v>0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2"/>
      <c r="X108" s="32"/>
    </row>
    <row r="109" spans="1:24" ht="15">
      <c r="A109" s="44" t="s">
        <v>33</v>
      </c>
      <c r="B109" s="5" t="s">
        <v>34</v>
      </c>
      <c r="C109" s="193">
        <f>' Kiadás Önkorm._3'!C109+'kiadások kv szervek'!C109+'kiadások kv szervek'!F109</f>
        <v>7219603</v>
      </c>
      <c r="D109" s="193">
        <f>' Kiadás Önkorm._3'!D109+'kiadások kv szervek'!D109+'kiadások kv szervek'!G109</f>
        <v>9039366</v>
      </c>
      <c r="E109" s="193">
        <f>' Kiadás Önkorm._3'!E109+'kiadások kv szervek'!H109+'kiadások kv szervek'!E109</f>
        <v>9039366</v>
      </c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2"/>
      <c r="X109" s="32"/>
    </row>
    <row r="110" spans="1:24" ht="15">
      <c r="A110" s="18" t="s">
        <v>35</v>
      </c>
      <c r="B110" s="9" t="s">
        <v>36</v>
      </c>
      <c r="C110" s="194">
        <f>' Kiadás Önkorm._3'!C110+'kiadások kv szervek'!C110+'kiadások kv szervek'!F110</f>
        <v>134577536</v>
      </c>
      <c r="D110" s="194">
        <f>' Kiadás Önkorm._3'!D110+'kiadások kv szervek'!D110+'kiadások kv szervek'!G110</f>
        <v>135534536</v>
      </c>
      <c r="E110" s="194">
        <f>' Kiadás Önkorm._3'!E110+'kiadások kv szervek'!H110+'kiadások kv szervek'!E110</f>
        <v>135534536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2"/>
      <c r="X110" s="32"/>
    </row>
    <row r="111" spans="1:24" ht="15">
      <c r="A111" s="44" t="s">
        <v>37</v>
      </c>
      <c r="B111" s="5" t="s">
        <v>38</v>
      </c>
      <c r="C111" s="193">
        <f>' Kiadás Önkorm._3'!C111+'kiadások kv szervek'!C111+'kiadások kv szervek'!F111</f>
        <v>0</v>
      </c>
      <c r="D111" s="193">
        <f>' Kiadás Önkorm._3'!D111+'kiadások kv szervek'!D111+'kiadások kv szervek'!G111</f>
        <v>0</v>
      </c>
      <c r="E111" s="193">
        <f>' Kiadás Önkorm._3'!E111+'kiadások kv szervek'!H111+'kiadások kv szervek'!E111</f>
        <v>0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2"/>
      <c r="X111" s="32"/>
    </row>
    <row r="112" spans="1:24" ht="15">
      <c r="A112" s="44" t="s">
        <v>39</v>
      </c>
      <c r="B112" s="5" t="s">
        <v>40</v>
      </c>
      <c r="C112" s="193">
        <f>' Kiadás Önkorm._3'!C112+'kiadások kv szervek'!C112+'kiadások kv szervek'!F112</f>
        <v>0</v>
      </c>
      <c r="D112" s="193">
        <f>' Kiadás Önkorm._3'!D112+'kiadások kv szervek'!D112+'kiadások kv szervek'!G112</f>
        <v>0</v>
      </c>
      <c r="E112" s="193">
        <f>' Kiadás Önkorm._3'!E112+'kiadások kv szervek'!H112+'kiadások kv szervek'!E112</f>
        <v>0</v>
      </c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2"/>
      <c r="X112" s="32"/>
    </row>
    <row r="113" spans="1:24" ht="15">
      <c r="A113" s="44" t="s">
        <v>41</v>
      </c>
      <c r="B113" s="5" t="s">
        <v>42</v>
      </c>
      <c r="C113" s="193">
        <f>' Kiadás Önkorm._3'!C113+'kiadások kv szervek'!C113+'kiadások kv szervek'!F113</f>
        <v>0</v>
      </c>
      <c r="D113" s="193">
        <f>' Kiadás Önkorm._3'!D113+'kiadások kv szervek'!D113+'kiadások kv szervek'!G113</f>
        <v>0</v>
      </c>
      <c r="E113" s="193">
        <f>' Kiadás Önkorm._3'!E113+'kiadások kv szervek'!H113+'kiadások kv szervek'!E113</f>
        <v>0</v>
      </c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2"/>
      <c r="X113" s="32"/>
    </row>
    <row r="114" spans="1:24" ht="15">
      <c r="A114" s="45" t="s">
        <v>308</v>
      </c>
      <c r="B114" s="46" t="s">
        <v>43</v>
      </c>
      <c r="C114" s="194">
        <f>' Kiadás Önkorm._3'!C114+'kiadások kv szervek'!C114+'kiadások kv szervek'!F114</f>
        <v>141797139</v>
      </c>
      <c r="D114" s="194">
        <f>' Kiadás Önkorm._3'!D114+'kiadások kv szervek'!D114+'kiadások kv szervek'!G114</f>
        <v>144573902</v>
      </c>
      <c r="E114" s="194">
        <f>' Kiadás Önkorm._3'!E114+'kiadások kv szervek'!H114+'kiadások kv szervek'!E114</f>
        <v>144573902</v>
      </c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2"/>
      <c r="X114" s="32"/>
    </row>
    <row r="115" spans="1:24" ht="15">
      <c r="A115" s="44" t="s">
        <v>44</v>
      </c>
      <c r="B115" s="5" t="s">
        <v>45</v>
      </c>
      <c r="C115" s="193">
        <f>' Kiadás Önkorm._3'!C115+'kiadások kv szervek'!C115+'kiadások kv szervek'!F115</f>
        <v>0</v>
      </c>
      <c r="D115" s="193">
        <f>' Kiadás Önkorm._3'!D115+'kiadások kv szervek'!D115+'kiadások kv szervek'!G115</f>
        <v>0</v>
      </c>
      <c r="E115" s="193">
        <f>' Kiadás Önkorm._3'!E115+'kiadások kv szervek'!H115+'kiadások kv szervek'!E115</f>
        <v>0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2"/>
      <c r="X115" s="32"/>
    </row>
    <row r="116" spans="1:24" ht="15">
      <c r="A116" s="17" t="s">
        <v>46</v>
      </c>
      <c r="B116" s="5" t="s">
        <v>47</v>
      </c>
      <c r="C116" s="193">
        <f>' Kiadás Önkorm._3'!C116+'kiadások kv szervek'!C116+'kiadások kv szervek'!F116</f>
        <v>0</v>
      </c>
      <c r="D116" s="193">
        <f>' Kiadás Önkorm._3'!D116+'kiadások kv szervek'!D116+'kiadások kv szervek'!G116</f>
        <v>0</v>
      </c>
      <c r="E116" s="193">
        <f>' Kiadás Önkorm._3'!E116+'kiadások kv szervek'!H116+'kiadások kv szervek'!E116</f>
        <v>0</v>
      </c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2"/>
      <c r="X116" s="32"/>
    </row>
    <row r="117" spans="1:24" ht="15">
      <c r="A117" s="44" t="s">
        <v>349</v>
      </c>
      <c r="B117" s="5" t="s">
        <v>48</v>
      </c>
      <c r="C117" s="193">
        <f>' Kiadás Önkorm._3'!C117+'kiadások kv szervek'!C117+'kiadások kv szervek'!F117</f>
        <v>0</v>
      </c>
      <c r="D117" s="193">
        <f>' Kiadás Önkorm._3'!D117+'kiadások kv szervek'!D117+'kiadások kv szervek'!G117</f>
        <v>0</v>
      </c>
      <c r="E117" s="193">
        <f>' Kiadás Önkorm._3'!E117+'kiadások kv szervek'!H117+'kiadások kv szervek'!E117</f>
        <v>0</v>
      </c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2"/>
      <c r="X117" s="32"/>
    </row>
    <row r="118" spans="1:24" ht="15">
      <c r="A118" s="44" t="s">
        <v>313</v>
      </c>
      <c r="B118" s="5" t="s">
        <v>49</v>
      </c>
      <c r="C118" s="193">
        <f>' Kiadás Önkorm._3'!C118+'kiadások kv szervek'!C118+'kiadások kv szervek'!F118</f>
        <v>0</v>
      </c>
      <c r="D118" s="193">
        <f>' Kiadás Önkorm._3'!D118+'kiadások kv szervek'!D118+'kiadások kv szervek'!G118</f>
        <v>0</v>
      </c>
      <c r="E118" s="193">
        <f>' Kiadás Önkorm._3'!E118+'kiadások kv szervek'!H118+'kiadások kv szervek'!E118</f>
        <v>0</v>
      </c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2"/>
      <c r="X118" s="32"/>
    </row>
    <row r="119" spans="1:24" ht="15">
      <c r="A119" s="45" t="s">
        <v>314</v>
      </c>
      <c r="B119" s="46" t="s">
        <v>53</v>
      </c>
      <c r="C119" s="194">
        <f>' Kiadás Önkorm._3'!C119+'kiadások kv szervek'!C119+'kiadások kv szervek'!F119</f>
        <v>0</v>
      </c>
      <c r="D119" s="194">
        <f>' Kiadás Önkorm._3'!D119+'kiadások kv szervek'!D119+'kiadások kv szervek'!G119</f>
        <v>0</v>
      </c>
      <c r="E119" s="194">
        <f>' Kiadás Önkorm._3'!E119+'kiadások kv szervek'!H119+'kiadások kv szervek'!E119</f>
        <v>0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2"/>
      <c r="X119" s="32"/>
    </row>
    <row r="120" spans="1:24" ht="15">
      <c r="A120" s="17" t="s">
        <v>54</v>
      </c>
      <c r="B120" s="5" t="s">
        <v>55</v>
      </c>
      <c r="C120" s="193">
        <f>' Kiadás Önkorm._3'!C120+'kiadások kv szervek'!C120+'kiadások kv szervek'!F120</f>
        <v>0</v>
      </c>
      <c r="D120" s="193">
        <f>' Kiadás Önkorm._3'!D120+'kiadások kv szervek'!D120+'kiadások kv szervek'!G120</f>
        <v>0</v>
      </c>
      <c r="E120" s="193">
        <f>' Kiadás Önkorm._3'!E120+'kiadások kv szervek'!H120+'kiadások kv szervek'!E120</f>
        <v>0</v>
      </c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2"/>
      <c r="X120" s="32"/>
    </row>
    <row r="121" spans="1:24" ht="15.75">
      <c r="A121" s="113" t="s">
        <v>353</v>
      </c>
      <c r="B121" s="114" t="s">
        <v>56</v>
      </c>
      <c r="C121" s="196">
        <f>' Kiadás Önkorm._3'!C121+'kiadások kv szervek'!C121+'kiadások kv szervek'!F121</f>
        <v>141797139</v>
      </c>
      <c r="D121" s="196">
        <f>' Kiadás Önkorm._3'!D121+'kiadások kv szervek'!D121+'kiadások kv szervek'!G121</f>
        <v>144573902</v>
      </c>
      <c r="E121" s="196">
        <f>' Kiadás Önkorm._3'!E121+'kiadások kv szervek'!H121+'kiadások kv szervek'!E121</f>
        <v>144573902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2"/>
      <c r="X121" s="32"/>
    </row>
    <row r="122" spans="1:24" ht="15.75">
      <c r="A122" s="119" t="s">
        <v>389</v>
      </c>
      <c r="B122" s="122"/>
      <c r="C122" s="268">
        <f>' Kiadás Önkorm._3'!C122+'kiadások kv szervek'!C122+'kiadások kv szervek'!F122</f>
        <v>1448147186</v>
      </c>
      <c r="D122" s="268">
        <f>' Kiadás Önkorm._3'!D122+'kiadások kv szervek'!D122+'kiadások kv szervek'!G122</f>
        <v>5002755185</v>
      </c>
      <c r="E122" s="268">
        <f>' Kiadás Önkorm._3'!E122+'kiadások kv szervek'!H122+'kiadások kv szervek'!E122</f>
        <v>1254418589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</row>
    <row r="123" spans="2:24" ht="1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</row>
    <row r="124" spans="2:24" ht="1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</row>
    <row r="125" spans="2:24" ht="1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</row>
    <row r="126" spans="2:24" ht="1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</row>
    <row r="127" spans="2:24" ht="1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</row>
    <row r="128" spans="2:24" ht="1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</row>
    <row r="129" spans="2:24" ht="1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</row>
    <row r="130" spans="2:24" ht="1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</row>
    <row r="131" spans="2:24" ht="1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</row>
    <row r="132" spans="2:24" ht="1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</row>
    <row r="133" spans="2:24" ht="1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</row>
    <row r="134" spans="2:24" ht="1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</row>
    <row r="135" spans="2:24" ht="1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</row>
    <row r="136" spans="2:24" ht="1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</row>
    <row r="137" spans="2:24" ht="1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</row>
    <row r="138" spans="2:24" ht="1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</row>
    <row r="139" spans="2:24" ht="1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</row>
    <row r="140" spans="2:24" ht="1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</row>
    <row r="141" spans="2:24" ht="1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</row>
    <row r="142" spans="2:24" ht="1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</row>
    <row r="143" spans="2:24" ht="1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</row>
    <row r="144" spans="2:24" ht="1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</row>
    <row r="145" spans="2:24" ht="1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</row>
    <row r="146" spans="2:24" ht="1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</row>
    <row r="147" spans="2:24" ht="1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</row>
    <row r="148" spans="2:24" ht="1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</row>
    <row r="149" spans="2:24" ht="1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</row>
    <row r="150" spans="2:24" ht="1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</row>
    <row r="151" spans="2:24" ht="1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</row>
    <row r="152" spans="2:24" ht="1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</row>
    <row r="153" spans="2:24" ht="1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</row>
    <row r="154" spans="2:24" ht="1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</row>
    <row r="155" spans="2:24" ht="1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</row>
    <row r="156" spans="2:24" ht="1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</row>
    <row r="157" spans="2:24" ht="1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</row>
    <row r="158" spans="2:24" ht="1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</row>
    <row r="159" spans="2:24" ht="1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</row>
    <row r="160" spans="2:24" ht="1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</row>
    <row r="161" spans="2:24" ht="1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</row>
    <row r="162" spans="2:24" ht="1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</row>
    <row r="163" spans="2:24" ht="1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</row>
    <row r="164" spans="2:24" ht="1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</row>
    <row r="165" spans="2:24" ht="1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</row>
    <row r="166" spans="2:24" ht="1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</row>
    <row r="167" spans="2:24" ht="1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</row>
    <row r="168" spans="2:24" ht="1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</row>
    <row r="169" spans="2:24" ht="1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</row>
    <row r="170" spans="2:24" ht="1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</row>
    <row r="171" spans="2:24" ht="1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273"/>
  <sheetViews>
    <sheetView view="pageBreakPreview" zoomScale="90" zoomScaleSheetLayoutView="90" zoomScalePageLayoutView="0" workbookViewId="0" topLeftCell="A1">
      <pane xSplit="2" topLeftCell="C1" activePane="topRight" state="frozen"/>
      <selection pane="topLeft" activeCell="A1" sqref="A1"/>
      <selection pane="topRight" activeCell="B1" sqref="B1:E1"/>
    </sheetView>
  </sheetViews>
  <sheetFormatPr defaultColWidth="9.140625" defaultRowHeight="15"/>
  <cols>
    <col min="1" max="1" width="83.57421875" style="0" customWidth="1"/>
    <col min="2" max="2" width="10.57421875" style="0" customWidth="1"/>
    <col min="3" max="4" width="14.421875" style="0" customWidth="1"/>
    <col min="5" max="5" width="14.57421875" style="0" customWidth="1"/>
    <col min="6" max="6" width="15.7109375" style="0" bestFit="1" customWidth="1"/>
    <col min="7" max="7" width="14.57421875" style="0" customWidth="1"/>
    <col min="8" max="8" width="17.28125" style="0" bestFit="1" customWidth="1"/>
    <col min="9" max="9" width="14.421875" style="0" customWidth="1"/>
    <col min="10" max="10" width="13.28125" style="0" bestFit="1" customWidth="1"/>
    <col min="11" max="11" width="17.140625" style="0" bestFit="1" customWidth="1"/>
    <col min="12" max="12" width="11.7109375" style="0" customWidth="1"/>
    <col min="13" max="13" width="11.28125" style="0" customWidth="1"/>
    <col min="14" max="14" width="13.28125" style="0" bestFit="1" customWidth="1"/>
    <col min="15" max="15" width="11.7109375" style="0" customWidth="1"/>
    <col min="16" max="16" width="13.7109375" style="0" customWidth="1"/>
    <col min="17" max="17" width="14.28125" style="0" bestFit="1" customWidth="1"/>
    <col min="18" max="18" width="13.28125" style="0" bestFit="1" customWidth="1"/>
    <col min="19" max="19" width="15.57421875" style="0" bestFit="1" customWidth="1"/>
    <col min="20" max="20" width="17.28125" style="0" bestFit="1" customWidth="1"/>
  </cols>
  <sheetData>
    <row r="1" spans="2:5" ht="15">
      <c r="B1" s="346" t="s">
        <v>1075</v>
      </c>
      <c r="C1" s="346"/>
      <c r="D1" s="346"/>
      <c r="E1" s="346"/>
    </row>
    <row r="2" spans="1:4" ht="18">
      <c r="A2" s="85" t="s">
        <v>1059</v>
      </c>
      <c r="C2" s="83"/>
      <c r="D2" s="83"/>
    </row>
    <row r="3" ht="18">
      <c r="A3" s="157" t="s">
        <v>980</v>
      </c>
    </row>
    <row r="4" ht="2.25" customHeight="1">
      <c r="A4" s="55"/>
    </row>
    <row r="5" ht="7.5" customHeight="1" hidden="1">
      <c r="A5" s="55" t="s">
        <v>902</v>
      </c>
    </row>
    <row r="6" spans="1:20" ht="142.5" customHeight="1">
      <c r="A6" s="317" t="s">
        <v>807</v>
      </c>
      <c r="B6" s="3" t="s">
        <v>808</v>
      </c>
      <c r="C6" s="160" t="s">
        <v>568</v>
      </c>
      <c r="D6" s="160" t="s">
        <v>1020</v>
      </c>
      <c r="E6" s="160" t="s">
        <v>569</v>
      </c>
      <c r="F6" s="160" t="s">
        <v>1022</v>
      </c>
      <c r="G6" s="160" t="s">
        <v>1070</v>
      </c>
      <c r="H6" s="160" t="s">
        <v>960</v>
      </c>
      <c r="I6" s="160" t="s">
        <v>957</v>
      </c>
      <c r="J6" s="160" t="s">
        <v>903</v>
      </c>
      <c r="K6" s="160" t="s">
        <v>904</v>
      </c>
      <c r="L6" s="160" t="s">
        <v>983</v>
      </c>
      <c r="M6" s="160" t="s">
        <v>985</v>
      </c>
      <c r="N6" s="160" t="s">
        <v>906</v>
      </c>
      <c r="O6" s="160" t="s">
        <v>981</v>
      </c>
      <c r="P6" s="160" t="s">
        <v>982</v>
      </c>
      <c r="Q6" s="160" t="s">
        <v>952</v>
      </c>
      <c r="R6" s="160" t="s">
        <v>961</v>
      </c>
      <c r="S6" s="160" t="s">
        <v>962</v>
      </c>
      <c r="T6" s="160" t="s">
        <v>570</v>
      </c>
    </row>
    <row r="7" spans="1:20" ht="15">
      <c r="A7" s="318" t="s">
        <v>57</v>
      </c>
      <c r="B7" s="6" t="s">
        <v>58</v>
      </c>
      <c r="C7" s="338"/>
      <c r="D7" s="338"/>
      <c r="E7" s="338"/>
      <c r="F7" s="338">
        <v>137230757</v>
      </c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>
        <f aca="true" t="shared" si="0" ref="T7:T12">SUM(C7:S7)</f>
        <v>137230757</v>
      </c>
    </row>
    <row r="8" spans="1:20" ht="15">
      <c r="A8" s="318" t="s">
        <v>59</v>
      </c>
      <c r="B8" s="6" t="s">
        <v>60</v>
      </c>
      <c r="C8" s="338"/>
      <c r="D8" s="338"/>
      <c r="E8" s="338"/>
      <c r="F8" s="338">
        <v>38752867</v>
      </c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>
        <f t="shared" si="0"/>
        <v>38752867</v>
      </c>
    </row>
    <row r="9" spans="1:20" ht="15">
      <c r="A9" s="318" t="s">
        <v>61</v>
      </c>
      <c r="B9" s="6" t="s">
        <v>62</v>
      </c>
      <c r="C9" s="338"/>
      <c r="D9" s="338"/>
      <c r="E9" s="338"/>
      <c r="F9" s="338">
        <v>15938153</v>
      </c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>
        <f t="shared" si="0"/>
        <v>15938153</v>
      </c>
    </row>
    <row r="10" spans="1:20" ht="15">
      <c r="A10" s="318" t="s">
        <v>63</v>
      </c>
      <c r="B10" s="6" t="s">
        <v>64</v>
      </c>
      <c r="C10" s="338"/>
      <c r="D10" s="338"/>
      <c r="E10" s="338"/>
      <c r="F10" s="338">
        <v>4076804</v>
      </c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>
        <f t="shared" si="0"/>
        <v>4076804</v>
      </c>
    </row>
    <row r="11" spans="1:20" ht="15">
      <c r="A11" s="318" t="s">
        <v>65</v>
      </c>
      <c r="B11" s="6" t="s">
        <v>66</v>
      </c>
      <c r="C11" s="338"/>
      <c r="D11" s="338"/>
      <c r="E11" s="338"/>
      <c r="F11" s="338">
        <v>17538697</v>
      </c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>
        <f t="shared" si="0"/>
        <v>17538697</v>
      </c>
    </row>
    <row r="12" spans="1:20" ht="15">
      <c r="A12" s="318" t="s">
        <v>67</v>
      </c>
      <c r="B12" s="6" t="s">
        <v>68</v>
      </c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>
        <f t="shared" si="0"/>
        <v>0</v>
      </c>
    </row>
    <row r="13" spans="1:20" ht="15">
      <c r="A13" s="319" t="s">
        <v>392</v>
      </c>
      <c r="B13" s="10" t="s">
        <v>69</v>
      </c>
      <c r="C13" s="270">
        <f>SUM(C7:C12)</f>
        <v>0</v>
      </c>
      <c r="D13" s="270"/>
      <c r="E13" s="270">
        <f aca="true" t="shared" si="1" ref="E13:R13">SUM(E7:E12)</f>
        <v>0</v>
      </c>
      <c r="F13" s="270">
        <f>SUM(F7:F12)</f>
        <v>213537278</v>
      </c>
      <c r="G13" s="270"/>
      <c r="H13" s="270">
        <f>SUM(H7:H12)</f>
        <v>0</v>
      </c>
      <c r="I13" s="270"/>
      <c r="J13" s="270">
        <f t="shared" si="1"/>
        <v>0</v>
      </c>
      <c r="K13" s="270">
        <f t="shared" si="1"/>
        <v>0</v>
      </c>
      <c r="L13" s="270"/>
      <c r="M13" s="270">
        <f t="shared" si="1"/>
        <v>0</v>
      </c>
      <c r="N13" s="270">
        <f t="shared" si="1"/>
        <v>0</v>
      </c>
      <c r="O13" s="270">
        <f t="shared" si="1"/>
        <v>0</v>
      </c>
      <c r="P13" s="270">
        <f t="shared" si="1"/>
        <v>0</v>
      </c>
      <c r="Q13" s="270">
        <f t="shared" si="1"/>
        <v>0</v>
      </c>
      <c r="R13" s="270">
        <f t="shared" si="1"/>
        <v>0</v>
      </c>
      <c r="S13" s="270"/>
      <c r="T13" s="270">
        <f>SUM(T7:T12)</f>
        <v>213537278</v>
      </c>
    </row>
    <row r="14" spans="1:20" ht="15">
      <c r="A14" s="319" t="s">
        <v>70</v>
      </c>
      <c r="B14" s="10" t="s">
        <v>71</v>
      </c>
      <c r="C14" s="338"/>
      <c r="D14" s="338"/>
      <c r="E14" s="338"/>
      <c r="F14" s="338"/>
      <c r="G14" s="338"/>
      <c r="H14" s="338">
        <v>18755209</v>
      </c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>
        <f aca="true" t="shared" si="2" ref="T14:T47">SUM(C14:S14)</f>
        <v>18755209</v>
      </c>
    </row>
    <row r="15" spans="1:20" ht="24.75" customHeight="1">
      <c r="A15" s="319" t="s">
        <v>72</v>
      </c>
      <c r="B15" s="10" t="s">
        <v>73</v>
      </c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>
        <f t="shared" si="2"/>
        <v>0</v>
      </c>
    </row>
    <row r="16" spans="1:20" ht="15">
      <c r="A16" s="320" t="s">
        <v>504</v>
      </c>
      <c r="B16" s="6" t="s">
        <v>74</v>
      </c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>
        <f t="shared" si="2"/>
        <v>0</v>
      </c>
    </row>
    <row r="17" spans="1:20" ht="15">
      <c r="A17" s="320" t="s">
        <v>513</v>
      </c>
      <c r="B17" s="6" t="s">
        <v>74</v>
      </c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>
        <f t="shared" si="2"/>
        <v>0</v>
      </c>
    </row>
    <row r="18" spans="1:20" ht="15">
      <c r="A18" s="320" t="s">
        <v>514</v>
      </c>
      <c r="B18" s="6" t="s">
        <v>74</v>
      </c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>
        <f t="shared" si="2"/>
        <v>0</v>
      </c>
    </row>
    <row r="19" spans="1:20" ht="15">
      <c r="A19" s="320" t="s">
        <v>512</v>
      </c>
      <c r="B19" s="6" t="s">
        <v>74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>
        <f t="shared" si="2"/>
        <v>0</v>
      </c>
    </row>
    <row r="20" spans="1:20" ht="15">
      <c r="A20" s="320" t="s">
        <v>511</v>
      </c>
      <c r="B20" s="6" t="s">
        <v>74</v>
      </c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>
        <f t="shared" si="2"/>
        <v>0</v>
      </c>
    </row>
    <row r="21" spans="1:20" ht="15">
      <c r="A21" s="320" t="s">
        <v>510</v>
      </c>
      <c r="B21" s="6" t="s">
        <v>74</v>
      </c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>
        <f t="shared" si="2"/>
        <v>0</v>
      </c>
    </row>
    <row r="22" spans="1:20" ht="15">
      <c r="A22" s="320" t="s">
        <v>505</v>
      </c>
      <c r="B22" s="6" t="s">
        <v>74</v>
      </c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>
        <f t="shared" si="2"/>
        <v>0</v>
      </c>
    </row>
    <row r="23" spans="1:20" ht="15">
      <c r="A23" s="320" t="s">
        <v>506</v>
      </c>
      <c r="B23" s="6" t="s">
        <v>74</v>
      </c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>
        <f t="shared" si="2"/>
        <v>0</v>
      </c>
    </row>
    <row r="24" spans="1:20" ht="15">
      <c r="A24" s="320" t="s">
        <v>507</v>
      </c>
      <c r="B24" s="6" t="s">
        <v>74</v>
      </c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>
        <f t="shared" si="2"/>
        <v>0</v>
      </c>
    </row>
    <row r="25" spans="1:20" ht="15">
      <c r="A25" s="320" t="s">
        <v>508</v>
      </c>
      <c r="B25" s="6" t="s">
        <v>74</v>
      </c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>
        <f t="shared" si="2"/>
        <v>0</v>
      </c>
    </row>
    <row r="26" spans="1:20" ht="25.5" customHeight="1">
      <c r="A26" s="319" t="s">
        <v>354</v>
      </c>
      <c r="B26" s="10" t="s">
        <v>74</v>
      </c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>
        <f t="shared" si="2"/>
        <v>0</v>
      </c>
    </row>
    <row r="27" spans="1:20" ht="15">
      <c r="A27" s="320" t="s">
        <v>504</v>
      </c>
      <c r="B27" s="6" t="s">
        <v>75</v>
      </c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>
        <f t="shared" si="2"/>
        <v>0</v>
      </c>
    </row>
    <row r="28" spans="1:20" ht="15">
      <c r="A28" s="320" t="s">
        <v>513</v>
      </c>
      <c r="B28" s="6" t="s">
        <v>75</v>
      </c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>
        <f t="shared" si="2"/>
        <v>0</v>
      </c>
    </row>
    <row r="29" spans="1:20" ht="15">
      <c r="A29" s="320" t="s">
        <v>514</v>
      </c>
      <c r="B29" s="6" t="s">
        <v>75</v>
      </c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>
        <f t="shared" si="2"/>
        <v>0</v>
      </c>
    </row>
    <row r="30" spans="1:20" ht="15">
      <c r="A30" s="320" t="s">
        <v>512</v>
      </c>
      <c r="B30" s="6" t="s">
        <v>75</v>
      </c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>
        <f t="shared" si="2"/>
        <v>0</v>
      </c>
    </row>
    <row r="31" spans="1:20" ht="15">
      <c r="A31" s="320" t="s">
        <v>511</v>
      </c>
      <c r="B31" s="6" t="s">
        <v>75</v>
      </c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>
        <f t="shared" si="2"/>
        <v>0</v>
      </c>
    </row>
    <row r="32" spans="1:20" ht="15">
      <c r="A32" s="320" t="s">
        <v>510</v>
      </c>
      <c r="B32" s="6" t="s">
        <v>75</v>
      </c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>
        <f t="shared" si="2"/>
        <v>0</v>
      </c>
    </row>
    <row r="33" spans="1:20" ht="15">
      <c r="A33" s="320" t="s">
        <v>505</v>
      </c>
      <c r="B33" s="6" t="s">
        <v>75</v>
      </c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>
        <f t="shared" si="2"/>
        <v>0</v>
      </c>
    </row>
    <row r="34" spans="1:20" ht="15">
      <c r="A34" s="320" t="s">
        <v>506</v>
      </c>
      <c r="B34" s="6" t="s">
        <v>75</v>
      </c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>
        <f t="shared" si="2"/>
        <v>0</v>
      </c>
    </row>
    <row r="35" spans="1:20" ht="15">
      <c r="A35" s="320" t="s">
        <v>507</v>
      </c>
      <c r="B35" s="6" t="s">
        <v>75</v>
      </c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>
        <f t="shared" si="2"/>
        <v>0</v>
      </c>
    </row>
    <row r="36" spans="1:20" ht="15">
      <c r="A36" s="320" t="s">
        <v>508</v>
      </c>
      <c r="B36" s="6" t="s">
        <v>75</v>
      </c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>
        <f t="shared" si="2"/>
        <v>0</v>
      </c>
    </row>
    <row r="37" spans="1:20" ht="25.5" customHeight="1">
      <c r="A37" s="319" t="s">
        <v>412</v>
      </c>
      <c r="B37" s="10" t="s">
        <v>75</v>
      </c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>
        <f t="shared" si="2"/>
        <v>0</v>
      </c>
    </row>
    <row r="38" spans="1:20" ht="15">
      <c r="A38" s="320" t="s">
        <v>504</v>
      </c>
      <c r="B38" s="6" t="s">
        <v>76</v>
      </c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>
        <f t="shared" si="2"/>
        <v>0</v>
      </c>
    </row>
    <row r="39" spans="1:20" ht="15">
      <c r="A39" s="320" t="s">
        <v>513</v>
      </c>
      <c r="B39" s="6" t="s">
        <v>76</v>
      </c>
      <c r="C39" s="338"/>
      <c r="D39" s="338">
        <v>270000</v>
      </c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>
        <f t="shared" si="2"/>
        <v>270000</v>
      </c>
    </row>
    <row r="40" spans="1:20" ht="15">
      <c r="A40" s="320" t="s">
        <v>514</v>
      </c>
      <c r="B40" s="6" t="s">
        <v>76</v>
      </c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>
        <f t="shared" si="2"/>
        <v>0</v>
      </c>
    </row>
    <row r="41" spans="1:20" ht="15">
      <c r="A41" s="320" t="s">
        <v>512</v>
      </c>
      <c r="B41" s="6" t="s">
        <v>76</v>
      </c>
      <c r="C41" s="338">
        <v>700000</v>
      </c>
      <c r="D41" s="338"/>
      <c r="E41" s="338">
        <v>1301923</v>
      </c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>
        <f t="shared" si="2"/>
        <v>2001923</v>
      </c>
    </row>
    <row r="42" spans="1:20" ht="15">
      <c r="A42" s="320" t="s">
        <v>511</v>
      </c>
      <c r="B42" s="6" t="s">
        <v>76</v>
      </c>
      <c r="C42" s="338">
        <v>103100</v>
      </c>
      <c r="D42" s="338"/>
      <c r="E42" s="338"/>
      <c r="F42" s="338"/>
      <c r="G42" s="338"/>
      <c r="H42" s="338"/>
      <c r="I42" s="338">
        <v>2524200</v>
      </c>
      <c r="J42" s="338"/>
      <c r="K42" s="338"/>
      <c r="L42" s="338"/>
      <c r="M42" s="338"/>
      <c r="N42" s="338">
        <v>3522400</v>
      </c>
      <c r="O42" s="338"/>
      <c r="P42" s="338"/>
      <c r="Q42" s="338"/>
      <c r="R42" s="338"/>
      <c r="S42" s="338"/>
      <c r="T42" s="338">
        <f t="shared" si="2"/>
        <v>6149700</v>
      </c>
    </row>
    <row r="43" spans="1:20" ht="15">
      <c r="A43" s="320" t="s">
        <v>510</v>
      </c>
      <c r="B43" s="6" t="s">
        <v>76</v>
      </c>
      <c r="C43" s="338"/>
      <c r="D43" s="338"/>
      <c r="E43" s="338"/>
      <c r="F43" s="338">
        <v>3435434</v>
      </c>
      <c r="G43" s="338"/>
      <c r="H43" s="338">
        <v>178958</v>
      </c>
      <c r="I43" s="338"/>
      <c r="J43" s="338">
        <v>2480550</v>
      </c>
      <c r="K43" s="338">
        <v>371049</v>
      </c>
      <c r="L43" s="338"/>
      <c r="M43" s="338"/>
      <c r="N43" s="338"/>
      <c r="O43" s="338"/>
      <c r="P43" s="338"/>
      <c r="Q43" s="338"/>
      <c r="R43" s="338"/>
      <c r="S43" s="338"/>
      <c r="T43" s="338">
        <f t="shared" si="2"/>
        <v>6465991</v>
      </c>
    </row>
    <row r="44" spans="1:20" ht="15">
      <c r="A44" s="320" t="s">
        <v>505</v>
      </c>
      <c r="B44" s="6" t="s">
        <v>76</v>
      </c>
      <c r="C44" s="338">
        <v>20230039</v>
      </c>
      <c r="D44" s="338"/>
      <c r="E44" s="338"/>
      <c r="F44" s="338"/>
      <c r="G44" s="338"/>
      <c r="H44" s="338"/>
      <c r="I44" s="338"/>
      <c r="J44" s="338"/>
      <c r="K44" s="338">
        <v>1832097</v>
      </c>
      <c r="L44" s="338"/>
      <c r="M44" s="338"/>
      <c r="N44" s="338"/>
      <c r="O44" s="338"/>
      <c r="P44" s="338"/>
      <c r="Q44" s="338">
        <v>3000000</v>
      </c>
      <c r="R44" s="338"/>
      <c r="S44" s="338"/>
      <c r="T44" s="338">
        <f t="shared" si="2"/>
        <v>25062136</v>
      </c>
    </row>
    <row r="45" spans="1:20" ht="15">
      <c r="A45" s="320" t="s">
        <v>506</v>
      </c>
      <c r="B45" s="6" t="s">
        <v>76</v>
      </c>
      <c r="C45" s="338"/>
      <c r="D45" s="338"/>
      <c r="E45" s="338"/>
      <c r="F45" s="338"/>
      <c r="G45" s="338"/>
      <c r="H45" s="338"/>
      <c r="I45" s="338"/>
      <c r="J45" s="338"/>
      <c r="K45" s="338">
        <v>1158407</v>
      </c>
      <c r="L45" s="338"/>
      <c r="M45" s="338"/>
      <c r="N45" s="338"/>
      <c r="O45" s="338"/>
      <c r="P45" s="338"/>
      <c r="Q45" s="338"/>
      <c r="R45" s="338"/>
      <c r="S45" s="338"/>
      <c r="T45" s="338">
        <f t="shared" si="2"/>
        <v>1158407</v>
      </c>
    </row>
    <row r="46" spans="1:20" ht="15">
      <c r="A46" s="320" t="s">
        <v>507</v>
      </c>
      <c r="B46" s="6" t="s">
        <v>76</v>
      </c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>
        <f t="shared" si="2"/>
        <v>0</v>
      </c>
    </row>
    <row r="47" spans="1:20" ht="15">
      <c r="A47" s="320" t="s">
        <v>508</v>
      </c>
      <c r="B47" s="6" t="s">
        <v>76</v>
      </c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>
        <f t="shared" si="2"/>
        <v>0</v>
      </c>
    </row>
    <row r="48" spans="1:20" ht="15">
      <c r="A48" s="319" t="s">
        <v>411</v>
      </c>
      <c r="B48" s="10" t="s">
        <v>76</v>
      </c>
      <c r="C48" s="270">
        <f>SUM(C38:C47)</f>
        <v>21033139</v>
      </c>
      <c r="D48" s="270">
        <f aca="true" t="shared" si="3" ref="D48:S48">SUM(D38:D47)</f>
        <v>270000</v>
      </c>
      <c r="E48" s="270">
        <f t="shared" si="3"/>
        <v>1301923</v>
      </c>
      <c r="F48" s="270">
        <f t="shared" si="3"/>
        <v>3435434</v>
      </c>
      <c r="G48" s="270">
        <f t="shared" si="3"/>
        <v>0</v>
      </c>
      <c r="H48" s="270">
        <f t="shared" si="3"/>
        <v>178958</v>
      </c>
      <c r="I48" s="270">
        <f t="shared" si="3"/>
        <v>2524200</v>
      </c>
      <c r="J48" s="270">
        <f t="shared" si="3"/>
        <v>2480550</v>
      </c>
      <c r="K48" s="270">
        <f t="shared" si="3"/>
        <v>3361553</v>
      </c>
      <c r="L48" s="270">
        <f t="shared" si="3"/>
        <v>0</v>
      </c>
      <c r="M48" s="270">
        <f t="shared" si="3"/>
        <v>0</v>
      </c>
      <c r="N48" s="270">
        <f t="shared" si="3"/>
        <v>3522400</v>
      </c>
      <c r="O48" s="270">
        <f t="shared" si="3"/>
        <v>0</v>
      </c>
      <c r="P48" s="270">
        <f t="shared" si="3"/>
        <v>0</v>
      </c>
      <c r="Q48" s="270">
        <f t="shared" si="3"/>
        <v>3000000</v>
      </c>
      <c r="R48" s="270">
        <f t="shared" si="3"/>
        <v>0</v>
      </c>
      <c r="S48" s="270">
        <f t="shared" si="3"/>
        <v>0</v>
      </c>
      <c r="T48" s="270">
        <f>SUM(T38:T47)</f>
        <v>41108157</v>
      </c>
    </row>
    <row r="49" spans="1:20" ht="15">
      <c r="A49" s="319" t="s">
        <v>410</v>
      </c>
      <c r="B49" s="12" t="s">
        <v>77</v>
      </c>
      <c r="C49" s="270">
        <f>C48+C37+C26+C15+C14+C13</f>
        <v>21033139</v>
      </c>
      <c r="D49" s="270">
        <f aca="true" t="shared" si="4" ref="D49:T49">D48+D37+D26+D15+D14+D13</f>
        <v>270000</v>
      </c>
      <c r="E49" s="270">
        <f t="shared" si="4"/>
        <v>1301923</v>
      </c>
      <c r="F49" s="270">
        <f t="shared" si="4"/>
        <v>216972712</v>
      </c>
      <c r="G49" s="270">
        <f t="shared" si="4"/>
        <v>0</v>
      </c>
      <c r="H49" s="270">
        <f t="shared" si="4"/>
        <v>18934167</v>
      </c>
      <c r="I49" s="270">
        <f t="shared" si="4"/>
        <v>2524200</v>
      </c>
      <c r="J49" s="270">
        <f t="shared" si="4"/>
        <v>2480550</v>
      </c>
      <c r="K49" s="270">
        <f t="shared" si="4"/>
        <v>3361553</v>
      </c>
      <c r="L49" s="270">
        <f t="shared" si="4"/>
        <v>0</v>
      </c>
      <c r="M49" s="270">
        <f t="shared" si="4"/>
        <v>0</v>
      </c>
      <c r="N49" s="270">
        <f t="shared" si="4"/>
        <v>3522400</v>
      </c>
      <c r="O49" s="270">
        <f t="shared" si="4"/>
        <v>0</v>
      </c>
      <c r="P49" s="270">
        <f t="shared" si="4"/>
        <v>0</v>
      </c>
      <c r="Q49" s="270">
        <f t="shared" si="4"/>
        <v>3000000</v>
      </c>
      <c r="R49" s="270">
        <f t="shared" si="4"/>
        <v>0</v>
      </c>
      <c r="S49" s="270">
        <f t="shared" si="4"/>
        <v>0</v>
      </c>
      <c r="T49" s="270">
        <f t="shared" si="4"/>
        <v>273400644</v>
      </c>
    </row>
    <row r="50" spans="1:20" ht="15">
      <c r="A50" s="319" t="s">
        <v>78</v>
      </c>
      <c r="B50" s="10" t="s">
        <v>79</v>
      </c>
      <c r="C50" s="338"/>
      <c r="D50" s="338"/>
      <c r="E50" s="338"/>
      <c r="F50" s="338">
        <v>241000</v>
      </c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>
        <f aca="true" t="shared" si="5" ref="T50:T83">SUM(C50:S50)</f>
        <v>241000</v>
      </c>
    </row>
    <row r="51" spans="1:20" ht="25.5" customHeight="1">
      <c r="A51" s="319" t="s">
        <v>80</v>
      </c>
      <c r="B51" s="10" t="s">
        <v>81</v>
      </c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>
        <f t="shared" si="5"/>
        <v>0</v>
      </c>
    </row>
    <row r="52" spans="1:20" ht="15">
      <c r="A52" s="320" t="s">
        <v>504</v>
      </c>
      <c r="B52" s="6" t="s">
        <v>82</v>
      </c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>
        <f t="shared" si="5"/>
        <v>0</v>
      </c>
    </row>
    <row r="53" spans="1:20" ht="15">
      <c r="A53" s="320" t="s">
        <v>513</v>
      </c>
      <c r="B53" s="6" t="s">
        <v>82</v>
      </c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>
        <f t="shared" si="5"/>
        <v>0</v>
      </c>
    </row>
    <row r="54" spans="1:20" ht="15">
      <c r="A54" s="320" t="s">
        <v>514</v>
      </c>
      <c r="B54" s="6" t="s">
        <v>82</v>
      </c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>
        <f t="shared" si="5"/>
        <v>0</v>
      </c>
    </row>
    <row r="55" spans="1:20" ht="15">
      <c r="A55" s="320" t="s">
        <v>512</v>
      </c>
      <c r="B55" s="6" t="s">
        <v>82</v>
      </c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>
        <f t="shared" si="5"/>
        <v>0</v>
      </c>
    </row>
    <row r="56" spans="1:20" ht="15">
      <c r="A56" s="320" t="s">
        <v>511</v>
      </c>
      <c r="B56" s="6" t="s">
        <v>82</v>
      </c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>
        <f t="shared" si="5"/>
        <v>0</v>
      </c>
    </row>
    <row r="57" spans="1:20" ht="15">
      <c r="A57" s="320" t="s">
        <v>510</v>
      </c>
      <c r="B57" s="6" t="s">
        <v>82</v>
      </c>
      <c r="C57" s="338"/>
      <c r="D57" s="338"/>
      <c r="E57" s="338"/>
      <c r="F57" s="338"/>
      <c r="G57" s="338"/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  <c r="S57" s="338"/>
      <c r="T57" s="338">
        <f t="shared" si="5"/>
        <v>0</v>
      </c>
    </row>
    <row r="58" spans="1:20" ht="15">
      <c r="A58" s="320" t="s">
        <v>505</v>
      </c>
      <c r="B58" s="6" t="s">
        <v>82</v>
      </c>
      <c r="C58" s="338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8">
        <f t="shared" si="5"/>
        <v>0</v>
      </c>
    </row>
    <row r="59" spans="1:20" ht="15">
      <c r="A59" s="320" t="s">
        <v>506</v>
      </c>
      <c r="B59" s="6" t="s">
        <v>82</v>
      </c>
      <c r="C59" s="338"/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8"/>
      <c r="P59" s="338"/>
      <c r="Q59" s="338"/>
      <c r="R59" s="338"/>
      <c r="S59" s="338"/>
      <c r="T59" s="338">
        <f t="shared" si="5"/>
        <v>0</v>
      </c>
    </row>
    <row r="60" spans="1:20" ht="15">
      <c r="A60" s="320" t="s">
        <v>507</v>
      </c>
      <c r="B60" s="6" t="s">
        <v>82</v>
      </c>
      <c r="C60" s="338"/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38"/>
      <c r="S60" s="338"/>
      <c r="T60" s="338">
        <f t="shared" si="5"/>
        <v>0</v>
      </c>
    </row>
    <row r="61" spans="1:20" ht="15">
      <c r="A61" s="320" t="s">
        <v>508</v>
      </c>
      <c r="B61" s="6" t="s">
        <v>82</v>
      </c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8"/>
      <c r="S61" s="338"/>
      <c r="T61" s="338">
        <f t="shared" si="5"/>
        <v>0</v>
      </c>
    </row>
    <row r="62" spans="1:20" ht="25.5" customHeight="1">
      <c r="A62" s="319" t="s">
        <v>409</v>
      </c>
      <c r="B62" s="10" t="s">
        <v>82</v>
      </c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>
        <f t="shared" si="5"/>
        <v>0</v>
      </c>
    </row>
    <row r="63" spans="1:20" ht="15">
      <c r="A63" s="320" t="s">
        <v>509</v>
      </c>
      <c r="B63" s="6" t="s">
        <v>83</v>
      </c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R63" s="338"/>
      <c r="S63" s="338"/>
      <c r="T63" s="338">
        <f t="shared" si="5"/>
        <v>0</v>
      </c>
    </row>
    <row r="64" spans="1:20" ht="15">
      <c r="A64" s="320" t="s">
        <v>513</v>
      </c>
      <c r="B64" s="6" t="s">
        <v>83</v>
      </c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38"/>
      <c r="R64" s="338"/>
      <c r="S64" s="338"/>
      <c r="T64" s="338">
        <f t="shared" si="5"/>
        <v>0</v>
      </c>
    </row>
    <row r="65" spans="1:20" ht="15">
      <c r="A65" s="320" t="s">
        <v>514</v>
      </c>
      <c r="B65" s="6" t="s">
        <v>83</v>
      </c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>
        <f t="shared" si="5"/>
        <v>0</v>
      </c>
    </row>
    <row r="66" spans="1:20" ht="15">
      <c r="A66" s="320" t="s">
        <v>512</v>
      </c>
      <c r="B66" s="6" t="s">
        <v>83</v>
      </c>
      <c r="C66" s="338"/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R66" s="338"/>
      <c r="S66" s="338"/>
      <c r="T66" s="338">
        <f t="shared" si="5"/>
        <v>0</v>
      </c>
    </row>
    <row r="67" spans="1:20" ht="15">
      <c r="A67" s="320" t="s">
        <v>511</v>
      </c>
      <c r="B67" s="6" t="s">
        <v>83</v>
      </c>
      <c r="C67" s="338"/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S67" s="338"/>
      <c r="T67" s="338">
        <f t="shared" si="5"/>
        <v>0</v>
      </c>
    </row>
    <row r="68" spans="1:20" ht="15">
      <c r="A68" s="320" t="s">
        <v>510</v>
      </c>
      <c r="B68" s="6" t="s">
        <v>83</v>
      </c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>
        <f t="shared" si="5"/>
        <v>0</v>
      </c>
    </row>
    <row r="69" spans="1:20" ht="15">
      <c r="A69" s="320" t="s">
        <v>505</v>
      </c>
      <c r="B69" s="6" t="s">
        <v>83</v>
      </c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>
        <f t="shared" si="5"/>
        <v>0</v>
      </c>
    </row>
    <row r="70" spans="1:20" ht="15">
      <c r="A70" s="320" t="s">
        <v>506</v>
      </c>
      <c r="B70" s="6" t="s">
        <v>83</v>
      </c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  <c r="S70" s="338"/>
      <c r="T70" s="338">
        <f t="shared" si="5"/>
        <v>0</v>
      </c>
    </row>
    <row r="71" spans="1:20" ht="15">
      <c r="A71" s="320" t="s">
        <v>507</v>
      </c>
      <c r="B71" s="6" t="s">
        <v>83</v>
      </c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  <c r="T71" s="338">
        <f t="shared" si="5"/>
        <v>0</v>
      </c>
    </row>
    <row r="72" spans="1:20" ht="15">
      <c r="A72" s="320" t="s">
        <v>508</v>
      </c>
      <c r="B72" s="6" t="s">
        <v>83</v>
      </c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S72" s="338"/>
      <c r="T72" s="338">
        <f t="shared" si="5"/>
        <v>0</v>
      </c>
    </row>
    <row r="73" spans="1:20" ht="25.5" customHeight="1">
      <c r="A73" s="319" t="s">
        <v>413</v>
      </c>
      <c r="B73" s="10" t="s">
        <v>83</v>
      </c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>
        <f t="shared" si="5"/>
        <v>0</v>
      </c>
    </row>
    <row r="74" spans="1:20" ht="15">
      <c r="A74" s="320" t="s">
        <v>504</v>
      </c>
      <c r="B74" s="6" t="s">
        <v>84</v>
      </c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>
        <f t="shared" si="5"/>
        <v>0</v>
      </c>
    </row>
    <row r="75" spans="1:20" ht="15">
      <c r="A75" s="320" t="s">
        <v>513</v>
      </c>
      <c r="B75" s="6" t="s">
        <v>84</v>
      </c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>
        <f t="shared" si="5"/>
        <v>0</v>
      </c>
    </row>
    <row r="76" spans="1:20" ht="15">
      <c r="A76" s="320" t="s">
        <v>514</v>
      </c>
      <c r="B76" s="6" t="s">
        <v>84</v>
      </c>
      <c r="C76" s="338"/>
      <c r="D76" s="338"/>
      <c r="E76" s="338"/>
      <c r="F76" s="338"/>
      <c r="G76" s="338"/>
      <c r="H76" s="338"/>
      <c r="I76" s="338"/>
      <c r="J76" s="338"/>
      <c r="K76" s="338">
        <v>1689732740</v>
      </c>
      <c r="L76" s="338"/>
      <c r="M76" s="338"/>
      <c r="N76" s="338"/>
      <c r="O76" s="338"/>
      <c r="P76" s="338"/>
      <c r="Q76" s="338"/>
      <c r="R76" s="338"/>
      <c r="S76" s="338"/>
      <c r="T76" s="338">
        <f t="shared" si="5"/>
        <v>1689732740</v>
      </c>
    </row>
    <row r="77" spans="1:20" ht="15">
      <c r="A77" s="320" t="s">
        <v>512</v>
      </c>
      <c r="B77" s="6" t="s">
        <v>84</v>
      </c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>
        <f t="shared" si="5"/>
        <v>0</v>
      </c>
    </row>
    <row r="78" spans="1:20" ht="15">
      <c r="A78" s="320" t="s">
        <v>511</v>
      </c>
      <c r="B78" s="6" t="s">
        <v>84</v>
      </c>
      <c r="C78" s="338"/>
      <c r="D78" s="338"/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>
        <f t="shared" si="5"/>
        <v>0</v>
      </c>
    </row>
    <row r="79" spans="1:20" ht="15">
      <c r="A79" s="320" t="s">
        <v>510</v>
      </c>
      <c r="B79" s="6" t="s">
        <v>84</v>
      </c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>
        <f t="shared" si="5"/>
        <v>0</v>
      </c>
    </row>
    <row r="80" spans="1:20" ht="15">
      <c r="A80" s="320" t="s">
        <v>505</v>
      </c>
      <c r="B80" s="6" t="s">
        <v>84</v>
      </c>
      <c r="C80" s="338"/>
      <c r="D80" s="338"/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S80" s="338"/>
      <c r="T80" s="338">
        <f t="shared" si="5"/>
        <v>0</v>
      </c>
    </row>
    <row r="81" spans="1:20" ht="15">
      <c r="A81" s="320" t="s">
        <v>506</v>
      </c>
      <c r="B81" s="6" t="s">
        <v>84</v>
      </c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>
        <f t="shared" si="5"/>
        <v>0</v>
      </c>
    </row>
    <row r="82" spans="1:20" ht="15">
      <c r="A82" s="320" t="s">
        <v>507</v>
      </c>
      <c r="B82" s="6" t="s">
        <v>84</v>
      </c>
      <c r="C82" s="338"/>
      <c r="D82" s="338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S82" s="338"/>
      <c r="T82" s="338">
        <f t="shared" si="5"/>
        <v>0</v>
      </c>
    </row>
    <row r="83" spans="1:20" ht="15">
      <c r="A83" s="320" t="s">
        <v>508</v>
      </c>
      <c r="B83" s="6" t="s">
        <v>84</v>
      </c>
      <c r="C83" s="338"/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>
        <f t="shared" si="5"/>
        <v>0</v>
      </c>
    </row>
    <row r="84" spans="1:20" ht="15">
      <c r="A84" s="319" t="s">
        <v>359</v>
      </c>
      <c r="B84" s="10" t="s">
        <v>84</v>
      </c>
      <c r="C84" s="270">
        <f>SUM(C74:C83)</f>
        <v>0</v>
      </c>
      <c r="D84" s="270">
        <f aca="true" t="shared" si="6" ref="D84:T84">SUM(D74:D83)</f>
        <v>0</v>
      </c>
      <c r="E84" s="270">
        <f t="shared" si="6"/>
        <v>0</v>
      </c>
      <c r="F84" s="270">
        <f t="shared" si="6"/>
        <v>0</v>
      </c>
      <c r="G84" s="270">
        <f t="shared" si="6"/>
        <v>0</v>
      </c>
      <c r="H84" s="270">
        <f t="shared" si="6"/>
        <v>0</v>
      </c>
      <c r="I84" s="270">
        <f t="shared" si="6"/>
        <v>0</v>
      </c>
      <c r="J84" s="270">
        <f t="shared" si="6"/>
        <v>0</v>
      </c>
      <c r="K84" s="270">
        <f t="shared" si="6"/>
        <v>1689732740</v>
      </c>
      <c r="L84" s="270">
        <f t="shared" si="6"/>
        <v>0</v>
      </c>
      <c r="M84" s="270">
        <f t="shared" si="6"/>
        <v>0</v>
      </c>
      <c r="N84" s="270">
        <f t="shared" si="6"/>
        <v>0</v>
      </c>
      <c r="O84" s="270">
        <f t="shared" si="6"/>
        <v>0</v>
      </c>
      <c r="P84" s="270">
        <f t="shared" si="6"/>
        <v>0</v>
      </c>
      <c r="Q84" s="270">
        <f t="shared" si="6"/>
        <v>0</v>
      </c>
      <c r="R84" s="270">
        <f t="shared" si="6"/>
        <v>0</v>
      </c>
      <c r="S84" s="270">
        <f t="shared" si="6"/>
        <v>0</v>
      </c>
      <c r="T84" s="270">
        <f t="shared" si="6"/>
        <v>1689732740</v>
      </c>
    </row>
    <row r="85" spans="1:20" ht="15">
      <c r="A85" s="319" t="s">
        <v>394</v>
      </c>
      <c r="B85" s="12" t="s">
        <v>85</v>
      </c>
      <c r="C85" s="270">
        <f>C84+C73+C62+C51+C50</f>
        <v>0</v>
      </c>
      <c r="D85" s="270"/>
      <c r="E85" s="270">
        <f aca="true" t="shared" si="7" ref="E85:T85">E84+E73+E62+E51+E50</f>
        <v>0</v>
      </c>
      <c r="F85" s="270">
        <f>F84+F73+F62+F51+F50</f>
        <v>241000</v>
      </c>
      <c r="G85" s="270"/>
      <c r="H85" s="270">
        <f>H84+H73+H62+H51+H50</f>
        <v>0</v>
      </c>
      <c r="I85" s="270"/>
      <c r="J85" s="270">
        <f t="shared" si="7"/>
        <v>0</v>
      </c>
      <c r="K85" s="270">
        <f t="shared" si="7"/>
        <v>1689732740</v>
      </c>
      <c r="L85" s="270"/>
      <c r="M85" s="270">
        <f t="shared" si="7"/>
        <v>0</v>
      </c>
      <c r="N85" s="270">
        <f t="shared" si="7"/>
        <v>0</v>
      </c>
      <c r="O85" s="270">
        <f t="shared" si="7"/>
        <v>0</v>
      </c>
      <c r="P85" s="270">
        <f t="shared" si="7"/>
        <v>0</v>
      </c>
      <c r="Q85" s="270">
        <f t="shared" si="7"/>
        <v>0</v>
      </c>
      <c r="R85" s="270">
        <f t="shared" si="7"/>
        <v>0</v>
      </c>
      <c r="S85" s="270"/>
      <c r="T85" s="270">
        <f t="shared" si="7"/>
        <v>1689973740</v>
      </c>
    </row>
    <row r="86" spans="1:20" ht="15">
      <c r="A86" s="318" t="s">
        <v>414</v>
      </c>
      <c r="B86" s="6" t="s">
        <v>86</v>
      </c>
      <c r="C86" s="338"/>
      <c r="D86" s="338"/>
      <c r="E86" s="338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338">
        <f aca="true" t="shared" si="8" ref="T86:T117">SUM(C86:S86)</f>
        <v>0</v>
      </c>
    </row>
    <row r="87" spans="1:20" ht="15">
      <c r="A87" s="321" t="s">
        <v>87</v>
      </c>
      <c r="B87" s="8" t="s">
        <v>86</v>
      </c>
      <c r="C87" s="338"/>
      <c r="D87" s="338"/>
      <c r="E87" s="338"/>
      <c r="F87" s="338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38"/>
      <c r="R87" s="338"/>
      <c r="S87" s="338"/>
      <c r="T87" s="338">
        <f t="shared" si="8"/>
        <v>0</v>
      </c>
    </row>
    <row r="88" spans="1:20" ht="27" customHeight="1">
      <c r="A88" s="321" t="s">
        <v>88</v>
      </c>
      <c r="B88" s="8" t="s">
        <v>86</v>
      </c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R88" s="338"/>
      <c r="S88" s="338"/>
      <c r="T88" s="338">
        <f t="shared" si="8"/>
        <v>0</v>
      </c>
    </row>
    <row r="89" spans="1:20" ht="15">
      <c r="A89" s="321" t="s">
        <v>89</v>
      </c>
      <c r="B89" s="8" t="s">
        <v>86</v>
      </c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>
        <f t="shared" si="8"/>
        <v>0</v>
      </c>
    </row>
    <row r="90" spans="1:20" ht="15">
      <c r="A90" s="318" t="s">
        <v>361</v>
      </c>
      <c r="B90" s="6" t="s">
        <v>90</v>
      </c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R90" s="338"/>
      <c r="S90" s="338"/>
      <c r="T90" s="338">
        <f t="shared" si="8"/>
        <v>0</v>
      </c>
    </row>
    <row r="91" spans="1:20" ht="15">
      <c r="A91" s="319" t="s">
        <v>395</v>
      </c>
      <c r="B91" s="10" t="s">
        <v>91</v>
      </c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338"/>
      <c r="R91" s="338"/>
      <c r="S91" s="338"/>
      <c r="T91" s="338">
        <f t="shared" si="8"/>
        <v>0</v>
      </c>
    </row>
    <row r="92" spans="1:20" ht="15">
      <c r="A92" s="319" t="s">
        <v>362</v>
      </c>
      <c r="B92" s="10" t="s">
        <v>92</v>
      </c>
      <c r="C92" s="338"/>
      <c r="D92" s="338"/>
      <c r="E92" s="338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338"/>
      <c r="R92" s="338"/>
      <c r="S92" s="338"/>
      <c r="T92" s="338">
        <f t="shared" si="8"/>
        <v>0</v>
      </c>
    </row>
    <row r="93" spans="1:20" ht="15">
      <c r="A93" s="322" t="s">
        <v>415</v>
      </c>
      <c r="B93" s="18" t="s">
        <v>93</v>
      </c>
      <c r="C93" s="338"/>
      <c r="D93" s="338"/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338"/>
      <c r="R93" s="338"/>
      <c r="S93" s="338"/>
      <c r="T93" s="338">
        <f t="shared" si="8"/>
        <v>0</v>
      </c>
    </row>
    <row r="94" spans="1:20" ht="15">
      <c r="A94" s="318" t="s">
        <v>416</v>
      </c>
      <c r="B94" s="5" t="s">
        <v>94</v>
      </c>
      <c r="C94" s="338"/>
      <c r="D94" s="338"/>
      <c r="E94" s="338"/>
      <c r="F94" s="338"/>
      <c r="G94" s="338"/>
      <c r="H94" s="338"/>
      <c r="I94" s="338"/>
      <c r="J94" s="338"/>
      <c r="K94" s="338"/>
      <c r="L94" s="338"/>
      <c r="M94" s="338"/>
      <c r="N94" s="338"/>
      <c r="O94" s="338"/>
      <c r="P94" s="338"/>
      <c r="Q94" s="338"/>
      <c r="R94" s="338"/>
      <c r="S94" s="338">
        <v>89687642</v>
      </c>
      <c r="T94" s="338">
        <f t="shared" si="8"/>
        <v>89687642</v>
      </c>
    </row>
    <row r="95" spans="1:20" ht="15">
      <c r="A95" s="318" t="s">
        <v>417</v>
      </c>
      <c r="B95" s="5" t="s">
        <v>94</v>
      </c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>
        <f t="shared" si="8"/>
        <v>0</v>
      </c>
    </row>
    <row r="96" spans="1:20" ht="15">
      <c r="A96" s="318" t="s">
        <v>418</v>
      </c>
      <c r="B96" s="5" t="s">
        <v>94</v>
      </c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>
        <f t="shared" si="8"/>
        <v>0</v>
      </c>
    </row>
    <row r="97" spans="1:20" ht="15">
      <c r="A97" s="318" t="s">
        <v>419</v>
      </c>
      <c r="B97" s="5" t="s">
        <v>94</v>
      </c>
      <c r="C97" s="338"/>
      <c r="D97" s="338"/>
      <c r="E97" s="338"/>
      <c r="F97" s="338"/>
      <c r="G97" s="338"/>
      <c r="H97" s="338"/>
      <c r="I97" s="338"/>
      <c r="J97" s="338"/>
      <c r="K97" s="338"/>
      <c r="L97" s="338"/>
      <c r="M97" s="338"/>
      <c r="N97" s="338"/>
      <c r="O97" s="338"/>
      <c r="P97" s="338"/>
      <c r="Q97" s="338"/>
      <c r="R97" s="338"/>
      <c r="S97" s="338">
        <v>10537611</v>
      </c>
      <c r="T97" s="338">
        <f t="shared" si="8"/>
        <v>10537611</v>
      </c>
    </row>
    <row r="98" spans="1:20" ht="15">
      <c r="A98" s="318" t="s">
        <v>420</v>
      </c>
      <c r="B98" s="5" t="s">
        <v>94</v>
      </c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  <c r="R98" s="338"/>
      <c r="S98" s="338"/>
      <c r="T98" s="338">
        <f t="shared" si="8"/>
        <v>0</v>
      </c>
    </row>
    <row r="99" spans="1:20" ht="15">
      <c r="A99" s="318" t="s">
        <v>421</v>
      </c>
      <c r="B99" s="5" t="s">
        <v>94</v>
      </c>
      <c r="C99" s="338"/>
      <c r="D99" s="338"/>
      <c r="E99" s="338"/>
      <c r="F99" s="338"/>
      <c r="G99" s="338"/>
      <c r="H99" s="338"/>
      <c r="I99" s="338"/>
      <c r="J99" s="338"/>
      <c r="K99" s="338"/>
      <c r="L99" s="338"/>
      <c r="M99" s="338"/>
      <c r="N99" s="338"/>
      <c r="O99" s="338"/>
      <c r="P99" s="338"/>
      <c r="Q99" s="338"/>
      <c r="R99" s="338"/>
      <c r="S99" s="338"/>
      <c r="T99" s="338">
        <f t="shared" si="8"/>
        <v>0</v>
      </c>
    </row>
    <row r="100" spans="1:20" ht="15">
      <c r="A100" s="318" t="s">
        <v>422</v>
      </c>
      <c r="B100" s="5" t="s">
        <v>94</v>
      </c>
      <c r="C100" s="338"/>
      <c r="D100" s="338"/>
      <c r="E100" s="338"/>
      <c r="F100" s="338"/>
      <c r="G100" s="338"/>
      <c r="H100" s="338"/>
      <c r="I100" s="338"/>
      <c r="J100" s="338"/>
      <c r="K100" s="338"/>
      <c r="L100" s="338"/>
      <c r="M100" s="338"/>
      <c r="N100" s="338"/>
      <c r="O100" s="338"/>
      <c r="P100" s="338"/>
      <c r="Q100" s="338"/>
      <c r="R100" s="338"/>
      <c r="S100" s="338"/>
      <c r="T100" s="338">
        <f t="shared" si="8"/>
        <v>0</v>
      </c>
    </row>
    <row r="101" spans="1:20" ht="15">
      <c r="A101" s="318" t="s">
        <v>423</v>
      </c>
      <c r="B101" s="5" t="s">
        <v>94</v>
      </c>
      <c r="C101" s="338"/>
      <c r="D101" s="338"/>
      <c r="E101" s="338"/>
      <c r="F101" s="338"/>
      <c r="G101" s="338"/>
      <c r="H101" s="338"/>
      <c r="I101" s="338"/>
      <c r="J101" s="338"/>
      <c r="K101" s="338"/>
      <c r="L101" s="338"/>
      <c r="M101" s="338"/>
      <c r="N101" s="338"/>
      <c r="O101" s="338"/>
      <c r="P101" s="338"/>
      <c r="Q101" s="338"/>
      <c r="R101" s="338"/>
      <c r="S101" s="338"/>
      <c r="T101" s="338">
        <f t="shared" si="8"/>
        <v>0</v>
      </c>
    </row>
    <row r="102" spans="1:20" ht="15">
      <c r="A102" s="319" t="s">
        <v>364</v>
      </c>
      <c r="B102" s="10" t="s">
        <v>94</v>
      </c>
      <c r="C102" s="338"/>
      <c r="D102" s="338"/>
      <c r="E102" s="338"/>
      <c r="F102" s="338"/>
      <c r="G102" s="338"/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R102" s="338"/>
      <c r="S102" s="270">
        <f>SUM(S94:S101)</f>
        <v>100225253</v>
      </c>
      <c r="T102" s="338">
        <f>SUM(C102:S102)</f>
        <v>100225253</v>
      </c>
    </row>
    <row r="103" spans="1:20" ht="15">
      <c r="A103" s="318" t="s">
        <v>365</v>
      </c>
      <c r="B103" s="6" t="s">
        <v>95</v>
      </c>
      <c r="C103" s="338"/>
      <c r="D103" s="338"/>
      <c r="E103" s="338"/>
      <c r="F103" s="338"/>
      <c r="G103" s="338"/>
      <c r="H103" s="338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>
        <v>92574994</v>
      </c>
      <c r="T103" s="338">
        <f>SUM(C103:S103)</f>
        <v>92574994</v>
      </c>
    </row>
    <row r="104" spans="1:20" ht="15">
      <c r="A104" s="323" t="s">
        <v>96</v>
      </c>
      <c r="B104" s="60" t="s">
        <v>95</v>
      </c>
      <c r="C104" s="338"/>
      <c r="D104" s="338"/>
      <c r="E104" s="338"/>
      <c r="F104" s="338"/>
      <c r="G104" s="338"/>
      <c r="H104" s="338"/>
      <c r="I104" s="338"/>
      <c r="J104" s="338"/>
      <c r="K104" s="338"/>
      <c r="L104" s="338"/>
      <c r="M104" s="338"/>
      <c r="N104" s="338"/>
      <c r="O104" s="338"/>
      <c r="P104" s="338"/>
      <c r="Q104" s="338"/>
      <c r="R104" s="338"/>
      <c r="S104" s="338">
        <v>92574994</v>
      </c>
      <c r="T104" s="338">
        <f t="shared" si="8"/>
        <v>92574994</v>
      </c>
    </row>
    <row r="105" spans="1:20" ht="15">
      <c r="A105" s="323" t="s">
        <v>97</v>
      </c>
      <c r="B105" s="60" t="s">
        <v>95</v>
      </c>
      <c r="C105" s="338"/>
      <c r="D105" s="338"/>
      <c r="E105" s="338"/>
      <c r="F105" s="338"/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  <c r="Q105" s="338"/>
      <c r="R105" s="338"/>
      <c r="S105" s="338"/>
      <c r="T105" s="338">
        <f t="shared" si="8"/>
        <v>0</v>
      </c>
    </row>
    <row r="106" spans="1:20" ht="15">
      <c r="A106" s="318" t="s">
        <v>366</v>
      </c>
      <c r="B106" s="6" t="s">
        <v>98</v>
      </c>
      <c r="C106" s="338"/>
      <c r="D106" s="338"/>
      <c r="E106" s="338"/>
      <c r="F106" s="338"/>
      <c r="G106" s="338"/>
      <c r="H106" s="338"/>
      <c r="I106" s="338"/>
      <c r="J106" s="338"/>
      <c r="K106" s="338"/>
      <c r="L106" s="338"/>
      <c r="M106" s="338"/>
      <c r="N106" s="338"/>
      <c r="O106" s="338"/>
      <c r="P106" s="338"/>
      <c r="Q106" s="338"/>
      <c r="R106" s="338"/>
      <c r="S106" s="338"/>
      <c r="T106" s="338">
        <f t="shared" si="8"/>
        <v>0</v>
      </c>
    </row>
    <row r="107" spans="1:20" ht="15">
      <c r="A107" s="318" t="s">
        <v>99</v>
      </c>
      <c r="B107" s="6" t="s">
        <v>100</v>
      </c>
      <c r="C107" s="338"/>
      <c r="D107" s="338"/>
      <c r="E107" s="338"/>
      <c r="F107" s="338"/>
      <c r="G107" s="338"/>
      <c r="H107" s="338"/>
      <c r="I107" s="338"/>
      <c r="J107" s="338"/>
      <c r="K107" s="338"/>
      <c r="L107" s="338"/>
      <c r="M107" s="338"/>
      <c r="N107" s="338"/>
      <c r="O107" s="338"/>
      <c r="P107" s="338"/>
      <c r="Q107" s="338"/>
      <c r="R107" s="338"/>
      <c r="S107" s="338"/>
      <c r="T107" s="338">
        <f t="shared" si="8"/>
        <v>0</v>
      </c>
    </row>
    <row r="108" spans="1:20" ht="15">
      <c r="A108" s="318" t="s">
        <v>367</v>
      </c>
      <c r="B108" s="6" t="s">
        <v>101</v>
      </c>
      <c r="C108" s="338"/>
      <c r="D108" s="338"/>
      <c r="E108" s="338"/>
      <c r="F108" s="338"/>
      <c r="G108" s="338"/>
      <c r="H108" s="338"/>
      <c r="I108" s="338"/>
      <c r="J108" s="338"/>
      <c r="K108" s="338"/>
      <c r="L108" s="338"/>
      <c r="M108" s="338"/>
      <c r="N108" s="338"/>
      <c r="O108" s="338"/>
      <c r="P108" s="338"/>
      <c r="Q108" s="338"/>
      <c r="R108" s="338"/>
      <c r="S108" s="338">
        <v>9324029</v>
      </c>
      <c r="T108" s="338">
        <f t="shared" si="8"/>
        <v>9324029</v>
      </c>
    </row>
    <row r="109" spans="1:20" ht="15">
      <c r="A109" s="323" t="s">
        <v>102</v>
      </c>
      <c r="B109" s="60" t="s">
        <v>101</v>
      </c>
      <c r="C109" s="338"/>
      <c r="D109" s="338"/>
      <c r="E109" s="338"/>
      <c r="F109" s="338"/>
      <c r="G109" s="338"/>
      <c r="H109" s="338"/>
      <c r="I109" s="338"/>
      <c r="J109" s="338"/>
      <c r="K109" s="338"/>
      <c r="L109" s="338"/>
      <c r="M109" s="338"/>
      <c r="N109" s="338"/>
      <c r="O109" s="338"/>
      <c r="P109" s="338"/>
      <c r="Q109" s="338"/>
      <c r="R109" s="338"/>
      <c r="S109" s="338"/>
      <c r="T109" s="338">
        <f t="shared" si="8"/>
        <v>0</v>
      </c>
    </row>
    <row r="110" spans="1:20" ht="15">
      <c r="A110" s="323" t="s">
        <v>103</v>
      </c>
      <c r="B110" s="60" t="s">
        <v>101</v>
      </c>
      <c r="C110" s="338"/>
      <c r="D110" s="338"/>
      <c r="E110" s="338"/>
      <c r="F110" s="338"/>
      <c r="G110" s="338"/>
      <c r="H110" s="338"/>
      <c r="I110" s="338"/>
      <c r="J110" s="338"/>
      <c r="K110" s="338"/>
      <c r="L110" s="338"/>
      <c r="M110" s="338"/>
      <c r="N110" s="338"/>
      <c r="O110" s="338"/>
      <c r="P110" s="338"/>
      <c r="Q110" s="338"/>
      <c r="R110" s="338"/>
      <c r="S110" s="338">
        <v>9324029</v>
      </c>
      <c r="T110" s="338">
        <f t="shared" si="8"/>
        <v>9324029</v>
      </c>
    </row>
    <row r="111" spans="1:20" ht="15">
      <c r="A111" s="323" t="s">
        <v>104</v>
      </c>
      <c r="B111" s="60" t="s">
        <v>101</v>
      </c>
      <c r="C111" s="338"/>
      <c r="D111" s="338"/>
      <c r="E111" s="338"/>
      <c r="F111" s="338"/>
      <c r="G111" s="338"/>
      <c r="H111" s="338"/>
      <c r="I111" s="338"/>
      <c r="J111" s="338"/>
      <c r="K111" s="338"/>
      <c r="L111" s="338"/>
      <c r="M111" s="338"/>
      <c r="N111" s="338"/>
      <c r="O111" s="338"/>
      <c r="P111" s="338"/>
      <c r="Q111" s="338"/>
      <c r="R111" s="338"/>
      <c r="S111" s="338"/>
      <c r="T111" s="338">
        <f t="shared" si="8"/>
        <v>0</v>
      </c>
    </row>
    <row r="112" spans="1:20" ht="15">
      <c r="A112" s="323" t="s">
        <v>105</v>
      </c>
      <c r="B112" s="60" t="s">
        <v>101</v>
      </c>
      <c r="C112" s="338"/>
      <c r="D112" s="338"/>
      <c r="E112" s="338"/>
      <c r="F112" s="338"/>
      <c r="G112" s="338"/>
      <c r="H112" s="338"/>
      <c r="I112" s="338"/>
      <c r="J112" s="338"/>
      <c r="K112" s="338"/>
      <c r="L112" s="338"/>
      <c r="M112" s="338"/>
      <c r="N112" s="338"/>
      <c r="O112" s="338"/>
      <c r="P112" s="338"/>
      <c r="Q112" s="338"/>
      <c r="R112" s="338"/>
      <c r="S112" s="338"/>
      <c r="T112" s="338">
        <f t="shared" si="8"/>
        <v>0</v>
      </c>
    </row>
    <row r="113" spans="1:20" ht="15">
      <c r="A113" s="318" t="s">
        <v>424</v>
      </c>
      <c r="B113" s="6" t="s">
        <v>106</v>
      </c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38"/>
      <c r="S113" s="338">
        <v>44186465</v>
      </c>
      <c r="T113" s="338">
        <f t="shared" si="8"/>
        <v>44186465</v>
      </c>
    </row>
    <row r="114" spans="1:20" ht="15">
      <c r="A114" s="323" t="s">
        <v>107</v>
      </c>
      <c r="B114" s="60" t="s">
        <v>106</v>
      </c>
      <c r="C114" s="338"/>
      <c r="D114" s="338"/>
      <c r="E114" s="338"/>
      <c r="F114" s="338"/>
      <c r="G114" s="338"/>
      <c r="H114" s="338"/>
      <c r="I114" s="338"/>
      <c r="J114" s="338"/>
      <c r="K114" s="338"/>
      <c r="L114" s="338"/>
      <c r="M114" s="338"/>
      <c r="N114" s="338"/>
      <c r="O114" s="338"/>
      <c r="P114" s="338"/>
      <c r="Q114" s="338"/>
      <c r="R114" s="338"/>
      <c r="S114" s="338"/>
      <c r="T114" s="338">
        <f t="shared" si="8"/>
        <v>0</v>
      </c>
    </row>
    <row r="115" spans="1:20" ht="15">
      <c r="A115" s="323" t="s">
        <v>108</v>
      </c>
      <c r="B115" s="60" t="s">
        <v>106</v>
      </c>
      <c r="C115" s="338"/>
      <c r="D115" s="338"/>
      <c r="E115" s="338"/>
      <c r="F115" s="338"/>
      <c r="G115" s="338"/>
      <c r="H115" s="338"/>
      <c r="I115" s="338"/>
      <c r="J115" s="338"/>
      <c r="K115" s="338"/>
      <c r="L115" s="338"/>
      <c r="M115" s="338"/>
      <c r="N115" s="338"/>
      <c r="O115" s="338"/>
      <c r="P115" s="338"/>
      <c r="Q115" s="338"/>
      <c r="R115" s="338"/>
      <c r="S115" s="338"/>
      <c r="T115" s="338">
        <f t="shared" si="8"/>
        <v>0</v>
      </c>
    </row>
    <row r="116" spans="1:20" ht="27" customHeight="1">
      <c r="A116" s="323" t="s">
        <v>109</v>
      </c>
      <c r="B116" s="60" t="s">
        <v>106</v>
      </c>
      <c r="C116" s="338"/>
      <c r="D116" s="338"/>
      <c r="E116" s="338"/>
      <c r="F116" s="338"/>
      <c r="G116" s="338"/>
      <c r="H116" s="338"/>
      <c r="I116" s="338"/>
      <c r="J116" s="338"/>
      <c r="K116" s="338"/>
      <c r="L116" s="338"/>
      <c r="M116" s="338"/>
      <c r="N116" s="338"/>
      <c r="O116" s="338"/>
      <c r="P116" s="338"/>
      <c r="Q116" s="338"/>
      <c r="R116" s="338"/>
      <c r="S116" s="338"/>
      <c r="T116" s="338">
        <f t="shared" si="8"/>
        <v>0</v>
      </c>
    </row>
    <row r="117" spans="1:20" ht="15">
      <c r="A117" s="323" t="s">
        <v>110</v>
      </c>
      <c r="B117" s="60" t="s">
        <v>106</v>
      </c>
      <c r="C117" s="338"/>
      <c r="D117" s="338"/>
      <c r="E117" s="338"/>
      <c r="F117" s="338"/>
      <c r="G117" s="338"/>
      <c r="H117" s="338"/>
      <c r="I117" s="338"/>
      <c r="J117" s="338"/>
      <c r="K117" s="338"/>
      <c r="L117" s="338"/>
      <c r="M117" s="338"/>
      <c r="N117" s="338"/>
      <c r="O117" s="338"/>
      <c r="P117" s="338"/>
      <c r="Q117" s="338"/>
      <c r="R117" s="338"/>
      <c r="S117" s="338"/>
      <c r="T117" s="338">
        <f t="shared" si="8"/>
        <v>0</v>
      </c>
    </row>
    <row r="118" spans="1:20" ht="15">
      <c r="A118" s="323" t="s">
        <v>111</v>
      </c>
      <c r="B118" s="60" t="s">
        <v>106</v>
      </c>
      <c r="C118" s="338"/>
      <c r="D118" s="338"/>
      <c r="E118" s="338"/>
      <c r="F118" s="338"/>
      <c r="G118" s="338"/>
      <c r="H118" s="338"/>
      <c r="I118" s="338"/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  <c r="T118" s="338">
        <f aca="true" t="shared" si="9" ref="T118:T144">SUM(C118:S118)</f>
        <v>0</v>
      </c>
    </row>
    <row r="119" spans="1:20" ht="15">
      <c r="A119" s="323" t="s">
        <v>112</v>
      </c>
      <c r="B119" s="60" t="s">
        <v>106</v>
      </c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>
        <f t="shared" si="9"/>
        <v>0</v>
      </c>
    </row>
    <row r="120" spans="1:20" ht="15">
      <c r="A120" s="323" t="s">
        <v>113</v>
      </c>
      <c r="B120" s="60" t="s">
        <v>106</v>
      </c>
      <c r="C120" s="338"/>
      <c r="D120" s="338"/>
      <c r="E120" s="338"/>
      <c r="F120" s="338"/>
      <c r="G120" s="338"/>
      <c r="H120" s="338"/>
      <c r="I120" s="338"/>
      <c r="J120" s="338"/>
      <c r="K120" s="338"/>
      <c r="L120" s="338"/>
      <c r="M120" s="338"/>
      <c r="N120" s="338"/>
      <c r="O120" s="338"/>
      <c r="P120" s="338"/>
      <c r="Q120" s="338"/>
      <c r="R120" s="338"/>
      <c r="S120" s="338"/>
      <c r="T120" s="338">
        <f t="shared" si="9"/>
        <v>0</v>
      </c>
    </row>
    <row r="121" spans="1:20" ht="15">
      <c r="A121" s="323" t="s">
        <v>114</v>
      </c>
      <c r="B121" s="60" t="s">
        <v>106</v>
      </c>
      <c r="C121" s="338"/>
      <c r="D121" s="338"/>
      <c r="E121" s="338"/>
      <c r="F121" s="338"/>
      <c r="G121" s="338"/>
      <c r="H121" s="338"/>
      <c r="I121" s="338"/>
      <c r="J121" s="338"/>
      <c r="K121" s="338"/>
      <c r="L121" s="338"/>
      <c r="M121" s="338"/>
      <c r="N121" s="338"/>
      <c r="O121" s="338"/>
      <c r="P121" s="338"/>
      <c r="Q121" s="338"/>
      <c r="R121" s="338"/>
      <c r="S121" s="338">
        <v>44186465</v>
      </c>
      <c r="T121" s="338">
        <f t="shared" si="9"/>
        <v>44186465</v>
      </c>
    </row>
    <row r="122" spans="1:20" ht="15">
      <c r="A122" s="323" t="s">
        <v>115</v>
      </c>
      <c r="B122" s="60" t="s">
        <v>106</v>
      </c>
      <c r="C122" s="338"/>
      <c r="D122" s="338"/>
      <c r="E122" s="338"/>
      <c r="F122" s="338"/>
      <c r="G122" s="338"/>
      <c r="H122" s="338"/>
      <c r="I122" s="338"/>
      <c r="J122" s="338"/>
      <c r="K122" s="338"/>
      <c r="L122" s="338"/>
      <c r="M122" s="338"/>
      <c r="N122" s="338"/>
      <c r="O122" s="338"/>
      <c r="P122" s="338"/>
      <c r="Q122" s="338"/>
      <c r="R122" s="338"/>
      <c r="S122" s="338"/>
      <c r="T122" s="338">
        <f t="shared" si="9"/>
        <v>0</v>
      </c>
    </row>
    <row r="123" spans="1:20" ht="15">
      <c r="A123" s="323" t="s">
        <v>116</v>
      </c>
      <c r="B123" s="60" t="s">
        <v>106</v>
      </c>
      <c r="C123" s="338"/>
      <c r="D123" s="338"/>
      <c r="E123" s="338"/>
      <c r="F123" s="338"/>
      <c r="G123" s="338"/>
      <c r="H123" s="338"/>
      <c r="I123" s="338"/>
      <c r="J123" s="338"/>
      <c r="K123" s="338"/>
      <c r="L123" s="338"/>
      <c r="M123" s="338"/>
      <c r="N123" s="338"/>
      <c r="O123" s="338"/>
      <c r="P123" s="338"/>
      <c r="Q123" s="338"/>
      <c r="R123" s="338"/>
      <c r="S123" s="338"/>
      <c r="T123" s="338">
        <f t="shared" si="9"/>
        <v>0</v>
      </c>
    </row>
    <row r="124" spans="1:20" ht="15">
      <c r="A124" s="323" t="s">
        <v>117</v>
      </c>
      <c r="B124" s="60" t="s">
        <v>106</v>
      </c>
      <c r="C124" s="338"/>
      <c r="D124" s="338"/>
      <c r="E124" s="338"/>
      <c r="F124" s="338"/>
      <c r="G124" s="338"/>
      <c r="H124" s="338"/>
      <c r="I124" s="338"/>
      <c r="J124" s="338"/>
      <c r="K124" s="338"/>
      <c r="L124" s="338"/>
      <c r="M124" s="338"/>
      <c r="N124" s="338"/>
      <c r="O124" s="338"/>
      <c r="P124" s="338"/>
      <c r="Q124" s="338"/>
      <c r="R124" s="338"/>
      <c r="S124" s="338"/>
      <c r="T124" s="338">
        <f t="shared" si="9"/>
        <v>0</v>
      </c>
    </row>
    <row r="125" spans="1:20" ht="15">
      <c r="A125" s="323" t="s">
        <v>118</v>
      </c>
      <c r="B125" s="60" t="s">
        <v>106</v>
      </c>
      <c r="C125" s="338"/>
      <c r="D125" s="338"/>
      <c r="E125" s="338"/>
      <c r="F125" s="338"/>
      <c r="G125" s="338"/>
      <c r="H125" s="338"/>
      <c r="I125" s="338"/>
      <c r="J125" s="338"/>
      <c r="K125" s="338"/>
      <c r="L125" s="338"/>
      <c r="M125" s="338"/>
      <c r="N125" s="338"/>
      <c r="O125" s="338"/>
      <c r="P125" s="338"/>
      <c r="Q125" s="338"/>
      <c r="R125" s="338"/>
      <c r="S125" s="338"/>
      <c r="T125" s="338">
        <f t="shared" si="9"/>
        <v>0</v>
      </c>
    </row>
    <row r="126" spans="1:20" ht="15">
      <c r="A126" s="323" t="s">
        <v>119</v>
      </c>
      <c r="B126" s="60" t="s">
        <v>106</v>
      </c>
      <c r="C126" s="338"/>
      <c r="D126" s="338"/>
      <c r="E126" s="338"/>
      <c r="F126" s="338"/>
      <c r="G126" s="338"/>
      <c r="H126" s="338"/>
      <c r="I126" s="338"/>
      <c r="J126" s="338"/>
      <c r="K126" s="338"/>
      <c r="L126" s="338"/>
      <c r="M126" s="338"/>
      <c r="N126" s="338"/>
      <c r="O126" s="338"/>
      <c r="P126" s="338"/>
      <c r="Q126" s="338"/>
      <c r="R126" s="338"/>
      <c r="S126" s="338"/>
      <c r="T126" s="338">
        <f t="shared" si="9"/>
        <v>0</v>
      </c>
    </row>
    <row r="127" spans="1:20" ht="15">
      <c r="A127" s="323" t="s">
        <v>120</v>
      </c>
      <c r="B127" s="60" t="s">
        <v>106</v>
      </c>
      <c r="C127" s="338"/>
      <c r="D127" s="338"/>
      <c r="E127" s="338"/>
      <c r="F127" s="338"/>
      <c r="G127" s="338"/>
      <c r="H127" s="338"/>
      <c r="I127" s="338"/>
      <c r="J127" s="338"/>
      <c r="K127" s="338"/>
      <c r="L127" s="338"/>
      <c r="M127" s="338"/>
      <c r="N127" s="338"/>
      <c r="O127" s="338"/>
      <c r="P127" s="338"/>
      <c r="Q127" s="338"/>
      <c r="R127" s="338"/>
      <c r="S127" s="338"/>
      <c r="T127" s="338">
        <f t="shared" si="9"/>
        <v>0</v>
      </c>
    </row>
    <row r="128" spans="1:20" ht="15">
      <c r="A128" s="323" t="s">
        <v>121</v>
      </c>
      <c r="B128" s="60" t="s">
        <v>106</v>
      </c>
      <c r="C128" s="338"/>
      <c r="D128" s="338"/>
      <c r="E128" s="338"/>
      <c r="F128" s="338"/>
      <c r="G128" s="338"/>
      <c r="H128" s="338"/>
      <c r="I128" s="338"/>
      <c r="J128" s="338"/>
      <c r="K128" s="338"/>
      <c r="L128" s="338"/>
      <c r="M128" s="338"/>
      <c r="N128" s="338"/>
      <c r="O128" s="338"/>
      <c r="P128" s="338"/>
      <c r="Q128" s="338"/>
      <c r="R128" s="338"/>
      <c r="S128" s="338"/>
      <c r="T128" s="338">
        <f t="shared" si="9"/>
        <v>0</v>
      </c>
    </row>
    <row r="129" spans="1:20" ht="15">
      <c r="A129" s="319" t="s">
        <v>396</v>
      </c>
      <c r="B129" s="10" t="s">
        <v>122</v>
      </c>
      <c r="C129" s="338"/>
      <c r="D129" s="338"/>
      <c r="E129" s="338"/>
      <c r="F129" s="338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270">
        <f>S113+S108+S107+S106+S103</f>
        <v>146085488</v>
      </c>
      <c r="T129" s="270">
        <f t="shared" si="9"/>
        <v>146085488</v>
      </c>
    </row>
    <row r="130" spans="1:20" ht="15">
      <c r="A130" s="318" t="s">
        <v>426</v>
      </c>
      <c r="B130" s="5" t="s">
        <v>123</v>
      </c>
      <c r="C130" s="338"/>
      <c r="D130" s="338"/>
      <c r="E130" s="338"/>
      <c r="F130" s="338"/>
      <c r="G130" s="338"/>
      <c r="H130" s="338"/>
      <c r="I130" s="338"/>
      <c r="J130" s="338"/>
      <c r="K130" s="338"/>
      <c r="L130" s="338"/>
      <c r="M130" s="338"/>
      <c r="N130" s="338"/>
      <c r="O130" s="338"/>
      <c r="P130" s="338"/>
      <c r="Q130" s="338"/>
      <c r="R130" s="338"/>
      <c r="S130" s="338"/>
      <c r="T130" s="338">
        <f t="shared" si="9"/>
        <v>0</v>
      </c>
    </row>
    <row r="131" spans="1:20" ht="15">
      <c r="A131" s="318" t="s">
        <v>425</v>
      </c>
      <c r="B131" s="5" t="s">
        <v>123</v>
      </c>
      <c r="C131" s="338"/>
      <c r="D131" s="338"/>
      <c r="E131" s="338"/>
      <c r="F131" s="338"/>
      <c r="G131" s="338"/>
      <c r="H131" s="338"/>
      <c r="I131" s="338"/>
      <c r="J131" s="338"/>
      <c r="K131" s="338"/>
      <c r="L131" s="338"/>
      <c r="M131" s="338"/>
      <c r="N131" s="338"/>
      <c r="O131" s="338"/>
      <c r="P131" s="338"/>
      <c r="Q131" s="338"/>
      <c r="R131" s="338"/>
      <c r="S131" s="338"/>
      <c r="T131" s="338">
        <f t="shared" si="9"/>
        <v>0</v>
      </c>
    </row>
    <row r="132" spans="1:20" ht="15">
      <c r="A132" s="318" t="s">
        <v>427</v>
      </c>
      <c r="B132" s="5" t="s">
        <v>123</v>
      </c>
      <c r="C132" s="338"/>
      <c r="D132" s="338"/>
      <c r="E132" s="338"/>
      <c r="F132" s="338"/>
      <c r="G132" s="338"/>
      <c r="H132" s="338"/>
      <c r="I132" s="338"/>
      <c r="J132" s="338"/>
      <c r="K132" s="338"/>
      <c r="L132" s="338"/>
      <c r="M132" s="338"/>
      <c r="N132" s="338"/>
      <c r="O132" s="338"/>
      <c r="P132" s="338"/>
      <c r="Q132" s="338"/>
      <c r="R132" s="338"/>
      <c r="S132" s="338"/>
      <c r="T132" s="338">
        <f t="shared" si="9"/>
        <v>0</v>
      </c>
    </row>
    <row r="133" spans="1:20" ht="15">
      <c r="A133" s="318" t="s">
        <v>428</v>
      </c>
      <c r="B133" s="5" t="s">
        <v>123</v>
      </c>
      <c r="C133" s="338"/>
      <c r="D133" s="338"/>
      <c r="E133" s="338"/>
      <c r="F133" s="338"/>
      <c r="G133" s="338"/>
      <c r="H133" s="338"/>
      <c r="I133" s="338"/>
      <c r="J133" s="338"/>
      <c r="K133" s="338"/>
      <c r="L133" s="338"/>
      <c r="M133" s="338"/>
      <c r="N133" s="338"/>
      <c r="O133" s="338"/>
      <c r="P133" s="338"/>
      <c r="Q133" s="338"/>
      <c r="R133" s="338"/>
      <c r="S133" s="338"/>
      <c r="T133" s="338">
        <f t="shared" si="9"/>
        <v>0</v>
      </c>
    </row>
    <row r="134" spans="1:20" ht="15">
      <c r="A134" s="318" t="s">
        <v>429</v>
      </c>
      <c r="B134" s="5" t="s">
        <v>123</v>
      </c>
      <c r="C134" s="338"/>
      <c r="D134" s="338"/>
      <c r="E134" s="338"/>
      <c r="F134" s="338"/>
      <c r="G134" s="338"/>
      <c r="H134" s="338"/>
      <c r="I134" s="338"/>
      <c r="J134" s="338"/>
      <c r="K134" s="338"/>
      <c r="L134" s="338"/>
      <c r="M134" s="338"/>
      <c r="N134" s="338"/>
      <c r="O134" s="338"/>
      <c r="P134" s="338"/>
      <c r="Q134" s="338"/>
      <c r="R134" s="338"/>
      <c r="S134" s="338"/>
      <c r="T134" s="338">
        <f t="shared" si="9"/>
        <v>0</v>
      </c>
    </row>
    <row r="135" spans="1:20" ht="30" customHeight="1">
      <c r="A135" s="318" t="s">
        <v>430</v>
      </c>
      <c r="B135" s="5" t="s">
        <v>123</v>
      </c>
      <c r="C135" s="338"/>
      <c r="D135" s="338"/>
      <c r="E135" s="338"/>
      <c r="F135" s="338"/>
      <c r="G135" s="338"/>
      <c r="H135" s="338"/>
      <c r="I135" s="338"/>
      <c r="J135" s="338"/>
      <c r="K135" s="338"/>
      <c r="L135" s="338"/>
      <c r="M135" s="338"/>
      <c r="N135" s="338"/>
      <c r="O135" s="338"/>
      <c r="P135" s="338"/>
      <c r="Q135" s="338"/>
      <c r="R135" s="338"/>
      <c r="S135" s="338"/>
      <c r="T135" s="338">
        <f t="shared" si="9"/>
        <v>0</v>
      </c>
    </row>
    <row r="136" spans="1:20" ht="15">
      <c r="A136" s="318" t="s">
        <v>431</v>
      </c>
      <c r="B136" s="5" t="s">
        <v>123</v>
      </c>
      <c r="C136" s="338"/>
      <c r="D136" s="338"/>
      <c r="E136" s="338"/>
      <c r="F136" s="338"/>
      <c r="G136" s="338"/>
      <c r="H136" s="338"/>
      <c r="I136" s="338"/>
      <c r="J136" s="338"/>
      <c r="K136" s="338"/>
      <c r="L136" s="338"/>
      <c r="M136" s="338"/>
      <c r="N136" s="338"/>
      <c r="O136" s="338"/>
      <c r="P136" s="338"/>
      <c r="Q136" s="338"/>
      <c r="R136" s="338"/>
      <c r="S136" s="338"/>
      <c r="T136" s="338">
        <f t="shared" si="9"/>
        <v>0</v>
      </c>
    </row>
    <row r="137" spans="1:20" ht="15">
      <c r="A137" s="318" t="s">
        <v>432</v>
      </c>
      <c r="B137" s="5" t="s">
        <v>123</v>
      </c>
      <c r="C137" s="338"/>
      <c r="D137" s="338"/>
      <c r="E137" s="338"/>
      <c r="F137" s="338"/>
      <c r="G137" s="338"/>
      <c r="H137" s="338"/>
      <c r="I137" s="338"/>
      <c r="J137" s="338"/>
      <c r="K137" s="338"/>
      <c r="L137" s="338"/>
      <c r="M137" s="338"/>
      <c r="N137" s="338"/>
      <c r="O137" s="338"/>
      <c r="P137" s="338"/>
      <c r="Q137" s="338"/>
      <c r="R137" s="338"/>
      <c r="S137" s="338"/>
      <c r="T137" s="338">
        <f t="shared" si="9"/>
        <v>0</v>
      </c>
    </row>
    <row r="138" spans="1:20" ht="15">
      <c r="A138" s="318" t="s">
        <v>433</v>
      </c>
      <c r="B138" s="5" t="s">
        <v>123</v>
      </c>
      <c r="C138" s="338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8"/>
      <c r="O138" s="338"/>
      <c r="P138" s="338"/>
      <c r="Q138" s="338"/>
      <c r="R138" s="338"/>
      <c r="S138" s="338"/>
      <c r="T138" s="338">
        <f t="shared" si="9"/>
        <v>0</v>
      </c>
    </row>
    <row r="139" spans="1:20" ht="15">
      <c r="A139" s="318" t="s">
        <v>434</v>
      </c>
      <c r="B139" s="5" t="s">
        <v>123</v>
      </c>
      <c r="C139" s="338"/>
      <c r="D139" s="338"/>
      <c r="E139" s="338"/>
      <c r="F139" s="338"/>
      <c r="G139" s="338"/>
      <c r="H139" s="338"/>
      <c r="I139" s="338"/>
      <c r="J139" s="338"/>
      <c r="K139" s="338"/>
      <c r="L139" s="338"/>
      <c r="M139" s="338"/>
      <c r="N139" s="338"/>
      <c r="O139" s="338"/>
      <c r="P139" s="338"/>
      <c r="Q139" s="338"/>
      <c r="R139" s="338"/>
      <c r="S139" s="338"/>
      <c r="T139" s="338">
        <f t="shared" si="9"/>
        <v>0</v>
      </c>
    </row>
    <row r="140" spans="1:20" ht="30" customHeight="1">
      <c r="A140" s="318" t="s">
        <v>435</v>
      </c>
      <c r="B140" s="5" t="s">
        <v>123</v>
      </c>
      <c r="C140" s="338"/>
      <c r="D140" s="338"/>
      <c r="E140" s="338"/>
      <c r="F140" s="338"/>
      <c r="G140" s="338"/>
      <c r="H140" s="338"/>
      <c r="I140" s="338"/>
      <c r="J140" s="338"/>
      <c r="K140" s="338"/>
      <c r="L140" s="338"/>
      <c r="M140" s="338"/>
      <c r="N140" s="338"/>
      <c r="O140" s="338"/>
      <c r="P140" s="338"/>
      <c r="Q140" s="338"/>
      <c r="R140" s="338"/>
      <c r="S140" s="338"/>
      <c r="T140" s="338">
        <f t="shared" si="9"/>
        <v>0</v>
      </c>
    </row>
    <row r="141" spans="1:20" ht="15">
      <c r="A141" s="318" t="s">
        <v>436</v>
      </c>
      <c r="B141" s="5" t="s">
        <v>123</v>
      </c>
      <c r="C141" s="338"/>
      <c r="D141" s="338"/>
      <c r="E141" s="338"/>
      <c r="F141" s="338"/>
      <c r="G141" s="338"/>
      <c r="H141" s="338"/>
      <c r="I141" s="338"/>
      <c r="J141" s="338"/>
      <c r="K141" s="338"/>
      <c r="L141" s="338"/>
      <c r="M141" s="338"/>
      <c r="N141" s="338"/>
      <c r="O141" s="338"/>
      <c r="P141" s="338"/>
      <c r="Q141" s="338"/>
      <c r="R141" s="338"/>
      <c r="S141" s="338">
        <v>396452</v>
      </c>
      <c r="T141" s="338">
        <f>SUM(C141:S141)</f>
        <v>396452</v>
      </c>
    </row>
    <row r="142" spans="1:20" ht="15">
      <c r="A142" s="318" t="s">
        <v>1071</v>
      </c>
      <c r="B142" s="5" t="s">
        <v>123</v>
      </c>
      <c r="C142" s="338"/>
      <c r="D142" s="338"/>
      <c r="E142" s="338"/>
      <c r="F142" s="338"/>
      <c r="G142" s="338"/>
      <c r="H142" s="338"/>
      <c r="I142" s="338"/>
      <c r="J142" s="338"/>
      <c r="K142" s="338"/>
      <c r="L142" s="338"/>
      <c r="M142" s="338"/>
      <c r="N142" s="338"/>
      <c r="O142" s="338"/>
      <c r="P142" s="338"/>
      <c r="Q142" s="338"/>
      <c r="R142" s="338"/>
      <c r="S142" s="338">
        <v>10852</v>
      </c>
      <c r="T142" s="338">
        <f>SUM(C142:S142)</f>
        <v>10852</v>
      </c>
    </row>
    <row r="143" spans="1:20" ht="15">
      <c r="A143" s="318" t="s">
        <v>1023</v>
      </c>
      <c r="B143" s="5" t="s">
        <v>123</v>
      </c>
      <c r="C143" s="338"/>
      <c r="D143" s="338"/>
      <c r="E143" s="338"/>
      <c r="F143" s="338"/>
      <c r="G143" s="338"/>
      <c r="H143" s="338"/>
      <c r="I143" s="338"/>
      <c r="J143" s="338"/>
      <c r="K143" s="338"/>
      <c r="L143" s="338"/>
      <c r="M143" s="338"/>
      <c r="N143" s="338"/>
      <c r="O143" s="338"/>
      <c r="P143" s="338"/>
      <c r="Q143" s="338"/>
      <c r="R143" s="338"/>
      <c r="S143" s="338"/>
      <c r="T143" s="338">
        <f>SUM(C143:S143)</f>
        <v>0</v>
      </c>
    </row>
    <row r="144" spans="1:20" ht="15">
      <c r="A144" s="319" t="s">
        <v>369</v>
      </c>
      <c r="B144" s="10" t="s">
        <v>123</v>
      </c>
      <c r="C144" s="338">
        <v>28000</v>
      </c>
      <c r="D144" s="338"/>
      <c r="E144" s="338"/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338"/>
      <c r="Q144" s="338"/>
      <c r="R144" s="338"/>
      <c r="S144" s="270">
        <v>458963</v>
      </c>
      <c r="T144" s="270">
        <f t="shared" si="9"/>
        <v>486963</v>
      </c>
    </row>
    <row r="145" spans="1:20" ht="15">
      <c r="A145" s="319" t="s">
        <v>397</v>
      </c>
      <c r="B145" s="12" t="s">
        <v>124</v>
      </c>
      <c r="C145" s="270">
        <f>C144+C129+C102+C93+C92+C91</f>
        <v>28000</v>
      </c>
      <c r="D145" s="270"/>
      <c r="E145" s="270">
        <f aca="true" t="shared" si="10" ref="E145:T145">E144+E129+E102+E93+E92+E91</f>
        <v>0</v>
      </c>
      <c r="F145" s="270">
        <f t="shared" si="10"/>
        <v>0</v>
      </c>
      <c r="G145" s="270"/>
      <c r="H145" s="270">
        <f t="shared" si="10"/>
        <v>0</v>
      </c>
      <c r="I145" s="270"/>
      <c r="J145" s="270">
        <f t="shared" si="10"/>
        <v>0</v>
      </c>
      <c r="K145" s="270"/>
      <c r="L145" s="270"/>
      <c r="M145" s="270">
        <f t="shared" si="10"/>
        <v>0</v>
      </c>
      <c r="N145" s="270">
        <f t="shared" si="10"/>
        <v>0</v>
      </c>
      <c r="O145" s="270">
        <f t="shared" si="10"/>
        <v>0</v>
      </c>
      <c r="P145" s="270">
        <f t="shared" si="10"/>
        <v>0</v>
      </c>
      <c r="Q145" s="270">
        <f t="shared" si="10"/>
        <v>0</v>
      </c>
      <c r="R145" s="270">
        <f t="shared" si="10"/>
        <v>0</v>
      </c>
      <c r="S145" s="270">
        <f t="shared" si="10"/>
        <v>246769704</v>
      </c>
      <c r="T145" s="270">
        <f t="shared" si="10"/>
        <v>246797704</v>
      </c>
    </row>
    <row r="146" spans="1:20" ht="15">
      <c r="A146" s="320" t="s">
        <v>125</v>
      </c>
      <c r="B146" s="6" t="s">
        <v>126</v>
      </c>
      <c r="C146" s="338"/>
      <c r="D146" s="338"/>
      <c r="E146" s="338"/>
      <c r="F146" s="338"/>
      <c r="G146" s="338"/>
      <c r="H146" s="338"/>
      <c r="I146" s="338"/>
      <c r="J146" s="338"/>
      <c r="K146" s="338"/>
      <c r="L146" s="338"/>
      <c r="M146" s="338"/>
      <c r="N146" s="338"/>
      <c r="O146" s="338"/>
      <c r="P146" s="338"/>
      <c r="Q146" s="338"/>
      <c r="R146" s="338"/>
      <c r="S146" s="338"/>
      <c r="T146" s="338">
        <f aca="true" t="shared" si="11" ref="T146:T175">SUM(C146:S146)</f>
        <v>0</v>
      </c>
    </row>
    <row r="147" spans="1:20" ht="15">
      <c r="A147" s="320" t="s">
        <v>370</v>
      </c>
      <c r="B147" s="6" t="s">
        <v>127</v>
      </c>
      <c r="C147" s="338">
        <v>2922989</v>
      </c>
      <c r="D147" s="338"/>
      <c r="E147" s="338"/>
      <c r="F147" s="338"/>
      <c r="G147" s="338"/>
      <c r="H147" s="338"/>
      <c r="I147" s="338"/>
      <c r="J147" s="338"/>
      <c r="K147" s="338">
        <v>29526433</v>
      </c>
      <c r="L147" s="338"/>
      <c r="M147" s="338"/>
      <c r="N147" s="338"/>
      <c r="O147" s="338">
        <v>60656</v>
      </c>
      <c r="P147" s="338">
        <v>1700312</v>
      </c>
      <c r="Q147" s="338">
        <v>10040805</v>
      </c>
      <c r="R147" s="338"/>
      <c r="S147" s="338"/>
      <c r="T147" s="338">
        <f t="shared" si="11"/>
        <v>44251195</v>
      </c>
    </row>
    <row r="148" spans="1:20" ht="15">
      <c r="A148" s="323" t="s">
        <v>128</v>
      </c>
      <c r="B148" s="60" t="s">
        <v>127</v>
      </c>
      <c r="C148" s="338"/>
      <c r="D148" s="338"/>
      <c r="E148" s="338"/>
      <c r="F148" s="338"/>
      <c r="G148" s="338"/>
      <c r="H148" s="338"/>
      <c r="I148" s="338"/>
      <c r="J148" s="338"/>
      <c r="K148" s="338"/>
      <c r="L148" s="338"/>
      <c r="M148" s="338"/>
      <c r="N148" s="338"/>
      <c r="O148" s="338"/>
      <c r="P148" s="338"/>
      <c r="Q148" s="338"/>
      <c r="R148" s="338"/>
      <c r="S148" s="338"/>
      <c r="T148" s="338">
        <f t="shared" si="11"/>
        <v>0</v>
      </c>
    </row>
    <row r="149" spans="1:20" ht="15">
      <c r="A149" s="323" t="s">
        <v>129</v>
      </c>
      <c r="B149" s="60" t="s">
        <v>127</v>
      </c>
      <c r="C149" s="338"/>
      <c r="D149" s="338"/>
      <c r="E149" s="338"/>
      <c r="F149" s="338"/>
      <c r="G149" s="338"/>
      <c r="H149" s="338"/>
      <c r="I149" s="338"/>
      <c r="J149" s="338"/>
      <c r="K149" s="338"/>
      <c r="L149" s="338"/>
      <c r="M149" s="338"/>
      <c r="N149" s="338"/>
      <c r="O149" s="338"/>
      <c r="P149" s="338"/>
      <c r="Q149" s="338"/>
      <c r="R149" s="338"/>
      <c r="S149" s="338"/>
      <c r="T149" s="338">
        <f t="shared" si="11"/>
        <v>0</v>
      </c>
    </row>
    <row r="150" spans="1:20" ht="15">
      <c r="A150" s="324" t="s">
        <v>371</v>
      </c>
      <c r="B150" s="6" t="s">
        <v>130</v>
      </c>
      <c r="C150" s="338">
        <v>415543</v>
      </c>
      <c r="D150" s="338"/>
      <c r="E150" s="338"/>
      <c r="F150" s="338"/>
      <c r="G150" s="338"/>
      <c r="H150" s="338"/>
      <c r="I150" s="338"/>
      <c r="J150" s="338"/>
      <c r="K150" s="338">
        <v>2412723</v>
      </c>
      <c r="L150" s="338"/>
      <c r="M150" s="338"/>
      <c r="N150" s="338"/>
      <c r="O150" s="338"/>
      <c r="P150" s="338"/>
      <c r="Q150" s="338"/>
      <c r="R150" s="338"/>
      <c r="S150" s="338"/>
      <c r="T150" s="338">
        <f t="shared" si="11"/>
        <v>2828266</v>
      </c>
    </row>
    <row r="151" spans="1:20" ht="15">
      <c r="A151" s="325" t="s">
        <v>866</v>
      </c>
      <c r="B151" s="61" t="s">
        <v>130</v>
      </c>
      <c r="C151" s="338">
        <v>193021</v>
      </c>
      <c r="D151" s="338"/>
      <c r="E151" s="338"/>
      <c r="F151" s="338"/>
      <c r="G151" s="338"/>
      <c r="H151" s="338"/>
      <c r="I151" s="338"/>
      <c r="J151" s="338"/>
      <c r="K151" s="338"/>
      <c r="L151" s="338"/>
      <c r="M151" s="338"/>
      <c r="N151" s="338"/>
      <c r="O151" s="338"/>
      <c r="P151" s="338"/>
      <c r="Q151" s="338"/>
      <c r="R151" s="338"/>
      <c r="S151" s="338"/>
      <c r="T151" s="338">
        <f t="shared" si="11"/>
        <v>193021</v>
      </c>
    </row>
    <row r="152" spans="1:20" ht="15">
      <c r="A152" s="324" t="s">
        <v>437</v>
      </c>
      <c r="B152" s="6" t="s">
        <v>131</v>
      </c>
      <c r="C152" s="338">
        <v>361000</v>
      </c>
      <c r="D152" s="338"/>
      <c r="E152" s="338"/>
      <c r="F152" s="338"/>
      <c r="G152" s="338">
        <v>81000</v>
      </c>
      <c r="H152" s="338"/>
      <c r="I152" s="338"/>
      <c r="J152" s="338"/>
      <c r="K152" s="338">
        <v>2151750</v>
      </c>
      <c r="L152" s="338"/>
      <c r="M152" s="338"/>
      <c r="N152" s="338"/>
      <c r="O152" s="338"/>
      <c r="P152" s="338"/>
      <c r="Q152" s="338"/>
      <c r="R152" s="338"/>
      <c r="S152" s="338"/>
      <c r="T152" s="338">
        <f t="shared" si="11"/>
        <v>2593750</v>
      </c>
    </row>
    <row r="153" spans="1:20" ht="15">
      <c r="A153" s="325" t="s">
        <v>132</v>
      </c>
      <c r="B153" s="60" t="s">
        <v>131</v>
      </c>
      <c r="C153" s="338"/>
      <c r="D153" s="338"/>
      <c r="E153" s="338"/>
      <c r="F153" s="338"/>
      <c r="G153" s="338"/>
      <c r="H153" s="338"/>
      <c r="I153" s="338"/>
      <c r="J153" s="338"/>
      <c r="K153" s="338"/>
      <c r="L153" s="338"/>
      <c r="M153" s="338"/>
      <c r="N153" s="338"/>
      <c r="O153" s="338"/>
      <c r="P153" s="338"/>
      <c r="Q153" s="338"/>
      <c r="R153" s="338"/>
      <c r="S153" s="338"/>
      <c r="T153" s="338">
        <f t="shared" si="11"/>
        <v>0</v>
      </c>
    </row>
    <row r="154" spans="1:20" ht="15">
      <c r="A154" s="323" t="s">
        <v>133</v>
      </c>
      <c r="B154" s="60" t="s">
        <v>131</v>
      </c>
      <c r="C154" s="338"/>
      <c r="D154" s="338"/>
      <c r="E154" s="338"/>
      <c r="F154" s="338"/>
      <c r="G154" s="338"/>
      <c r="H154" s="338"/>
      <c r="I154" s="338"/>
      <c r="J154" s="338"/>
      <c r="K154" s="338"/>
      <c r="L154" s="338"/>
      <c r="M154" s="338"/>
      <c r="N154" s="338"/>
      <c r="O154" s="338"/>
      <c r="P154" s="338"/>
      <c r="Q154" s="338"/>
      <c r="R154" s="338"/>
      <c r="S154" s="338"/>
      <c r="T154" s="338">
        <f t="shared" si="11"/>
        <v>0</v>
      </c>
    </row>
    <row r="155" spans="1:20" ht="15">
      <c r="A155" s="323" t="s">
        <v>134</v>
      </c>
      <c r="B155" s="60" t="s">
        <v>131</v>
      </c>
      <c r="C155" s="338"/>
      <c r="D155" s="338"/>
      <c r="E155" s="338"/>
      <c r="F155" s="338"/>
      <c r="G155" s="338"/>
      <c r="H155" s="338"/>
      <c r="I155" s="338"/>
      <c r="J155" s="338"/>
      <c r="K155" s="338"/>
      <c r="L155" s="338"/>
      <c r="M155" s="338"/>
      <c r="N155" s="338"/>
      <c r="O155" s="338"/>
      <c r="P155" s="338"/>
      <c r="Q155" s="338"/>
      <c r="R155" s="338"/>
      <c r="S155" s="338"/>
      <c r="T155" s="338">
        <f t="shared" si="11"/>
        <v>0</v>
      </c>
    </row>
    <row r="156" spans="1:20" ht="15">
      <c r="A156" s="323" t="s">
        <v>135</v>
      </c>
      <c r="B156" s="60" t="s">
        <v>131</v>
      </c>
      <c r="C156" s="338"/>
      <c r="D156" s="338"/>
      <c r="E156" s="338"/>
      <c r="F156" s="338"/>
      <c r="G156" s="338"/>
      <c r="H156" s="338"/>
      <c r="I156" s="338"/>
      <c r="J156" s="338"/>
      <c r="K156" s="338"/>
      <c r="L156" s="338"/>
      <c r="M156" s="338"/>
      <c r="N156" s="338"/>
      <c r="O156" s="338"/>
      <c r="P156" s="338"/>
      <c r="Q156" s="338"/>
      <c r="R156" s="338"/>
      <c r="S156" s="338"/>
      <c r="T156" s="338">
        <f t="shared" si="11"/>
        <v>0</v>
      </c>
    </row>
    <row r="157" spans="1:20" ht="15">
      <c r="A157" s="323" t="s">
        <v>136</v>
      </c>
      <c r="B157" s="60" t="s">
        <v>131</v>
      </c>
      <c r="C157" s="338">
        <v>253000</v>
      </c>
      <c r="D157" s="338"/>
      <c r="E157" s="338"/>
      <c r="F157" s="338"/>
      <c r="G157" s="338"/>
      <c r="H157" s="338"/>
      <c r="I157" s="338"/>
      <c r="J157" s="338"/>
      <c r="K157" s="338"/>
      <c r="L157" s="338"/>
      <c r="M157" s="338"/>
      <c r="N157" s="338"/>
      <c r="O157" s="338"/>
      <c r="P157" s="338"/>
      <c r="Q157" s="338"/>
      <c r="R157" s="338"/>
      <c r="S157" s="338"/>
      <c r="T157" s="338">
        <f t="shared" si="11"/>
        <v>253000</v>
      </c>
    </row>
    <row r="158" spans="1:20" ht="15">
      <c r="A158" s="323" t="s">
        <v>137</v>
      </c>
      <c r="B158" s="60" t="s">
        <v>131</v>
      </c>
      <c r="C158" s="338"/>
      <c r="D158" s="338"/>
      <c r="E158" s="338"/>
      <c r="F158" s="338"/>
      <c r="G158" s="338"/>
      <c r="H158" s="338"/>
      <c r="I158" s="338"/>
      <c r="J158" s="338"/>
      <c r="K158" s="338"/>
      <c r="L158" s="338"/>
      <c r="M158" s="338"/>
      <c r="N158" s="338"/>
      <c r="O158" s="338"/>
      <c r="P158" s="338"/>
      <c r="Q158" s="338"/>
      <c r="R158" s="338"/>
      <c r="S158" s="338"/>
      <c r="T158" s="338">
        <f t="shared" si="11"/>
        <v>0</v>
      </c>
    </row>
    <row r="159" spans="1:20" ht="15">
      <c r="A159" s="324" t="s">
        <v>138</v>
      </c>
      <c r="B159" s="6" t="s">
        <v>139</v>
      </c>
      <c r="C159" s="338">
        <v>52496</v>
      </c>
      <c r="D159" s="338"/>
      <c r="E159" s="338"/>
      <c r="F159" s="338"/>
      <c r="G159" s="338"/>
      <c r="H159" s="338"/>
      <c r="I159" s="338"/>
      <c r="J159" s="338"/>
      <c r="K159" s="338"/>
      <c r="L159" s="338"/>
      <c r="M159" s="338"/>
      <c r="N159" s="338"/>
      <c r="O159" s="338"/>
      <c r="P159" s="338"/>
      <c r="Q159" s="338"/>
      <c r="R159" s="338">
        <v>5649215</v>
      </c>
      <c r="S159" s="338"/>
      <c r="T159" s="338">
        <f t="shared" si="11"/>
        <v>5701711</v>
      </c>
    </row>
    <row r="160" spans="1:20" ht="15">
      <c r="A160" s="324" t="s">
        <v>140</v>
      </c>
      <c r="B160" s="6" t="s">
        <v>141</v>
      </c>
      <c r="C160" s="338">
        <v>147770</v>
      </c>
      <c r="D160" s="338"/>
      <c r="E160" s="338"/>
      <c r="F160" s="338"/>
      <c r="G160" s="338"/>
      <c r="H160" s="338"/>
      <c r="I160" s="338"/>
      <c r="J160" s="338"/>
      <c r="K160" s="338">
        <v>646102</v>
      </c>
      <c r="L160" s="338"/>
      <c r="M160" s="338"/>
      <c r="N160" s="338"/>
      <c r="O160" s="338">
        <v>1439</v>
      </c>
      <c r="P160" s="338">
        <v>417948</v>
      </c>
      <c r="Q160" s="338">
        <v>197610</v>
      </c>
      <c r="R160" s="338">
        <v>1525260</v>
      </c>
      <c r="S160" s="338"/>
      <c r="T160" s="338">
        <f t="shared" si="11"/>
        <v>2936129</v>
      </c>
    </row>
    <row r="161" spans="1:20" ht="15">
      <c r="A161" s="324" t="s">
        <v>142</v>
      </c>
      <c r="B161" s="6" t="s">
        <v>143</v>
      </c>
      <c r="C161" s="338"/>
      <c r="D161" s="338"/>
      <c r="E161" s="338"/>
      <c r="F161" s="338"/>
      <c r="G161" s="338"/>
      <c r="H161" s="338"/>
      <c r="I161" s="338"/>
      <c r="J161" s="338"/>
      <c r="K161" s="338"/>
      <c r="L161" s="338"/>
      <c r="M161" s="338"/>
      <c r="N161" s="338"/>
      <c r="O161" s="338"/>
      <c r="P161" s="338"/>
      <c r="Q161" s="338"/>
      <c r="R161" s="338"/>
      <c r="S161" s="338"/>
      <c r="T161" s="338">
        <f t="shared" si="11"/>
        <v>0</v>
      </c>
    </row>
    <row r="162" spans="1:20" ht="15">
      <c r="A162" s="320" t="s">
        <v>438</v>
      </c>
      <c r="B162" s="6" t="s">
        <v>144</v>
      </c>
      <c r="C162" s="338">
        <v>31858</v>
      </c>
      <c r="D162" s="338"/>
      <c r="E162" s="338"/>
      <c r="F162" s="338"/>
      <c r="G162" s="338"/>
      <c r="H162" s="338"/>
      <c r="I162" s="338"/>
      <c r="J162" s="338"/>
      <c r="K162" s="338"/>
      <c r="L162" s="338"/>
      <c r="M162" s="338"/>
      <c r="N162" s="338"/>
      <c r="O162" s="338"/>
      <c r="P162" s="338"/>
      <c r="Q162" s="338">
        <v>11</v>
      </c>
      <c r="R162" s="338"/>
      <c r="S162" s="338"/>
      <c r="T162" s="338">
        <f t="shared" si="11"/>
        <v>31869</v>
      </c>
    </row>
    <row r="163" spans="1:20" ht="15">
      <c r="A163" s="325" t="s">
        <v>866</v>
      </c>
      <c r="B163" s="61" t="s">
        <v>144</v>
      </c>
      <c r="C163" s="338"/>
      <c r="D163" s="338"/>
      <c r="E163" s="338"/>
      <c r="F163" s="338"/>
      <c r="G163" s="338"/>
      <c r="H163" s="338"/>
      <c r="I163" s="338"/>
      <c r="J163" s="338"/>
      <c r="K163" s="338"/>
      <c r="L163" s="338"/>
      <c r="M163" s="338"/>
      <c r="N163" s="338"/>
      <c r="O163" s="338"/>
      <c r="P163" s="338"/>
      <c r="Q163" s="338"/>
      <c r="R163" s="338"/>
      <c r="S163" s="338"/>
      <c r="T163" s="338">
        <f t="shared" si="11"/>
        <v>0</v>
      </c>
    </row>
    <row r="164" spans="1:20" ht="15">
      <c r="A164" s="325" t="s">
        <v>145</v>
      </c>
      <c r="B164" s="61" t="s">
        <v>144</v>
      </c>
      <c r="C164" s="338"/>
      <c r="D164" s="338"/>
      <c r="E164" s="338"/>
      <c r="F164" s="338"/>
      <c r="G164" s="338"/>
      <c r="H164" s="338"/>
      <c r="I164" s="338"/>
      <c r="J164" s="338"/>
      <c r="K164" s="338"/>
      <c r="L164" s="338"/>
      <c r="M164" s="338"/>
      <c r="N164" s="338"/>
      <c r="O164" s="338"/>
      <c r="P164" s="338"/>
      <c r="Q164" s="338"/>
      <c r="R164" s="338"/>
      <c r="S164" s="338"/>
      <c r="T164" s="338">
        <f t="shared" si="11"/>
        <v>0</v>
      </c>
    </row>
    <row r="165" spans="1:20" ht="15">
      <c r="A165" s="325" t="s">
        <v>439</v>
      </c>
      <c r="B165" s="61" t="s">
        <v>144</v>
      </c>
      <c r="C165" s="338"/>
      <c r="D165" s="338"/>
      <c r="E165" s="338"/>
      <c r="F165" s="338"/>
      <c r="G165" s="338"/>
      <c r="H165" s="338"/>
      <c r="I165" s="338"/>
      <c r="J165" s="338"/>
      <c r="K165" s="338"/>
      <c r="L165" s="338"/>
      <c r="M165" s="338"/>
      <c r="N165" s="338"/>
      <c r="O165" s="338"/>
      <c r="P165" s="338"/>
      <c r="Q165" s="338"/>
      <c r="R165" s="338"/>
      <c r="S165" s="338"/>
      <c r="T165" s="338">
        <f t="shared" si="11"/>
        <v>0</v>
      </c>
    </row>
    <row r="166" spans="1:20" ht="15">
      <c r="A166" s="326" t="s">
        <v>984</v>
      </c>
      <c r="B166" s="6" t="s">
        <v>146</v>
      </c>
      <c r="C166" s="338"/>
      <c r="D166" s="338"/>
      <c r="E166" s="338"/>
      <c r="F166" s="338"/>
      <c r="G166" s="338"/>
      <c r="H166" s="338"/>
      <c r="I166" s="338"/>
      <c r="J166" s="338"/>
      <c r="K166" s="338"/>
      <c r="L166" s="338"/>
      <c r="M166" s="338"/>
      <c r="N166" s="338"/>
      <c r="O166" s="338"/>
      <c r="P166" s="338"/>
      <c r="Q166" s="338"/>
      <c r="R166" s="338"/>
      <c r="S166" s="338"/>
      <c r="T166" s="338">
        <f t="shared" si="11"/>
        <v>0</v>
      </c>
    </row>
    <row r="167" spans="1:20" ht="15">
      <c r="A167" s="323" t="s">
        <v>147</v>
      </c>
      <c r="B167" s="61" t="s">
        <v>146</v>
      </c>
      <c r="C167" s="338"/>
      <c r="D167" s="338"/>
      <c r="E167" s="338"/>
      <c r="F167" s="338"/>
      <c r="G167" s="338"/>
      <c r="H167" s="338"/>
      <c r="I167" s="338"/>
      <c r="J167" s="338"/>
      <c r="K167" s="338"/>
      <c r="L167" s="338"/>
      <c r="M167" s="338"/>
      <c r="N167" s="338"/>
      <c r="O167" s="338"/>
      <c r="P167" s="338"/>
      <c r="Q167" s="338"/>
      <c r="R167" s="338"/>
      <c r="S167" s="338"/>
      <c r="T167" s="338">
        <f t="shared" si="11"/>
        <v>0</v>
      </c>
    </row>
    <row r="168" spans="1:20" ht="15">
      <c r="A168" s="323" t="s">
        <v>148</v>
      </c>
      <c r="B168" s="61" t="s">
        <v>146</v>
      </c>
      <c r="C168" s="338"/>
      <c r="D168" s="338"/>
      <c r="E168" s="338"/>
      <c r="F168" s="338"/>
      <c r="G168" s="338"/>
      <c r="H168" s="338"/>
      <c r="I168" s="338"/>
      <c r="J168" s="338"/>
      <c r="K168" s="338"/>
      <c r="L168" s="338"/>
      <c r="M168" s="338"/>
      <c r="N168" s="338"/>
      <c r="O168" s="338"/>
      <c r="P168" s="338"/>
      <c r="Q168" s="338"/>
      <c r="R168" s="338"/>
      <c r="S168" s="338"/>
      <c r="T168" s="338">
        <f t="shared" si="11"/>
        <v>0</v>
      </c>
    </row>
    <row r="169" spans="1:20" ht="15">
      <c r="A169" s="323" t="s">
        <v>149</v>
      </c>
      <c r="B169" s="61" t="s">
        <v>146</v>
      </c>
      <c r="C169" s="338"/>
      <c r="D169" s="338"/>
      <c r="E169" s="338"/>
      <c r="F169" s="338"/>
      <c r="G169" s="338"/>
      <c r="H169" s="338"/>
      <c r="I169" s="338"/>
      <c r="J169" s="338"/>
      <c r="K169" s="338"/>
      <c r="L169" s="338"/>
      <c r="M169" s="338"/>
      <c r="N169" s="338"/>
      <c r="O169" s="338"/>
      <c r="P169" s="338"/>
      <c r="Q169" s="338"/>
      <c r="R169" s="338"/>
      <c r="S169" s="338"/>
      <c r="T169" s="338">
        <f t="shared" si="11"/>
        <v>0</v>
      </c>
    </row>
    <row r="170" spans="1:20" ht="15">
      <c r="A170" s="323" t="s">
        <v>150</v>
      </c>
      <c r="B170" s="61" t="s">
        <v>146</v>
      </c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>
        <f t="shared" si="11"/>
        <v>0</v>
      </c>
    </row>
    <row r="171" spans="1:20" ht="15">
      <c r="A171" s="327" t="s">
        <v>1017</v>
      </c>
      <c r="B171" s="186" t="s">
        <v>151</v>
      </c>
      <c r="C171" s="338"/>
      <c r="D171" s="338"/>
      <c r="E171" s="338"/>
      <c r="F171" s="338"/>
      <c r="G171" s="338"/>
      <c r="H171" s="338"/>
      <c r="I171" s="338"/>
      <c r="J171" s="338"/>
      <c r="K171" s="338"/>
      <c r="L171" s="338"/>
      <c r="M171" s="338"/>
      <c r="N171" s="338"/>
      <c r="O171" s="338"/>
      <c r="P171" s="338"/>
      <c r="Q171" s="338"/>
      <c r="R171" s="338"/>
      <c r="S171" s="338"/>
      <c r="T171" s="338">
        <f t="shared" si="11"/>
        <v>0</v>
      </c>
    </row>
    <row r="172" spans="1:20" ht="15">
      <c r="A172" s="320" t="s">
        <v>440</v>
      </c>
      <c r="B172" s="6" t="s">
        <v>974</v>
      </c>
      <c r="C172" s="338">
        <v>1352714</v>
      </c>
      <c r="D172" s="338"/>
      <c r="E172" s="338"/>
      <c r="F172" s="338"/>
      <c r="G172" s="338"/>
      <c r="H172" s="338"/>
      <c r="I172" s="338"/>
      <c r="J172" s="338"/>
      <c r="K172" s="338">
        <v>28350</v>
      </c>
      <c r="L172" s="338"/>
      <c r="M172" s="338"/>
      <c r="N172" s="338"/>
      <c r="O172" s="338">
        <v>50685</v>
      </c>
      <c r="P172" s="338"/>
      <c r="Q172" s="338">
        <v>1929977</v>
      </c>
      <c r="R172" s="338"/>
      <c r="S172" s="338"/>
      <c r="T172" s="338">
        <f t="shared" si="11"/>
        <v>3361726</v>
      </c>
    </row>
    <row r="173" spans="1:20" ht="15">
      <c r="A173" s="325" t="s">
        <v>152</v>
      </c>
      <c r="B173" s="61" t="s">
        <v>974</v>
      </c>
      <c r="C173" s="338"/>
      <c r="D173" s="338"/>
      <c r="E173" s="338"/>
      <c r="F173" s="338"/>
      <c r="G173" s="338"/>
      <c r="H173" s="338"/>
      <c r="I173" s="338"/>
      <c r="J173" s="338"/>
      <c r="K173" s="338"/>
      <c r="L173" s="338"/>
      <c r="M173" s="338"/>
      <c r="N173" s="338"/>
      <c r="O173" s="338"/>
      <c r="P173" s="338"/>
      <c r="Q173" s="338"/>
      <c r="R173" s="338"/>
      <c r="S173" s="338"/>
      <c r="T173" s="338">
        <f t="shared" si="11"/>
        <v>0</v>
      </c>
    </row>
    <row r="174" spans="1:20" ht="40.5" customHeight="1">
      <c r="A174" s="323" t="s">
        <v>153</v>
      </c>
      <c r="B174" s="61" t="s">
        <v>974</v>
      </c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>
        <f t="shared" si="11"/>
        <v>0</v>
      </c>
    </row>
    <row r="175" spans="1:20" ht="15">
      <c r="A175" s="323" t="s">
        <v>1021</v>
      </c>
      <c r="B175" s="61" t="s">
        <v>974</v>
      </c>
      <c r="C175" s="338">
        <v>1326343</v>
      </c>
      <c r="D175" s="338"/>
      <c r="E175" s="338"/>
      <c r="F175" s="338"/>
      <c r="G175" s="338"/>
      <c r="H175" s="338"/>
      <c r="I175" s="338"/>
      <c r="J175" s="338"/>
      <c r="K175" s="338"/>
      <c r="L175" s="338"/>
      <c r="M175" s="338"/>
      <c r="N175" s="338"/>
      <c r="O175" s="338">
        <v>50685</v>
      </c>
      <c r="P175" s="338"/>
      <c r="Q175" s="338">
        <v>1925171</v>
      </c>
      <c r="R175" s="338"/>
      <c r="S175" s="338"/>
      <c r="T175" s="338">
        <f t="shared" si="11"/>
        <v>3302199</v>
      </c>
    </row>
    <row r="176" spans="1:20" ht="15">
      <c r="A176" s="322" t="s">
        <v>441</v>
      </c>
      <c r="B176" s="12" t="s">
        <v>154</v>
      </c>
      <c r="C176" s="270">
        <f>SUM(C159+C172+C171+C166+C162+C160+C152+C150+C147+C146)</f>
        <v>5284370</v>
      </c>
      <c r="D176" s="270">
        <f>D146+D147+D150+D152+D159+D160+D161+D162+D166+D172</f>
        <v>0</v>
      </c>
      <c r="E176" s="270">
        <f>E146+E147+E150+E152+E159+E160+E161+E162+E166+E172</f>
        <v>0</v>
      </c>
      <c r="F176" s="270">
        <f>F146+F147+F150+F152+F159+F160+F161+F162+F166+F172</f>
        <v>0</v>
      </c>
      <c r="G176" s="270">
        <v>81000</v>
      </c>
      <c r="H176" s="270">
        <f aca="true" t="shared" si="12" ref="H176:R176">H146+H147+H150+H152+H159+H160+H161+H162+H166+H172</f>
        <v>0</v>
      </c>
      <c r="I176" s="270">
        <f t="shared" si="12"/>
        <v>0</v>
      </c>
      <c r="J176" s="270">
        <f t="shared" si="12"/>
        <v>0</v>
      </c>
      <c r="K176" s="270">
        <f t="shared" si="12"/>
        <v>34765358</v>
      </c>
      <c r="L176" s="270">
        <f t="shared" si="12"/>
        <v>0</v>
      </c>
      <c r="M176" s="270">
        <f t="shared" si="12"/>
        <v>0</v>
      </c>
      <c r="N176" s="270">
        <f t="shared" si="12"/>
        <v>0</v>
      </c>
      <c r="O176" s="270">
        <f t="shared" si="12"/>
        <v>112780</v>
      </c>
      <c r="P176" s="270">
        <f t="shared" si="12"/>
        <v>2118260</v>
      </c>
      <c r="Q176" s="270">
        <f t="shared" si="12"/>
        <v>12168403</v>
      </c>
      <c r="R176" s="270">
        <f t="shared" si="12"/>
        <v>7174475</v>
      </c>
      <c r="S176" s="270"/>
      <c r="T176" s="270">
        <f>T146+T147+T150+T152+T159+T160+T161+T162+T166+T172</f>
        <v>61704646</v>
      </c>
    </row>
    <row r="177" spans="1:20" ht="15">
      <c r="A177" s="322" t="s">
        <v>442</v>
      </c>
      <c r="B177" s="10" t="s">
        <v>155</v>
      </c>
      <c r="C177" s="338"/>
      <c r="D177" s="338"/>
      <c r="E177" s="338"/>
      <c r="F177" s="338"/>
      <c r="G177" s="338"/>
      <c r="H177" s="338"/>
      <c r="I177" s="338"/>
      <c r="J177" s="338"/>
      <c r="K177" s="338"/>
      <c r="L177" s="338"/>
      <c r="M177" s="338"/>
      <c r="N177" s="338"/>
      <c r="O177" s="338"/>
      <c r="P177" s="338"/>
      <c r="Q177" s="338"/>
      <c r="R177" s="338"/>
      <c r="S177" s="338"/>
      <c r="T177" s="338">
        <f aca="true" t="shared" si="13" ref="T177:T184">SUM(C177:S177)</f>
        <v>0</v>
      </c>
    </row>
    <row r="178" spans="1:20" ht="15">
      <c r="A178" s="323" t="s">
        <v>156</v>
      </c>
      <c r="B178" s="61" t="s">
        <v>155</v>
      </c>
      <c r="C178" s="338"/>
      <c r="D178" s="338"/>
      <c r="E178" s="338"/>
      <c r="F178" s="338"/>
      <c r="G178" s="338"/>
      <c r="H178" s="338"/>
      <c r="I178" s="338"/>
      <c r="J178" s="338"/>
      <c r="K178" s="338"/>
      <c r="L178" s="338"/>
      <c r="M178" s="338"/>
      <c r="N178" s="338"/>
      <c r="O178" s="338"/>
      <c r="P178" s="338"/>
      <c r="Q178" s="338"/>
      <c r="R178" s="338"/>
      <c r="S178" s="338"/>
      <c r="T178" s="338">
        <f t="shared" si="13"/>
        <v>0</v>
      </c>
    </row>
    <row r="179" spans="1:20" ht="15">
      <c r="A179" s="322" t="s">
        <v>443</v>
      </c>
      <c r="B179" s="10" t="s">
        <v>157</v>
      </c>
      <c r="C179" s="338"/>
      <c r="D179" s="338"/>
      <c r="E179" s="338"/>
      <c r="F179" s="338"/>
      <c r="G179" s="338"/>
      <c r="H179" s="338"/>
      <c r="I179" s="338"/>
      <c r="J179" s="338"/>
      <c r="K179" s="338">
        <v>62783739</v>
      </c>
      <c r="L179" s="338"/>
      <c r="M179" s="338"/>
      <c r="N179" s="338"/>
      <c r="O179" s="338"/>
      <c r="P179" s="338"/>
      <c r="Q179" s="338"/>
      <c r="R179" s="338"/>
      <c r="S179" s="338"/>
      <c r="T179" s="338">
        <f t="shared" si="13"/>
        <v>62783739</v>
      </c>
    </row>
    <row r="180" spans="1:20" ht="15">
      <c r="A180" s="323" t="s">
        <v>158</v>
      </c>
      <c r="B180" s="61" t="s">
        <v>157</v>
      </c>
      <c r="C180" s="338"/>
      <c r="D180" s="338"/>
      <c r="E180" s="338"/>
      <c r="F180" s="338"/>
      <c r="G180" s="338"/>
      <c r="H180" s="338"/>
      <c r="I180" s="338"/>
      <c r="J180" s="338"/>
      <c r="K180" s="338">
        <v>341460</v>
      </c>
      <c r="L180" s="338"/>
      <c r="M180" s="338"/>
      <c r="N180" s="338"/>
      <c r="O180" s="338"/>
      <c r="P180" s="338"/>
      <c r="Q180" s="338"/>
      <c r="R180" s="338"/>
      <c r="S180" s="338"/>
      <c r="T180" s="338">
        <f t="shared" si="13"/>
        <v>341460</v>
      </c>
    </row>
    <row r="181" spans="1:20" ht="15">
      <c r="A181" s="322" t="s">
        <v>159</v>
      </c>
      <c r="B181" s="10" t="s">
        <v>160</v>
      </c>
      <c r="C181" s="338"/>
      <c r="D181" s="338"/>
      <c r="E181" s="338"/>
      <c r="F181" s="338"/>
      <c r="G181" s="338"/>
      <c r="H181" s="338"/>
      <c r="I181" s="338"/>
      <c r="J181" s="338"/>
      <c r="K181" s="338"/>
      <c r="L181" s="338"/>
      <c r="M181" s="338"/>
      <c r="N181" s="338"/>
      <c r="O181" s="338"/>
      <c r="P181" s="338"/>
      <c r="Q181" s="338"/>
      <c r="R181" s="338"/>
      <c r="S181" s="338"/>
      <c r="T181" s="338">
        <f t="shared" si="13"/>
        <v>0</v>
      </c>
    </row>
    <row r="182" spans="1:20" ht="15">
      <c r="A182" s="322" t="s">
        <v>444</v>
      </c>
      <c r="B182" s="10" t="s">
        <v>161</v>
      </c>
      <c r="C182" s="338"/>
      <c r="D182" s="338"/>
      <c r="E182" s="338"/>
      <c r="F182" s="338"/>
      <c r="G182" s="338"/>
      <c r="H182" s="338"/>
      <c r="I182" s="338"/>
      <c r="J182" s="338"/>
      <c r="K182" s="338"/>
      <c r="L182" s="338"/>
      <c r="M182" s="338"/>
      <c r="N182" s="338"/>
      <c r="O182" s="338"/>
      <c r="P182" s="338"/>
      <c r="Q182" s="338"/>
      <c r="R182" s="338"/>
      <c r="S182" s="338"/>
      <c r="T182" s="338">
        <f t="shared" si="13"/>
        <v>0</v>
      </c>
    </row>
    <row r="183" spans="1:20" ht="15">
      <c r="A183" s="323" t="s">
        <v>162</v>
      </c>
      <c r="B183" s="61" t="s">
        <v>161</v>
      </c>
      <c r="C183" s="338"/>
      <c r="D183" s="338"/>
      <c r="E183" s="338"/>
      <c r="F183" s="338"/>
      <c r="G183" s="338"/>
      <c r="H183" s="338"/>
      <c r="I183" s="338"/>
      <c r="J183" s="338"/>
      <c r="K183" s="338"/>
      <c r="L183" s="338"/>
      <c r="M183" s="338"/>
      <c r="N183" s="338"/>
      <c r="O183" s="338"/>
      <c r="P183" s="338"/>
      <c r="Q183" s="338"/>
      <c r="R183" s="338"/>
      <c r="S183" s="338"/>
      <c r="T183" s="338">
        <f t="shared" si="13"/>
        <v>0</v>
      </c>
    </row>
    <row r="184" spans="1:20" ht="15">
      <c r="A184" s="322" t="s">
        <v>163</v>
      </c>
      <c r="B184" s="10" t="s">
        <v>164</v>
      </c>
      <c r="C184" s="338"/>
      <c r="D184" s="338"/>
      <c r="E184" s="338"/>
      <c r="F184" s="338"/>
      <c r="G184" s="338"/>
      <c r="H184" s="338"/>
      <c r="I184" s="338"/>
      <c r="J184" s="338"/>
      <c r="K184" s="338"/>
      <c r="L184" s="338"/>
      <c r="M184" s="338"/>
      <c r="N184" s="338"/>
      <c r="O184" s="338"/>
      <c r="P184" s="338"/>
      <c r="Q184" s="338"/>
      <c r="R184" s="338"/>
      <c r="S184" s="338"/>
      <c r="T184" s="338">
        <f t="shared" si="13"/>
        <v>0</v>
      </c>
    </row>
    <row r="185" spans="1:20" ht="15">
      <c r="A185" s="319" t="s">
        <v>399</v>
      </c>
      <c r="B185" s="12" t="s">
        <v>165</v>
      </c>
      <c r="C185" s="338">
        <f>C177+C179+C181+C182+C184</f>
        <v>0</v>
      </c>
      <c r="D185" s="338">
        <f>D177+D179+D181+D182+D184</f>
        <v>0</v>
      </c>
      <c r="E185" s="338">
        <f>E177+E179+E181+E182+E184</f>
        <v>0</v>
      </c>
      <c r="F185" s="338">
        <f>F177+F179+F181+F182+F184</f>
        <v>0</v>
      </c>
      <c r="G185" s="338"/>
      <c r="H185" s="338">
        <f>H177+H179+H181+H182+H184</f>
        <v>0</v>
      </c>
      <c r="I185" s="338">
        <f aca="true" t="shared" si="14" ref="I185:T185">I177+I179+I181+I182+I184</f>
        <v>0</v>
      </c>
      <c r="J185" s="338">
        <f t="shared" si="14"/>
        <v>0</v>
      </c>
      <c r="K185" s="338">
        <f t="shared" si="14"/>
        <v>62783739</v>
      </c>
      <c r="L185" s="338"/>
      <c r="M185" s="338">
        <f t="shared" si="14"/>
        <v>0</v>
      </c>
      <c r="N185" s="338">
        <f t="shared" si="14"/>
        <v>0</v>
      </c>
      <c r="O185" s="338">
        <f t="shared" si="14"/>
        <v>0</v>
      </c>
      <c r="P185" s="338">
        <f t="shared" si="14"/>
        <v>0</v>
      </c>
      <c r="Q185" s="338">
        <f t="shared" si="14"/>
        <v>0</v>
      </c>
      <c r="R185" s="338">
        <f t="shared" si="14"/>
        <v>0</v>
      </c>
      <c r="S185" s="338"/>
      <c r="T185" s="338">
        <f t="shared" si="14"/>
        <v>62783739</v>
      </c>
    </row>
    <row r="186" spans="1:20" ht="25.5" customHeight="1">
      <c r="A186" s="322" t="s">
        <v>166</v>
      </c>
      <c r="B186" s="10" t="s">
        <v>167</v>
      </c>
      <c r="C186" s="338"/>
      <c r="D186" s="338"/>
      <c r="E186" s="338"/>
      <c r="F186" s="338"/>
      <c r="G186" s="338"/>
      <c r="H186" s="338"/>
      <c r="I186" s="338"/>
      <c r="J186" s="338"/>
      <c r="K186" s="338"/>
      <c r="L186" s="338"/>
      <c r="M186" s="338"/>
      <c r="N186" s="338"/>
      <c r="O186" s="338"/>
      <c r="P186" s="338"/>
      <c r="Q186" s="338"/>
      <c r="R186" s="338"/>
      <c r="S186" s="338"/>
      <c r="T186" s="338">
        <f aca="true" t="shared" si="15" ref="T186:T196">SUM(C186:S186)</f>
        <v>0</v>
      </c>
    </row>
    <row r="187" spans="1:20" ht="15">
      <c r="A187" s="320" t="s">
        <v>515</v>
      </c>
      <c r="B187" s="5" t="s">
        <v>977</v>
      </c>
      <c r="C187" s="338"/>
      <c r="D187" s="338"/>
      <c r="E187" s="338"/>
      <c r="F187" s="338"/>
      <c r="G187" s="338"/>
      <c r="H187" s="338"/>
      <c r="I187" s="338"/>
      <c r="J187" s="338"/>
      <c r="K187" s="338"/>
      <c r="L187" s="338"/>
      <c r="M187" s="338"/>
      <c r="N187" s="338"/>
      <c r="O187" s="338"/>
      <c r="P187" s="338"/>
      <c r="Q187" s="338"/>
      <c r="R187" s="338"/>
      <c r="S187" s="338"/>
      <c r="T187" s="338">
        <f t="shared" si="15"/>
        <v>0</v>
      </c>
    </row>
    <row r="188" spans="1:20" ht="15">
      <c r="A188" s="320" t="s">
        <v>516</v>
      </c>
      <c r="B188" s="5" t="s">
        <v>977</v>
      </c>
      <c r="C188" s="338"/>
      <c r="D188" s="338"/>
      <c r="E188" s="338"/>
      <c r="F188" s="338"/>
      <c r="G188" s="338"/>
      <c r="H188" s="338"/>
      <c r="I188" s="338"/>
      <c r="J188" s="338"/>
      <c r="K188" s="338">
        <v>1500000</v>
      </c>
      <c r="L188" s="338"/>
      <c r="M188" s="338"/>
      <c r="N188" s="338"/>
      <c r="O188" s="338"/>
      <c r="P188" s="338"/>
      <c r="Q188" s="338"/>
      <c r="R188" s="338"/>
      <c r="S188" s="338"/>
      <c r="T188" s="338">
        <f t="shared" si="15"/>
        <v>1500000</v>
      </c>
    </row>
    <row r="189" spans="1:20" ht="15">
      <c r="A189" s="320" t="s">
        <v>524</v>
      </c>
      <c r="B189" s="5" t="s">
        <v>977</v>
      </c>
      <c r="C189" s="338"/>
      <c r="D189" s="338"/>
      <c r="E189" s="338"/>
      <c r="F189" s="338"/>
      <c r="G189" s="338"/>
      <c r="H189" s="338"/>
      <c r="I189" s="338"/>
      <c r="J189" s="338"/>
      <c r="K189" s="338"/>
      <c r="L189" s="338"/>
      <c r="M189" s="338"/>
      <c r="N189" s="338"/>
      <c r="O189" s="338"/>
      <c r="P189" s="338"/>
      <c r="Q189" s="338"/>
      <c r="R189" s="338"/>
      <c r="S189" s="338"/>
      <c r="T189" s="338">
        <f t="shared" si="15"/>
        <v>0</v>
      </c>
    </row>
    <row r="190" spans="1:20" ht="15">
      <c r="A190" s="318" t="s">
        <v>523</v>
      </c>
      <c r="B190" s="5" t="s">
        <v>977</v>
      </c>
      <c r="C190" s="338"/>
      <c r="D190" s="338"/>
      <c r="E190" s="338"/>
      <c r="F190" s="338"/>
      <c r="G190" s="338"/>
      <c r="H190" s="338"/>
      <c r="I190" s="338"/>
      <c r="J190" s="338"/>
      <c r="K190" s="338"/>
      <c r="L190" s="338"/>
      <c r="M190" s="338"/>
      <c r="N190" s="338"/>
      <c r="O190" s="338"/>
      <c r="P190" s="338"/>
      <c r="Q190" s="338"/>
      <c r="R190" s="338"/>
      <c r="S190" s="338"/>
      <c r="T190" s="338">
        <f t="shared" si="15"/>
        <v>0</v>
      </c>
    </row>
    <row r="191" spans="1:20" ht="15">
      <c r="A191" s="318" t="s">
        <v>522</v>
      </c>
      <c r="B191" s="5" t="s">
        <v>977</v>
      </c>
      <c r="C191" s="338"/>
      <c r="D191" s="338"/>
      <c r="E191" s="338"/>
      <c r="F191" s="338"/>
      <c r="G191" s="338"/>
      <c r="H191" s="338"/>
      <c r="I191" s="338"/>
      <c r="J191" s="338"/>
      <c r="K191" s="338"/>
      <c r="L191" s="338"/>
      <c r="M191" s="338"/>
      <c r="N191" s="338"/>
      <c r="O191" s="338"/>
      <c r="P191" s="338"/>
      <c r="Q191" s="338"/>
      <c r="R191" s="338"/>
      <c r="S191" s="338"/>
      <c r="T191" s="338">
        <f t="shared" si="15"/>
        <v>0</v>
      </c>
    </row>
    <row r="192" spans="1:20" ht="15">
      <c r="A192" s="318" t="s">
        <v>521</v>
      </c>
      <c r="B192" s="5" t="s">
        <v>977</v>
      </c>
      <c r="C192" s="338"/>
      <c r="D192" s="338"/>
      <c r="E192" s="338"/>
      <c r="F192" s="338"/>
      <c r="G192" s="338"/>
      <c r="H192" s="338"/>
      <c r="I192" s="338"/>
      <c r="J192" s="338"/>
      <c r="K192" s="338">
        <v>2000000</v>
      </c>
      <c r="L192" s="338"/>
      <c r="M192" s="338"/>
      <c r="N192" s="338"/>
      <c r="O192" s="338"/>
      <c r="P192" s="338"/>
      <c r="Q192" s="338"/>
      <c r="R192" s="338"/>
      <c r="S192" s="338"/>
      <c r="T192" s="338">
        <f t="shared" si="15"/>
        <v>2000000</v>
      </c>
    </row>
    <row r="193" spans="1:20" ht="15">
      <c r="A193" s="320" t="s">
        <v>520</v>
      </c>
      <c r="B193" s="5" t="s">
        <v>977</v>
      </c>
      <c r="C193" s="338"/>
      <c r="D193" s="338"/>
      <c r="E193" s="338"/>
      <c r="F193" s="338"/>
      <c r="G193" s="338"/>
      <c r="H193" s="338"/>
      <c r="I193" s="338"/>
      <c r="J193" s="338"/>
      <c r="K193" s="338"/>
      <c r="L193" s="338"/>
      <c r="M193" s="338"/>
      <c r="N193" s="338"/>
      <c r="O193" s="338"/>
      <c r="P193" s="338"/>
      <c r="Q193" s="338"/>
      <c r="R193" s="338"/>
      <c r="S193" s="338"/>
      <c r="T193" s="338">
        <f t="shared" si="15"/>
        <v>0</v>
      </c>
    </row>
    <row r="194" spans="1:20" ht="15">
      <c r="A194" s="320" t="s">
        <v>525</v>
      </c>
      <c r="B194" s="5" t="s">
        <v>977</v>
      </c>
      <c r="C194" s="338"/>
      <c r="D194" s="338"/>
      <c r="E194" s="338"/>
      <c r="F194" s="338"/>
      <c r="G194" s="338"/>
      <c r="H194" s="338"/>
      <c r="I194" s="338"/>
      <c r="J194" s="338"/>
      <c r="K194" s="338"/>
      <c r="L194" s="338"/>
      <c r="M194" s="338"/>
      <c r="N194" s="338"/>
      <c r="O194" s="338"/>
      <c r="P194" s="338"/>
      <c r="Q194" s="338"/>
      <c r="R194" s="338"/>
      <c r="S194" s="338"/>
      <c r="T194" s="338">
        <f t="shared" si="15"/>
        <v>0</v>
      </c>
    </row>
    <row r="195" spans="1:20" ht="15">
      <c r="A195" s="320" t="s">
        <v>517</v>
      </c>
      <c r="B195" s="5" t="s">
        <v>977</v>
      </c>
      <c r="C195" s="338"/>
      <c r="D195" s="338"/>
      <c r="E195" s="338"/>
      <c r="F195" s="338"/>
      <c r="G195" s="338"/>
      <c r="H195" s="338"/>
      <c r="I195" s="338"/>
      <c r="J195" s="338"/>
      <c r="K195" s="338"/>
      <c r="L195" s="338"/>
      <c r="M195" s="338"/>
      <c r="N195" s="338"/>
      <c r="O195" s="338"/>
      <c r="P195" s="338"/>
      <c r="Q195" s="338"/>
      <c r="R195" s="338"/>
      <c r="S195" s="338"/>
      <c r="T195" s="338">
        <f t="shared" si="15"/>
        <v>0</v>
      </c>
    </row>
    <row r="196" spans="1:20" ht="15">
      <c r="A196" s="320" t="s">
        <v>518</v>
      </c>
      <c r="B196" s="5" t="s">
        <v>977</v>
      </c>
      <c r="C196" s="338"/>
      <c r="D196" s="338"/>
      <c r="E196" s="338"/>
      <c r="F196" s="338"/>
      <c r="G196" s="338"/>
      <c r="H196" s="338"/>
      <c r="I196" s="338"/>
      <c r="J196" s="338"/>
      <c r="K196" s="338"/>
      <c r="L196" s="338"/>
      <c r="M196" s="338"/>
      <c r="N196" s="338"/>
      <c r="O196" s="338"/>
      <c r="P196" s="338"/>
      <c r="Q196" s="338"/>
      <c r="R196" s="338"/>
      <c r="S196" s="338"/>
      <c r="T196" s="338">
        <f t="shared" si="15"/>
        <v>0</v>
      </c>
    </row>
    <row r="197" spans="1:20" ht="25.5" customHeight="1">
      <c r="A197" s="319" t="s">
        <v>445</v>
      </c>
      <c r="B197" s="10" t="s">
        <v>977</v>
      </c>
      <c r="C197" s="338">
        <f>SUM(C187:C196)</f>
        <v>0</v>
      </c>
      <c r="D197" s="338">
        <f aca="true" t="shared" si="16" ref="D197:T197">SUM(D187:D196)</f>
        <v>0</v>
      </c>
      <c r="E197" s="338">
        <f t="shared" si="16"/>
        <v>0</v>
      </c>
      <c r="F197" s="338">
        <f t="shared" si="16"/>
        <v>0</v>
      </c>
      <c r="G197" s="338">
        <f t="shared" si="16"/>
        <v>0</v>
      </c>
      <c r="H197" s="338">
        <f t="shared" si="16"/>
        <v>0</v>
      </c>
      <c r="I197" s="338">
        <f t="shared" si="16"/>
        <v>0</v>
      </c>
      <c r="J197" s="338">
        <f t="shared" si="16"/>
        <v>0</v>
      </c>
      <c r="K197" s="338">
        <f t="shared" si="16"/>
        <v>3500000</v>
      </c>
      <c r="L197" s="338"/>
      <c r="M197" s="338">
        <f t="shared" si="16"/>
        <v>0</v>
      </c>
      <c r="N197" s="338">
        <f t="shared" si="16"/>
        <v>0</v>
      </c>
      <c r="O197" s="338">
        <f t="shared" si="16"/>
        <v>0</v>
      </c>
      <c r="P197" s="338">
        <f t="shared" si="16"/>
        <v>0</v>
      </c>
      <c r="Q197" s="338">
        <f t="shared" si="16"/>
        <v>0</v>
      </c>
      <c r="R197" s="338">
        <f t="shared" si="16"/>
        <v>0</v>
      </c>
      <c r="S197" s="338"/>
      <c r="T197" s="338">
        <f t="shared" si="16"/>
        <v>3500000</v>
      </c>
    </row>
    <row r="198" spans="1:20" ht="15">
      <c r="A198" s="320" t="s">
        <v>515</v>
      </c>
      <c r="B198" s="5" t="s">
        <v>975</v>
      </c>
      <c r="C198" s="338"/>
      <c r="D198" s="338"/>
      <c r="E198" s="338"/>
      <c r="F198" s="338"/>
      <c r="G198" s="338"/>
      <c r="H198" s="338"/>
      <c r="I198" s="338"/>
      <c r="J198" s="338"/>
      <c r="K198" s="338"/>
      <c r="L198" s="338"/>
      <c r="M198" s="338"/>
      <c r="N198" s="338"/>
      <c r="O198" s="338"/>
      <c r="P198" s="338"/>
      <c r="Q198" s="338"/>
      <c r="R198" s="338"/>
      <c r="S198" s="338"/>
      <c r="T198" s="338">
        <f aca="true" t="shared" si="17" ref="T198:T207">SUM(C198:S198)</f>
        <v>0</v>
      </c>
    </row>
    <row r="199" spans="1:20" ht="15">
      <c r="A199" s="320" t="s">
        <v>516</v>
      </c>
      <c r="B199" s="5" t="s">
        <v>975</v>
      </c>
      <c r="C199" s="338"/>
      <c r="D199" s="338"/>
      <c r="E199" s="338"/>
      <c r="F199" s="338"/>
      <c r="G199" s="338"/>
      <c r="H199" s="338"/>
      <c r="I199" s="338"/>
      <c r="J199" s="338"/>
      <c r="K199" s="338"/>
      <c r="L199" s="338"/>
      <c r="M199" s="338"/>
      <c r="N199" s="338"/>
      <c r="O199" s="338"/>
      <c r="P199" s="338"/>
      <c r="Q199" s="338"/>
      <c r="R199" s="338"/>
      <c r="S199" s="338"/>
      <c r="T199" s="338">
        <f t="shared" si="17"/>
        <v>0</v>
      </c>
    </row>
    <row r="200" spans="1:20" ht="15">
      <c r="A200" s="320" t="s">
        <v>524</v>
      </c>
      <c r="B200" s="5" t="s">
        <v>975</v>
      </c>
      <c r="C200" s="338"/>
      <c r="D200" s="338"/>
      <c r="E200" s="338"/>
      <c r="F200" s="338"/>
      <c r="G200" s="338"/>
      <c r="H200" s="338"/>
      <c r="I200" s="338"/>
      <c r="J200" s="338"/>
      <c r="K200" s="338"/>
      <c r="L200" s="338"/>
      <c r="M200" s="338"/>
      <c r="N200" s="338"/>
      <c r="O200" s="338"/>
      <c r="P200" s="338"/>
      <c r="Q200" s="338"/>
      <c r="R200" s="338"/>
      <c r="S200" s="338"/>
      <c r="T200" s="338">
        <f t="shared" si="17"/>
        <v>0</v>
      </c>
    </row>
    <row r="201" spans="1:20" ht="15">
      <c r="A201" s="318" t="s">
        <v>523</v>
      </c>
      <c r="B201" s="5" t="s">
        <v>975</v>
      </c>
      <c r="C201" s="338"/>
      <c r="D201" s="338"/>
      <c r="E201" s="338"/>
      <c r="F201" s="338"/>
      <c r="G201" s="338"/>
      <c r="H201" s="338"/>
      <c r="I201" s="338"/>
      <c r="J201" s="338"/>
      <c r="K201" s="338"/>
      <c r="L201" s="338"/>
      <c r="M201" s="338"/>
      <c r="N201" s="338"/>
      <c r="O201" s="338"/>
      <c r="P201" s="338"/>
      <c r="Q201" s="338"/>
      <c r="R201" s="338"/>
      <c r="S201" s="338"/>
      <c r="T201" s="338">
        <f t="shared" si="17"/>
        <v>0</v>
      </c>
    </row>
    <row r="202" spans="1:20" ht="15">
      <c r="A202" s="318" t="s">
        <v>522</v>
      </c>
      <c r="B202" s="5" t="s">
        <v>975</v>
      </c>
      <c r="C202" s="338"/>
      <c r="D202" s="338"/>
      <c r="E202" s="338"/>
      <c r="F202" s="338"/>
      <c r="G202" s="338"/>
      <c r="H202" s="338"/>
      <c r="I202" s="338"/>
      <c r="J202" s="338"/>
      <c r="K202" s="338"/>
      <c r="L202" s="338"/>
      <c r="M202" s="338"/>
      <c r="N202" s="338"/>
      <c r="O202" s="338"/>
      <c r="P202" s="338"/>
      <c r="Q202" s="338"/>
      <c r="R202" s="338"/>
      <c r="S202" s="338"/>
      <c r="T202" s="338">
        <f t="shared" si="17"/>
        <v>0</v>
      </c>
    </row>
    <row r="203" spans="1:20" ht="15">
      <c r="A203" s="318" t="s">
        <v>521</v>
      </c>
      <c r="B203" s="5" t="s">
        <v>975</v>
      </c>
      <c r="C203" s="338"/>
      <c r="D203" s="338"/>
      <c r="E203" s="338"/>
      <c r="F203" s="338"/>
      <c r="G203" s="338"/>
      <c r="H203" s="338"/>
      <c r="I203" s="338"/>
      <c r="J203" s="338"/>
      <c r="K203" s="338"/>
      <c r="L203" s="338"/>
      <c r="M203" s="338"/>
      <c r="N203" s="338"/>
      <c r="O203" s="338"/>
      <c r="P203" s="338"/>
      <c r="Q203" s="338"/>
      <c r="R203" s="338"/>
      <c r="S203" s="338"/>
      <c r="T203" s="338">
        <f t="shared" si="17"/>
        <v>0</v>
      </c>
    </row>
    <row r="204" spans="1:20" ht="15">
      <c r="A204" s="320" t="s">
        <v>520</v>
      </c>
      <c r="B204" s="5" t="s">
        <v>975</v>
      </c>
      <c r="C204" s="338"/>
      <c r="D204" s="338"/>
      <c r="E204" s="338"/>
      <c r="F204" s="338"/>
      <c r="G204" s="338"/>
      <c r="H204" s="338"/>
      <c r="I204" s="338"/>
      <c r="J204" s="338"/>
      <c r="K204" s="338"/>
      <c r="L204" s="338"/>
      <c r="M204" s="338"/>
      <c r="N204" s="338"/>
      <c r="O204" s="338"/>
      <c r="P204" s="338"/>
      <c r="Q204" s="338">
        <v>600000</v>
      </c>
      <c r="R204" s="338"/>
      <c r="S204" s="338"/>
      <c r="T204" s="338">
        <f t="shared" si="17"/>
        <v>600000</v>
      </c>
    </row>
    <row r="205" spans="1:20" ht="15">
      <c r="A205" s="320" t="s">
        <v>519</v>
      </c>
      <c r="B205" s="5" t="s">
        <v>975</v>
      </c>
      <c r="C205" s="338"/>
      <c r="D205" s="338"/>
      <c r="E205" s="338"/>
      <c r="F205" s="338"/>
      <c r="G205" s="338"/>
      <c r="H205" s="338"/>
      <c r="I205" s="338"/>
      <c r="J205" s="338"/>
      <c r="K205" s="338"/>
      <c r="L205" s="338"/>
      <c r="M205" s="338"/>
      <c r="N205" s="338"/>
      <c r="O205" s="338"/>
      <c r="P205" s="338"/>
      <c r="Q205" s="338"/>
      <c r="R205" s="338"/>
      <c r="S205" s="338"/>
      <c r="T205" s="338">
        <f t="shared" si="17"/>
        <v>0</v>
      </c>
    </row>
    <row r="206" spans="1:20" ht="15">
      <c r="A206" s="320" t="s">
        <v>517</v>
      </c>
      <c r="B206" s="5" t="s">
        <v>975</v>
      </c>
      <c r="C206" s="338"/>
      <c r="D206" s="338"/>
      <c r="E206" s="338"/>
      <c r="F206" s="338"/>
      <c r="G206" s="338"/>
      <c r="H206" s="338"/>
      <c r="I206" s="338"/>
      <c r="J206" s="338"/>
      <c r="K206" s="338"/>
      <c r="L206" s="338"/>
      <c r="M206" s="338"/>
      <c r="N206" s="338"/>
      <c r="O206" s="338"/>
      <c r="P206" s="338"/>
      <c r="Q206" s="338"/>
      <c r="R206" s="338"/>
      <c r="S206" s="338"/>
      <c r="T206" s="338">
        <f t="shared" si="17"/>
        <v>0</v>
      </c>
    </row>
    <row r="207" spans="1:20" ht="15">
      <c r="A207" s="320" t="s">
        <v>518</v>
      </c>
      <c r="B207" s="5" t="s">
        <v>975</v>
      </c>
      <c r="C207" s="338"/>
      <c r="D207" s="338"/>
      <c r="E207" s="338"/>
      <c r="F207" s="338"/>
      <c r="G207" s="338"/>
      <c r="H207" s="338"/>
      <c r="I207" s="338"/>
      <c r="J207" s="338"/>
      <c r="K207" s="338"/>
      <c r="L207" s="338"/>
      <c r="M207" s="338"/>
      <c r="N207" s="338"/>
      <c r="O207" s="338"/>
      <c r="P207" s="338"/>
      <c r="Q207" s="338"/>
      <c r="R207" s="338"/>
      <c r="S207" s="338"/>
      <c r="T207" s="338">
        <f t="shared" si="17"/>
        <v>0</v>
      </c>
    </row>
    <row r="208" spans="1:20" ht="15">
      <c r="A208" s="322" t="s">
        <v>446</v>
      </c>
      <c r="B208" s="10" t="s">
        <v>975</v>
      </c>
      <c r="C208" s="338">
        <f>SUM(C198:C207)</f>
        <v>0</v>
      </c>
      <c r="D208" s="338">
        <f aca="true" t="shared" si="18" ref="D208:S208">SUM(D198:D207)</f>
        <v>0</v>
      </c>
      <c r="E208" s="338">
        <f t="shared" si="18"/>
        <v>0</v>
      </c>
      <c r="F208" s="338">
        <f t="shared" si="18"/>
        <v>0</v>
      </c>
      <c r="G208" s="338">
        <f t="shared" si="18"/>
        <v>0</v>
      </c>
      <c r="H208" s="338">
        <f t="shared" si="18"/>
        <v>0</v>
      </c>
      <c r="I208" s="338">
        <f t="shared" si="18"/>
        <v>0</v>
      </c>
      <c r="J208" s="338">
        <f t="shared" si="18"/>
        <v>0</v>
      </c>
      <c r="K208" s="338">
        <f t="shared" si="18"/>
        <v>0</v>
      </c>
      <c r="L208" s="338"/>
      <c r="M208" s="338">
        <f t="shared" si="18"/>
        <v>0</v>
      </c>
      <c r="N208" s="338">
        <f t="shared" si="18"/>
        <v>0</v>
      </c>
      <c r="O208" s="338">
        <f t="shared" si="18"/>
        <v>0</v>
      </c>
      <c r="P208" s="338">
        <f t="shared" si="18"/>
        <v>0</v>
      </c>
      <c r="Q208" s="338">
        <f>SUM(Q198:Q207)</f>
        <v>600000</v>
      </c>
      <c r="R208" s="338">
        <f t="shared" si="18"/>
        <v>0</v>
      </c>
      <c r="S208" s="338">
        <f t="shared" si="18"/>
        <v>0</v>
      </c>
      <c r="T208" s="338">
        <f>SUM(C208:S208)</f>
        <v>600000</v>
      </c>
    </row>
    <row r="209" spans="1:20" ht="15">
      <c r="A209" s="319" t="s">
        <v>400</v>
      </c>
      <c r="B209" s="12" t="s">
        <v>170</v>
      </c>
      <c r="C209" s="338">
        <f>C208+C197+C186</f>
        <v>0</v>
      </c>
      <c r="D209" s="338">
        <f>D208+D197+D186</f>
        <v>0</v>
      </c>
      <c r="E209" s="338">
        <f>E208+E197+E186</f>
        <v>0</v>
      </c>
      <c r="F209" s="338">
        <f>F208+F197+F186</f>
        <v>0</v>
      </c>
      <c r="G209" s="338"/>
      <c r="H209" s="338">
        <f>H208+H197+H186</f>
        <v>0</v>
      </c>
      <c r="I209" s="338">
        <f aca="true" t="shared" si="19" ref="I209:T209">I208+I197+I186</f>
        <v>0</v>
      </c>
      <c r="J209" s="338">
        <f t="shared" si="19"/>
        <v>0</v>
      </c>
      <c r="K209" s="338">
        <f t="shared" si="19"/>
        <v>3500000</v>
      </c>
      <c r="L209" s="338"/>
      <c r="M209" s="338">
        <f t="shared" si="19"/>
        <v>0</v>
      </c>
      <c r="N209" s="338">
        <f t="shared" si="19"/>
        <v>0</v>
      </c>
      <c r="O209" s="338">
        <f t="shared" si="19"/>
        <v>0</v>
      </c>
      <c r="P209" s="338">
        <f t="shared" si="19"/>
        <v>0</v>
      </c>
      <c r="Q209" s="338">
        <f t="shared" si="19"/>
        <v>600000</v>
      </c>
      <c r="R209" s="338">
        <f t="shared" si="19"/>
        <v>0</v>
      </c>
      <c r="S209" s="338"/>
      <c r="T209" s="338">
        <f t="shared" si="19"/>
        <v>4100000</v>
      </c>
    </row>
    <row r="210" spans="1:20" ht="25.5" customHeight="1">
      <c r="A210" s="322" t="s">
        <v>171</v>
      </c>
      <c r="B210" s="10" t="s">
        <v>172</v>
      </c>
      <c r="C210" s="338"/>
      <c r="D210" s="338"/>
      <c r="E210" s="338"/>
      <c r="F210" s="338"/>
      <c r="G210" s="338"/>
      <c r="H210" s="338"/>
      <c r="I210" s="338"/>
      <c r="J210" s="338"/>
      <c r="K210" s="338"/>
      <c r="L210" s="338"/>
      <c r="M210" s="338"/>
      <c r="N210" s="338"/>
      <c r="O210" s="338"/>
      <c r="P210" s="338"/>
      <c r="Q210" s="338"/>
      <c r="R210" s="338"/>
      <c r="S210" s="338"/>
      <c r="T210" s="338">
        <f aca="true" t="shared" si="20" ref="T210:T220">SUM(C210:S210)</f>
        <v>0</v>
      </c>
    </row>
    <row r="211" spans="1:20" ht="15">
      <c r="A211" s="320" t="s">
        <v>515</v>
      </c>
      <c r="B211" s="5" t="s">
        <v>978</v>
      </c>
      <c r="C211" s="338"/>
      <c r="D211" s="338"/>
      <c r="E211" s="338"/>
      <c r="F211" s="338"/>
      <c r="G211" s="338"/>
      <c r="H211" s="338"/>
      <c r="I211" s="338"/>
      <c r="J211" s="338"/>
      <c r="K211" s="338"/>
      <c r="L211" s="338"/>
      <c r="M211" s="338"/>
      <c r="N211" s="338"/>
      <c r="O211" s="338"/>
      <c r="P211" s="338"/>
      <c r="Q211" s="338"/>
      <c r="R211" s="338"/>
      <c r="S211" s="338"/>
      <c r="T211" s="338">
        <f t="shared" si="20"/>
        <v>0</v>
      </c>
    </row>
    <row r="212" spans="1:20" ht="15">
      <c r="A212" s="320" t="s">
        <v>516</v>
      </c>
      <c r="B212" s="5" t="s">
        <v>978</v>
      </c>
      <c r="C212" s="338"/>
      <c r="D212" s="338"/>
      <c r="E212" s="338"/>
      <c r="F212" s="338"/>
      <c r="G212" s="338"/>
      <c r="H212" s="338"/>
      <c r="I212" s="338"/>
      <c r="J212" s="338"/>
      <c r="K212" s="338"/>
      <c r="L212" s="338"/>
      <c r="M212" s="338"/>
      <c r="N212" s="338"/>
      <c r="O212" s="338"/>
      <c r="P212" s="338"/>
      <c r="Q212" s="338"/>
      <c r="R212" s="338"/>
      <c r="S212" s="338"/>
      <c r="T212" s="338">
        <f t="shared" si="20"/>
        <v>0</v>
      </c>
    </row>
    <row r="213" spans="1:20" ht="15">
      <c r="A213" s="320" t="s">
        <v>524</v>
      </c>
      <c r="B213" s="5" t="s">
        <v>978</v>
      </c>
      <c r="C213" s="338"/>
      <c r="D213" s="338"/>
      <c r="E213" s="338"/>
      <c r="F213" s="338"/>
      <c r="G213" s="338"/>
      <c r="H213" s="338"/>
      <c r="I213" s="338"/>
      <c r="J213" s="338"/>
      <c r="K213" s="338">
        <v>870680</v>
      </c>
      <c r="L213" s="338"/>
      <c r="M213" s="338"/>
      <c r="N213" s="338"/>
      <c r="O213" s="338"/>
      <c r="P213" s="338"/>
      <c r="Q213" s="338"/>
      <c r="R213" s="338"/>
      <c r="S213" s="338"/>
      <c r="T213" s="338">
        <f t="shared" si="20"/>
        <v>870680</v>
      </c>
    </row>
    <row r="214" spans="1:20" ht="15">
      <c r="A214" s="318" t="s">
        <v>523</v>
      </c>
      <c r="B214" s="5" t="s">
        <v>978</v>
      </c>
      <c r="C214" s="338"/>
      <c r="D214" s="338"/>
      <c r="E214" s="338"/>
      <c r="F214" s="338"/>
      <c r="G214" s="338"/>
      <c r="H214" s="338"/>
      <c r="I214" s="338"/>
      <c r="J214" s="338"/>
      <c r="K214" s="338"/>
      <c r="L214" s="338"/>
      <c r="M214" s="338"/>
      <c r="N214" s="338"/>
      <c r="O214" s="338"/>
      <c r="P214" s="338"/>
      <c r="Q214" s="338"/>
      <c r="R214" s="338"/>
      <c r="S214" s="338"/>
      <c r="T214" s="338">
        <f t="shared" si="20"/>
        <v>0</v>
      </c>
    </row>
    <row r="215" spans="1:20" ht="15">
      <c r="A215" s="318" t="s">
        <v>522</v>
      </c>
      <c r="B215" s="5" t="s">
        <v>978</v>
      </c>
      <c r="C215" s="338"/>
      <c r="D215" s="338"/>
      <c r="E215" s="338"/>
      <c r="F215" s="338"/>
      <c r="G215" s="338"/>
      <c r="H215" s="338"/>
      <c r="I215" s="338"/>
      <c r="J215" s="338"/>
      <c r="K215" s="338"/>
      <c r="L215" s="338"/>
      <c r="M215" s="338"/>
      <c r="N215" s="338"/>
      <c r="O215" s="338"/>
      <c r="P215" s="338"/>
      <c r="Q215" s="338"/>
      <c r="R215" s="338"/>
      <c r="S215" s="338"/>
      <c r="T215" s="338">
        <f t="shared" si="20"/>
        <v>0</v>
      </c>
    </row>
    <row r="216" spans="1:20" ht="15">
      <c r="A216" s="318" t="s">
        <v>521</v>
      </c>
      <c r="B216" s="5" t="s">
        <v>978</v>
      </c>
      <c r="C216" s="338"/>
      <c r="D216" s="338"/>
      <c r="E216" s="338"/>
      <c r="F216" s="338"/>
      <c r="G216" s="338"/>
      <c r="H216" s="338"/>
      <c r="I216" s="338"/>
      <c r="J216" s="338"/>
      <c r="K216" s="338">
        <v>38925450</v>
      </c>
      <c r="L216" s="338"/>
      <c r="M216" s="338"/>
      <c r="N216" s="338"/>
      <c r="O216" s="338"/>
      <c r="P216" s="338"/>
      <c r="Q216" s="338"/>
      <c r="R216" s="338"/>
      <c r="S216" s="338"/>
      <c r="T216" s="338">
        <f t="shared" si="20"/>
        <v>38925450</v>
      </c>
    </row>
    <row r="217" spans="1:20" ht="15">
      <c r="A217" s="320" t="s">
        <v>520</v>
      </c>
      <c r="B217" s="5" t="s">
        <v>978</v>
      </c>
      <c r="C217" s="338"/>
      <c r="D217" s="338"/>
      <c r="E217" s="338"/>
      <c r="F217" s="338"/>
      <c r="G217" s="338"/>
      <c r="H217" s="338"/>
      <c r="I217" s="338"/>
      <c r="J217" s="338"/>
      <c r="K217" s="338"/>
      <c r="L217" s="338"/>
      <c r="M217" s="338"/>
      <c r="N217" s="338"/>
      <c r="O217" s="338"/>
      <c r="P217" s="338"/>
      <c r="Q217" s="338"/>
      <c r="R217" s="338"/>
      <c r="S217" s="338"/>
      <c r="T217" s="338">
        <f t="shared" si="20"/>
        <v>0</v>
      </c>
    </row>
    <row r="218" spans="1:20" ht="15">
      <c r="A218" s="320" t="s">
        <v>525</v>
      </c>
      <c r="B218" s="5" t="s">
        <v>978</v>
      </c>
      <c r="C218" s="338"/>
      <c r="D218" s="338"/>
      <c r="E218" s="338"/>
      <c r="F218" s="338"/>
      <c r="G218" s="338"/>
      <c r="H218" s="338"/>
      <c r="I218" s="338"/>
      <c r="J218" s="338"/>
      <c r="K218" s="338"/>
      <c r="L218" s="338"/>
      <c r="M218" s="338"/>
      <c r="N218" s="338"/>
      <c r="O218" s="338"/>
      <c r="P218" s="338"/>
      <c r="Q218" s="338"/>
      <c r="R218" s="338"/>
      <c r="S218" s="338"/>
      <c r="T218" s="338">
        <f t="shared" si="20"/>
        <v>0</v>
      </c>
    </row>
    <row r="219" spans="1:20" ht="15">
      <c r="A219" s="320" t="s">
        <v>517</v>
      </c>
      <c r="B219" s="5" t="s">
        <v>978</v>
      </c>
      <c r="C219" s="338"/>
      <c r="D219" s="338"/>
      <c r="E219" s="338"/>
      <c r="F219" s="338"/>
      <c r="G219" s="338"/>
      <c r="H219" s="338"/>
      <c r="I219" s="338"/>
      <c r="J219" s="338"/>
      <c r="K219" s="338"/>
      <c r="L219" s="338"/>
      <c r="M219" s="338"/>
      <c r="N219" s="338"/>
      <c r="O219" s="338"/>
      <c r="P219" s="338"/>
      <c r="Q219" s="338"/>
      <c r="R219" s="338"/>
      <c r="S219" s="338"/>
      <c r="T219" s="338">
        <f t="shared" si="20"/>
        <v>0</v>
      </c>
    </row>
    <row r="220" spans="1:20" ht="15">
      <c r="A220" s="320" t="s">
        <v>518</v>
      </c>
      <c r="B220" s="5" t="s">
        <v>978</v>
      </c>
      <c r="C220" s="338"/>
      <c r="D220" s="338"/>
      <c r="E220" s="338"/>
      <c r="F220" s="338"/>
      <c r="G220" s="338"/>
      <c r="H220" s="338"/>
      <c r="I220" s="338"/>
      <c r="J220" s="338"/>
      <c r="K220" s="338"/>
      <c r="L220" s="338"/>
      <c r="M220" s="338"/>
      <c r="N220" s="338"/>
      <c r="O220" s="338"/>
      <c r="P220" s="338"/>
      <c r="Q220" s="338"/>
      <c r="R220" s="338"/>
      <c r="S220" s="338"/>
      <c r="T220" s="338">
        <f t="shared" si="20"/>
        <v>0</v>
      </c>
    </row>
    <row r="221" spans="1:20" ht="25.5" customHeight="1">
      <c r="A221" s="319" t="s">
        <v>447</v>
      </c>
      <c r="B221" s="10" t="s">
        <v>978</v>
      </c>
      <c r="C221" s="270">
        <f>SUM(C212:C220)</f>
        <v>0</v>
      </c>
      <c r="D221" s="270">
        <f aca="true" t="shared" si="21" ref="D221:T221">SUM(D212:D220)</f>
        <v>0</v>
      </c>
      <c r="E221" s="270">
        <f t="shared" si="21"/>
        <v>0</v>
      </c>
      <c r="F221" s="270">
        <f t="shared" si="21"/>
        <v>0</v>
      </c>
      <c r="G221" s="270">
        <f t="shared" si="21"/>
        <v>0</v>
      </c>
      <c r="H221" s="270">
        <f t="shared" si="21"/>
        <v>0</v>
      </c>
      <c r="I221" s="270">
        <f t="shared" si="21"/>
        <v>0</v>
      </c>
      <c r="J221" s="270">
        <f t="shared" si="21"/>
        <v>0</v>
      </c>
      <c r="K221" s="270">
        <f t="shared" si="21"/>
        <v>39796130</v>
      </c>
      <c r="L221" s="270"/>
      <c r="M221" s="270">
        <f t="shared" si="21"/>
        <v>0</v>
      </c>
      <c r="N221" s="270">
        <f t="shared" si="21"/>
        <v>0</v>
      </c>
      <c r="O221" s="270">
        <f t="shared" si="21"/>
        <v>0</v>
      </c>
      <c r="P221" s="270">
        <f t="shared" si="21"/>
        <v>0</v>
      </c>
      <c r="Q221" s="270">
        <f t="shared" si="21"/>
        <v>0</v>
      </c>
      <c r="R221" s="270">
        <f t="shared" si="21"/>
        <v>0</v>
      </c>
      <c r="S221" s="270"/>
      <c r="T221" s="270">
        <f t="shared" si="21"/>
        <v>39796130</v>
      </c>
    </row>
    <row r="222" spans="1:20" ht="15">
      <c r="A222" s="320" t="s">
        <v>515</v>
      </c>
      <c r="B222" s="5" t="s">
        <v>979</v>
      </c>
      <c r="C222" s="338"/>
      <c r="D222" s="338"/>
      <c r="E222" s="338"/>
      <c r="F222" s="338"/>
      <c r="G222" s="338"/>
      <c r="H222" s="338"/>
      <c r="I222" s="338"/>
      <c r="J222" s="338"/>
      <c r="K222" s="338"/>
      <c r="L222" s="338"/>
      <c r="M222" s="338"/>
      <c r="N222" s="338"/>
      <c r="O222" s="338"/>
      <c r="P222" s="338"/>
      <c r="Q222" s="338"/>
      <c r="R222" s="338"/>
      <c r="S222" s="338"/>
      <c r="T222" s="338">
        <f aca="true" t="shared" si="22" ref="T222:T231">SUM(C222:S222)</f>
        <v>0</v>
      </c>
    </row>
    <row r="223" spans="1:20" ht="15">
      <c r="A223" s="320" t="s">
        <v>516</v>
      </c>
      <c r="B223" s="5" t="s">
        <v>979</v>
      </c>
      <c r="C223" s="338"/>
      <c r="D223" s="338"/>
      <c r="E223" s="338"/>
      <c r="F223" s="338"/>
      <c r="G223" s="338"/>
      <c r="H223" s="338"/>
      <c r="I223" s="338"/>
      <c r="J223" s="338"/>
      <c r="K223" s="338"/>
      <c r="L223" s="338"/>
      <c r="M223" s="338"/>
      <c r="N223" s="338"/>
      <c r="O223" s="338"/>
      <c r="P223" s="338"/>
      <c r="Q223" s="338"/>
      <c r="R223" s="338"/>
      <c r="S223" s="338"/>
      <c r="T223" s="338">
        <f t="shared" si="22"/>
        <v>0</v>
      </c>
    </row>
    <row r="224" spans="1:20" ht="15">
      <c r="A224" s="320" t="s">
        <v>524</v>
      </c>
      <c r="B224" s="5" t="s">
        <v>979</v>
      </c>
      <c r="C224" s="338"/>
      <c r="D224" s="338"/>
      <c r="E224" s="338"/>
      <c r="F224" s="338"/>
      <c r="G224" s="338"/>
      <c r="H224" s="338"/>
      <c r="I224" s="338"/>
      <c r="J224" s="338"/>
      <c r="K224" s="338">
        <v>1077526</v>
      </c>
      <c r="L224" s="338"/>
      <c r="M224" s="338"/>
      <c r="N224" s="338"/>
      <c r="O224" s="338"/>
      <c r="P224" s="338"/>
      <c r="Q224" s="338"/>
      <c r="R224" s="338"/>
      <c r="S224" s="338"/>
      <c r="T224" s="338">
        <f t="shared" si="22"/>
        <v>1077526</v>
      </c>
    </row>
    <row r="225" spans="1:20" ht="15">
      <c r="A225" s="318" t="s">
        <v>523</v>
      </c>
      <c r="B225" s="5" t="s">
        <v>979</v>
      </c>
      <c r="C225" s="338"/>
      <c r="D225" s="338"/>
      <c r="E225" s="338"/>
      <c r="F225" s="338"/>
      <c r="G225" s="338"/>
      <c r="H225" s="338"/>
      <c r="I225" s="338"/>
      <c r="J225" s="338"/>
      <c r="K225" s="338"/>
      <c r="L225" s="338"/>
      <c r="M225" s="338"/>
      <c r="N225" s="338"/>
      <c r="O225" s="338"/>
      <c r="P225" s="338"/>
      <c r="Q225" s="338"/>
      <c r="R225" s="338"/>
      <c r="S225" s="338"/>
      <c r="T225" s="338">
        <f t="shared" si="22"/>
        <v>0</v>
      </c>
    </row>
    <row r="226" spans="1:20" ht="15">
      <c r="A226" s="318" t="s">
        <v>522</v>
      </c>
      <c r="B226" s="5" t="s">
        <v>979</v>
      </c>
      <c r="C226" s="338"/>
      <c r="D226" s="338"/>
      <c r="E226" s="338"/>
      <c r="F226" s="338"/>
      <c r="G226" s="338"/>
      <c r="H226" s="338"/>
      <c r="I226" s="338"/>
      <c r="J226" s="338"/>
      <c r="K226" s="338"/>
      <c r="L226" s="338"/>
      <c r="M226" s="338"/>
      <c r="N226" s="338"/>
      <c r="O226" s="338"/>
      <c r="P226" s="338"/>
      <c r="Q226" s="338"/>
      <c r="R226" s="338"/>
      <c r="S226" s="338"/>
      <c r="T226" s="338">
        <f t="shared" si="22"/>
        <v>0</v>
      </c>
    </row>
    <row r="227" spans="1:20" ht="15">
      <c r="A227" s="318" t="s">
        <v>521</v>
      </c>
      <c r="B227" s="5" t="s">
        <v>979</v>
      </c>
      <c r="C227" s="338"/>
      <c r="D227" s="338"/>
      <c r="E227" s="338"/>
      <c r="F227" s="338"/>
      <c r="G227" s="338"/>
      <c r="H227" s="338"/>
      <c r="I227" s="338"/>
      <c r="J227" s="338"/>
      <c r="K227" s="338"/>
      <c r="L227" s="338"/>
      <c r="M227" s="338"/>
      <c r="N227" s="338"/>
      <c r="O227" s="338"/>
      <c r="P227" s="338"/>
      <c r="Q227" s="338"/>
      <c r="R227" s="338"/>
      <c r="S227" s="338"/>
      <c r="T227" s="338">
        <f t="shared" si="22"/>
        <v>0</v>
      </c>
    </row>
    <row r="228" spans="1:20" ht="15">
      <c r="A228" s="320" t="s">
        <v>520</v>
      </c>
      <c r="B228" s="5" t="s">
        <v>979</v>
      </c>
      <c r="C228" s="338"/>
      <c r="D228" s="338"/>
      <c r="E228" s="338"/>
      <c r="F228" s="338"/>
      <c r="G228" s="338"/>
      <c r="H228" s="338"/>
      <c r="I228" s="338"/>
      <c r="J228" s="338"/>
      <c r="K228" s="338"/>
      <c r="L228" s="338"/>
      <c r="M228" s="338"/>
      <c r="N228" s="338"/>
      <c r="O228" s="338"/>
      <c r="P228" s="338"/>
      <c r="Q228" s="338"/>
      <c r="R228" s="338"/>
      <c r="S228" s="338"/>
      <c r="T228" s="338">
        <f t="shared" si="22"/>
        <v>0</v>
      </c>
    </row>
    <row r="229" spans="1:20" ht="15">
      <c r="A229" s="320" t="s">
        <v>519</v>
      </c>
      <c r="B229" s="5" t="s">
        <v>979</v>
      </c>
      <c r="C229" s="338"/>
      <c r="D229" s="338"/>
      <c r="E229" s="338"/>
      <c r="F229" s="338"/>
      <c r="G229" s="338"/>
      <c r="H229" s="338"/>
      <c r="I229" s="338"/>
      <c r="J229" s="338"/>
      <c r="K229" s="338"/>
      <c r="L229" s="338"/>
      <c r="M229" s="338"/>
      <c r="N229" s="338"/>
      <c r="O229" s="338"/>
      <c r="P229" s="338"/>
      <c r="Q229" s="338"/>
      <c r="R229" s="338"/>
      <c r="S229" s="338"/>
      <c r="T229" s="338">
        <f t="shared" si="22"/>
        <v>0</v>
      </c>
    </row>
    <row r="230" spans="1:20" ht="15">
      <c r="A230" s="320" t="s">
        <v>517</v>
      </c>
      <c r="B230" s="5" t="s">
        <v>979</v>
      </c>
      <c r="C230" s="338"/>
      <c r="D230" s="338"/>
      <c r="E230" s="338"/>
      <c r="F230" s="338"/>
      <c r="G230" s="338"/>
      <c r="H230" s="338"/>
      <c r="I230" s="338"/>
      <c r="J230" s="338"/>
      <c r="K230" s="338"/>
      <c r="L230" s="338"/>
      <c r="M230" s="338"/>
      <c r="N230" s="338"/>
      <c r="O230" s="338"/>
      <c r="P230" s="338"/>
      <c r="Q230" s="338"/>
      <c r="R230" s="338"/>
      <c r="S230" s="338"/>
      <c r="T230" s="338">
        <f t="shared" si="22"/>
        <v>0</v>
      </c>
    </row>
    <row r="231" spans="1:20" ht="15">
      <c r="A231" s="320" t="s">
        <v>518</v>
      </c>
      <c r="B231" s="5" t="s">
        <v>979</v>
      </c>
      <c r="C231" s="338"/>
      <c r="D231" s="338"/>
      <c r="E231" s="338"/>
      <c r="F231" s="338"/>
      <c r="G231" s="338"/>
      <c r="H231" s="338"/>
      <c r="I231" s="338"/>
      <c r="J231" s="338"/>
      <c r="K231" s="338"/>
      <c r="L231" s="338"/>
      <c r="M231" s="338"/>
      <c r="N231" s="338"/>
      <c r="O231" s="338"/>
      <c r="P231" s="338"/>
      <c r="Q231" s="338"/>
      <c r="R231" s="338"/>
      <c r="S231" s="338"/>
      <c r="T231" s="338">
        <f t="shared" si="22"/>
        <v>0</v>
      </c>
    </row>
    <row r="232" spans="1:20" ht="15">
      <c r="A232" s="322" t="s">
        <v>448</v>
      </c>
      <c r="B232" s="10" t="s">
        <v>979</v>
      </c>
      <c r="C232" s="338">
        <f>SUM(C222:C231)</f>
        <v>0</v>
      </c>
      <c r="D232" s="338"/>
      <c r="E232" s="338">
        <f aca="true" t="shared" si="23" ref="E232:T232">SUM(E222:E231)</f>
        <v>0</v>
      </c>
      <c r="F232" s="338"/>
      <c r="G232" s="338"/>
      <c r="H232" s="338">
        <f t="shared" si="23"/>
        <v>0</v>
      </c>
      <c r="I232" s="338">
        <f t="shared" si="23"/>
        <v>0</v>
      </c>
      <c r="J232" s="338">
        <f t="shared" si="23"/>
        <v>0</v>
      </c>
      <c r="K232" s="338">
        <f t="shared" si="23"/>
        <v>1077526</v>
      </c>
      <c r="L232" s="338"/>
      <c r="M232" s="338">
        <f t="shared" si="23"/>
        <v>0</v>
      </c>
      <c r="N232" s="338">
        <f t="shared" si="23"/>
        <v>0</v>
      </c>
      <c r="O232" s="338">
        <f t="shared" si="23"/>
        <v>0</v>
      </c>
      <c r="P232" s="338">
        <f t="shared" si="23"/>
        <v>0</v>
      </c>
      <c r="Q232" s="338">
        <f t="shared" si="23"/>
        <v>0</v>
      </c>
      <c r="R232" s="338">
        <f t="shared" si="23"/>
        <v>0</v>
      </c>
      <c r="S232" s="338"/>
      <c r="T232" s="338">
        <f t="shared" si="23"/>
        <v>1077526</v>
      </c>
    </row>
    <row r="233" spans="1:20" ht="15">
      <c r="A233" s="319" t="s">
        <v>402</v>
      </c>
      <c r="B233" s="12" t="s">
        <v>175</v>
      </c>
      <c r="C233" s="338">
        <f>C232+C221+C210</f>
        <v>0</v>
      </c>
      <c r="D233" s="338">
        <f>D232+D221+D210</f>
        <v>0</v>
      </c>
      <c r="E233" s="338">
        <f>E232+E221+E210</f>
        <v>0</v>
      </c>
      <c r="F233" s="338"/>
      <c r="G233" s="338"/>
      <c r="H233" s="338">
        <f aca="true" t="shared" si="24" ref="H233:T233">H232+H221+H210</f>
        <v>0</v>
      </c>
      <c r="I233" s="338">
        <f t="shared" si="24"/>
        <v>0</v>
      </c>
      <c r="J233" s="338">
        <f t="shared" si="24"/>
        <v>0</v>
      </c>
      <c r="K233" s="338">
        <f t="shared" si="24"/>
        <v>40873656</v>
      </c>
      <c r="L233" s="338"/>
      <c r="M233" s="338">
        <f t="shared" si="24"/>
        <v>0</v>
      </c>
      <c r="N233" s="338">
        <f t="shared" si="24"/>
        <v>0</v>
      </c>
      <c r="O233" s="338">
        <f t="shared" si="24"/>
        <v>0</v>
      </c>
      <c r="P233" s="338">
        <f t="shared" si="24"/>
        <v>0</v>
      </c>
      <c r="Q233" s="338">
        <f t="shared" si="24"/>
        <v>0</v>
      </c>
      <c r="R233" s="338">
        <f t="shared" si="24"/>
        <v>0</v>
      </c>
      <c r="S233" s="338">
        <f t="shared" si="24"/>
        <v>0</v>
      </c>
      <c r="T233" s="338">
        <f t="shared" si="24"/>
        <v>40873656</v>
      </c>
    </row>
    <row r="234" spans="1:20" ht="15">
      <c r="A234" s="322" t="s">
        <v>401</v>
      </c>
      <c r="B234" s="62" t="s">
        <v>176</v>
      </c>
      <c r="C234" s="339">
        <f>C233+C209+C185+C176+C145+C85+C49</f>
        <v>26345509</v>
      </c>
      <c r="D234" s="339">
        <f>D233+D209+D185+D176+D145+D85+D49</f>
        <v>270000</v>
      </c>
      <c r="E234" s="339">
        <f>E233+E209+E185+E176+E145+E85+E49</f>
        <v>1301923</v>
      </c>
      <c r="F234" s="339">
        <f>F233+F209+F185+F176+F145+F85+F49</f>
        <v>217213712</v>
      </c>
      <c r="G234" s="339">
        <v>81000</v>
      </c>
      <c r="H234" s="339">
        <f aca="true" t="shared" si="25" ref="H234:S234">H233+H209+H185+H176+H145+H85+H49</f>
        <v>18934167</v>
      </c>
      <c r="I234" s="339">
        <f>I233+I209+I185+I176+I145+I85+I49</f>
        <v>2524200</v>
      </c>
      <c r="J234" s="339">
        <f t="shared" si="25"/>
        <v>2480550</v>
      </c>
      <c r="K234" s="339">
        <f t="shared" si="25"/>
        <v>1835017046</v>
      </c>
      <c r="L234" s="339">
        <f>L233+L209+L185+L176+L145+L85+L49</f>
        <v>0</v>
      </c>
      <c r="M234" s="339">
        <f>M233+M209+M185+M176+M145+M85+M49</f>
        <v>0</v>
      </c>
      <c r="N234" s="339">
        <f t="shared" si="25"/>
        <v>3522400</v>
      </c>
      <c r="O234" s="339">
        <f t="shared" si="25"/>
        <v>112780</v>
      </c>
      <c r="P234" s="339">
        <f t="shared" si="25"/>
        <v>2118260</v>
      </c>
      <c r="Q234" s="339">
        <f t="shared" si="25"/>
        <v>15768403</v>
      </c>
      <c r="R234" s="339">
        <f t="shared" si="25"/>
        <v>7174475</v>
      </c>
      <c r="S234" s="339">
        <f t="shared" si="25"/>
        <v>246769704</v>
      </c>
      <c r="T234" s="339">
        <f>SUM(C234:S234)</f>
        <v>2379634129</v>
      </c>
    </row>
    <row r="235" spans="1:20" ht="15.75" customHeight="1">
      <c r="A235" s="328"/>
      <c r="B235" s="70"/>
      <c r="C235" s="338"/>
      <c r="D235" s="338"/>
      <c r="E235" s="338"/>
      <c r="F235" s="338"/>
      <c r="G235" s="338"/>
      <c r="H235" s="338"/>
      <c r="I235" s="338"/>
      <c r="J235" s="338"/>
      <c r="K235" s="338"/>
      <c r="L235" s="338"/>
      <c r="M235" s="338"/>
      <c r="N235" s="338"/>
      <c r="O235" s="338"/>
      <c r="P235" s="338"/>
      <c r="Q235" s="338"/>
      <c r="R235" s="338"/>
      <c r="S235" s="338"/>
      <c r="T235" s="338">
        <f aca="true" t="shared" si="26" ref="T235:T253">SUM(C235:S235)</f>
        <v>0</v>
      </c>
    </row>
    <row r="236" spans="1:20" ht="15.75" customHeight="1">
      <c r="A236" s="328"/>
      <c r="B236" s="70"/>
      <c r="C236" s="338"/>
      <c r="D236" s="338"/>
      <c r="E236" s="338"/>
      <c r="F236" s="338"/>
      <c r="G236" s="338"/>
      <c r="H236" s="338"/>
      <c r="I236" s="338"/>
      <c r="J236" s="338"/>
      <c r="K236" s="338"/>
      <c r="L236" s="338"/>
      <c r="M236" s="338"/>
      <c r="N236" s="338"/>
      <c r="O236" s="338"/>
      <c r="P236" s="338"/>
      <c r="Q236" s="338"/>
      <c r="R236" s="338"/>
      <c r="S236" s="338"/>
      <c r="T236" s="338">
        <f t="shared" si="26"/>
        <v>0</v>
      </c>
    </row>
    <row r="237" spans="1:20" ht="15">
      <c r="A237" s="329" t="s">
        <v>383</v>
      </c>
      <c r="B237" s="5" t="s">
        <v>177</v>
      </c>
      <c r="C237" s="338"/>
      <c r="D237" s="338"/>
      <c r="E237" s="338"/>
      <c r="F237" s="338"/>
      <c r="G237" s="338"/>
      <c r="H237" s="338"/>
      <c r="I237" s="338"/>
      <c r="J237" s="338"/>
      <c r="K237" s="338"/>
      <c r="L237" s="338"/>
      <c r="M237" s="338"/>
      <c r="N237" s="338"/>
      <c r="O237" s="338"/>
      <c r="P237" s="338"/>
      <c r="Q237" s="338"/>
      <c r="R237" s="338"/>
      <c r="S237" s="338"/>
      <c r="T237" s="338">
        <f t="shared" si="26"/>
        <v>0</v>
      </c>
    </row>
    <row r="238" spans="1:20" ht="15">
      <c r="A238" s="323" t="s">
        <v>16</v>
      </c>
      <c r="B238" s="60" t="s">
        <v>177</v>
      </c>
      <c r="C238" s="338"/>
      <c r="D238" s="338"/>
      <c r="E238" s="338"/>
      <c r="F238" s="338"/>
      <c r="G238" s="338"/>
      <c r="H238" s="338"/>
      <c r="I238" s="338"/>
      <c r="J238" s="338"/>
      <c r="K238" s="338"/>
      <c r="L238" s="338"/>
      <c r="M238" s="338"/>
      <c r="N238" s="338"/>
      <c r="O238" s="338"/>
      <c r="P238" s="338"/>
      <c r="Q238" s="338"/>
      <c r="R238" s="338"/>
      <c r="S238" s="338"/>
      <c r="T238" s="338">
        <f t="shared" si="26"/>
        <v>0</v>
      </c>
    </row>
    <row r="239" spans="1:20" ht="15">
      <c r="A239" s="330" t="s">
        <v>178</v>
      </c>
      <c r="B239" s="5" t="s">
        <v>179</v>
      </c>
      <c r="C239" s="338"/>
      <c r="D239" s="338"/>
      <c r="E239" s="338"/>
      <c r="F239" s="338"/>
      <c r="G239" s="338"/>
      <c r="H239" s="338"/>
      <c r="I239" s="338"/>
      <c r="J239" s="338"/>
      <c r="K239" s="338"/>
      <c r="L239" s="338"/>
      <c r="M239" s="338"/>
      <c r="N239" s="338"/>
      <c r="O239" s="338"/>
      <c r="P239" s="338"/>
      <c r="Q239" s="338"/>
      <c r="R239" s="338"/>
      <c r="S239" s="338"/>
      <c r="T239" s="338">
        <f t="shared" si="26"/>
        <v>0</v>
      </c>
    </row>
    <row r="240" spans="1:20" ht="15">
      <c r="A240" s="329" t="s">
        <v>449</v>
      </c>
      <c r="B240" s="5" t="s">
        <v>180</v>
      </c>
      <c r="C240" s="338"/>
      <c r="D240" s="338"/>
      <c r="E240" s="338"/>
      <c r="F240" s="338"/>
      <c r="G240" s="338"/>
      <c r="H240" s="338"/>
      <c r="I240" s="338"/>
      <c r="J240" s="338"/>
      <c r="K240" s="338"/>
      <c r="L240" s="338"/>
      <c r="M240" s="338"/>
      <c r="N240" s="338"/>
      <c r="O240" s="338"/>
      <c r="P240" s="338"/>
      <c r="Q240" s="338"/>
      <c r="R240" s="338"/>
      <c r="S240" s="338"/>
      <c r="T240" s="338">
        <f t="shared" si="26"/>
        <v>0</v>
      </c>
    </row>
    <row r="241" spans="1:20" ht="15">
      <c r="A241" s="323" t="s">
        <v>16</v>
      </c>
      <c r="B241" s="60" t="s">
        <v>180</v>
      </c>
      <c r="C241" s="338"/>
      <c r="D241" s="338"/>
      <c r="E241" s="338"/>
      <c r="F241" s="338"/>
      <c r="G241" s="338"/>
      <c r="H241" s="338"/>
      <c r="I241" s="338"/>
      <c r="J241" s="338"/>
      <c r="K241" s="338"/>
      <c r="L241" s="338"/>
      <c r="M241" s="338"/>
      <c r="N241" s="338"/>
      <c r="O241" s="338"/>
      <c r="P241" s="338"/>
      <c r="Q241" s="338"/>
      <c r="R241" s="338"/>
      <c r="S241" s="338"/>
      <c r="T241" s="338">
        <f t="shared" si="26"/>
        <v>0</v>
      </c>
    </row>
    <row r="242" spans="1:20" ht="15">
      <c r="A242" s="331" t="s">
        <v>403</v>
      </c>
      <c r="B242" s="9" t="s">
        <v>181</v>
      </c>
      <c r="C242" s="338"/>
      <c r="D242" s="338"/>
      <c r="E242" s="338"/>
      <c r="F242" s="338"/>
      <c r="G242" s="338"/>
      <c r="H242" s="338"/>
      <c r="I242" s="338"/>
      <c r="J242" s="338"/>
      <c r="K242" s="338"/>
      <c r="L242" s="338"/>
      <c r="M242" s="338"/>
      <c r="N242" s="338"/>
      <c r="O242" s="338"/>
      <c r="P242" s="338"/>
      <c r="Q242" s="338"/>
      <c r="R242" s="338"/>
      <c r="S242" s="338"/>
      <c r="T242" s="338">
        <f t="shared" si="26"/>
        <v>0</v>
      </c>
    </row>
    <row r="243" spans="1:20" ht="15">
      <c r="A243" s="330" t="s">
        <v>450</v>
      </c>
      <c r="B243" s="5" t="s">
        <v>182</v>
      </c>
      <c r="C243" s="338"/>
      <c r="D243" s="338"/>
      <c r="E243" s="338"/>
      <c r="F243" s="338"/>
      <c r="G243" s="338"/>
      <c r="H243" s="338"/>
      <c r="I243" s="338"/>
      <c r="J243" s="338"/>
      <c r="K243" s="338"/>
      <c r="L243" s="338"/>
      <c r="M243" s="338"/>
      <c r="N243" s="338"/>
      <c r="O243" s="338"/>
      <c r="P243" s="338"/>
      <c r="Q243" s="338"/>
      <c r="R243" s="338"/>
      <c r="S243" s="338"/>
      <c r="T243" s="338">
        <f t="shared" si="26"/>
        <v>0</v>
      </c>
    </row>
    <row r="244" spans="1:20" ht="15">
      <c r="A244" s="323" t="s">
        <v>24</v>
      </c>
      <c r="B244" s="60" t="s">
        <v>182</v>
      </c>
      <c r="C244" s="338"/>
      <c r="D244" s="338"/>
      <c r="E244" s="338"/>
      <c r="F244" s="338"/>
      <c r="G244" s="338"/>
      <c r="H244" s="338"/>
      <c r="I244" s="338"/>
      <c r="J244" s="338"/>
      <c r="K244" s="338"/>
      <c r="L244" s="338"/>
      <c r="M244" s="338"/>
      <c r="N244" s="338"/>
      <c r="O244" s="338"/>
      <c r="P244" s="338"/>
      <c r="Q244" s="338"/>
      <c r="R244" s="338"/>
      <c r="S244" s="338"/>
      <c r="T244" s="338">
        <f t="shared" si="26"/>
        <v>0</v>
      </c>
    </row>
    <row r="245" spans="1:20" ht="15">
      <c r="A245" s="329" t="s">
        <v>183</v>
      </c>
      <c r="B245" s="5" t="s">
        <v>184</v>
      </c>
      <c r="C245" s="338"/>
      <c r="D245" s="338"/>
      <c r="E245" s="338"/>
      <c r="F245" s="338"/>
      <c r="G245" s="338"/>
      <c r="H245" s="338"/>
      <c r="I245" s="338"/>
      <c r="J245" s="338"/>
      <c r="K245" s="338"/>
      <c r="L245" s="338"/>
      <c r="M245" s="338"/>
      <c r="N245" s="338"/>
      <c r="O245" s="338"/>
      <c r="P245" s="338"/>
      <c r="Q245" s="338"/>
      <c r="R245" s="338"/>
      <c r="S245" s="338"/>
      <c r="T245" s="338">
        <f t="shared" si="26"/>
        <v>0</v>
      </c>
    </row>
    <row r="246" spans="1:20" ht="15">
      <c r="A246" s="320" t="s">
        <v>451</v>
      </c>
      <c r="B246" s="5" t="s">
        <v>185</v>
      </c>
      <c r="C246" s="338"/>
      <c r="D246" s="338"/>
      <c r="E246" s="338"/>
      <c r="F246" s="338"/>
      <c r="G246" s="338"/>
      <c r="H246" s="338"/>
      <c r="I246" s="338"/>
      <c r="J246" s="338"/>
      <c r="K246" s="338"/>
      <c r="L246" s="338"/>
      <c r="M246" s="338"/>
      <c r="N246" s="338"/>
      <c r="O246" s="338"/>
      <c r="P246" s="338"/>
      <c r="Q246" s="338"/>
      <c r="R246" s="338"/>
      <c r="S246" s="338"/>
      <c r="T246" s="338">
        <f t="shared" si="26"/>
        <v>0</v>
      </c>
    </row>
    <row r="247" spans="1:20" ht="15">
      <c r="A247" s="323" t="s">
        <v>25</v>
      </c>
      <c r="B247" s="60" t="s">
        <v>185</v>
      </c>
      <c r="C247" s="338"/>
      <c r="D247" s="338"/>
      <c r="E247" s="338"/>
      <c r="F247" s="338"/>
      <c r="G247" s="338"/>
      <c r="H247" s="338"/>
      <c r="I247" s="338"/>
      <c r="J247" s="338"/>
      <c r="K247" s="338"/>
      <c r="L247" s="338"/>
      <c r="M247" s="338"/>
      <c r="N247" s="338"/>
      <c r="O247" s="338"/>
      <c r="P247" s="338"/>
      <c r="Q247" s="338"/>
      <c r="R247" s="338"/>
      <c r="S247" s="338"/>
      <c r="T247" s="338">
        <f t="shared" si="26"/>
        <v>0</v>
      </c>
    </row>
    <row r="248" spans="1:20" ht="15">
      <c r="A248" s="329" t="s">
        <v>186</v>
      </c>
      <c r="B248" s="5" t="s">
        <v>187</v>
      </c>
      <c r="C248" s="338"/>
      <c r="D248" s="338"/>
      <c r="E248" s="338"/>
      <c r="F248" s="338"/>
      <c r="G248" s="338"/>
      <c r="H248" s="338"/>
      <c r="I248" s="338"/>
      <c r="J248" s="338"/>
      <c r="K248" s="338"/>
      <c r="L248" s="338"/>
      <c r="M248" s="338"/>
      <c r="N248" s="338"/>
      <c r="O248" s="338"/>
      <c r="P248" s="338"/>
      <c r="Q248" s="338"/>
      <c r="R248" s="338"/>
      <c r="S248" s="338"/>
      <c r="T248" s="338">
        <f t="shared" si="26"/>
        <v>0</v>
      </c>
    </row>
    <row r="249" spans="1:20" ht="15">
      <c r="A249" s="332" t="s">
        <v>404</v>
      </c>
      <c r="B249" s="9" t="s">
        <v>188</v>
      </c>
      <c r="C249" s="338"/>
      <c r="D249" s="338"/>
      <c r="E249" s="338"/>
      <c r="F249" s="338"/>
      <c r="G249" s="338"/>
      <c r="H249" s="338"/>
      <c r="I249" s="338"/>
      <c r="J249" s="338"/>
      <c r="K249" s="338"/>
      <c r="L249" s="338"/>
      <c r="M249" s="338"/>
      <c r="N249" s="338"/>
      <c r="O249" s="338"/>
      <c r="P249" s="338"/>
      <c r="Q249" s="338"/>
      <c r="R249" s="338"/>
      <c r="S249" s="338"/>
      <c r="T249" s="338">
        <f t="shared" si="26"/>
        <v>0</v>
      </c>
    </row>
    <row r="250" spans="1:20" ht="15">
      <c r="A250" s="318" t="s">
        <v>529</v>
      </c>
      <c r="B250" s="5" t="s">
        <v>189</v>
      </c>
      <c r="C250" s="338"/>
      <c r="D250" s="338"/>
      <c r="E250" s="338"/>
      <c r="F250" s="338"/>
      <c r="G250" s="338"/>
      <c r="H250" s="338">
        <v>955538104</v>
      </c>
      <c r="I250" s="338"/>
      <c r="J250" s="338"/>
      <c r="K250" s="338"/>
      <c r="L250" s="338"/>
      <c r="M250" s="338"/>
      <c r="N250" s="338"/>
      <c r="O250" s="338"/>
      <c r="P250" s="338"/>
      <c r="Q250" s="338"/>
      <c r="R250" s="338"/>
      <c r="S250" s="338"/>
      <c r="T250" s="338">
        <f t="shared" si="26"/>
        <v>955538104</v>
      </c>
    </row>
    <row r="251" spans="1:20" ht="15">
      <c r="A251" s="318" t="s">
        <v>530</v>
      </c>
      <c r="B251" s="5" t="s">
        <v>189</v>
      </c>
      <c r="C251" s="338"/>
      <c r="D251" s="338"/>
      <c r="E251" s="338"/>
      <c r="F251" s="338"/>
      <c r="G251" s="338"/>
      <c r="H251" s="338"/>
      <c r="I251" s="338"/>
      <c r="J251" s="338"/>
      <c r="K251" s="338"/>
      <c r="L251" s="338"/>
      <c r="M251" s="338"/>
      <c r="N251" s="338"/>
      <c r="O251" s="338"/>
      <c r="P251" s="338"/>
      <c r="Q251" s="338"/>
      <c r="R251" s="338"/>
      <c r="S251" s="338"/>
      <c r="T251" s="338">
        <f t="shared" si="26"/>
        <v>0</v>
      </c>
    </row>
    <row r="252" spans="1:20" ht="15">
      <c r="A252" s="318" t="s">
        <v>527</v>
      </c>
      <c r="B252" s="5" t="s">
        <v>190</v>
      </c>
      <c r="C252" s="338"/>
      <c r="D252" s="338"/>
      <c r="E252" s="338"/>
      <c r="F252" s="338"/>
      <c r="G252" s="338"/>
      <c r="H252" s="338"/>
      <c r="I252" s="338"/>
      <c r="J252" s="338"/>
      <c r="K252" s="338"/>
      <c r="L252" s="338"/>
      <c r="M252" s="338"/>
      <c r="N252" s="338"/>
      <c r="O252" s="338"/>
      <c r="P252" s="338"/>
      <c r="Q252" s="338"/>
      <c r="R252" s="338"/>
      <c r="S252" s="338"/>
      <c r="T252" s="338">
        <f t="shared" si="26"/>
        <v>0</v>
      </c>
    </row>
    <row r="253" spans="1:20" ht="15">
      <c r="A253" s="318" t="s">
        <v>528</v>
      </c>
      <c r="B253" s="5" t="s">
        <v>190</v>
      </c>
      <c r="C253" s="338"/>
      <c r="D253" s="338"/>
      <c r="E253" s="338"/>
      <c r="F253" s="338"/>
      <c r="G253" s="338"/>
      <c r="H253" s="338"/>
      <c r="I253" s="338"/>
      <c r="J253" s="338"/>
      <c r="K253" s="338"/>
      <c r="L253" s="338"/>
      <c r="M253" s="338"/>
      <c r="N253" s="338"/>
      <c r="O253" s="338"/>
      <c r="P253" s="338"/>
      <c r="Q253" s="338"/>
      <c r="R253" s="338"/>
      <c r="S253" s="338"/>
      <c r="T253" s="338">
        <f t="shared" si="26"/>
        <v>0</v>
      </c>
    </row>
    <row r="254" spans="1:20" ht="15">
      <c r="A254" s="319" t="s">
        <v>405</v>
      </c>
      <c r="B254" s="9" t="s">
        <v>191</v>
      </c>
      <c r="C254" s="270">
        <f>SUM(C250:C253)</f>
        <v>0</v>
      </c>
      <c r="D254" s="270">
        <f aca="true" t="shared" si="27" ref="D254:S254">SUM(D250:D253)</f>
        <v>0</v>
      </c>
      <c r="E254" s="270">
        <f t="shared" si="27"/>
        <v>0</v>
      </c>
      <c r="F254" s="270">
        <f t="shared" si="27"/>
        <v>0</v>
      </c>
      <c r="G254" s="270">
        <f t="shared" si="27"/>
        <v>0</v>
      </c>
      <c r="H254" s="270">
        <f t="shared" si="27"/>
        <v>955538104</v>
      </c>
      <c r="I254" s="270">
        <f t="shared" si="27"/>
        <v>0</v>
      </c>
      <c r="J254" s="270">
        <f t="shared" si="27"/>
        <v>0</v>
      </c>
      <c r="K254" s="270">
        <f t="shared" si="27"/>
        <v>0</v>
      </c>
      <c r="L254" s="270">
        <f t="shared" si="27"/>
        <v>0</v>
      </c>
      <c r="M254" s="270">
        <f t="shared" si="27"/>
        <v>0</v>
      </c>
      <c r="N254" s="270">
        <f t="shared" si="27"/>
        <v>0</v>
      </c>
      <c r="O254" s="270">
        <f t="shared" si="27"/>
        <v>0</v>
      </c>
      <c r="P254" s="270">
        <f t="shared" si="27"/>
        <v>0</v>
      </c>
      <c r="Q254" s="270">
        <f t="shared" si="27"/>
        <v>0</v>
      </c>
      <c r="R254" s="270">
        <f t="shared" si="27"/>
        <v>0</v>
      </c>
      <c r="S254" s="270">
        <f t="shared" si="27"/>
        <v>0</v>
      </c>
      <c r="T254" s="270">
        <f>SUM(T250:T253)</f>
        <v>955538104</v>
      </c>
    </row>
    <row r="255" spans="1:20" ht="15">
      <c r="A255" s="332" t="s">
        <v>192</v>
      </c>
      <c r="B255" s="9" t="s">
        <v>193</v>
      </c>
      <c r="C255" s="338"/>
      <c r="D255" s="338"/>
      <c r="E255" s="338"/>
      <c r="F255" s="338">
        <v>10277970</v>
      </c>
      <c r="G255" s="338"/>
      <c r="H255" s="338"/>
      <c r="I255" s="338"/>
      <c r="J255" s="338"/>
      <c r="K255" s="338"/>
      <c r="L255" s="338"/>
      <c r="M255" s="338"/>
      <c r="N255" s="338"/>
      <c r="O255" s="338"/>
      <c r="P255" s="338"/>
      <c r="Q255" s="338"/>
      <c r="R255" s="338"/>
      <c r="S255" s="338"/>
      <c r="T255" s="338">
        <f aca="true" t="shared" si="28" ref="T255:T261">SUM(C255:S255)</f>
        <v>10277970</v>
      </c>
    </row>
    <row r="256" spans="1:20" ht="15">
      <c r="A256" s="332" t="s">
        <v>194</v>
      </c>
      <c r="B256" s="9" t="s">
        <v>195</v>
      </c>
      <c r="C256" s="338"/>
      <c r="D256" s="338"/>
      <c r="E256" s="338"/>
      <c r="F256" s="338"/>
      <c r="G256" s="338"/>
      <c r="H256" s="338"/>
      <c r="I256" s="338"/>
      <c r="J256" s="338"/>
      <c r="K256" s="338"/>
      <c r="L256" s="338"/>
      <c r="M256" s="338"/>
      <c r="N256" s="338"/>
      <c r="O256" s="338"/>
      <c r="P256" s="338"/>
      <c r="Q256" s="338"/>
      <c r="R256" s="338"/>
      <c r="S256" s="338"/>
      <c r="T256" s="338">
        <f t="shared" si="28"/>
        <v>0</v>
      </c>
    </row>
    <row r="257" spans="1:20" ht="15">
      <c r="A257" s="332" t="s">
        <v>196</v>
      </c>
      <c r="B257" s="9" t="s">
        <v>197</v>
      </c>
      <c r="C257" s="338"/>
      <c r="D257" s="338"/>
      <c r="E257" s="338"/>
      <c r="F257" s="338"/>
      <c r="G257" s="338"/>
      <c r="H257" s="338">
        <v>135534536</v>
      </c>
      <c r="I257" s="338"/>
      <c r="J257" s="338"/>
      <c r="K257" s="338"/>
      <c r="L257" s="338"/>
      <c r="M257" s="338"/>
      <c r="N257" s="338"/>
      <c r="O257" s="338"/>
      <c r="P257" s="338"/>
      <c r="Q257" s="338"/>
      <c r="R257" s="338"/>
      <c r="S257" s="338"/>
      <c r="T257" s="338">
        <f t="shared" si="28"/>
        <v>135534536</v>
      </c>
    </row>
    <row r="258" spans="1:20" ht="15">
      <c r="A258" s="332" t="s">
        <v>198</v>
      </c>
      <c r="B258" s="9" t="s">
        <v>199</v>
      </c>
      <c r="C258" s="338"/>
      <c r="D258" s="338"/>
      <c r="E258" s="338"/>
      <c r="F258" s="338"/>
      <c r="G258" s="338"/>
      <c r="H258" s="338"/>
      <c r="I258" s="338"/>
      <c r="J258" s="338"/>
      <c r="K258" s="338"/>
      <c r="L258" s="338"/>
      <c r="M258" s="338"/>
      <c r="N258" s="338"/>
      <c r="O258" s="338"/>
      <c r="P258" s="338"/>
      <c r="Q258" s="338"/>
      <c r="R258" s="338"/>
      <c r="S258" s="338"/>
      <c r="T258" s="338">
        <f t="shared" si="28"/>
        <v>0</v>
      </c>
    </row>
    <row r="259" spans="1:20" ht="15">
      <c r="A259" s="331" t="s">
        <v>562</v>
      </c>
      <c r="B259" s="9" t="s">
        <v>200</v>
      </c>
      <c r="C259" s="338"/>
      <c r="D259" s="338"/>
      <c r="E259" s="338"/>
      <c r="F259" s="338"/>
      <c r="G259" s="338"/>
      <c r="H259" s="338"/>
      <c r="I259" s="338"/>
      <c r="J259" s="338"/>
      <c r="K259" s="338"/>
      <c r="L259" s="338"/>
      <c r="M259" s="338"/>
      <c r="N259" s="338"/>
      <c r="O259" s="338"/>
      <c r="P259" s="338"/>
      <c r="Q259" s="338"/>
      <c r="R259" s="338"/>
      <c r="S259" s="338"/>
      <c r="T259" s="338">
        <f t="shared" si="28"/>
        <v>0</v>
      </c>
    </row>
    <row r="260" spans="1:20" ht="15">
      <c r="A260" s="322" t="s">
        <v>201</v>
      </c>
      <c r="B260" s="9" t="s">
        <v>200</v>
      </c>
      <c r="C260" s="338"/>
      <c r="D260" s="338"/>
      <c r="E260" s="338"/>
      <c r="F260" s="338"/>
      <c r="G260" s="338"/>
      <c r="H260" s="338"/>
      <c r="I260" s="338"/>
      <c r="J260" s="338"/>
      <c r="K260" s="338"/>
      <c r="L260" s="338"/>
      <c r="M260" s="338"/>
      <c r="N260" s="338"/>
      <c r="O260" s="338"/>
      <c r="P260" s="338"/>
      <c r="Q260" s="338"/>
      <c r="R260" s="338"/>
      <c r="S260" s="338"/>
      <c r="T260" s="338">
        <f t="shared" si="28"/>
        <v>0</v>
      </c>
    </row>
    <row r="261" spans="1:20" ht="15">
      <c r="A261" s="333" t="s">
        <v>406</v>
      </c>
      <c r="B261" s="46" t="s">
        <v>202</v>
      </c>
      <c r="C261" s="270">
        <f>C259+C258+C257+C256+C255+C254+C249+C242</f>
        <v>0</v>
      </c>
      <c r="D261" s="270"/>
      <c r="E261" s="270">
        <f aca="true" t="shared" si="29" ref="E261:R261">E259+E258+E257+E256+E255+E254+E249+E242</f>
        <v>0</v>
      </c>
      <c r="F261" s="270">
        <f t="shared" si="29"/>
        <v>10277970</v>
      </c>
      <c r="G261" s="270">
        <f t="shared" si="29"/>
        <v>0</v>
      </c>
      <c r="H261" s="270">
        <f>H259+H258+H257+H256+H255+H254+H249+H242</f>
        <v>1091072640</v>
      </c>
      <c r="I261" s="270"/>
      <c r="J261" s="270">
        <f t="shared" si="29"/>
        <v>0</v>
      </c>
      <c r="K261" s="270">
        <f t="shared" si="29"/>
        <v>0</v>
      </c>
      <c r="L261" s="270"/>
      <c r="M261" s="270">
        <f t="shared" si="29"/>
        <v>0</v>
      </c>
      <c r="N261" s="270">
        <f t="shared" si="29"/>
        <v>0</v>
      </c>
      <c r="O261" s="270">
        <f t="shared" si="29"/>
        <v>0</v>
      </c>
      <c r="P261" s="270">
        <f t="shared" si="29"/>
        <v>0</v>
      </c>
      <c r="Q261" s="270">
        <f t="shared" si="29"/>
        <v>0</v>
      </c>
      <c r="R261" s="270">
        <f t="shared" si="29"/>
        <v>0</v>
      </c>
      <c r="S261" s="270"/>
      <c r="T261" s="270">
        <f t="shared" si="28"/>
        <v>1101350610</v>
      </c>
    </row>
    <row r="262" spans="1:20" ht="15">
      <c r="A262" s="330" t="s">
        <v>203</v>
      </c>
      <c r="B262" s="5" t="s">
        <v>204</v>
      </c>
      <c r="C262" s="338"/>
      <c r="D262" s="338"/>
      <c r="E262" s="338"/>
      <c r="F262" s="338"/>
      <c r="G262" s="338"/>
      <c r="H262" s="338"/>
      <c r="I262" s="338"/>
      <c r="J262" s="338"/>
      <c r="K262" s="338"/>
      <c r="L262" s="338"/>
      <c r="M262" s="338"/>
      <c r="N262" s="338"/>
      <c r="O262" s="338"/>
      <c r="P262" s="338"/>
      <c r="Q262" s="338"/>
      <c r="R262" s="338"/>
      <c r="S262" s="338"/>
      <c r="T262" s="338">
        <f aca="true" t="shared" si="30" ref="T262:T270">SUM(C262:S262)</f>
        <v>0</v>
      </c>
    </row>
    <row r="263" spans="1:20" ht="15">
      <c r="A263" s="320" t="s">
        <v>205</v>
      </c>
      <c r="B263" s="5" t="s">
        <v>206</v>
      </c>
      <c r="C263" s="338"/>
      <c r="D263" s="338"/>
      <c r="E263" s="338"/>
      <c r="F263" s="338"/>
      <c r="G263" s="338"/>
      <c r="H263" s="338"/>
      <c r="I263" s="338"/>
      <c r="J263" s="338"/>
      <c r="K263" s="338"/>
      <c r="L263" s="338"/>
      <c r="M263" s="338"/>
      <c r="N263" s="338"/>
      <c r="O263" s="338"/>
      <c r="P263" s="338"/>
      <c r="Q263" s="338"/>
      <c r="R263" s="338"/>
      <c r="S263" s="338"/>
      <c r="T263" s="338">
        <f t="shared" si="30"/>
        <v>0</v>
      </c>
    </row>
    <row r="264" spans="1:20" ht="15">
      <c r="A264" s="329" t="s">
        <v>207</v>
      </c>
      <c r="B264" s="5" t="s">
        <v>208</v>
      </c>
      <c r="C264" s="338"/>
      <c r="D264" s="338"/>
      <c r="E264" s="338"/>
      <c r="F264" s="338"/>
      <c r="G264" s="338"/>
      <c r="H264" s="338"/>
      <c r="I264" s="338"/>
      <c r="J264" s="338"/>
      <c r="K264" s="338"/>
      <c r="L264" s="338"/>
      <c r="M264" s="338"/>
      <c r="N264" s="338"/>
      <c r="O264" s="338"/>
      <c r="P264" s="338"/>
      <c r="Q264" s="338"/>
      <c r="R264" s="338"/>
      <c r="S264" s="338"/>
      <c r="T264" s="338">
        <f t="shared" si="30"/>
        <v>0</v>
      </c>
    </row>
    <row r="265" spans="1:20" ht="15">
      <c r="A265" s="329" t="s">
        <v>388</v>
      </c>
      <c r="B265" s="5" t="s">
        <v>209</v>
      </c>
      <c r="C265" s="338"/>
      <c r="D265" s="338"/>
      <c r="E265" s="338"/>
      <c r="F265" s="338"/>
      <c r="G265" s="338"/>
      <c r="H265" s="338"/>
      <c r="I265" s="338"/>
      <c r="J265" s="338"/>
      <c r="K265" s="338"/>
      <c r="L265" s="338"/>
      <c r="M265" s="338"/>
      <c r="N265" s="338"/>
      <c r="O265" s="338"/>
      <c r="P265" s="338"/>
      <c r="Q265" s="338"/>
      <c r="R265" s="338"/>
      <c r="S265" s="338"/>
      <c r="T265" s="338">
        <f t="shared" si="30"/>
        <v>0</v>
      </c>
    </row>
    <row r="266" spans="1:20" ht="15">
      <c r="A266" s="323" t="s">
        <v>50</v>
      </c>
      <c r="B266" s="60" t="s">
        <v>209</v>
      </c>
      <c r="C266" s="338"/>
      <c r="D266" s="338"/>
      <c r="E266" s="338"/>
      <c r="F266" s="338"/>
      <c r="G266" s="338"/>
      <c r="H266" s="338"/>
      <c r="I266" s="338"/>
      <c r="J266" s="338"/>
      <c r="K266" s="338"/>
      <c r="L266" s="338"/>
      <c r="M266" s="338"/>
      <c r="N266" s="338"/>
      <c r="O266" s="338"/>
      <c r="P266" s="338"/>
      <c r="Q266" s="338"/>
      <c r="R266" s="338"/>
      <c r="S266" s="338"/>
      <c r="T266" s="338">
        <f t="shared" si="30"/>
        <v>0</v>
      </c>
    </row>
    <row r="267" spans="1:20" ht="15">
      <c r="A267" s="323" t="s">
        <v>51</v>
      </c>
      <c r="B267" s="60" t="s">
        <v>209</v>
      </c>
      <c r="C267" s="338"/>
      <c r="D267" s="338"/>
      <c r="E267" s="338"/>
      <c r="F267" s="338"/>
      <c r="G267" s="338"/>
      <c r="H267" s="338"/>
      <c r="I267" s="338"/>
      <c r="J267" s="338"/>
      <c r="K267" s="338"/>
      <c r="L267" s="338"/>
      <c r="M267" s="338"/>
      <c r="N267" s="338"/>
      <c r="O267" s="338"/>
      <c r="P267" s="338"/>
      <c r="Q267" s="338"/>
      <c r="R267" s="338"/>
      <c r="S267" s="338"/>
      <c r="T267" s="338">
        <f t="shared" si="30"/>
        <v>0</v>
      </c>
    </row>
    <row r="268" spans="1:20" ht="15">
      <c r="A268" s="334" t="s">
        <v>52</v>
      </c>
      <c r="B268" s="63" t="s">
        <v>209</v>
      </c>
      <c r="C268" s="338"/>
      <c r="D268" s="338"/>
      <c r="E268" s="338"/>
      <c r="F268" s="338"/>
      <c r="G268" s="338"/>
      <c r="H268" s="338"/>
      <c r="I268" s="338"/>
      <c r="J268" s="338"/>
      <c r="K268" s="338"/>
      <c r="L268" s="338"/>
      <c r="M268" s="338"/>
      <c r="N268" s="338"/>
      <c r="O268" s="338"/>
      <c r="P268" s="338"/>
      <c r="Q268" s="338"/>
      <c r="R268" s="338"/>
      <c r="S268" s="338"/>
      <c r="T268" s="338">
        <f t="shared" si="30"/>
        <v>0</v>
      </c>
    </row>
    <row r="269" spans="1:20" ht="15">
      <c r="A269" s="335" t="s">
        <v>407</v>
      </c>
      <c r="B269" s="46" t="s">
        <v>210</v>
      </c>
      <c r="C269" s="338"/>
      <c r="D269" s="338"/>
      <c r="E269" s="338"/>
      <c r="F269" s="338"/>
      <c r="G269" s="338"/>
      <c r="H269" s="338"/>
      <c r="I269" s="338"/>
      <c r="J269" s="338"/>
      <c r="K269" s="338"/>
      <c r="L269" s="338"/>
      <c r="M269" s="338"/>
      <c r="N269" s="338"/>
      <c r="O269" s="338"/>
      <c r="P269" s="338"/>
      <c r="Q269" s="338"/>
      <c r="R269" s="338"/>
      <c r="S269" s="338"/>
      <c r="T269" s="338">
        <f t="shared" si="30"/>
        <v>0</v>
      </c>
    </row>
    <row r="270" spans="1:20" ht="15">
      <c r="A270" s="336" t="s">
        <v>211</v>
      </c>
      <c r="B270" s="46" t="s">
        <v>212</v>
      </c>
      <c r="C270" s="338"/>
      <c r="D270" s="338"/>
      <c r="E270" s="338"/>
      <c r="F270" s="338"/>
      <c r="G270" s="338"/>
      <c r="H270" s="338"/>
      <c r="I270" s="338"/>
      <c r="J270" s="338"/>
      <c r="K270" s="338"/>
      <c r="L270" s="338"/>
      <c r="M270" s="338"/>
      <c r="N270" s="338"/>
      <c r="O270" s="338"/>
      <c r="P270" s="338"/>
      <c r="Q270" s="338"/>
      <c r="R270" s="338"/>
      <c r="S270" s="338"/>
      <c r="T270" s="338">
        <f t="shared" si="30"/>
        <v>0</v>
      </c>
    </row>
    <row r="271" spans="1:20" ht="15.75" customHeight="1">
      <c r="A271" s="337" t="s">
        <v>408</v>
      </c>
      <c r="B271" s="47" t="s">
        <v>213</v>
      </c>
      <c r="C271" s="339">
        <f aca="true" t="shared" si="31" ref="C271:H271">C270+C269+C261</f>
        <v>0</v>
      </c>
      <c r="D271" s="339">
        <f t="shared" si="31"/>
        <v>0</v>
      </c>
      <c r="E271" s="339">
        <f t="shared" si="31"/>
        <v>0</v>
      </c>
      <c r="F271" s="339">
        <f t="shared" si="31"/>
        <v>10277970</v>
      </c>
      <c r="G271" s="339">
        <f t="shared" si="31"/>
        <v>0</v>
      </c>
      <c r="H271" s="339">
        <f t="shared" si="31"/>
        <v>1091072640</v>
      </c>
      <c r="I271" s="339">
        <f aca="true" t="shared" si="32" ref="I271:S271">I270+I269+I261</f>
        <v>0</v>
      </c>
      <c r="J271" s="339">
        <f t="shared" si="32"/>
        <v>0</v>
      </c>
      <c r="K271" s="339">
        <f t="shared" si="32"/>
        <v>0</v>
      </c>
      <c r="L271" s="339">
        <f t="shared" si="32"/>
        <v>0</v>
      </c>
      <c r="M271" s="339">
        <f t="shared" si="32"/>
        <v>0</v>
      </c>
      <c r="N271" s="339">
        <f t="shared" si="32"/>
        <v>0</v>
      </c>
      <c r="O271" s="339">
        <f t="shared" si="32"/>
        <v>0</v>
      </c>
      <c r="P271" s="339">
        <f t="shared" si="32"/>
        <v>0</v>
      </c>
      <c r="Q271" s="339">
        <f t="shared" si="32"/>
        <v>0</v>
      </c>
      <c r="R271" s="339">
        <f t="shared" si="32"/>
        <v>0</v>
      </c>
      <c r="S271" s="339">
        <f t="shared" si="32"/>
        <v>0</v>
      </c>
      <c r="T271" s="339">
        <f>T270+T269+T261</f>
        <v>1101350610</v>
      </c>
    </row>
    <row r="272" spans="1:20" ht="15.75" customHeight="1">
      <c r="A272" s="328" t="s">
        <v>452</v>
      </c>
      <c r="B272" s="50"/>
      <c r="C272" s="340">
        <f>C271+C234</f>
        <v>26345509</v>
      </c>
      <c r="D272" s="340">
        <f>D271+D234</f>
        <v>270000</v>
      </c>
      <c r="E272" s="340">
        <f>E271+E234</f>
        <v>1301923</v>
      </c>
      <c r="F272" s="340">
        <f>F271+F234</f>
        <v>227491682</v>
      </c>
      <c r="G272" s="340">
        <f>G271+G234</f>
        <v>81000</v>
      </c>
      <c r="H272" s="340">
        <f aca="true" t="shared" si="33" ref="H272:S272">H271+H234</f>
        <v>1110006807</v>
      </c>
      <c r="I272" s="340">
        <f t="shared" si="33"/>
        <v>2524200</v>
      </c>
      <c r="J272" s="340">
        <f t="shared" si="33"/>
        <v>2480550</v>
      </c>
      <c r="K272" s="340">
        <f t="shared" si="33"/>
        <v>1835017046</v>
      </c>
      <c r="L272" s="340">
        <f t="shared" si="33"/>
        <v>0</v>
      </c>
      <c r="M272" s="340">
        <f t="shared" si="33"/>
        <v>0</v>
      </c>
      <c r="N272" s="340">
        <f t="shared" si="33"/>
        <v>3522400</v>
      </c>
      <c r="O272" s="340">
        <f t="shared" si="33"/>
        <v>112780</v>
      </c>
      <c r="P272" s="340">
        <f t="shared" si="33"/>
        <v>2118260</v>
      </c>
      <c r="Q272" s="340">
        <f t="shared" si="33"/>
        <v>15768403</v>
      </c>
      <c r="R272" s="340">
        <f t="shared" si="33"/>
        <v>7174475</v>
      </c>
      <c r="S272" s="340">
        <f t="shared" si="33"/>
        <v>246769704</v>
      </c>
      <c r="T272" s="340">
        <f>SUM(C272:S272)</f>
        <v>3480984739</v>
      </c>
    </row>
    <row r="273" ht="15">
      <c r="A273" s="164"/>
    </row>
  </sheetData>
  <sheetProtection/>
  <mergeCells count="1">
    <mergeCell ref="B1:E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01"/>
  <sheetViews>
    <sheetView view="pageBreakPreview" zoomScale="110" zoomScaleNormal="120" zoomScaleSheetLayoutView="110" zoomScalePageLayoutView="0" workbookViewId="0" topLeftCell="A1">
      <selection activeCell="A1" sqref="A1:E1"/>
    </sheetView>
  </sheetViews>
  <sheetFormatPr defaultColWidth="9.140625" defaultRowHeight="15"/>
  <cols>
    <col min="1" max="1" width="92.57421875" style="0" customWidth="1"/>
    <col min="3" max="3" width="17.28125" style="0" bestFit="1" customWidth="1"/>
    <col min="4" max="5" width="16.57421875" style="0" bestFit="1" customWidth="1"/>
  </cols>
  <sheetData>
    <row r="1" spans="1:5" ht="15">
      <c r="A1" s="346" t="s">
        <v>1076</v>
      </c>
      <c r="B1" s="346"/>
      <c r="C1" s="346"/>
      <c r="D1" s="346"/>
      <c r="E1" s="346"/>
    </row>
    <row r="2" spans="1:5" ht="24" customHeight="1">
      <c r="A2" s="345" t="s">
        <v>1059</v>
      </c>
      <c r="B2" s="351"/>
      <c r="C2" s="351"/>
      <c r="D2" s="351"/>
      <c r="E2" s="351"/>
    </row>
    <row r="3" spans="1:7" ht="24" customHeight="1">
      <c r="A3" s="343" t="s">
        <v>972</v>
      </c>
      <c r="B3" s="344"/>
      <c r="C3" s="344"/>
      <c r="D3" s="344"/>
      <c r="E3" s="344"/>
      <c r="G3" s="86"/>
    </row>
    <row r="4" ht="18">
      <c r="A4" s="157"/>
    </row>
    <row r="5" spans="1:4" ht="15">
      <c r="A5" s="96" t="s">
        <v>563</v>
      </c>
      <c r="D5" t="s">
        <v>344</v>
      </c>
    </row>
    <row r="6" spans="1:5" ht="25.5">
      <c r="A6" s="2" t="s">
        <v>807</v>
      </c>
      <c r="B6" s="3" t="s">
        <v>585</v>
      </c>
      <c r="C6" s="3" t="s">
        <v>572</v>
      </c>
      <c r="D6" s="3" t="s">
        <v>597</v>
      </c>
      <c r="E6" s="95" t="s">
        <v>598</v>
      </c>
    </row>
    <row r="7" spans="1:5" ht="15" customHeight="1">
      <c r="A7" s="40" t="s">
        <v>57</v>
      </c>
      <c r="B7" s="6" t="s">
        <v>58</v>
      </c>
      <c r="C7" s="269">
        <v>137083137</v>
      </c>
      <c r="D7" s="269">
        <v>137230757</v>
      </c>
      <c r="E7" s="269">
        <v>137230757</v>
      </c>
    </row>
    <row r="8" spans="1:5" ht="15" customHeight="1">
      <c r="A8" s="5" t="s">
        <v>59</v>
      </c>
      <c r="B8" s="6" t="s">
        <v>60</v>
      </c>
      <c r="C8" s="269">
        <v>38403800</v>
      </c>
      <c r="D8" s="269">
        <v>38752867</v>
      </c>
      <c r="E8" s="269">
        <v>38752867</v>
      </c>
    </row>
    <row r="9" spans="1:5" ht="15" customHeight="1">
      <c r="A9" s="5" t="s">
        <v>61</v>
      </c>
      <c r="B9" s="6" t="s">
        <v>62</v>
      </c>
      <c r="C9" s="269">
        <v>15608212</v>
      </c>
      <c r="D9" s="269">
        <v>15938153</v>
      </c>
      <c r="E9" s="269">
        <v>15938153</v>
      </c>
    </row>
    <row r="10" spans="1:5" ht="15" customHeight="1">
      <c r="A10" s="5" t="s">
        <v>63</v>
      </c>
      <c r="B10" s="6" t="s">
        <v>64</v>
      </c>
      <c r="C10" s="269">
        <v>2665630</v>
      </c>
      <c r="D10" s="269">
        <v>4076804</v>
      </c>
      <c r="E10" s="269">
        <v>4076804</v>
      </c>
    </row>
    <row r="11" spans="1:5" ht="15" customHeight="1">
      <c r="A11" s="5" t="s">
        <v>1014</v>
      </c>
      <c r="B11" s="6" t="s">
        <v>66</v>
      </c>
      <c r="C11" s="269">
        <v>0</v>
      </c>
      <c r="D11" s="269">
        <v>17538697</v>
      </c>
      <c r="E11" s="269">
        <v>17538697</v>
      </c>
    </row>
    <row r="12" spans="1:5" ht="15" customHeight="1">
      <c r="A12" s="5" t="s">
        <v>1015</v>
      </c>
      <c r="B12" s="6" t="s">
        <v>68</v>
      </c>
      <c r="C12" s="269"/>
      <c r="D12" s="269"/>
      <c r="E12" s="269"/>
    </row>
    <row r="13" spans="1:5" ht="15" customHeight="1">
      <c r="A13" s="9" t="s">
        <v>392</v>
      </c>
      <c r="B13" s="10" t="s">
        <v>69</v>
      </c>
      <c r="C13" s="270">
        <f>SUM(C7:C12)</f>
        <v>193760779</v>
      </c>
      <c r="D13" s="270">
        <f>SUM(D7:D12)</f>
        <v>213537278</v>
      </c>
      <c r="E13" s="270">
        <f>SUM(E7:E12)</f>
        <v>213537278</v>
      </c>
    </row>
    <row r="14" spans="1:5" ht="15" customHeight="1">
      <c r="A14" s="5" t="s">
        <v>70</v>
      </c>
      <c r="B14" s="6" t="s">
        <v>71</v>
      </c>
      <c r="C14" s="269">
        <v>0</v>
      </c>
      <c r="D14" s="269">
        <v>18755209</v>
      </c>
      <c r="E14" s="269">
        <v>18755209</v>
      </c>
    </row>
    <row r="15" spans="1:5" ht="15" customHeight="1">
      <c r="A15" s="5" t="s">
        <v>72</v>
      </c>
      <c r="B15" s="6" t="s">
        <v>73</v>
      </c>
      <c r="C15" s="269"/>
      <c r="D15" s="269"/>
      <c r="E15" s="269"/>
    </row>
    <row r="16" spans="1:5" ht="15" customHeight="1">
      <c r="A16" s="5" t="s">
        <v>354</v>
      </c>
      <c r="B16" s="6" t="s">
        <v>74</v>
      </c>
      <c r="C16" s="269"/>
      <c r="D16" s="269"/>
      <c r="E16" s="269"/>
    </row>
    <row r="17" spans="1:5" ht="15" customHeight="1">
      <c r="A17" s="5" t="s">
        <v>355</v>
      </c>
      <c r="B17" s="6" t="s">
        <v>75</v>
      </c>
      <c r="C17" s="269"/>
      <c r="D17" s="269"/>
      <c r="E17" s="269"/>
    </row>
    <row r="18" spans="1:5" ht="15" customHeight="1">
      <c r="A18" s="5" t="s">
        <v>356</v>
      </c>
      <c r="B18" s="6" t="s">
        <v>76</v>
      </c>
      <c r="C18" s="269">
        <v>14615394</v>
      </c>
      <c r="D18" s="269">
        <v>18408292</v>
      </c>
      <c r="E18" s="269">
        <v>18408292</v>
      </c>
    </row>
    <row r="19" spans="1:5" ht="15" customHeight="1">
      <c r="A19" s="46" t="s">
        <v>393</v>
      </c>
      <c r="B19" s="57" t="s">
        <v>77</v>
      </c>
      <c r="C19" s="270">
        <f>SUM(C13:C18)</f>
        <v>208376173</v>
      </c>
      <c r="D19" s="270">
        <f>SUM(D13:D18)</f>
        <v>250700779</v>
      </c>
      <c r="E19" s="270">
        <f>SUM(E13:E18)</f>
        <v>250700779</v>
      </c>
    </row>
    <row r="20" spans="1:5" ht="15" customHeight="1">
      <c r="A20" s="5" t="s">
        <v>360</v>
      </c>
      <c r="B20" s="6" t="s">
        <v>86</v>
      </c>
      <c r="C20" s="269"/>
      <c r="D20" s="269"/>
      <c r="E20" s="269"/>
    </row>
    <row r="21" spans="1:5" ht="15" customHeight="1">
      <c r="A21" s="5" t="s">
        <v>361</v>
      </c>
      <c r="B21" s="6" t="s">
        <v>90</v>
      </c>
      <c r="C21" s="269"/>
      <c r="D21" s="269"/>
      <c r="E21" s="269"/>
    </row>
    <row r="22" spans="1:5" ht="15" customHeight="1">
      <c r="A22" s="9" t="s">
        <v>395</v>
      </c>
      <c r="B22" s="10" t="s">
        <v>91</v>
      </c>
      <c r="C22" s="269"/>
      <c r="D22" s="269"/>
      <c r="E22" s="269"/>
    </row>
    <row r="23" spans="1:5" ht="15" customHeight="1">
      <c r="A23" s="5" t="s">
        <v>362</v>
      </c>
      <c r="B23" s="6" t="s">
        <v>92</v>
      </c>
      <c r="C23" s="269"/>
      <c r="D23" s="269"/>
      <c r="E23" s="269"/>
    </row>
    <row r="24" spans="1:5" ht="15" customHeight="1">
      <c r="A24" s="5" t="s">
        <v>363</v>
      </c>
      <c r="B24" s="6" t="s">
        <v>93</v>
      </c>
      <c r="C24" s="269"/>
      <c r="D24" s="269"/>
      <c r="E24" s="269"/>
    </row>
    <row r="25" spans="1:5" ht="15" customHeight="1">
      <c r="A25" s="5" t="s">
        <v>364</v>
      </c>
      <c r="B25" s="6" t="s">
        <v>94</v>
      </c>
      <c r="C25" s="269">
        <v>104000000</v>
      </c>
      <c r="D25" s="269">
        <v>104000000</v>
      </c>
      <c r="E25" s="269">
        <v>100225253</v>
      </c>
    </row>
    <row r="26" spans="1:5" ht="15" customHeight="1">
      <c r="A26" s="5" t="s">
        <v>365</v>
      </c>
      <c r="B26" s="6" t="s">
        <v>95</v>
      </c>
      <c r="C26" s="269">
        <v>81000000</v>
      </c>
      <c r="D26" s="269">
        <v>81000000</v>
      </c>
      <c r="E26" s="269">
        <v>92574994</v>
      </c>
    </row>
    <row r="27" spans="1:5" ht="15" customHeight="1">
      <c r="A27" s="5" t="s">
        <v>366</v>
      </c>
      <c r="B27" s="6" t="s">
        <v>98</v>
      </c>
      <c r="C27" s="269"/>
      <c r="D27" s="269"/>
      <c r="E27" s="269"/>
    </row>
    <row r="28" spans="1:5" ht="15" customHeight="1">
      <c r="A28" s="5" t="s">
        <v>99</v>
      </c>
      <c r="B28" s="6" t="s">
        <v>100</v>
      </c>
      <c r="C28" s="269"/>
      <c r="D28" s="269"/>
      <c r="E28" s="269"/>
    </row>
    <row r="29" spans="1:5" ht="15" customHeight="1">
      <c r="A29" s="5" t="s">
        <v>367</v>
      </c>
      <c r="B29" s="6" t="s">
        <v>101</v>
      </c>
      <c r="C29" s="269">
        <v>8500000</v>
      </c>
      <c r="D29" s="269">
        <v>8500000</v>
      </c>
      <c r="E29" s="269">
        <v>9324029</v>
      </c>
    </row>
    <row r="30" spans="1:5" ht="15" customHeight="1">
      <c r="A30" s="5" t="s">
        <v>368</v>
      </c>
      <c r="B30" s="6" t="s">
        <v>106</v>
      </c>
      <c r="C30" s="269">
        <v>41000000</v>
      </c>
      <c r="D30" s="269">
        <v>41000000</v>
      </c>
      <c r="E30" s="269">
        <v>44186465</v>
      </c>
    </row>
    <row r="31" spans="1:5" ht="15" customHeight="1">
      <c r="A31" s="9" t="s">
        <v>396</v>
      </c>
      <c r="B31" s="10" t="s">
        <v>122</v>
      </c>
      <c r="C31" s="270">
        <f>SUM(C26:C30)</f>
        <v>130500000</v>
      </c>
      <c r="D31" s="270">
        <f>SUM(D26:D30)</f>
        <v>130500000</v>
      </c>
      <c r="E31" s="270">
        <f>SUM(E26:E30)</f>
        <v>146085488</v>
      </c>
    </row>
    <row r="32" spans="1:5" ht="15" customHeight="1">
      <c r="A32" s="5" t="s">
        <v>369</v>
      </c>
      <c r="B32" s="6" t="s">
        <v>123</v>
      </c>
      <c r="C32" s="269">
        <v>1400000</v>
      </c>
      <c r="D32" s="269">
        <v>1400000</v>
      </c>
      <c r="E32" s="269">
        <v>486963</v>
      </c>
    </row>
    <row r="33" spans="1:5" ht="15" customHeight="1">
      <c r="A33" s="46" t="s">
        <v>397</v>
      </c>
      <c r="B33" s="57" t="s">
        <v>124</v>
      </c>
      <c r="C33" s="270">
        <f>C32+C31+C25+C24+C23+C22</f>
        <v>235900000</v>
      </c>
      <c r="D33" s="270">
        <f>D32+D31+D25+D24+D23+D22</f>
        <v>235900000</v>
      </c>
      <c r="E33" s="270">
        <f>E32+E31+E25+E24+E23+E22</f>
        <v>246797704</v>
      </c>
    </row>
    <row r="34" spans="1:5" ht="15" customHeight="1">
      <c r="A34" s="17" t="s">
        <v>125</v>
      </c>
      <c r="B34" s="6" t="s">
        <v>126</v>
      </c>
      <c r="C34" s="269"/>
      <c r="D34" s="269"/>
      <c r="E34" s="269"/>
    </row>
    <row r="35" spans="1:5" ht="15" customHeight="1">
      <c r="A35" s="17" t="s">
        <v>370</v>
      </c>
      <c r="B35" s="6" t="s">
        <v>127</v>
      </c>
      <c r="C35" s="269">
        <v>22430000</v>
      </c>
      <c r="D35" s="269">
        <v>22730000</v>
      </c>
      <c r="E35" s="269">
        <v>29827695</v>
      </c>
    </row>
    <row r="36" spans="1:5" ht="15" customHeight="1">
      <c r="A36" s="17" t="s">
        <v>371</v>
      </c>
      <c r="B36" s="6" t="s">
        <v>130</v>
      </c>
      <c r="C36" s="269">
        <v>3000000</v>
      </c>
      <c r="D36" s="269">
        <v>3000000</v>
      </c>
      <c r="E36" s="269">
        <v>2822778</v>
      </c>
    </row>
    <row r="37" spans="1:5" ht="15" customHeight="1">
      <c r="A37" s="17" t="s">
        <v>372</v>
      </c>
      <c r="B37" s="6" t="s">
        <v>131</v>
      </c>
      <c r="C37" s="269">
        <v>0</v>
      </c>
      <c r="D37" s="269">
        <v>0</v>
      </c>
      <c r="E37" s="269">
        <v>2593750</v>
      </c>
    </row>
    <row r="38" spans="1:5" ht="15" customHeight="1">
      <c r="A38" s="17" t="s">
        <v>138</v>
      </c>
      <c r="B38" s="6" t="s">
        <v>139</v>
      </c>
      <c r="C38" s="269">
        <v>5149000</v>
      </c>
      <c r="D38" s="269">
        <v>5149000</v>
      </c>
      <c r="E38" s="269">
        <v>5701711</v>
      </c>
    </row>
    <row r="39" spans="1:5" ht="15" customHeight="1">
      <c r="A39" s="17" t="s">
        <v>140</v>
      </c>
      <c r="B39" s="6" t="s">
        <v>141</v>
      </c>
      <c r="C39" s="269">
        <v>3009000</v>
      </c>
      <c r="D39" s="269">
        <v>3009000</v>
      </c>
      <c r="E39" s="269">
        <v>2316927</v>
      </c>
    </row>
    <row r="40" spans="1:5" ht="15" customHeight="1">
      <c r="A40" s="17" t="s">
        <v>142</v>
      </c>
      <c r="B40" s="6" t="s">
        <v>143</v>
      </c>
      <c r="C40" s="269"/>
      <c r="D40" s="269"/>
      <c r="E40" s="269"/>
    </row>
    <row r="41" spans="1:5" ht="15" customHeight="1">
      <c r="A41" s="17" t="s">
        <v>373</v>
      </c>
      <c r="B41" s="6" t="s">
        <v>144</v>
      </c>
      <c r="C41" s="269">
        <v>500000</v>
      </c>
      <c r="D41" s="269">
        <v>500000</v>
      </c>
      <c r="E41" s="269">
        <v>31848</v>
      </c>
    </row>
    <row r="42" spans="1:5" ht="15" customHeight="1">
      <c r="A42" s="17" t="s">
        <v>976</v>
      </c>
      <c r="B42" s="6" t="s">
        <v>151</v>
      </c>
      <c r="C42" s="269"/>
      <c r="D42" s="269"/>
      <c r="E42" s="269"/>
    </row>
    <row r="43" spans="1:5" ht="15" customHeight="1">
      <c r="A43" s="17" t="s">
        <v>375</v>
      </c>
      <c r="B43" s="6" t="s">
        <v>974</v>
      </c>
      <c r="C43" s="269">
        <v>0</v>
      </c>
      <c r="D43" s="269">
        <v>1375716</v>
      </c>
      <c r="E43" s="269">
        <v>1375716</v>
      </c>
    </row>
    <row r="44" spans="1:5" ht="15" customHeight="1">
      <c r="A44" s="56" t="s">
        <v>398</v>
      </c>
      <c r="B44" s="57" t="s">
        <v>154</v>
      </c>
      <c r="C44" s="270">
        <f>SUM(C34:C43)</f>
        <v>34088000</v>
      </c>
      <c r="D44" s="270">
        <f>SUM(D34:D43)</f>
        <v>35763716</v>
      </c>
      <c r="E44" s="270">
        <f>SUM(E34:E43)</f>
        <v>44670425</v>
      </c>
    </row>
    <row r="45" spans="1:5" ht="15" customHeight="1">
      <c r="A45" s="17" t="s">
        <v>166</v>
      </c>
      <c r="B45" s="6" t="s">
        <v>167</v>
      </c>
      <c r="C45" s="269"/>
      <c r="D45" s="269"/>
      <c r="E45" s="269"/>
    </row>
    <row r="46" spans="1:5" ht="30">
      <c r="A46" s="5" t="s">
        <v>379</v>
      </c>
      <c r="B46" s="6" t="s">
        <v>977</v>
      </c>
      <c r="C46" s="269">
        <v>3500000</v>
      </c>
      <c r="D46" s="269">
        <v>3500000</v>
      </c>
      <c r="E46" s="269">
        <v>3500000</v>
      </c>
    </row>
    <row r="47" spans="1:5" ht="15" customHeight="1">
      <c r="A47" s="17" t="s">
        <v>380</v>
      </c>
      <c r="B47" s="6" t="s">
        <v>975</v>
      </c>
      <c r="C47" s="269"/>
      <c r="D47" s="269"/>
      <c r="E47" s="269"/>
    </row>
    <row r="48" spans="1:5" ht="15" customHeight="1">
      <c r="A48" s="46" t="s">
        <v>400</v>
      </c>
      <c r="B48" s="57" t="s">
        <v>170</v>
      </c>
      <c r="C48" s="270">
        <f>SUM(C45:C47)</f>
        <v>3500000</v>
      </c>
      <c r="D48" s="270">
        <f>SUM(D45:D47)</f>
        <v>3500000</v>
      </c>
      <c r="E48" s="270">
        <f>SUM(E45:E47)</f>
        <v>3500000</v>
      </c>
    </row>
    <row r="49" spans="1:5" ht="15" customHeight="1">
      <c r="A49" s="108" t="s">
        <v>482</v>
      </c>
      <c r="B49" s="110"/>
      <c r="C49" s="271"/>
      <c r="D49" s="271"/>
      <c r="E49" s="271"/>
    </row>
    <row r="50" spans="1:5" ht="15" customHeight="1">
      <c r="A50" s="5" t="s">
        <v>78</v>
      </c>
      <c r="B50" s="6" t="s">
        <v>79</v>
      </c>
      <c r="C50" s="269">
        <v>0</v>
      </c>
      <c r="D50" s="269">
        <v>241000</v>
      </c>
      <c r="E50" s="269">
        <v>241000</v>
      </c>
    </row>
    <row r="51" spans="1:5" ht="15" customHeight="1">
      <c r="A51" s="5" t="s">
        <v>80</v>
      </c>
      <c r="B51" s="6" t="s">
        <v>81</v>
      </c>
      <c r="C51" s="269"/>
      <c r="D51" s="269"/>
      <c r="E51" s="269"/>
    </row>
    <row r="52" spans="1:5" ht="15" customHeight="1">
      <c r="A52" s="5" t="s">
        <v>357</v>
      </c>
      <c r="B52" s="6" t="s">
        <v>82</v>
      </c>
      <c r="C52" s="269"/>
      <c r="D52" s="269"/>
      <c r="E52" s="269"/>
    </row>
    <row r="53" spans="1:5" ht="15" customHeight="1">
      <c r="A53" s="5" t="s">
        <v>358</v>
      </c>
      <c r="B53" s="6" t="s">
        <v>83</v>
      </c>
      <c r="C53" s="269"/>
      <c r="D53" s="269"/>
      <c r="E53" s="269"/>
    </row>
    <row r="54" spans="1:5" ht="15" customHeight="1">
      <c r="A54" s="5" t="s">
        <v>359</v>
      </c>
      <c r="B54" s="6" t="s">
        <v>84</v>
      </c>
      <c r="C54" s="269">
        <v>0</v>
      </c>
      <c r="D54" s="269">
        <v>3235517346</v>
      </c>
      <c r="E54" s="269">
        <v>1689732740</v>
      </c>
    </row>
    <row r="55" spans="1:5" ht="15" customHeight="1">
      <c r="A55" s="46" t="s">
        <v>394</v>
      </c>
      <c r="B55" s="57" t="s">
        <v>85</v>
      </c>
      <c r="C55" s="270">
        <f>SUM(C50:C54)</f>
        <v>0</v>
      </c>
      <c r="D55" s="270">
        <f>SUM(D50:D54)</f>
        <v>3235758346</v>
      </c>
      <c r="E55" s="270">
        <f>SUM(E50:E54)</f>
        <v>1689973740</v>
      </c>
    </row>
    <row r="56" spans="1:5" ht="15" customHeight="1">
      <c r="A56" s="17" t="s">
        <v>376</v>
      </c>
      <c r="B56" s="6" t="s">
        <v>155</v>
      </c>
      <c r="C56" s="269"/>
      <c r="D56" s="269"/>
      <c r="E56" s="269"/>
    </row>
    <row r="57" spans="1:5" ht="15" customHeight="1">
      <c r="A57" s="17" t="s">
        <v>377</v>
      </c>
      <c r="B57" s="6" t="s">
        <v>157</v>
      </c>
      <c r="C57" s="269">
        <v>14659540</v>
      </c>
      <c r="D57" s="269">
        <v>62442279</v>
      </c>
      <c r="E57" s="269">
        <v>62783739</v>
      </c>
    </row>
    <row r="58" spans="1:5" ht="15" customHeight="1">
      <c r="A58" s="17" t="s">
        <v>159</v>
      </c>
      <c r="B58" s="6" t="s">
        <v>160</v>
      </c>
      <c r="C58" s="269">
        <v>0</v>
      </c>
      <c r="D58" s="269">
        <v>0</v>
      </c>
      <c r="E58" s="269"/>
    </row>
    <row r="59" spans="1:5" ht="15" customHeight="1">
      <c r="A59" s="17" t="s">
        <v>378</v>
      </c>
      <c r="B59" s="6" t="s">
        <v>161</v>
      </c>
      <c r="C59" s="269"/>
      <c r="D59" s="269"/>
      <c r="E59" s="269"/>
    </row>
    <row r="60" spans="1:5" ht="15" customHeight="1">
      <c r="A60" s="17" t="s">
        <v>163</v>
      </c>
      <c r="B60" s="6" t="s">
        <v>164</v>
      </c>
      <c r="C60" s="269"/>
      <c r="D60" s="269"/>
      <c r="E60" s="269"/>
    </row>
    <row r="61" spans="1:5" ht="15" customHeight="1">
      <c r="A61" s="46" t="s">
        <v>399</v>
      </c>
      <c r="B61" s="57" t="s">
        <v>165</v>
      </c>
      <c r="C61" s="270">
        <f>SUM(C56:C60)</f>
        <v>14659540</v>
      </c>
      <c r="D61" s="270">
        <f>SUM(D56:D60)</f>
        <v>62442279</v>
      </c>
      <c r="E61" s="270">
        <f>SUM(E56:E60)</f>
        <v>62783739</v>
      </c>
    </row>
    <row r="62" spans="1:5" ht="15" customHeight="1">
      <c r="A62" s="17" t="s">
        <v>171</v>
      </c>
      <c r="B62" s="6" t="s">
        <v>172</v>
      </c>
      <c r="C62" s="269"/>
      <c r="D62" s="269"/>
      <c r="E62" s="269"/>
    </row>
    <row r="63" spans="1:5" ht="30">
      <c r="A63" s="5" t="s">
        <v>381</v>
      </c>
      <c r="B63" s="6" t="s">
        <v>978</v>
      </c>
      <c r="C63" s="269">
        <v>1183000</v>
      </c>
      <c r="D63" s="269">
        <v>38925000</v>
      </c>
      <c r="E63" s="269">
        <v>39796130</v>
      </c>
    </row>
    <row r="64" spans="1:5" ht="15" customHeight="1">
      <c r="A64" s="17" t="s">
        <v>382</v>
      </c>
      <c r="B64" s="6" t="s">
        <v>979</v>
      </c>
      <c r="C64" s="269">
        <v>707500</v>
      </c>
      <c r="D64" s="269">
        <v>707500</v>
      </c>
      <c r="E64" s="269">
        <v>1077526</v>
      </c>
    </row>
    <row r="65" spans="1:5" ht="15" customHeight="1">
      <c r="A65" s="46" t="s">
        <v>402</v>
      </c>
      <c r="B65" s="57" t="s">
        <v>175</v>
      </c>
      <c r="C65" s="270">
        <f>SUM(C62:C64)</f>
        <v>1890500</v>
      </c>
      <c r="D65" s="270">
        <f>SUM(D62:D64)</f>
        <v>39632500</v>
      </c>
      <c r="E65" s="270">
        <f>SUM(E62:E64)</f>
        <v>40873656</v>
      </c>
    </row>
    <row r="66" spans="1:5" ht="15" customHeight="1">
      <c r="A66" s="108" t="s">
        <v>481</v>
      </c>
      <c r="B66" s="110"/>
      <c r="C66" s="271"/>
      <c r="D66" s="271"/>
      <c r="E66" s="271"/>
    </row>
    <row r="67" spans="1:5" ht="15.75">
      <c r="A67" s="115" t="s">
        <v>401</v>
      </c>
      <c r="B67" s="111" t="s">
        <v>176</v>
      </c>
      <c r="C67" s="272">
        <f>C65+C61+C55+C48+C44+C33+C19</f>
        <v>498414213</v>
      </c>
      <c r="D67" s="272">
        <f>D65+D61+D55+D48+D44+D33+D19</f>
        <v>3863697620</v>
      </c>
      <c r="E67" s="272">
        <f>E65+E61+E55+E48+E44+E33+E19</f>
        <v>2339300043</v>
      </c>
    </row>
    <row r="68" spans="1:5" ht="15.75">
      <c r="A68" s="116"/>
      <c r="B68" s="117"/>
      <c r="C68" s="273"/>
      <c r="D68" s="273"/>
      <c r="E68" s="273"/>
    </row>
    <row r="69" spans="1:5" ht="15.75">
      <c r="A69" s="116"/>
      <c r="B69" s="117"/>
      <c r="C69" s="273"/>
      <c r="D69" s="273"/>
      <c r="E69" s="273"/>
    </row>
    <row r="70" spans="1:5" ht="15">
      <c r="A70" s="44" t="s">
        <v>383</v>
      </c>
      <c r="B70" s="5" t="s">
        <v>177</v>
      </c>
      <c r="C70" s="269"/>
      <c r="D70" s="269"/>
      <c r="E70" s="269"/>
    </row>
    <row r="71" spans="1:5" ht="15">
      <c r="A71" s="17" t="s">
        <v>178</v>
      </c>
      <c r="B71" s="5" t="s">
        <v>179</v>
      </c>
      <c r="C71" s="269"/>
      <c r="D71" s="269"/>
      <c r="E71" s="269"/>
    </row>
    <row r="72" spans="1:5" ht="15">
      <c r="A72" s="44" t="s">
        <v>384</v>
      </c>
      <c r="B72" s="5" t="s">
        <v>180</v>
      </c>
      <c r="C72" s="269"/>
      <c r="D72" s="269"/>
      <c r="E72" s="269"/>
    </row>
    <row r="73" spans="1:5" ht="15">
      <c r="A73" s="20" t="s">
        <v>403</v>
      </c>
      <c r="B73" s="9" t="s">
        <v>181</v>
      </c>
      <c r="C73" s="269"/>
      <c r="D73" s="269"/>
      <c r="E73" s="269"/>
    </row>
    <row r="74" spans="1:5" ht="15">
      <c r="A74" s="17" t="s">
        <v>385</v>
      </c>
      <c r="B74" s="5" t="s">
        <v>182</v>
      </c>
      <c r="C74" s="269"/>
      <c r="D74" s="269"/>
      <c r="E74" s="269"/>
    </row>
    <row r="75" spans="1:5" ht="15">
      <c r="A75" s="44" t="s">
        <v>183</v>
      </c>
      <c r="B75" s="5" t="s">
        <v>184</v>
      </c>
      <c r="C75" s="269"/>
      <c r="D75" s="269"/>
      <c r="E75" s="269"/>
    </row>
    <row r="76" spans="1:5" ht="15">
      <c r="A76" s="17" t="s">
        <v>386</v>
      </c>
      <c r="B76" s="5" t="s">
        <v>185</v>
      </c>
      <c r="C76" s="269"/>
      <c r="D76" s="269"/>
      <c r="E76" s="269"/>
    </row>
    <row r="77" spans="1:5" ht="15">
      <c r="A77" s="44" t="s">
        <v>186</v>
      </c>
      <c r="B77" s="5" t="s">
        <v>187</v>
      </c>
      <c r="C77" s="269"/>
      <c r="D77" s="269"/>
      <c r="E77" s="269"/>
    </row>
    <row r="78" spans="1:5" ht="15">
      <c r="A78" s="18" t="s">
        <v>404</v>
      </c>
      <c r="B78" s="9" t="s">
        <v>188</v>
      </c>
      <c r="C78" s="269"/>
      <c r="D78" s="269"/>
      <c r="E78" s="269"/>
    </row>
    <row r="79" spans="1:5" ht="15">
      <c r="A79" s="5" t="s">
        <v>529</v>
      </c>
      <c r="B79" s="5" t="s">
        <v>189</v>
      </c>
      <c r="C79" s="269"/>
      <c r="D79" s="269"/>
      <c r="E79" s="269"/>
    </row>
    <row r="80" spans="1:5" ht="15">
      <c r="A80" s="5" t="s">
        <v>530</v>
      </c>
      <c r="B80" s="5" t="s">
        <v>189</v>
      </c>
      <c r="C80" s="269">
        <v>795893905</v>
      </c>
      <c r="D80" s="269">
        <v>926526318</v>
      </c>
      <c r="E80" s="269">
        <v>926526318</v>
      </c>
    </row>
    <row r="81" spans="1:5" ht="15">
      <c r="A81" s="5" t="s">
        <v>527</v>
      </c>
      <c r="B81" s="5" t="s">
        <v>190</v>
      </c>
      <c r="C81" s="269"/>
      <c r="D81" s="269"/>
      <c r="E81" s="269"/>
    </row>
    <row r="82" spans="1:5" ht="15">
      <c r="A82" s="5" t="s">
        <v>528</v>
      </c>
      <c r="B82" s="5" t="s">
        <v>190</v>
      </c>
      <c r="C82" s="269"/>
      <c r="D82" s="269"/>
      <c r="E82" s="269"/>
    </row>
    <row r="83" spans="1:5" ht="15">
      <c r="A83" s="9" t="s">
        <v>405</v>
      </c>
      <c r="B83" s="9" t="s">
        <v>191</v>
      </c>
      <c r="C83" s="270">
        <f>SUM(C79:C82)</f>
        <v>795893905</v>
      </c>
      <c r="D83" s="270">
        <f>SUM(D79:D82)</f>
        <v>926526318</v>
      </c>
      <c r="E83" s="270">
        <f>SUM(E79:E82)</f>
        <v>926526318</v>
      </c>
    </row>
    <row r="84" spans="1:5" ht="15">
      <c r="A84" s="44" t="s">
        <v>33</v>
      </c>
      <c r="B84" s="5" t="s">
        <v>193</v>
      </c>
      <c r="C84" s="269">
        <v>0</v>
      </c>
      <c r="D84" s="269">
        <v>10277970</v>
      </c>
      <c r="E84" s="269">
        <v>10277970</v>
      </c>
    </row>
    <row r="85" spans="1:5" ht="15">
      <c r="A85" s="44" t="s">
        <v>194</v>
      </c>
      <c r="B85" s="5" t="s">
        <v>195</v>
      </c>
      <c r="C85" s="269"/>
      <c r="D85" s="269"/>
      <c r="E85" s="269"/>
    </row>
    <row r="86" spans="1:5" ht="15">
      <c r="A86" s="44" t="s">
        <v>196</v>
      </c>
      <c r="B86" s="5" t="s">
        <v>195</v>
      </c>
      <c r="C86" s="269"/>
      <c r="D86" s="269">
        <v>0</v>
      </c>
      <c r="E86" s="269"/>
    </row>
    <row r="87" spans="1:5" ht="15">
      <c r="A87" s="44" t="s">
        <v>198</v>
      </c>
      <c r="B87" s="5" t="s">
        <v>199</v>
      </c>
      <c r="C87" s="269"/>
      <c r="D87" s="269"/>
      <c r="E87" s="269"/>
    </row>
    <row r="88" spans="1:5" ht="15">
      <c r="A88" s="17" t="s">
        <v>387</v>
      </c>
      <c r="B88" s="5" t="s">
        <v>200</v>
      </c>
      <c r="C88" s="269"/>
      <c r="D88" s="269"/>
      <c r="E88" s="269"/>
    </row>
    <row r="89" spans="1:5" ht="15">
      <c r="A89" s="20" t="s">
        <v>406</v>
      </c>
      <c r="B89" s="9" t="s">
        <v>202</v>
      </c>
      <c r="C89" s="270">
        <f>C73+C78+C83+C84+C85+C86+C87+C88</f>
        <v>795893905</v>
      </c>
      <c r="D89" s="270">
        <f>D73+D78+D83+D84+D85+D86+D87+D88</f>
        <v>936804288</v>
      </c>
      <c r="E89" s="270">
        <f>E73+E78+E83+E84+E85+E86+E87+E88</f>
        <v>936804288</v>
      </c>
    </row>
    <row r="90" spans="1:5" ht="15">
      <c r="A90" s="17" t="s">
        <v>203</v>
      </c>
      <c r="B90" s="5" t="s">
        <v>204</v>
      </c>
      <c r="C90" s="269"/>
      <c r="D90" s="269"/>
      <c r="E90" s="269"/>
    </row>
    <row r="91" spans="1:5" ht="15">
      <c r="A91" s="17" t="s">
        <v>205</v>
      </c>
      <c r="B91" s="5" t="s">
        <v>206</v>
      </c>
      <c r="C91" s="269"/>
      <c r="D91" s="269"/>
      <c r="E91" s="269"/>
    </row>
    <row r="92" spans="1:5" ht="15">
      <c r="A92" s="44" t="s">
        <v>207</v>
      </c>
      <c r="B92" s="5" t="s">
        <v>208</v>
      </c>
      <c r="C92" s="269"/>
      <c r="D92" s="269"/>
      <c r="E92" s="269"/>
    </row>
    <row r="93" spans="1:5" ht="15">
      <c r="A93" s="44" t="s">
        <v>388</v>
      </c>
      <c r="B93" s="5" t="s">
        <v>209</v>
      </c>
      <c r="C93" s="269"/>
      <c r="D93" s="269"/>
      <c r="E93" s="269"/>
    </row>
    <row r="94" spans="1:5" ht="15">
      <c r="A94" s="18" t="s">
        <v>407</v>
      </c>
      <c r="B94" s="9" t="s">
        <v>210</v>
      </c>
      <c r="C94" s="269"/>
      <c r="D94" s="269"/>
      <c r="E94" s="269"/>
    </row>
    <row r="95" spans="1:5" ht="15">
      <c r="A95" s="20" t="s">
        <v>211</v>
      </c>
      <c r="B95" s="9" t="s">
        <v>212</v>
      </c>
      <c r="C95" s="269"/>
      <c r="D95" s="269"/>
      <c r="E95" s="269"/>
    </row>
    <row r="96" spans="1:5" ht="15.75">
      <c r="A96" s="113" t="s">
        <v>408</v>
      </c>
      <c r="B96" s="114" t="s">
        <v>213</v>
      </c>
      <c r="C96" s="272">
        <f>C89+C94+C95</f>
        <v>795893905</v>
      </c>
      <c r="D96" s="272">
        <f>D89+D94+D95</f>
        <v>936804288</v>
      </c>
      <c r="E96" s="272">
        <f>E89+E94+E95</f>
        <v>936804288</v>
      </c>
    </row>
    <row r="97" spans="1:5" ht="15.75">
      <c r="A97" s="119" t="s">
        <v>390</v>
      </c>
      <c r="B97" s="122"/>
      <c r="C97" s="274">
        <f>C96+C67</f>
        <v>1294308118</v>
      </c>
      <c r="D97" s="274">
        <f>D96+D67</f>
        <v>4800501908</v>
      </c>
      <c r="E97" s="274">
        <f>E96+E67</f>
        <v>3276104331</v>
      </c>
    </row>
    <row r="98" spans="3:5" ht="15">
      <c r="C98" s="275"/>
      <c r="D98" s="275"/>
      <c r="E98" s="275"/>
    </row>
    <row r="101" ht="15">
      <c r="C101" s="164"/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9"/>
  <sheetViews>
    <sheetView view="pageBreakPreview" zoomScale="110" zoomScaleNormal="110" zoomScaleSheetLayoutView="110" zoomScalePageLayoutView="0" workbookViewId="0" topLeftCell="A1">
      <selection activeCell="A1" sqref="A1:H1"/>
    </sheetView>
  </sheetViews>
  <sheetFormatPr defaultColWidth="9.140625" defaultRowHeight="15"/>
  <cols>
    <col min="1" max="1" width="92.57421875" style="0" customWidth="1"/>
    <col min="3" max="5" width="14.57421875" style="0" bestFit="1" customWidth="1"/>
    <col min="6" max="8" width="15.7109375" style="0" bestFit="1" customWidth="1"/>
  </cols>
  <sheetData>
    <row r="1" spans="1:8" ht="15">
      <c r="A1" s="346" t="s">
        <v>1076</v>
      </c>
      <c r="B1" s="346"/>
      <c r="C1" s="346"/>
      <c r="D1" s="346"/>
      <c r="E1" s="346"/>
      <c r="F1" s="346"/>
      <c r="G1" s="346"/>
      <c r="H1" s="346"/>
    </row>
    <row r="2" spans="1:5" ht="24" customHeight="1">
      <c r="A2" s="345" t="s">
        <v>1059</v>
      </c>
      <c r="B2" s="351"/>
      <c r="C2" s="351"/>
      <c r="D2" s="351"/>
      <c r="E2" s="351"/>
    </row>
    <row r="3" spans="1:7" ht="24" customHeight="1">
      <c r="A3" s="343" t="s">
        <v>972</v>
      </c>
      <c r="B3" s="344"/>
      <c r="C3" s="344"/>
      <c r="D3" s="344"/>
      <c r="E3" s="344"/>
      <c r="G3" s="86"/>
    </row>
    <row r="4" ht="18">
      <c r="A4" s="55"/>
    </row>
    <row r="5" spans="1:8" ht="15">
      <c r="A5" s="143" t="s">
        <v>566</v>
      </c>
      <c r="B5" s="144"/>
      <c r="C5" s="347" t="s">
        <v>774</v>
      </c>
      <c r="D5" s="347"/>
      <c r="E5" s="349"/>
      <c r="F5" s="352" t="s">
        <v>973</v>
      </c>
      <c r="G5" s="347"/>
      <c r="H5" s="349"/>
    </row>
    <row r="6" spans="1:8" ht="25.5">
      <c r="A6" s="2" t="s">
        <v>807</v>
      </c>
      <c r="B6" s="3" t="s">
        <v>585</v>
      </c>
      <c r="C6" s="3" t="s">
        <v>572</v>
      </c>
      <c r="D6" s="3" t="s">
        <v>597</v>
      </c>
      <c r="E6" s="168" t="s">
        <v>598</v>
      </c>
      <c r="F6" s="169" t="s">
        <v>572</v>
      </c>
      <c r="G6" s="3" t="s">
        <v>597</v>
      </c>
      <c r="H6" s="95" t="s">
        <v>598</v>
      </c>
    </row>
    <row r="7" spans="1:8" ht="15" customHeight="1">
      <c r="A7" s="40" t="s">
        <v>57</v>
      </c>
      <c r="B7" s="6" t="s">
        <v>58</v>
      </c>
      <c r="C7" s="269"/>
      <c r="D7" s="269"/>
      <c r="E7" s="276"/>
      <c r="F7" s="277"/>
      <c r="G7" s="269"/>
      <c r="H7" s="269"/>
    </row>
    <row r="8" spans="1:8" ht="15" customHeight="1">
      <c r="A8" s="5" t="s">
        <v>59</v>
      </c>
      <c r="B8" s="6" t="s">
        <v>60</v>
      </c>
      <c r="C8" s="269"/>
      <c r="D8" s="269"/>
      <c r="E8" s="276"/>
      <c r="F8" s="277"/>
      <c r="G8" s="269"/>
      <c r="H8" s="269"/>
    </row>
    <row r="9" spans="1:8" ht="15" customHeight="1">
      <c r="A9" s="5" t="s">
        <v>61</v>
      </c>
      <c r="B9" s="6" t="s">
        <v>62</v>
      </c>
      <c r="C9" s="269"/>
      <c r="D9" s="269"/>
      <c r="E9" s="276"/>
      <c r="F9" s="277"/>
      <c r="G9" s="269"/>
      <c r="H9" s="269"/>
    </row>
    <row r="10" spans="1:8" ht="15" customHeight="1">
      <c r="A10" s="5" t="s">
        <v>63</v>
      </c>
      <c r="B10" s="6" t="s">
        <v>64</v>
      </c>
      <c r="C10" s="269"/>
      <c r="D10" s="269"/>
      <c r="E10" s="276"/>
      <c r="F10" s="277"/>
      <c r="G10" s="269"/>
      <c r="H10" s="269"/>
    </row>
    <row r="11" spans="1:8" ht="15" customHeight="1">
      <c r="A11" s="5" t="s">
        <v>65</v>
      </c>
      <c r="B11" s="6" t="s">
        <v>66</v>
      </c>
      <c r="C11" s="269"/>
      <c r="D11" s="269"/>
      <c r="E11" s="276"/>
      <c r="F11" s="277"/>
      <c r="G11" s="269"/>
      <c r="H11" s="269"/>
    </row>
    <row r="12" spans="1:8" ht="15" customHeight="1">
      <c r="A12" s="5" t="s">
        <v>67</v>
      </c>
      <c r="B12" s="6" t="s">
        <v>68</v>
      </c>
      <c r="C12" s="269"/>
      <c r="D12" s="269"/>
      <c r="E12" s="276"/>
      <c r="F12" s="277"/>
      <c r="G12" s="269"/>
      <c r="H12" s="269"/>
    </row>
    <row r="13" spans="1:8" ht="15" customHeight="1">
      <c r="A13" s="9" t="s">
        <v>392</v>
      </c>
      <c r="B13" s="10" t="s">
        <v>69</v>
      </c>
      <c r="C13" s="270">
        <f aca="true" t="shared" si="0" ref="C13:H13">SUM(C7:C12)</f>
        <v>0</v>
      </c>
      <c r="D13" s="270">
        <f t="shared" si="0"/>
        <v>0</v>
      </c>
      <c r="E13" s="278">
        <f t="shared" si="0"/>
        <v>0</v>
      </c>
      <c r="F13" s="279">
        <f t="shared" si="0"/>
        <v>0</v>
      </c>
      <c r="G13" s="270">
        <f t="shared" si="0"/>
        <v>0</v>
      </c>
      <c r="H13" s="270">
        <f t="shared" si="0"/>
        <v>0</v>
      </c>
    </row>
    <row r="14" spans="1:8" ht="15" customHeight="1">
      <c r="A14" s="5" t="s">
        <v>70</v>
      </c>
      <c r="B14" s="6" t="s">
        <v>71</v>
      </c>
      <c r="C14" s="269"/>
      <c r="D14" s="269"/>
      <c r="E14" s="276"/>
      <c r="F14" s="277"/>
      <c r="G14" s="269"/>
      <c r="H14" s="269"/>
    </row>
    <row r="15" spans="1:8" ht="15" customHeight="1">
      <c r="A15" s="5" t="s">
        <v>72</v>
      </c>
      <c r="B15" s="6" t="s">
        <v>73</v>
      </c>
      <c r="C15" s="269"/>
      <c r="D15" s="269"/>
      <c r="E15" s="276"/>
      <c r="F15" s="277"/>
      <c r="G15" s="269"/>
      <c r="H15" s="269"/>
    </row>
    <row r="16" spans="1:8" ht="15" customHeight="1">
      <c r="A16" s="5" t="s">
        <v>354</v>
      </c>
      <c r="B16" s="6" t="s">
        <v>74</v>
      </c>
      <c r="C16" s="269"/>
      <c r="D16" s="269"/>
      <c r="E16" s="276"/>
      <c r="F16" s="277"/>
      <c r="G16" s="269"/>
      <c r="H16" s="269"/>
    </row>
    <row r="17" spans="1:8" ht="15" customHeight="1">
      <c r="A17" s="5" t="s">
        <v>355</v>
      </c>
      <c r="B17" s="6" t="s">
        <v>75</v>
      </c>
      <c r="C17" s="269"/>
      <c r="D17" s="269"/>
      <c r="E17" s="276"/>
      <c r="F17" s="277"/>
      <c r="G17" s="269"/>
      <c r="H17" s="269"/>
    </row>
    <row r="18" spans="1:8" ht="15" customHeight="1">
      <c r="A18" s="5" t="s">
        <v>356</v>
      </c>
      <c r="B18" s="6" t="s">
        <v>76</v>
      </c>
      <c r="C18" s="269">
        <v>0</v>
      </c>
      <c r="D18" s="269">
        <v>3000000</v>
      </c>
      <c r="E18" s="276">
        <v>3000000</v>
      </c>
      <c r="F18" s="277">
        <v>13629942</v>
      </c>
      <c r="G18" s="269">
        <v>19159865</v>
      </c>
      <c r="H18" s="269">
        <v>19699865</v>
      </c>
    </row>
    <row r="19" spans="1:8" ht="15" customHeight="1">
      <c r="A19" s="46" t="s">
        <v>393</v>
      </c>
      <c r="B19" s="57" t="s">
        <v>77</v>
      </c>
      <c r="C19" s="270">
        <f aca="true" t="shared" si="1" ref="C19:H19">SUM(C13:C18)</f>
        <v>0</v>
      </c>
      <c r="D19" s="270">
        <f t="shared" si="1"/>
        <v>3000000</v>
      </c>
      <c r="E19" s="278">
        <f t="shared" si="1"/>
        <v>3000000</v>
      </c>
      <c r="F19" s="279">
        <f t="shared" si="1"/>
        <v>13629942</v>
      </c>
      <c r="G19" s="270">
        <f t="shared" si="1"/>
        <v>19159865</v>
      </c>
      <c r="H19" s="270">
        <f t="shared" si="1"/>
        <v>19699865</v>
      </c>
    </row>
    <row r="20" spans="1:8" ht="15" customHeight="1">
      <c r="A20" s="5" t="s">
        <v>360</v>
      </c>
      <c r="B20" s="6" t="s">
        <v>86</v>
      </c>
      <c r="C20" s="269"/>
      <c r="D20" s="269"/>
      <c r="E20" s="276"/>
      <c r="F20" s="277"/>
      <c r="G20" s="269"/>
      <c r="H20" s="269"/>
    </row>
    <row r="21" spans="1:8" ht="15" customHeight="1">
      <c r="A21" s="5" t="s">
        <v>361</v>
      </c>
      <c r="B21" s="6" t="s">
        <v>90</v>
      </c>
      <c r="C21" s="269"/>
      <c r="D21" s="269"/>
      <c r="E21" s="276"/>
      <c r="F21" s="277"/>
      <c r="G21" s="269"/>
      <c r="H21" s="269"/>
    </row>
    <row r="22" spans="1:8" ht="15" customHeight="1">
      <c r="A22" s="9" t="s">
        <v>395</v>
      </c>
      <c r="B22" s="10" t="s">
        <v>91</v>
      </c>
      <c r="C22" s="270">
        <f aca="true" t="shared" si="2" ref="C22:H22">SUM(C20:C21)</f>
        <v>0</v>
      </c>
      <c r="D22" s="270">
        <f t="shared" si="2"/>
        <v>0</v>
      </c>
      <c r="E22" s="278">
        <f t="shared" si="2"/>
        <v>0</v>
      </c>
      <c r="F22" s="279">
        <f t="shared" si="2"/>
        <v>0</v>
      </c>
      <c r="G22" s="270">
        <f t="shared" si="2"/>
        <v>0</v>
      </c>
      <c r="H22" s="270">
        <f t="shared" si="2"/>
        <v>0</v>
      </c>
    </row>
    <row r="23" spans="1:8" ht="15" customHeight="1">
      <c r="A23" s="5" t="s">
        <v>362</v>
      </c>
      <c r="B23" s="6" t="s">
        <v>92</v>
      </c>
      <c r="C23" s="269"/>
      <c r="D23" s="269"/>
      <c r="E23" s="276"/>
      <c r="F23" s="277"/>
      <c r="G23" s="269"/>
      <c r="H23" s="269"/>
    </row>
    <row r="24" spans="1:8" ht="15" customHeight="1">
      <c r="A24" s="5" t="s">
        <v>363</v>
      </c>
      <c r="B24" s="6" t="s">
        <v>93</v>
      </c>
      <c r="C24" s="269"/>
      <c r="D24" s="269"/>
      <c r="E24" s="276"/>
      <c r="F24" s="277"/>
      <c r="G24" s="269"/>
      <c r="H24" s="269"/>
    </row>
    <row r="25" spans="1:8" ht="15" customHeight="1">
      <c r="A25" s="5" t="s">
        <v>364</v>
      </c>
      <c r="B25" s="6" t="s">
        <v>94</v>
      </c>
      <c r="C25" s="269"/>
      <c r="D25" s="269"/>
      <c r="E25" s="276"/>
      <c r="F25" s="277"/>
      <c r="G25" s="269"/>
      <c r="H25" s="269"/>
    </row>
    <row r="26" spans="1:8" ht="15" customHeight="1">
      <c r="A26" s="5" t="s">
        <v>365</v>
      </c>
      <c r="B26" s="6" t="s">
        <v>95</v>
      </c>
      <c r="C26" s="269"/>
      <c r="D26" s="269"/>
      <c r="E26" s="276"/>
      <c r="F26" s="277"/>
      <c r="G26" s="269"/>
      <c r="H26" s="269"/>
    </row>
    <row r="27" spans="1:8" ht="15" customHeight="1">
      <c r="A27" s="5" t="s">
        <v>366</v>
      </c>
      <c r="B27" s="6" t="s">
        <v>98</v>
      </c>
      <c r="C27" s="269"/>
      <c r="D27" s="269"/>
      <c r="E27" s="276"/>
      <c r="F27" s="277"/>
      <c r="G27" s="269"/>
      <c r="H27" s="269"/>
    </row>
    <row r="28" spans="1:8" ht="15" customHeight="1">
      <c r="A28" s="5" t="s">
        <v>99</v>
      </c>
      <c r="B28" s="6" t="s">
        <v>100</v>
      </c>
      <c r="C28" s="269"/>
      <c r="D28" s="269"/>
      <c r="E28" s="276"/>
      <c r="F28" s="277"/>
      <c r="G28" s="269"/>
      <c r="H28" s="269"/>
    </row>
    <row r="29" spans="1:8" ht="15" customHeight="1">
      <c r="A29" s="5" t="s">
        <v>367</v>
      </c>
      <c r="B29" s="6" t="s">
        <v>101</v>
      </c>
      <c r="C29" s="269"/>
      <c r="D29" s="269"/>
      <c r="E29" s="276"/>
      <c r="F29" s="277"/>
      <c r="G29" s="269"/>
      <c r="H29" s="269"/>
    </row>
    <row r="30" spans="1:8" ht="15" customHeight="1">
      <c r="A30" s="5" t="s">
        <v>368</v>
      </c>
      <c r="B30" s="6" t="s">
        <v>106</v>
      </c>
      <c r="C30" s="269"/>
      <c r="D30" s="269"/>
      <c r="E30" s="276"/>
      <c r="F30" s="277"/>
      <c r="G30" s="269"/>
      <c r="H30" s="269"/>
    </row>
    <row r="31" spans="1:8" ht="15" customHeight="1">
      <c r="A31" s="9" t="s">
        <v>396</v>
      </c>
      <c r="B31" s="10" t="s">
        <v>122</v>
      </c>
      <c r="C31" s="270">
        <f aca="true" t="shared" si="3" ref="C31:H31">SUM(C26:C30)</f>
        <v>0</v>
      </c>
      <c r="D31" s="270">
        <f t="shared" si="3"/>
        <v>0</v>
      </c>
      <c r="E31" s="278">
        <f t="shared" si="3"/>
        <v>0</v>
      </c>
      <c r="F31" s="279">
        <f t="shared" si="3"/>
        <v>0</v>
      </c>
      <c r="G31" s="270">
        <f t="shared" si="3"/>
        <v>0</v>
      </c>
      <c r="H31" s="270">
        <f t="shared" si="3"/>
        <v>0</v>
      </c>
    </row>
    <row r="32" spans="1:8" ht="15" customHeight="1">
      <c r="A32" s="5" t="s">
        <v>369</v>
      </c>
      <c r="B32" s="6" t="s">
        <v>123</v>
      </c>
      <c r="C32" s="269"/>
      <c r="D32" s="269"/>
      <c r="E32" s="276"/>
      <c r="F32" s="277"/>
      <c r="G32" s="269"/>
      <c r="H32" s="269"/>
    </row>
    <row r="33" spans="1:8" ht="15" customHeight="1">
      <c r="A33" s="46" t="s">
        <v>397</v>
      </c>
      <c r="B33" s="57" t="s">
        <v>124</v>
      </c>
      <c r="C33" s="270">
        <f aca="true" t="shared" si="4" ref="C33:H33">C32+C31+C25+C24+C23+C22</f>
        <v>0</v>
      </c>
      <c r="D33" s="270">
        <f t="shared" si="4"/>
        <v>0</v>
      </c>
      <c r="E33" s="278">
        <f t="shared" si="4"/>
        <v>0</v>
      </c>
      <c r="F33" s="279">
        <f t="shared" si="4"/>
        <v>0</v>
      </c>
      <c r="G33" s="270">
        <f t="shared" si="4"/>
        <v>0</v>
      </c>
      <c r="H33" s="270">
        <f t="shared" si="4"/>
        <v>0</v>
      </c>
    </row>
    <row r="34" spans="1:8" ht="15" customHeight="1">
      <c r="A34" s="17" t="s">
        <v>125</v>
      </c>
      <c r="B34" s="6" t="s">
        <v>126</v>
      </c>
      <c r="C34" s="269"/>
      <c r="D34" s="269"/>
      <c r="E34" s="276"/>
      <c r="F34" s="277"/>
      <c r="G34" s="269"/>
      <c r="H34" s="269"/>
    </row>
    <row r="35" spans="1:8" ht="15" customHeight="1">
      <c r="A35" s="17" t="s">
        <v>370</v>
      </c>
      <c r="B35" s="6" t="s">
        <v>127</v>
      </c>
      <c r="C35" s="269">
        <v>3569000</v>
      </c>
      <c r="D35" s="269">
        <v>11419000</v>
      </c>
      <c r="E35" s="276">
        <v>11801773</v>
      </c>
      <c r="F35" s="277">
        <v>1350000</v>
      </c>
      <c r="G35" s="269">
        <v>2622000</v>
      </c>
      <c r="H35" s="269">
        <v>2621727</v>
      </c>
    </row>
    <row r="36" spans="1:8" ht="15" customHeight="1">
      <c r="A36" s="17" t="s">
        <v>371</v>
      </c>
      <c r="B36" s="6" t="s">
        <v>130</v>
      </c>
      <c r="C36" s="269"/>
      <c r="D36" s="269"/>
      <c r="E36" s="276"/>
      <c r="F36" s="277">
        <v>0</v>
      </c>
      <c r="G36" s="269">
        <v>8000</v>
      </c>
      <c r="H36" s="269">
        <v>5488</v>
      </c>
    </row>
    <row r="37" spans="1:8" ht="15" customHeight="1">
      <c r="A37" s="17" t="s">
        <v>372</v>
      </c>
      <c r="B37" s="6" t="s">
        <v>131</v>
      </c>
      <c r="C37" s="269"/>
      <c r="D37" s="269"/>
      <c r="E37" s="276"/>
      <c r="F37" s="277"/>
      <c r="G37" s="269"/>
      <c r="H37" s="269"/>
    </row>
    <row r="38" spans="1:8" ht="15" customHeight="1">
      <c r="A38" s="17" t="s">
        <v>138</v>
      </c>
      <c r="B38" s="6" t="s">
        <v>139</v>
      </c>
      <c r="C38" s="269"/>
      <c r="D38" s="269"/>
      <c r="E38" s="276"/>
      <c r="F38" s="277"/>
      <c r="G38" s="269"/>
      <c r="H38" s="269"/>
    </row>
    <row r="39" spans="1:8" ht="15" customHeight="1">
      <c r="A39" s="17" t="s">
        <v>140</v>
      </c>
      <c r="B39" s="6" t="s">
        <v>141</v>
      </c>
      <c r="C39" s="269">
        <v>712590</v>
      </c>
      <c r="D39" s="269">
        <v>996090</v>
      </c>
      <c r="E39" s="276">
        <v>616997</v>
      </c>
      <c r="F39" s="277">
        <v>0</v>
      </c>
      <c r="G39" s="269">
        <v>2000</v>
      </c>
      <c r="H39" s="269">
        <v>2205</v>
      </c>
    </row>
    <row r="40" spans="1:8" ht="15" customHeight="1">
      <c r="A40" s="17" t="s">
        <v>142</v>
      </c>
      <c r="B40" s="6" t="s">
        <v>143</v>
      </c>
      <c r="C40" s="269"/>
      <c r="D40" s="269"/>
      <c r="E40" s="276"/>
      <c r="F40" s="277"/>
      <c r="G40" s="269"/>
      <c r="H40" s="269"/>
    </row>
    <row r="41" spans="1:8" ht="15" customHeight="1">
      <c r="A41" s="17" t="s">
        <v>1016</v>
      </c>
      <c r="B41" s="6" t="s">
        <v>144</v>
      </c>
      <c r="C41" s="269">
        <v>0</v>
      </c>
      <c r="D41" s="269">
        <v>0</v>
      </c>
      <c r="E41" s="276">
        <v>11</v>
      </c>
      <c r="F41" s="277">
        <v>0</v>
      </c>
      <c r="G41" s="269">
        <v>0</v>
      </c>
      <c r="H41" s="269">
        <v>10</v>
      </c>
    </row>
    <row r="42" spans="1:8" ht="15" customHeight="1">
      <c r="A42" s="17" t="s">
        <v>374</v>
      </c>
      <c r="B42" s="6" t="s">
        <v>146</v>
      </c>
      <c r="C42" s="269"/>
      <c r="D42" s="269"/>
      <c r="E42" s="276"/>
      <c r="F42" s="277"/>
      <c r="G42" s="269"/>
      <c r="H42" s="269"/>
    </row>
    <row r="43" spans="1:8" ht="15" customHeight="1">
      <c r="A43" s="17" t="s">
        <v>1017</v>
      </c>
      <c r="B43" s="6" t="s">
        <v>151</v>
      </c>
      <c r="C43" s="269"/>
      <c r="D43" s="269"/>
      <c r="E43" s="276"/>
      <c r="F43" s="277"/>
      <c r="G43" s="269"/>
      <c r="H43" s="269"/>
    </row>
    <row r="44" spans="1:8" ht="15" customHeight="1">
      <c r="A44" s="17" t="s">
        <v>375</v>
      </c>
      <c r="B44" s="6" t="s">
        <v>974</v>
      </c>
      <c r="C44" s="269">
        <v>0</v>
      </c>
      <c r="D44" s="269">
        <v>0</v>
      </c>
      <c r="E44" s="276">
        <v>1980662</v>
      </c>
      <c r="F44" s="277">
        <v>0</v>
      </c>
      <c r="G44" s="269">
        <v>0</v>
      </c>
      <c r="H44" s="269">
        <v>5348</v>
      </c>
    </row>
    <row r="45" spans="1:8" ht="15" customHeight="1">
      <c r="A45" s="56" t="s">
        <v>398</v>
      </c>
      <c r="B45" s="57" t="s">
        <v>154</v>
      </c>
      <c r="C45" s="270">
        <f aca="true" t="shared" si="5" ref="C45:H45">SUM(C34:C44)</f>
        <v>4281590</v>
      </c>
      <c r="D45" s="270">
        <f t="shared" si="5"/>
        <v>12415090</v>
      </c>
      <c r="E45" s="278">
        <f>SUM(E34:E44)</f>
        <v>14399443</v>
      </c>
      <c r="F45" s="279">
        <f t="shared" si="5"/>
        <v>1350000</v>
      </c>
      <c r="G45" s="270">
        <f t="shared" si="5"/>
        <v>2632000</v>
      </c>
      <c r="H45" s="270">
        <f t="shared" si="5"/>
        <v>2634778</v>
      </c>
    </row>
    <row r="46" spans="1:8" ht="15" customHeight="1">
      <c r="A46" s="17" t="s">
        <v>166</v>
      </c>
      <c r="B46" s="6" t="s">
        <v>167</v>
      </c>
      <c r="C46" s="269"/>
      <c r="D46" s="269"/>
      <c r="E46" s="276"/>
      <c r="F46" s="277"/>
      <c r="G46" s="269"/>
      <c r="H46" s="269"/>
    </row>
    <row r="47" spans="1:8" ht="15" customHeight="1">
      <c r="A47" s="5" t="s">
        <v>379</v>
      </c>
      <c r="B47" s="6" t="s">
        <v>168</v>
      </c>
      <c r="C47" s="269"/>
      <c r="D47" s="269"/>
      <c r="E47" s="276"/>
      <c r="F47" s="277"/>
      <c r="G47" s="269"/>
      <c r="H47" s="269"/>
    </row>
    <row r="48" spans="1:8" ht="15" customHeight="1">
      <c r="A48" s="17" t="s">
        <v>380</v>
      </c>
      <c r="B48" s="6" t="s">
        <v>975</v>
      </c>
      <c r="C48" s="269">
        <v>0</v>
      </c>
      <c r="D48" s="269">
        <v>500000</v>
      </c>
      <c r="E48" s="276">
        <v>600000</v>
      </c>
      <c r="F48" s="277"/>
      <c r="G48" s="269"/>
      <c r="H48" s="269"/>
    </row>
    <row r="49" spans="1:8" ht="15" customHeight="1">
      <c r="A49" s="46" t="s">
        <v>400</v>
      </c>
      <c r="B49" s="57" t="s">
        <v>170</v>
      </c>
      <c r="C49" s="270">
        <f aca="true" t="shared" si="6" ref="C49:H49">SUM(C46:C48)</f>
        <v>0</v>
      </c>
      <c r="D49" s="270">
        <f t="shared" si="6"/>
        <v>500000</v>
      </c>
      <c r="E49" s="270">
        <f t="shared" si="6"/>
        <v>600000</v>
      </c>
      <c r="F49" s="270">
        <f t="shared" si="6"/>
        <v>0</v>
      </c>
      <c r="G49" s="270">
        <f t="shared" si="6"/>
        <v>0</v>
      </c>
      <c r="H49" s="270">
        <f t="shared" si="6"/>
        <v>0</v>
      </c>
    </row>
    <row r="50" spans="1:8" ht="15" customHeight="1">
      <c r="A50" s="108" t="s">
        <v>482</v>
      </c>
      <c r="B50" s="110"/>
      <c r="C50" s="271"/>
      <c r="D50" s="271"/>
      <c r="E50" s="280"/>
      <c r="F50" s="281"/>
      <c r="G50" s="271"/>
      <c r="H50" s="271"/>
    </row>
    <row r="51" spans="1:8" ht="15" customHeight="1">
      <c r="A51" s="5" t="s">
        <v>78</v>
      </c>
      <c r="B51" s="6" t="s">
        <v>79</v>
      </c>
      <c r="C51" s="269"/>
      <c r="D51" s="269"/>
      <c r="E51" s="276"/>
      <c r="F51" s="277"/>
      <c r="G51" s="269"/>
      <c r="H51" s="269"/>
    </row>
    <row r="52" spans="1:8" ht="15" customHeight="1">
      <c r="A52" s="5" t="s">
        <v>80</v>
      </c>
      <c r="B52" s="6" t="s">
        <v>81</v>
      </c>
      <c r="C52" s="269"/>
      <c r="D52" s="269"/>
      <c r="E52" s="276"/>
      <c r="F52" s="277"/>
      <c r="G52" s="269"/>
      <c r="H52" s="269"/>
    </row>
    <row r="53" spans="1:8" ht="15" customHeight="1">
      <c r="A53" s="5" t="s">
        <v>357</v>
      </c>
      <c r="B53" s="6" t="s">
        <v>82</v>
      </c>
      <c r="C53" s="269"/>
      <c r="D53" s="269"/>
      <c r="E53" s="276"/>
      <c r="F53" s="277"/>
      <c r="G53" s="269"/>
      <c r="H53" s="269"/>
    </row>
    <row r="54" spans="1:8" ht="15" customHeight="1">
      <c r="A54" s="5" t="s">
        <v>358</v>
      </c>
      <c r="B54" s="6" t="s">
        <v>83</v>
      </c>
      <c r="C54" s="269"/>
      <c r="D54" s="269"/>
      <c r="E54" s="276"/>
      <c r="F54" s="277"/>
      <c r="G54" s="269"/>
      <c r="H54" s="269"/>
    </row>
    <row r="55" spans="1:8" ht="15" customHeight="1">
      <c r="A55" s="5" t="s">
        <v>359</v>
      </c>
      <c r="B55" s="6" t="s">
        <v>84</v>
      </c>
      <c r="C55" s="269"/>
      <c r="D55" s="269"/>
      <c r="E55" s="276"/>
      <c r="F55" s="277"/>
      <c r="G55" s="269"/>
      <c r="H55" s="269"/>
    </row>
    <row r="56" spans="1:8" ht="15" customHeight="1">
      <c r="A56" s="46" t="s">
        <v>394</v>
      </c>
      <c r="B56" s="57" t="s">
        <v>85</v>
      </c>
      <c r="C56" s="270"/>
      <c r="D56" s="270"/>
      <c r="E56" s="278"/>
      <c r="F56" s="279"/>
      <c r="G56" s="270"/>
      <c r="H56" s="270"/>
    </row>
    <row r="57" spans="1:8" ht="15" customHeight="1">
      <c r="A57" s="17" t="s">
        <v>376</v>
      </c>
      <c r="B57" s="6" t="s">
        <v>155</v>
      </c>
      <c r="C57" s="269"/>
      <c r="D57" s="269"/>
      <c r="E57" s="276"/>
      <c r="F57" s="277"/>
      <c r="G57" s="269"/>
      <c r="H57" s="269"/>
    </row>
    <row r="58" spans="1:8" ht="15" customHeight="1">
      <c r="A58" s="17" t="s">
        <v>377</v>
      </c>
      <c r="B58" s="6" t="s">
        <v>157</v>
      </c>
      <c r="C58" s="269"/>
      <c r="D58" s="269"/>
      <c r="E58" s="276"/>
      <c r="F58" s="277"/>
      <c r="G58" s="269"/>
      <c r="H58" s="269"/>
    </row>
    <row r="59" spans="1:8" ht="15" customHeight="1">
      <c r="A59" s="17" t="s">
        <v>159</v>
      </c>
      <c r="B59" s="6" t="s">
        <v>160</v>
      </c>
      <c r="C59" s="269"/>
      <c r="D59" s="269"/>
      <c r="E59" s="276"/>
      <c r="F59" s="277"/>
      <c r="G59" s="269"/>
      <c r="H59" s="269"/>
    </row>
    <row r="60" spans="1:8" ht="15" customHeight="1">
      <c r="A60" s="17" t="s">
        <v>378</v>
      </c>
      <c r="B60" s="6" t="s">
        <v>161</v>
      </c>
      <c r="C60" s="269"/>
      <c r="D60" s="269"/>
      <c r="E60" s="276"/>
      <c r="F60" s="277"/>
      <c r="G60" s="269"/>
      <c r="H60" s="269"/>
    </row>
    <row r="61" spans="1:8" ht="15" customHeight="1">
      <c r="A61" s="17" t="s">
        <v>163</v>
      </c>
      <c r="B61" s="6" t="s">
        <v>164</v>
      </c>
      <c r="C61" s="269"/>
      <c r="D61" s="269"/>
      <c r="E61" s="276"/>
      <c r="F61" s="277"/>
      <c r="G61" s="269"/>
      <c r="H61" s="269"/>
    </row>
    <row r="62" spans="1:8" ht="15" customHeight="1">
      <c r="A62" s="46" t="s">
        <v>399</v>
      </c>
      <c r="B62" s="57" t="s">
        <v>165</v>
      </c>
      <c r="C62" s="270"/>
      <c r="D62" s="270"/>
      <c r="E62" s="278"/>
      <c r="F62" s="279"/>
      <c r="G62" s="270"/>
      <c r="H62" s="270"/>
    </row>
    <row r="63" spans="1:8" ht="15" customHeight="1">
      <c r="A63" s="17" t="s">
        <v>171</v>
      </c>
      <c r="B63" s="6" t="s">
        <v>172</v>
      </c>
      <c r="C63" s="269"/>
      <c r="D63" s="269"/>
      <c r="E63" s="276"/>
      <c r="F63" s="277"/>
      <c r="G63" s="269"/>
      <c r="H63" s="269"/>
    </row>
    <row r="64" spans="1:8" ht="15" customHeight="1">
      <c r="A64" s="5" t="s">
        <v>381</v>
      </c>
      <c r="B64" s="6" t="s">
        <v>173</v>
      </c>
      <c r="C64" s="269"/>
      <c r="D64" s="269"/>
      <c r="E64" s="276"/>
      <c r="F64" s="277"/>
      <c r="G64" s="269"/>
      <c r="H64" s="269"/>
    </row>
    <row r="65" spans="1:8" ht="15" customHeight="1">
      <c r="A65" s="17" t="s">
        <v>382</v>
      </c>
      <c r="B65" s="6" t="s">
        <v>174</v>
      </c>
      <c r="C65" s="269"/>
      <c r="D65" s="269"/>
      <c r="E65" s="276"/>
      <c r="F65" s="277"/>
      <c r="G65" s="269"/>
      <c r="H65" s="269"/>
    </row>
    <row r="66" spans="1:8" ht="15" customHeight="1">
      <c r="A66" s="46" t="s">
        <v>402</v>
      </c>
      <c r="B66" s="57" t="s">
        <v>175</v>
      </c>
      <c r="C66" s="270"/>
      <c r="D66" s="270"/>
      <c r="E66" s="278"/>
      <c r="F66" s="279"/>
      <c r="G66" s="270"/>
      <c r="H66" s="270"/>
    </row>
    <row r="67" spans="1:8" ht="15" customHeight="1">
      <c r="A67" s="108" t="s">
        <v>481</v>
      </c>
      <c r="B67" s="110"/>
      <c r="C67" s="271"/>
      <c r="D67" s="271"/>
      <c r="E67" s="280"/>
      <c r="F67" s="281"/>
      <c r="G67" s="271"/>
      <c r="H67" s="271"/>
    </row>
    <row r="68" spans="1:8" ht="15.75">
      <c r="A68" s="115" t="s">
        <v>401</v>
      </c>
      <c r="B68" s="111" t="s">
        <v>176</v>
      </c>
      <c r="C68" s="272">
        <f aca="true" t="shared" si="7" ref="C68:H68">C66+C62+C56+C49+C45+C33+C19</f>
        <v>4281590</v>
      </c>
      <c r="D68" s="272">
        <f t="shared" si="7"/>
        <v>15915090</v>
      </c>
      <c r="E68" s="282">
        <f t="shared" si="7"/>
        <v>17999443</v>
      </c>
      <c r="F68" s="283">
        <f t="shared" si="7"/>
        <v>14979942</v>
      </c>
      <c r="G68" s="272">
        <f t="shared" si="7"/>
        <v>21791865</v>
      </c>
      <c r="H68" s="272">
        <f t="shared" si="7"/>
        <v>22334643</v>
      </c>
    </row>
    <row r="69" spans="1:8" ht="15.75">
      <c r="A69" s="116"/>
      <c r="B69" s="117"/>
      <c r="C69" s="273"/>
      <c r="D69" s="273"/>
      <c r="E69" s="284"/>
      <c r="F69" s="285"/>
      <c r="G69" s="273"/>
      <c r="H69" s="273"/>
    </row>
    <row r="70" spans="1:8" ht="15.75">
      <c r="A70" s="116"/>
      <c r="B70" s="117"/>
      <c r="C70" s="273"/>
      <c r="D70" s="273"/>
      <c r="E70" s="284"/>
      <c r="F70" s="285"/>
      <c r="G70" s="273"/>
      <c r="H70" s="273"/>
    </row>
    <row r="71" spans="1:8" ht="15">
      <c r="A71" s="44" t="s">
        <v>383</v>
      </c>
      <c r="B71" s="5" t="s">
        <v>177</v>
      </c>
      <c r="C71" s="269"/>
      <c r="D71" s="269"/>
      <c r="E71" s="276"/>
      <c r="F71" s="277"/>
      <c r="G71" s="269"/>
      <c r="H71" s="269"/>
    </row>
    <row r="72" spans="1:8" ht="15">
      <c r="A72" s="17" t="s">
        <v>178</v>
      </c>
      <c r="B72" s="5" t="s">
        <v>179</v>
      </c>
      <c r="C72" s="269"/>
      <c r="D72" s="269"/>
      <c r="E72" s="276"/>
      <c r="F72" s="277"/>
      <c r="G72" s="269"/>
      <c r="H72" s="269"/>
    </row>
    <row r="73" spans="1:8" ht="15">
      <c r="A73" s="44" t="s">
        <v>384</v>
      </c>
      <c r="B73" s="5" t="s">
        <v>180</v>
      </c>
      <c r="C73" s="269"/>
      <c r="D73" s="269"/>
      <c r="E73" s="276"/>
      <c r="F73" s="277"/>
      <c r="G73" s="269"/>
      <c r="H73" s="269"/>
    </row>
    <row r="74" spans="1:8" ht="15">
      <c r="A74" s="20" t="s">
        <v>403</v>
      </c>
      <c r="B74" s="9" t="s">
        <v>181</v>
      </c>
      <c r="C74" s="269"/>
      <c r="D74" s="269"/>
      <c r="E74" s="276"/>
      <c r="F74" s="277"/>
      <c r="G74" s="269"/>
      <c r="H74" s="269"/>
    </row>
    <row r="75" spans="1:8" ht="15">
      <c r="A75" s="17" t="s">
        <v>385</v>
      </c>
      <c r="B75" s="5" t="s">
        <v>182</v>
      </c>
      <c r="C75" s="269"/>
      <c r="D75" s="269"/>
      <c r="E75" s="276"/>
      <c r="F75" s="277"/>
      <c r="G75" s="269"/>
      <c r="H75" s="269"/>
    </row>
    <row r="76" spans="1:8" ht="15">
      <c r="A76" s="44" t="s">
        <v>183</v>
      </c>
      <c r="B76" s="5" t="s">
        <v>184</v>
      </c>
      <c r="C76" s="269"/>
      <c r="D76" s="269"/>
      <c r="E76" s="276"/>
      <c r="F76" s="277"/>
      <c r="G76" s="269"/>
      <c r="H76" s="269"/>
    </row>
    <row r="77" spans="1:8" ht="15">
      <c r="A77" s="17" t="s">
        <v>386</v>
      </c>
      <c r="B77" s="5" t="s">
        <v>185</v>
      </c>
      <c r="C77" s="269"/>
      <c r="D77" s="269"/>
      <c r="E77" s="276"/>
      <c r="F77" s="277"/>
      <c r="G77" s="269"/>
      <c r="H77" s="269"/>
    </row>
    <row r="78" spans="1:8" ht="15">
      <c r="A78" s="44" t="s">
        <v>186</v>
      </c>
      <c r="B78" s="5" t="s">
        <v>187</v>
      </c>
      <c r="C78" s="269"/>
      <c r="D78" s="269"/>
      <c r="E78" s="276"/>
      <c r="F78" s="277"/>
      <c r="G78" s="269"/>
      <c r="H78" s="269"/>
    </row>
    <row r="79" spans="1:8" ht="15">
      <c r="A79" s="18" t="s">
        <v>404</v>
      </c>
      <c r="B79" s="9" t="s">
        <v>188</v>
      </c>
      <c r="C79" s="269"/>
      <c r="D79" s="269"/>
      <c r="E79" s="276"/>
      <c r="F79" s="277"/>
      <c r="G79" s="269"/>
      <c r="H79" s="269"/>
    </row>
    <row r="80" spans="1:8" ht="15">
      <c r="A80" s="5" t="s">
        <v>529</v>
      </c>
      <c r="B80" s="5" t="s">
        <v>189</v>
      </c>
      <c r="C80" s="269">
        <v>0</v>
      </c>
      <c r="D80" s="269">
        <v>12327594</v>
      </c>
      <c r="E80" s="276">
        <v>12327594</v>
      </c>
      <c r="F80" s="277">
        <v>0</v>
      </c>
      <c r="G80" s="269">
        <v>16684192</v>
      </c>
      <c r="H80" s="269">
        <v>16684192</v>
      </c>
    </row>
    <row r="81" spans="1:8" ht="15">
      <c r="A81" s="5" t="s">
        <v>530</v>
      </c>
      <c r="B81" s="5" t="s">
        <v>189</v>
      </c>
      <c r="C81" s="269"/>
      <c r="D81" s="269"/>
      <c r="E81" s="276"/>
      <c r="F81" s="277"/>
      <c r="G81" s="269"/>
      <c r="H81" s="269"/>
    </row>
    <row r="82" spans="1:8" ht="15">
      <c r="A82" s="5" t="s">
        <v>527</v>
      </c>
      <c r="B82" s="5" t="s">
        <v>190</v>
      </c>
      <c r="C82" s="269"/>
      <c r="D82" s="269"/>
      <c r="E82" s="276"/>
      <c r="F82" s="277"/>
      <c r="G82" s="269"/>
      <c r="H82" s="269"/>
    </row>
    <row r="83" spans="1:8" ht="15">
      <c r="A83" s="5" t="s">
        <v>528</v>
      </c>
      <c r="B83" s="5" t="s">
        <v>190</v>
      </c>
      <c r="C83" s="269"/>
      <c r="D83" s="269"/>
      <c r="E83" s="276"/>
      <c r="F83" s="277"/>
      <c r="G83" s="269"/>
      <c r="H83" s="269"/>
    </row>
    <row r="84" spans="1:8" ht="15">
      <c r="A84" s="9" t="s">
        <v>405</v>
      </c>
      <c r="B84" s="9" t="s">
        <v>191</v>
      </c>
      <c r="C84" s="270">
        <f aca="true" t="shared" si="8" ref="C84:H84">SUM(C80:C83)</f>
        <v>0</v>
      </c>
      <c r="D84" s="270">
        <f t="shared" si="8"/>
        <v>12327594</v>
      </c>
      <c r="E84" s="278">
        <f t="shared" si="8"/>
        <v>12327594</v>
      </c>
      <c r="F84" s="279">
        <f t="shared" si="8"/>
        <v>0</v>
      </c>
      <c r="G84" s="270">
        <f t="shared" si="8"/>
        <v>16684192</v>
      </c>
      <c r="H84" s="270">
        <f t="shared" si="8"/>
        <v>16684192</v>
      </c>
    </row>
    <row r="85" spans="1:8" ht="15">
      <c r="A85" s="44" t="s">
        <v>192</v>
      </c>
      <c r="B85" s="5" t="s">
        <v>193</v>
      </c>
      <c r="C85" s="269"/>
      <c r="D85" s="269"/>
      <c r="E85" s="276"/>
      <c r="F85" s="277"/>
      <c r="G85" s="269"/>
      <c r="H85" s="269"/>
    </row>
    <row r="86" spans="1:8" ht="15">
      <c r="A86" s="44" t="s">
        <v>194</v>
      </c>
      <c r="B86" s="5" t="s">
        <v>195</v>
      </c>
      <c r="C86" s="269"/>
      <c r="D86" s="269"/>
      <c r="E86" s="276"/>
      <c r="F86" s="277"/>
      <c r="G86" s="269"/>
      <c r="H86" s="269"/>
    </row>
    <row r="87" spans="1:8" ht="15">
      <c r="A87" s="44" t="s">
        <v>196</v>
      </c>
      <c r="B87" s="5" t="s">
        <v>197</v>
      </c>
      <c r="C87" s="269">
        <v>44625364</v>
      </c>
      <c r="D87" s="269">
        <v>45582364</v>
      </c>
      <c r="E87" s="276">
        <v>45582364</v>
      </c>
      <c r="F87" s="277">
        <v>89952172</v>
      </c>
      <c r="G87" s="269">
        <v>89952172</v>
      </c>
      <c r="H87" s="269">
        <v>89952172</v>
      </c>
    </row>
    <row r="88" spans="1:8" ht="15">
      <c r="A88" s="44" t="s">
        <v>198</v>
      </c>
      <c r="B88" s="5" t="s">
        <v>199</v>
      </c>
      <c r="C88" s="269"/>
      <c r="D88" s="269"/>
      <c r="E88" s="276"/>
      <c r="F88" s="277"/>
      <c r="G88" s="269"/>
      <c r="H88" s="269"/>
    </row>
    <row r="89" spans="1:8" ht="15">
      <c r="A89" s="17" t="s">
        <v>387</v>
      </c>
      <c r="B89" s="5" t="s">
        <v>200</v>
      </c>
      <c r="C89" s="269"/>
      <c r="D89" s="269"/>
      <c r="E89" s="276"/>
      <c r="F89" s="277"/>
      <c r="G89" s="269"/>
      <c r="H89" s="269"/>
    </row>
    <row r="90" spans="1:8" ht="15">
      <c r="A90" s="20" t="s">
        <v>406</v>
      </c>
      <c r="B90" s="9" t="s">
        <v>202</v>
      </c>
      <c r="C90" s="270">
        <f aca="true" t="shared" si="9" ref="C90:H90">C89+C88+C87+C86+C85+C84+C79+C74</f>
        <v>44625364</v>
      </c>
      <c r="D90" s="270">
        <f t="shared" si="9"/>
        <v>57909958</v>
      </c>
      <c r="E90" s="278">
        <f t="shared" si="9"/>
        <v>57909958</v>
      </c>
      <c r="F90" s="279">
        <f t="shared" si="9"/>
        <v>89952172</v>
      </c>
      <c r="G90" s="270">
        <f t="shared" si="9"/>
        <v>106636364</v>
      </c>
      <c r="H90" s="270">
        <f t="shared" si="9"/>
        <v>106636364</v>
      </c>
    </row>
    <row r="91" spans="1:8" ht="15">
      <c r="A91" s="17" t="s">
        <v>203</v>
      </c>
      <c r="B91" s="5" t="s">
        <v>204</v>
      </c>
      <c r="C91" s="269"/>
      <c r="D91" s="269"/>
      <c r="E91" s="276"/>
      <c r="F91" s="277"/>
      <c r="G91" s="269"/>
      <c r="H91" s="269"/>
    </row>
    <row r="92" spans="1:8" ht="15">
      <c r="A92" s="17" t="s">
        <v>205</v>
      </c>
      <c r="B92" s="5" t="s">
        <v>206</v>
      </c>
      <c r="C92" s="269"/>
      <c r="D92" s="269"/>
      <c r="E92" s="276"/>
      <c r="F92" s="277"/>
      <c r="G92" s="269"/>
      <c r="H92" s="269"/>
    </row>
    <row r="93" spans="1:8" ht="15">
      <c r="A93" s="44" t="s">
        <v>207</v>
      </c>
      <c r="B93" s="5" t="s">
        <v>208</v>
      </c>
      <c r="C93" s="269"/>
      <c r="D93" s="269"/>
      <c r="E93" s="276"/>
      <c r="F93" s="277"/>
      <c r="G93" s="269"/>
      <c r="H93" s="269"/>
    </row>
    <row r="94" spans="1:8" ht="15">
      <c r="A94" s="44" t="s">
        <v>388</v>
      </c>
      <c r="B94" s="5" t="s">
        <v>209</v>
      </c>
      <c r="C94" s="269"/>
      <c r="D94" s="269"/>
      <c r="E94" s="276"/>
      <c r="F94" s="277"/>
      <c r="G94" s="269"/>
      <c r="H94" s="269"/>
    </row>
    <row r="95" spans="1:8" ht="15">
      <c r="A95" s="18" t="s">
        <v>407</v>
      </c>
      <c r="B95" s="9" t="s">
        <v>210</v>
      </c>
      <c r="C95" s="269"/>
      <c r="D95" s="269"/>
      <c r="E95" s="276"/>
      <c r="F95" s="277"/>
      <c r="G95" s="269"/>
      <c r="H95" s="269"/>
    </row>
    <row r="96" spans="1:8" ht="15">
      <c r="A96" s="20" t="s">
        <v>211</v>
      </c>
      <c r="B96" s="9" t="s">
        <v>212</v>
      </c>
      <c r="C96" s="269"/>
      <c r="D96" s="269"/>
      <c r="E96" s="276"/>
      <c r="F96" s="277"/>
      <c r="G96" s="269"/>
      <c r="H96" s="269"/>
    </row>
    <row r="97" spans="1:8" ht="15.75">
      <c r="A97" s="113" t="s">
        <v>408</v>
      </c>
      <c r="B97" s="114" t="s">
        <v>213</v>
      </c>
      <c r="C97" s="272">
        <f aca="true" t="shared" si="10" ref="C97:H97">C96+C95+C90</f>
        <v>44625364</v>
      </c>
      <c r="D97" s="272">
        <f t="shared" si="10"/>
        <v>57909958</v>
      </c>
      <c r="E97" s="282">
        <f t="shared" si="10"/>
        <v>57909958</v>
      </c>
      <c r="F97" s="283">
        <f t="shared" si="10"/>
        <v>89952172</v>
      </c>
      <c r="G97" s="272">
        <f t="shared" si="10"/>
        <v>106636364</v>
      </c>
      <c r="H97" s="272">
        <f t="shared" si="10"/>
        <v>106636364</v>
      </c>
    </row>
    <row r="98" spans="1:8" ht="15.75">
      <c r="A98" s="119" t="s">
        <v>390</v>
      </c>
      <c r="B98" s="122"/>
      <c r="C98" s="274">
        <f aca="true" t="shared" si="11" ref="C98:H98">C97+C68</f>
        <v>48906954</v>
      </c>
      <c r="D98" s="274">
        <f t="shared" si="11"/>
        <v>73825048</v>
      </c>
      <c r="E98" s="286">
        <f t="shared" si="11"/>
        <v>75909401</v>
      </c>
      <c r="F98" s="287">
        <f t="shared" si="11"/>
        <v>104932114</v>
      </c>
      <c r="G98" s="274">
        <f t="shared" si="11"/>
        <v>128428229</v>
      </c>
      <c r="H98" s="274">
        <f t="shared" si="11"/>
        <v>128971007</v>
      </c>
    </row>
    <row r="99" spans="3:8" ht="15">
      <c r="C99" s="288"/>
      <c r="D99" s="288"/>
      <c r="E99" s="288"/>
      <c r="F99" s="288"/>
      <c r="G99" s="288"/>
      <c r="H99" s="288"/>
    </row>
  </sheetData>
  <sheetProtection/>
  <mergeCells count="5">
    <mergeCell ref="A2:E2"/>
    <mergeCell ref="A3:E3"/>
    <mergeCell ref="C5:E5"/>
    <mergeCell ref="F5:H5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99"/>
  <sheetViews>
    <sheetView view="pageBreakPreview" zoomScale="110" zoomScaleSheetLayoutView="110" zoomScalePageLayoutView="0" workbookViewId="0" topLeftCell="A1">
      <selection activeCell="A1" sqref="A1:E1"/>
    </sheetView>
  </sheetViews>
  <sheetFormatPr defaultColWidth="9.140625" defaultRowHeight="15"/>
  <cols>
    <col min="1" max="1" width="92.57421875" style="0" customWidth="1"/>
    <col min="3" max="5" width="16.57421875" style="0" bestFit="1" customWidth="1"/>
  </cols>
  <sheetData>
    <row r="1" spans="1:5" ht="15">
      <c r="A1" s="346" t="s">
        <v>1076</v>
      </c>
      <c r="B1" s="346"/>
      <c r="C1" s="346"/>
      <c r="D1" s="346"/>
      <c r="E1" s="346"/>
    </row>
    <row r="2" spans="1:5" ht="24" customHeight="1">
      <c r="A2" s="345" t="s">
        <v>1059</v>
      </c>
      <c r="B2" s="351"/>
      <c r="C2" s="351"/>
      <c r="D2" s="351"/>
      <c r="E2" s="351"/>
    </row>
    <row r="3" spans="1:7" ht="24" customHeight="1">
      <c r="A3" s="343" t="s">
        <v>972</v>
      </c>
      <c r="B3" s="344"/>
      <c r="C3" s="344"/>
      <c r="D3" s="344"/>
      <c r="E3" s="344"/>
      <c r="G3" s="86"/>
    </row>
    <row r="4" ht="18">
      <c r="A4" s="55"/>
    </row>
    <row r="5" ht="15">
      <c r="A5" s="96" t="s">
        <v>567</v>
      </c>
    </row>
    <row r="6" spans="1:5" ht="25.5">
      <c r="A6" s="2" t="s">
        <v>807</v>
      </c>
      <c r="B6" s="3" t="s">
        <v>585</v>
      </c>
      <c r="C6" s="3" t="s">
        <v>572</v>
      </c>
      <c r="D6" s="3" t="s">
        <v>597</v>
      </c>
      <c r="E6" s="95" t="s">
        <v>598</v>
      </c>
    </row>
    <row r="7" spans="1:5" ht="15" customHeight="1">
      <c r="A7" s="40" t="s">
        <v>57</v>
      </c>
      <c r="B7" s="6" t="s">
        <v>58</v>
      </c>
      <c r="C7" s="269">
        <f>'bevételek önkormán 5. melléklet'!C7+'bevétel  kvszervek'!C7+'bevétel  kvszervek'!F7</f>
        <v>137083137</v>
      </c>
      <c r="D7" s="269">
        <f>'bevételek önkormán 5. melléklet'!D7+'bevétel  kvszervek'!D7+'bevétel  kvszervek'!G7</f>
        <v>137230757</v>
      </c>
      <c r="E7" s="269">
        <f>'bevételek önkormán 5. melléklet'!E7+'bevétel  kvszervek'!E7+'bevétel  kvszervek'!H7</f>
        <v>137230757</v>
      </c>
    </row>
    <row r="8" spans="1:5" ht="15" customHeight="1">
      <c r="A8" s="5" t="s">
        <v>59</v>
      </c>
      <c r="B8" s="6" t="s">
        <v>60</v>
      </c>
      <c r="C8" s="269">
        <f>'bevételek önkormán 5. melléklet'!C8+'bevétel  kvszervek'!C8+'bevétel  kvszervek'!F8</f>
        <v>38403800</v>
      </c>
      <c r="D8" s="269">
        <f>'bevételek önkormán 5. melléklet'!D8+'bevétel  kvszervek'!D8+'bevétel  kvszervek'!G8</f>
        <v>38752867</v>
      </c>
      <c r="E8" s="269">
        <f>'bevételek önkormán 5. melléklet'!E8+'bevétel  kvszervek'!E8+'bevétel  kvszervek'!H8</f>
        <v>38752867</v>
      </c>
    </row>
    <row r="9" spans="1:5" ht="15" customHeight="1">
      <c r="A9" s="5" t="s">
        <v>61</v>
      </c>
      <c r="B9" s="6" t="s">
        <v>62</v>
      </c>
      <c r="C9" s="269">
        <f>'bevételek önkormán 5. melléklet'!C9+'bevétel  kvszervek'!C9+'bevétel  kvszervek'!F9</f>
        <v>15608212</v>
      </c>
      <c r="D9" s="269">
        <f>'bevételek önkormán 5. melléklet'!D9+'bevétel  kvszervek'!D9+'bevétel  kvszervek'!G9</f>
        <v>15938153</v>
      </c>
      <c r="E9" s="269">
        <f>'bevételek önkormán 5. melléklet'!E9+'bevétel  kvszervek'!E9+'bevétel  kvszervek'!H9</f>
        <v>15938153</v>
      </c>
    </row>
    <row r="10" spans="1:5" ht="15" customHeight="1">
      <c r="A10" s="5" t="s">
        <v>63</v>
      </c>
      <c r="B10" s="6" t="s">
        <v>64</v>
      </c>
      <c r="C10" s="269">
        <f>'bevételek önkormán 5. melléklet'!C10+'bevétel  kvszervek'!C10+'bevétel  kvszervek'!F10</f>
        <v>2665630</v>
      </c>
      <c r="D10" s="269">
        <f>'bevételek önkormán 5. melléklet'!D10+'bevétel  kvszervek'!D10+'bevétel  kvszervek'!G10</f>
        <v>4076804</v>
      </c>
      <c r="E10" s="269">
        <f>'bevételek önkormán 5. melléklet'!E10+'bevétel  kvszervek'!E10+'bevétel  kvszervek'!H10</f>
        <v>4076804</v>
      </c>
    </row>
    <row r="11" spans="1:5" ht="15" customHeight="1">
      <c r="A11" s="5" t="s">
        <v>65</v>
      </c>
      <c r="B11" s="6" t="s">
        <v>66</v>
      </c>
      <c r="C11" s="269">
        <f>'bevételek önkormán 5. melléklet'!C11+'bevétel  kvszervek'!C11+'bevétel  kvszervek'!F11</f>
        <v>0</v>
      </c>
      <c r="D11" s="269">
        <f>'bevételek önkormán 5. melléklet'!D11+'bevétel  kvszervek'!D11+'bevétel  kvszervek'!G11</f>
        <v>17538697</v>
      </c>
      <c r="E11" s="269">
        <f>'bevételek önkormán 5. melléklet'!E11+'bevétel  kvszervek'!E11+'bevétel  kvszervek'!H11</f>
        <v>17538697</v>
      </c>
    </row>
    <row r="12" spans="1:5" ht="15" customHeight="1">
      <c r="A12" s="5" t="s">
        <v>67</v>
      </c>
      <c r="B12" s="6" t="s">
        <v>68</v>
      </c>
      <c r="C12" s="269">
        <f>'bevételek önkormán 5. melléklet'!C12+'bevétel  kvszervek'!C12+'bevétel  kvszervek'!F12</f>
        <v>0</v>
      </c>
      <c r="D12" s="269">
        <f>'bevételek önkormán 5. melléklet'!D12+'bevétel  kvszervek'!D12+'bevétel  kvszervek'!G12</f>
        <v>0</v>
      </c>
      <c r="E12" s="269">
        <f>'bevételek önkormán 5. melléklet'!E12+'bevétel  kvszervek'!E12+'bevétel  kvszervek'!H12</f>
        <v>0</v>
      </c>
    </row>
    <row r="13" spans="1:5" ht="15" customHeight="1">
      <c r="A13" s="9" t="s">
        <v>392</v>
      </c>
      <c r="B13" s="10" t="s">
        <v>69</v>
      </c>
      <c r="C13" s="270">
        <f>'bevételek önkormán 5. melléklet'!C13+'bevétel  kvszervek'!C13+'bevétel  kvszervek'!F13</f>
        <v>193760779</v>
      </c>
      <c r="D13" s="270">
        <f>'bevételek önkormán 5. melléklet'!D13+'bevétel  kvszervek'!D13+'bevétel  kvszervek'!G13</f>
        <v>213537278</v>
      </c>
      <c r="E13" s="270">
        <f>'bevételek önkormán 5. melléklet'!E13+'bevétel  kvszervek'!E13+'bevétel  kvszervek'!H13</f>
        <v>213537278</v>
      </c>
    </row>
    <row r="14" spans="1:5" ht="15" customHeight="1">
      <c r="A14" s="5" t="s">
        <v>70</v>
      </c>
      <c r="B14" s="6" t="s">
        <v>71</v>
      </c>
      <c r="C14" s="269">
        <f>'bevételek önkormán 5. melléklet'!C14+'bevétel  kvszervek'!C14+'bevétel  kvszervek'!F14</f>
        <v>0</v>
      </c>
      <c r="D14" s="269">
        <f>'bevételek önkormán 5. melléklet'!D14+'bevétel  kvszervek'!D14+'bevétel  kvszervek'!G14</f>
        <v>18755209</v>
      </c>
      <c r="E14" s="269">
        <f>'bevételek önkormán 5. melléklet'!E14+'bevétel  kvszervek'!E14+'bevétel  kvszervek'!H14</f>
        <v>18755209</v>
      </c>
    </row>
    <row r="15" spans="1:5" ht="15" customHeight="1">
      <c r="A15" s="5" t="s">
        <v>72</v>
      </c>
      <c r="B15" s="6" t="s">
        <v>73</v>
      </c>
      <c r="C15" s="269">
        <f>'bevételek önkormán 5. melléklet'!C15+'bevétel  kvszervek'!C15+'bevétel  kvszervek'!F15</f>
        <v>0</v>
      </c>
      <c r="D15" s="269">
        <f>'bevételek önkormán 5. melléklet'!D15+'bevétel  kvszervek'!D15+'bevétel  kvszervek'!G15</f>
        <v>0</v>
      </c>
      <c r="E15" s="269">
        <f>'bevételek önkormán 5. melléklet'!E15+'bevétel  kvszervek'!E15+'bevétel  kvszervek'!H15</f>
        <v>0</v>
      </c>
    </row>
    <row r="16" spans="1:5" ht="15" customHeight="1">
      <c r="A16" s="5" t="s">
        <v>354</v>
      </c>
      <c r="B16" s="6" t="s">
        <v>74</v>
      </c>
      <c r="C16" s="269">
        <f>'bevételek önkormán 5. melléklet'!C16+'bevétel  kvszervek'!C16+'bevétel  kvszervek'!F16</f>
        <v>0</v>
      </c>
      <c r="D16" s="269">
        <f>'bevételek önkormán 5. melléklet'!D16+'bevétel  kvszervek'!D16+'bevétel  kvszervek'!G16</f>
        <v>0</v>
      </c>
      <c r="E16" s="269">
        <f>'bevételek önkormán 5. melléklet'!E16+'bevétel  kvszervek'!E16+'bevétel  kvszervek'!H16</f>
        <v>0</v>
      </c>
    </row>
    <row r="17" spans="1:5" ht="15" customHeight="1">
      <c r="A17" s="5" t="s">
        <v>355</v>
      </c>
      <c r="B17" s="6" t="s">
        <v>75</v>
      </c>
      <c r="C17" s="269">
        <f>'bevételek önkormán 5. melléklet'!C17+'bevétel  kvszervek'!C17+'bevétel  kvszervek'!F17</f>
        <v>0</v>
      </c>
      <c r="D17" s="269">
        <f>'bevételek önkormán 5. melléklet'!D17+'bevétel  kvszervek'!D17+'bevétel  kvszervek'!G17</f>
        <v>0</v>
      </c>
      <c r="E17" s="269">
        <f>'bevételek önkormán 5. melléklet'!E17+'bevétel  kvszervek'!E17+'bevétel  kvszervek'!H17</f>
        <v>0</v>
      </c>
    </row>
    <row r="18" spans="1:5" ht="15" customHeight="1">
      <c r="A18" s="5" t="s">
        <v>356</v>
      </c>
      <c r="B18" s="6" t="s">
        <v>76</v>
      </c>
      <c r="C18" s="269">
        <f>'bevételek önkormán 5. melléklet'!C18+'bevétel  kvszervek'!C18+'bevétel  kvszervek'!F18</f>
        <v>28245336</v>
      </c>
      <c r="D18" s="269">
        <f>'bevételek önkormán 5. melléklet'!D18+'bevétel  kvszervek'!D18+'bevétel  kvszervek'!G18</f>
        <v>40568157</v>
      </c>
      <c r="E18" s="269">
        <f>'bevételek önkormán 5. melléklet'!E18+'bevétel  kvszervek'!E18+'bevétel  kvszervek'!H18</f>
        <v>41108157</v>
      </c>
    </row>
    <row r="19" spans="1:5" ht="15" customHeight="1">
      <c r="A19" s="46" t="s">
        <v>393</v>
      </c>
      <c r="B19" s="57" t="s">
        <v>77</v>
      </c>
      <c r="C19" s="270">
        <f>'bevételek önkormán 5. melléklet'!C19+'bevétel  kvszervek'!C19+'bevétel  kvszervek'!F19</f>
        <v>222006115</v>
      </c>
      <c r="D19" s="270">
        <f>'bevételek önkormán 5. melléklet'!D19+'bevétel  kvszervek'!D19+'bevétel  kvszervek'!G19</f>
        <v>272860644</v>
      </c>
      <c r="E19" s="270">
        <f>'bevételek önkormán 5. melléklet'!E19+'bevétel  kvszervek'!E19+'bevétel  kvszervek'!H19</f>
        <v>273400644</v>
      </c>
    </row>
    <row r="20" spans="1:5" ht="15" customHeight="1">
      <c r="A20" s="5" t="s">
        <v>360</v>
      </c>
      <c r="B20" s="6" t="s">
        <v>86</v>
      </c>
      <c r="C20" s="269">
        <f>'bevételek önkormán 5. melléklet'!C20+'bevétel  kvszervek'!C20+'bevétel  kvszervek'!F20</f>
        <v>0</v>
      </c>
      <c r="D20" s="269">
        <f>'bevételek önkormán 5. melléklet'!D20+'bevétel  kvszervek'!D20+'bevétel  kvszervek'!G20</f>
        <v>0</v>
      </c>
      <c r="E20" s="269">
        <f>'bevételek önkormán 5. melléklet'!E20+'bevétel  kvszervek'!E20+'bevétel  kvszervek'!H20</f>
        <v>0</v>
      </c>
    </row>
    <row r="21" spans="1:5" ht="15" customHeight="1">
      <c r="A21" s="5" t="s">
        <v>361</v>
      </c>
      <c r="B21" s="6" t="s">
        <v>90</v>
      </c>
      <c r="C21" s="269">
        <f>'bevételek önkormán 5. melléklet'!C21+'bevétel  kvszervek'!C21+'bevétel  kvszervek'!F21</f>
        <v>0</v>
      </c>
      <c r="D21" s="269">
        <f>'bevételek önkormán 5. melléklet'!D21+'bevétel  kvszervek'!D21+'bevétel  kvszervek'!G21</f>
        <v>0</v>
      </c>
      <c r="E21" s="269">
        <f>'bevételek önkormán 5. melléklet'!E21+'bevétel  kvszervek'!E21+'bevétel  kvszervek'!H21</f>
        <v>0</v>
      </c>
    </row>
    <row r="22" spans="1:5" ht="15" customHeight="1">
      <c r="A22" s="9" t="s">
        <v>395</v>
      </c>
      <c r="B22" s="10" t="s">
        <v>91</v>
      </c>
      <c r="C22" s="269">
        <f>'bevételek önkormán 5. melléklet'!C22+'bevétel  kvszervek'!C22+'bevétel  kvszervek'!F22</f>
        <v>0</v>
      </c>
      <c r="D22" s="269">
        <f>'bevételek önkormán 5. melléklet'!D22+'bevétel  kvszervek'!D22+'bevétel  kvszervek'!G22</f>
        <v>0</v>
      </c>
      <c r="E22" s="269">
        <f>'bevételek önkormán 5. melléklet'!E22+'bevétel  kvszervek'!E22+'bevétel  kvszervek'!H22</f>
        <v>0</v>
      </c>
    </row>
    <row r="23" spans="1:5" ht="15" customHeight="1">
      <c r="A23" s="5" t="s">
        <v>362</v>
      </c>
      <c r="B23" s="6" t="s">
        <v>92</v>
      </c>
      <c r="C23" s="269">
        <f>'bevételek önkormán 5. melléklet'!C23+'bevétel  kvszervek'!C23+'bevétel  kvszervek'!F23</f>
        <v>0</v>
      </c>
      <c r="D23" s="269">
        <f>'bevételek önkormán 5. melléklet'!D23+'bevétel  kvszervek'!D23+'bevétel  kvszervek'!G23</f>
        <v>0</v>
      </c>
      <c r="E23" s="269">
        <f>'bevételek önkormán 5. melléklet'!E23+'bevétel  kvszervek'!E23+'bevétel  kvszervek'!H23</f>
        <v>0</v>
      </c>
    </row>
    <row r="24" spans="1:5" ht="15" customHeight="1">
      <c r="A24" s="5" t="s">
        <v>363</v>
      </c>
      <c r="B24" s="6" t="s">
        <v>93</v>
      </c>
      <c r="C24" s="269">
        <f>'bevételek önkormán 5. melléklet'!C24+'bevétel  kvszervek'!C24+'bevétel  kvszervek'!F24</f>
        <v>0</v>
      </c>
      <c r="D24" s="269">
        <f>'bevételek önkormán 5. melléklet'!D24+'bevétel  kvszervek'!D24+'bevétel  kvszervek'!G24</f>
        <v>0</v>
      </c>
      <c r="E24" s="269">
        <f>'bevételek önkormán 5. melléklet'!E24+'bevétel  kvszervek'!E24+'bevétel  kvszervek'!H24</f>
        <v>0</v>
      </c>
    </row>
    <row r="25" spans="1:5" ht="15" customHeight="1">
      <c r="A25" s="5" t="s">
        <v>364</v>
      </c>
      <c r="B25" s="6" t="s">
        <v>94</v>
      </c>
      <c r="C25" s="269">
        <f>'bevételek önkormán 5. melléklet'!C25+'bevétel  kvszervek'!C25+'bevétel  kvszervek'!F25</f>
        <v>104000000</v>
      </c>
      <c r="D25" s="269">
        <f>'bevételek önkormán 5. melléklet'!D25+'bevétel  kvszervek'!D25+'bevétel  kvszervek'!G25</f>
        <v>104000000</v>
      </c>
      <c r="E25" s="269">
        <f>'bevételek önkormán 5. melléklet'!E25+'bevétel  kvszervek'!E25+'bevétel  kvszervek'!H25</f>
        <v>100225253</v>
      </c>
    </row>
    <row r="26" spans="1:5" ht="15" customHeight="1">
      <c r="A26" s="5" t="s">
        <v>365</v>
      </c>
      <c r="B26" s="6" t="s">
        <v>95</v>
      </c>
      <c r="C26" s="269">
        <f>'bevételek önkormán 5. melléklet'!C26+'bevétel  kvszervek'!C26+'bevétel  kvszervek'!F26</f>
        <v>81000000</v>
      </c>
      <c r="D26" s="269">
        <f>'bevételek önkormán 5. melléklet'!D26+'bevétel  kvszervek'!D26+'bevétel  kvszervek'!G26</f>
        <v>81000000</v>
      </c>
      <c r="E26" s="269">
        <f>'bevételek önkormán 5. melléklet'!E26+'bevétel  kvszervek'!E26+'bevétel  kvszervek'!H26</f>
        <v>92574994</v>
      </c>
    </row>
    <row r="27" spans="1:5" ht="15" customHeight="1">
      <c r="A27" s="5" t="s">
        <v>366</v>
      </c>
      <c r="B27" s="6" t="s">
        <v>98</v>
      </c>
      <c r="C27" s="269">
        <f>'bevételek önkormán 5. melléklet'!C27+'bevétel  kvszervek'!C27+'bevétel  kvszervek'!F27</f>
        <v>0</v>
      </c>
      <c r="D27" s="269">
        <f>'bevételek önkormán 5. melléklet'!D27+'bevétel  kvszervek'!D27+'bevétel  kvszervek'!G27</f>
        <v>0</v>
      </c>
      <c r="E27" s="269">
        <f>'bevételek önkormán 5. melléklet'!E27+'bevétel  kvszervek'!E27+'bevétel  kvszervek'!H27</f>
        <v>0</v>
      </c>
    </row>
    <row r="28" spans="1:5" ht="15" customHeight="1">
      <c r="A28" s="5" t="s">
        <v>99</v>
      </c>
      <c r="B28" s="6" t="s">
        <v>100</v>
      </c>
      <c r="C28" s="269">
        <f>'bevételek önkormán 5. melléklet'!C28+'bevétel  kvszervek'!C28+'bevétel  kvszervek'!F28</f>
        <v>0</v>
      </c>
      <c r="D28" s="269">
        <f>'bevételek önkormán 5. melléklet'!D28+'bevétel  kvszervek'!D28+'bevétel  kvszervek'!G28</f>
        <v>0</v>
      </c>
      <c r="E28" s="269">
        <f>'bevételek önkormán 5. melléklet'!E28+'bevétel  kvszervek'!E28+'bevétel  kvszervek'!H28</f>
        <v>0</v>
      </c>
    </row>
    <row r="29" spans="1:5" ht="15" customHeight="1">
      <c r="A29" s="5" t="s">
        <v>367</v>
      </c>
      <c r="B29" s="6" t="s">
        <v>101</v>
      </c>
      <c r="C29" s="269">
        <f>'bevételek önkormán 5. melléklet'!C29+'bevétel  kvszervek'!C29+'bevétel  kvszervek'!F29</f>
        <v>8500000</v>
      </c>
      <c r="D29" s="269">
        <f>'bevételek önkormán 5. melléklet'!D29+'bevétel  kvszervek'!D29+'bevétel  kvszervek'!G29</f>
        <v>8500000</v>
      </c>
      <c r="E29" s="269">
        <f>'bevételek önkormán 5. melléklet'!E29+'bevétel  kvszervek'!E29+'bevétel  kvszervek'!H29</f>
        <v>9324029</v>
      </c>
    </row>
    <row r="30" spans="1:5" ht="15" customHeight="1">
      <c r="A30" s="5" t="s">
        <v>368</v>
      </c>
      <c r="B30" s="6" t="s">
        <v>106</v>
      </c>
      <c r="C30" s="269">
        <f>'bevételek önkormán 5. melléklet'!C30+'bevétel  kvszervek'!C30+'bevétel  kvszervek'!F30</f>
        <v>41000000</v>
      </c>
      <c r="D30" s="269">
        <f>'bevételek önkormán 5. melléklet'!D30+'bevétel  kvszervek'!D30+'bevétel  kvszervek'!G30</f>
        <v>41000000</v>
      </c>
      <c r="E30" s="269">
        <f>'bevételek önkormán 5. melléklet'!E30+'bevétel  kvszervek'!E30+'bevétel  kvszervek'!H30</f>
        <v>44186465</v>
      </c>
    </row>
    <row r="31" spans="1:5" ht="15" customHeight="1">
      <c r="A31" s="9" t="s">
        <v>396</v>
      </c>
      <c r="B31" s="10" t="s">
        <v>122</v>
      </c>
      <c r="C31" s="270">
        <f>'bevételek önkormán 5. melléklet'!C31+'bevétel  kvszervek'!C31+'bevétel  kvszervek'!F31</f>
        <v>130500000</v>
      </c>
      <c r="D31" s="270">
        <f>'bevételek önkormán 5. melléklet'!D31+'bevétel  kvszervek'!D31+'bevétel  kvszervek'!G31</f>
        <v>130500000</v>
      </c>
      <c r="E31" s="270">
        <f>'bevételek önkormán 5. melléklet'!E31+'bevétel  kvszervek'!E31+'bevétel  kvszervek'!H31</f>
        <v>146085488</v>
      </c>
    </row>
    <row r="32" spans="1:5" ht="15" customHeight="1">
      <c r="A32" s="5" t="s">
        <v>369</v>
      </c>
      <c r="B32" s="6" t="s">
        <v>123</v>
      </c>
      <c r="C32" s="269">
        <f>'bevételek önkormán 5. melléklet'!C32+'bevétel  kvszervek'!C32+'bevétel  kvszervek'!F32</f>
        <v>1400000</v>
      </c>
      <c r="D32" s="269">
        <f>'bevételek önkormán 5. melléklet'!D32+'bevétel  kvszervek'!D32+'bevétel  kvszervek'!G32</f>
        <v>1400000</v>
      </c>
      <c r="E32" s="269">
        <f>'bevételek önkormán 5. melléklet'!E32+'bevétel  kvszervek'!E32+'bevétel  kvszervek'!H32</f>
        <v>486963</v>
      </c>
    </row>
    <row r="33" spans="1:5" ht="15" customHeight="1">
      <c r="A33" s="46" t="s">
        <v>397</v>
      </c>
      <c r="B33" s="57" t="s">
        <v>124</v>
      </c>
      <c r="C33" s="270">
        <f>'bevételek önkormán 5. melléklet'!C33+'bevétel  kvszervek'!C33+'bevétel  kvszervek'!F33</f>
        <v>235900000</v>
      </c>
      <c r="D33" s="270">
        <f>'bevételek önkormán 5. melléklet'!D33+'bevétel  kvszervek'!D33+'bevétel  kvszervek'!G33</f>
        <v>235900000</v>
      </c>
      <c r="E33" s="270">
        <f>'bevételek önkormán 5. melléklet'!E33+'bevétel  kvszervek'!E33+'bevétel  kvszervek'!H33</f>
        <v>246797704</v>
      </c>
    </row>
    <row r="34" spans="1:5" ht="15" customHeight="1">
      <c r="A34" s="17" t="s">
        <v>125</v>
      </c>
      <c r="B34" s="6" t="s">
        <v>126</v>
      </c>
      <c r="C34" s="269">
        <f>'bevételek önkormán 5. melléklet'!C34+'bevétel  kvszervek'!C34+'bevétel  kvszervek'!F34</f>
        <v>0</v>
      </c>
      <c r="D34" s="269">
        <f>'bevételek önkormán 5. melléklet'!D34+'bevétel  kvszervek'!D34+'bevétel  kvszervek'!G34</f>
        <v>0</v>
      </c>
      <c r="E34" s="269">
        <f>'bevételek önkormán 5. melléklet'!E34+'bevétel  kvszervek'!E34+'bevétel  kvszervek'!H34</f>
        <v>0</v>
      </c>
    </row>
    <row r="35" spans="1:5" ht="15" customHeight="1">
      <c r="A35" s="17" t="s">
        <v>370</v>
      </c>
      <c r="B35" s="6" t="s">
        <v>127</v>
      </c>
      <c r="C35" s="269">
        <f>'bevételek önkormán 5. melléklet'!C35+'bevétel  kvszervek'!C35+'bevétel  kvszervek'!F35</f>
        <v>27349000</v>
      </c>
      <c r="D35" s="269">
        <f>'bevételek önkormán 5. melléklet'!D35+'bevétel  kvszervek'!D35+'bevétel  kvszervek'!G35</f>
        <v>36771000</v>
      </c>
      <c r="E35" s="269">
        <f>'bevételek önkormán 5. melléklet'!E35+'bevétel  kvszervek'!E35+'bevétel  kvszervek'!H35</f>
        <v>44251195</v>
      </c>
    </row>
    <row r="36" spans="1:5" ht="15" customHeight="1">
      <c r="A36" s="17" t="s">
        <v>371</v>
      </c>
      <c r="B36" s="6" t="s">
        <v>130</v>
      </c>
      <c r="C36" s="269">
        <f>'bevételek önkormán 5. melléklet'!C36+'bevétel  kvszervek'!C36+'bevétel  kvszervek'!F36</f>
        <v>3000000</v>
      </c>
      <c r="D36" s="269">
        <f>'bevételek önkormán 5. melléklet'!D36+'bevétel  kvszervek'!D36+'bevétel  kvszervek'!G36</f>
        <v>3008000</v>
      </c>
      <c r="E36" s="269">
        <f>'bevételek önkormán 5. melléklet'!E36+'bevétel  kvszervek'!E36+'bevétel  kvszervek'!H36</f>
        <v>2828266</v>
      </c>
    </row>
    <row r="37" spans="1:5" ht="15" customHeight="1">
      <c r="A37" s="17" t="s">
        <v>372</v>
      </c>
      <c r="B37" s="6" t="s">
        <v>131</v>
      </c>
      <c r="C37" s="269">
        <f>'bevételek önkormán 5. melléklet'!C37+'bevétel  kvszervek'!C37+'bevétel  kvszervek'!F37</f>
        <v>0</v>
      </c>
      <c r="D37" s="269">
        <f>'bevételek önkormán 5. melléklet'!D37+'bevétel  kvszervek'!D37+'bevétel  kvszervek'!G37</f>
        <v>0</v>
      </c>
      <c r="E37" s="269">
        <f>'bevételek önkormán 5. melléklet'!E37+'bevétel  kvszervek'!E37+'bevétel  kvszervek'!H37</f>
        <v>2593750</v>
      </c>
    </row>
    <row r="38" spans="1:5" ht="15" customHeight="1">
      <c r="A38" s="17" t="s">
        <v>138</v>
      </c>
      <c r="B38" s="6" t="s">
        <v>139</v>
      </c>
      <c r="C38" s="269">
        <f>'bevételek önkormán 5. melléklet'!C38+'bevétel  kvszervek'!C38+'bevétel  kvszervek'!F38</f>
        <v>5149000</v>
      </c>
      <c r="D38" s="269">
        <f>'bevételek önkormán 5. melléklet'!D38+'bevétel  kvszervek'!D38+'bevétel  kvszervek'!G38</f>
        <v>5149000</v>
      </c>
      <c r="E38" s="269">
        <f>'bevételek önkormán 5. melléklet'!E38+'bevétel  kvszervek'!E38+'bevétel  kvszervek'!H38</f>
        <v>5701711</v>
      </c>
    </row>
    <row r="39" spans="1:5" ht="15" customHeight="1">
      <c r="A39" s="17" t="s">
        <v>140</v>
      </c>
      <c r="B39" s="6" t="s">
        <v>141</v>
      </c>
      <c r="C39" s="269">
        <f>'bevételek önkormán 5. melléklet'!C39+'bevétel  kvszervek'!C39+'bevétel  kvszervek'!F39</f>
        <v>3721590</v>
      </c>
      <c r="D39" s="269">
        <f>'bevételek önkormán 5. melléklet'!D39+'bevétel  kvszervek'!D39+'bevétel  kvszervek'!G39</f>
        <v>4007090</v>
      </c>
      <c r="E39" s="269">
        <f>'bevételek önkormán 5. melléklet'!E39+'bevétel  kvszervek'!E39+'bevétel  kvszervek'!H39</f>
        <v>2936129</v>
      </c>
    </row>
    <row r="40" spans="1:5" ht="15" customHeight="1">
      <c r="A40" s="17" t="s">
        <v>142</v>
      </c>
      <c r="B40" s="6" t="s">
        <v>143</v>
      </c>
      <c r="C40" s="269">
        <f>'bevételek önkormán 5. melléklet'!C40+'bevétel  kvszervek'!C40+'bevétel  kvszervek'!F40</f>
        <v>0</v>
      </c>
      <c r="D40" s="269">
        <f>'bevételek önkormán 5. melléklet'!D40+'bevétel  kvszervek'!D40+'bevétel  kvszervek'!G40</f>
        <v>0</v>
      </c>
      <c r="E40" s="269">
        <f>'bevételek önkormán 5. melléklet'!E40+'bevétel  kvszervek'!E40+'bevétel  kvszervek'!H40</f>
        <v>0</v>
      </c>
    </row>
    <row r="41" spans="1:5" ht="15" customHeight="1">
      <c r="A41" s="17" t="s">
        <v>373</v>
      </c>
      <c r="B41" s="6" t="s">
        <v>144</v>
      </c>
      <c r="C41" s="269">
        <f>'bevételek önkormán 5. melléklet'!C41+'bevétel  kvszervek'!C41+'bevétel  kvszervek'!F41</f>
        <v>500000</v>
      </c>
      <c r="D41" s="269">
        <f>'bevételek önkormán 5. melléklet'!D41+'bevétel  kvszervek'!D41+'bevétel  kvszervek'!G41</f>
        <v>500000</v>
      </c>
      <c r="E41" s="269">
        <f>'bevételek önkormán 5. melléklet'!E41+'bevétel  kvszervek'!E41+'bevétel  kvszervek'!H41</f>
        <v>31869</v>
      </c>
    </row>
    <row r="42" spans="1:5" ht="15" customHeight="1">
      <c r="A42" s="17" t="s">
        <v>374</v>
      </c>
      <c r="B42" s="6" t="s">
        <v>146</v>
      </c>
      <c r="C42" s="269">
        <f>'bevételek önkormán 5. melléklet'!C42+'bevétel  kvszervek'!C42+'bevétel  kvszervek'!F42</f>
        <v>0</v>
      </c>
      <c r="D42" s="269">
        <f>'bevételek önkormán 5. melléklet'!D42+'bevétel  kvszervek'!D42+'bevétel  kvszervek'!G42</f>
        <v>0</v>
      </c>
      <c r="E42" s="269">
        <f>'bevételek önkormán 5. melléklet'!E42+'bevétel  kvszervek'!E42+'bevétel  kvszervek'!H42</f>
        <v>0</v>
      </c>
    </row>
    <row r="43" spans="1:5" ht="15" customHeight="1">
      <c r="A43" s="17" t="s">
        <v>1017</v>
      </c>
      <c r="B43" s="6" t="s">
        <v>151</v>
      </c>
      <c r="C43" s="269">
        <f>'bevételek önkormán 5. melléklet'!C43+'bevétel  kvszervek'!C43+'bevétel  kvszervek'!F43</f>
        <v>0</v>
      </c>
      <c r="D43" s="269">
        <f>'bevételek önkormán 5. melléklet'!D43+'bevétel  kvszervek'!D43+'bevétel  kvszervek'!G43</f>
        <v>1375716</v>
      </c>
      <c r="E43" s="269">
        <f>'bevételek önkormán 5. melléklet'!E43+'bevétel  kvszervek'!E43+'bevétel  kvszervek'!H43</f>
        <v>1375716</v>
      </c>
    </row>
    <row r="44" spans="1:5" ht="15" customHeight="1">
      <c r="A44" s="17" t="s">
        <v>375</v>
      </c>
      <c r="B44" s="6" t="s">
        <v>974</v>
      </c>
      <c r="C44" s="269">
        <f>'bevételek önkormán 5. melléklet'!C44+'bevétel  kvszervek'!C44+'bevétel  kvszervek'!F44</f>
        <v>34088000</v>
      </c>
      <c r="D44" s="269">
        <f>'bevételek önkormán 5. melléklet'!D44+'bevétel  kvszervek'!D44+'bevétel  kvszervek'!G44</f>
        <v>35763716</v>
      </c>
      <c r="E44" s="269">
        <f>'bevételek önkormán 5. melléklet'!E44+'bevétel  kvszervek'!E44+'bevétel  kvszervek'!H44</f>
        <v>46656435</v>
      </c>
    </row>
    <row r="45" spans="1:5" ht="15" customHeight="1">
      <c r="A45" s="56" t="s">
        <v>398</v>
      </c>
      <c r="B45" s="57" t="s">
        <v>154</v>
      </c>
      <c r="C45" s="270">
        <f>SUM(C34:C44)</f>
        <v>73807590</v>
      </c>
      <c r="D45" s="270">
        <f>SUM(D34:D44)</f>
        <v>86574522</v>
      </c>
      <c r="E45" s="270">
        <f>SUM(E34:E44)</f>
        <v>106375071</v>
      </c>
    </row>
    <row r="46" spans="1:5" ht="15" customHeight="1">
      <c r="A46" s="17" t="s">
        <v>166</v>
      </c>
      <c r="B46" s="6" t="s">
        <v>167</v>
      </c>
      <c r="C46" s="269">
        <f>'bevételek önkormán 5. melléklet'!C45+'bevétel  kvszervek'!C46+'bevétel  kvszervek'!F46</f>
        <v>0</v>
      </c>
      <c r="D46" s="269">
        <f>'bevételek önkormán 5. melléklet'!D45+'bevétel  kvszervek'!D46+'bevétel  kvszervek'!G46</f>
        <v>0</v>
      </c>
      <c r="E46" s="269">
        <f>'bevételek önkormán 5. melléklet'!E45+'bevétel  kvszervek'!E46+'bevétel  kvszervek'!H46</f>
        <v>0</v>
      </c>
    </row>
    <row r="47" spans="1:5" ht="15" customHeight="1">
      <c r="A47" s="5" t="s">
        <v>379</v>
      </c>
      <c r="B47" s="6" t="s">
        <v>168</v>
      </c>
      <c r="C47" s="269">
        <f>'bevételek önkormán 5. melléklet'!C46+'bevétel  kvszervek'!C47+'bevétel  kvszervek'!F47</f>
        <v>3500000</v>
      </c>
      <c r="D47" s="269">
        <f>'bevételek önkormán 5. melléklet'!D46+'bevétel  kvszervek'!D47+'bevétel  kvszervek'!G47</f>
        <v>3500000</v>
      </c>
      <c r="E47" s="269">
        <f>'bevételek önkormán 5. melléklet'!E46+'bevétel  kvszervek'!E47+'bevétel  kvszervek'!H47</f>
        <v>3500000</v>
      </c>
    </row>
    <row r="48" spans="1:5" ht="15" customHeight="1">
      <c r="A48" s="17" t="s">
        <v>380</v>
      </c>
      <c r="B48" s="6" t="s">
        <v>169</v>
      </c>
      <c r="C48" s="269">
        <f>'bevételek önkormán 5. melléklet'!C47+'bevétel  kvszervek'!C48+'bevétel  kvszervek'!F48</f>
        <v>0</v>
      </c>
      <c r="D48" s="269">
        <f>'bevételek önkormán 5. melléklet'!D47+'bevétel  kvszervek'!D48+'bevétel  kvszervek'!G48</f>
        <v>500000</v>
      </c>
      <c r="E48" s="269">
        <f>'bevételek önkormán 5. melléklet'!E47+'bevétel  kvszervek'!E48+'bevétel  kvszervek'!H48</f>
        <v>600000</v>
      </c>
    </row>
    <row r="49" spans="1:5" ht="15" customHeight="1">
      <c r="A49" s="46" t="s">
        <v>400</v>
      </c>
      <c r="B49" s="57" t="s">
        <v>170</v>
      </c>
      <c r="C49" s="270">
        <f>'bevételek önkormán 5. melléklet'!C48+'bevétel  kvszervek'!C49+'bevétel  kvszervek'!F49</f>
        <v>3500000</v>
      </c>
      <c r="D49" s="270">
        <f>'bevételek önkormán 5. melléklet'!D48+'bevétel  kvszervek'!D49+'bevétel  kvszervek'!G49</f>
        <v>4000000</v>
      </c>
      <c r="E49" s="270">
        <f>'bevételek önkormán 5. melléklet'!E48+'bevétel  kvszervek'!E49+'bevétel  kvszervek'!H49</f>
        <v>4100000</v>
      </c>
    </row>
    <row r="50" spans="1:5" ht="15" customHeight="1">
      <c r="A50" s="108" t="s">
        <v>482</v>
      </c>
      <c r="B50" s="110"/>
      <c r="C50" s="289"/>
      <c r="D50" s="289"/>
      <c r="E50" s="289"/>
    </row>
    <row r="51" spans="1:5" ht="15" customHeight="1">
      <c r="A51" s="5" t="s">
        <v>78</v>
      </c>
      <c r="B51" s="6" t="s">
        <v>79</v>
      </c>
      <c r="C51" s="269">
        <f>'bevételek önkormán 5. melléklet'!C50+'bevétel  kvszervek'!C51+'bevétel  kvszervek'!F51</f>
        <v>0</v>
      </c>
      <c r="D51" s="269">
        <f>'bevételek önkormán 5. melléklet'!D50+'bevétel  kvszervek'!D51+'bevétel  kvszervek'!G51</f>
        <v>241000</v>
      </c>
      <c r="E51" s="269">
        <f>'bevételek önkormán 5. melléklet'!E50+'bevétel  kvszervek'!E51+'bevétel  kvszervek'!H51</f>
        <v>241000</v>
      </c>
    </row>
    <row r="52" spans="1:5" ht="15" customHeight="1">
      <c r="A52" s="5" t="s">
        <v>80</v>
      </c>
      <c r="B52" s="6" t="s">
        <v>81</v>
      </c>
      <c r="C52" s="269">
        <f>'bevételek önkormán 5. melléklet'!C51+'bevétel  kvszervek'!C52+'bevétel  kvszervek'!F52</f>
        <v>0</v>
      </c>
      <c r="D52" s="269">
        <f>'bevételek önkormán 5. melléklet'!D51+'bevétel  kvszervek'!D52+'bevétel  kvszervek'!G52</f>
        <v>0</v>
      </c>
      <c r="E52" s="269">
        <f>'bevételek önkormán 5. melléklet'!E51+'bevétel  kvszervek'!E52+'bevétel  kvszervek'!H52</f>
        <v>0</v>
      </c>
    </row>
    <row r="53" spans="1:5" ht="15" customHeight="1">
      <c r="A53" s="5" t="s">
        <v>357</v>
      </c>
      <c r="B53" s="6" t="s">
        <v>82</v>
      </c>
      <c r="C53" s="269">
        <f>'bevételek önkormán 5. melléklet'!C52+'bevétel  kvszervek'!C53+'bevétel  kvszervek'!F53</f>
        <v>0</v>
      </c>
      <c r="D53" s="269">
        <f>'bevételek önkormán 5. melléklet'!D52+'bevétel  kvszervek'!D53+'bevétel  kvszervek'!G53</f>
        <v>0</v>
      </c>
      <c r="E53" s="269">
        <f>'bevételek önkormán 5. melléklet'!E52+'bevétel  kvszervek'!E53+'bevétel  kvszervek'!H53</f>
        <v>0</v>
      </c>
    </row>
    <row r="54" spans="1:5" ht="15" customHeight="1">
      <c r="A54" s="5" t="s">
        <v>358</v>
      </c>
      <c r="B54" s="6" t="s">
        <v>83</v>
      </c>
      <c r="C54" s="269">
        <f>'bevételek önkormán 5. melléklet'!C53+'bevétel  kvszervek'!C54+'bevétel  kvszervek'!F54</f>
        <v>0</v>
      </c>
      <c r="D54" s="269">
        <f>'bevételek önkormán 5. melléklet'!D53+'bevétel  kvszervek'!D54+'bevétel  kvszervek'!G54</f>
        <v>0</v>
      </c>
      <c r="E54" s="269">
        <f>'bevételek önkormán 5. melléklet'!E53+'bevétel  kvszervek'!E54+'bevétel  kvszervek'!H54</f>
        <v>0</v>
      </c>
    </row>
    <row r="55" spans="1:5" ht="15" customHeight="1">
      <c r="A55" s="5" t="s">
        <v>359</v>
      </c>
      <c r="B55" s="6" t="s">
        <v>84</v>
      </c>
      <c r="C55" s="269">
        <f>'bevételek önkormán 5. melléklet'!C54+'bevétel  kvszervek'!C55+'bevétel  kvszervek'!F55</f>
        <v>0</v>
      </c>
      <c r="D55" s="269">
        <f>'bevételek önkormán 5. melléklet'!D54+'bevétel  kvszervek'!D55+'bevétel  kvszervek'!G55</f>
        <v>3235517346</v>
      </c>
      <c r="E55" s="269">
        <f>'bevételek önkormán 5. melléklet'!E54+'bevétel  kvszervek'!E55+'bevétel  kvszervek'!H55</f>
        <v>1689732740</v>
      </c>
    </row>
    <row r="56" spans="1:5" ht="15" customHeight="1">
      <c r="A56" s="46" t="s">
        <v>394</v>
      </c>
      <c r="B56" s="57" t="s">
        <v>85</v>
      </c>
      <c r="C56" s="270">
        <f>'bevételek önkormán 5. melléklet'!C55+'bevétel  kvszervek'!C56+'bevétel  kvszervek'!F56</f>
        <v>0</v>
      </c>
      <c r="D56" s="270">
        <f>'bevételek önkormán 5. melléklet'!D55+'bevétel  kvszervek'!D56+'bevétel  kvszervek'!G56</f>
        <v>3235758346</v>
      </c>
      <c r="E56" s="270">
        <f>'bevételek önkormán 5. melléklet'!E55+'bevétel  kvszervek'!E56+'bevétel  kvszervek'!H56</f>
        <v>1689973740</v>
      </c>
    </row>
    <row r="57" spans="1:5" ht="15" customHeight="1">
      <c r="A57" s="17" t="s">
        <v>376</v>
      </c>
      <c r="B57" s="6" t="s">
        <v>155</v>
      </c>
      <c r="C57" s="269">
        <f>'bevételek önkormán 5. melléklet'!C56+'bevétel  kvszervek'!C57+'bevétel  kvszervek'!F57</f>
        <v>0</v>
      </c>
      <c r="D57" s="269">
        <f>'bevételek önkormán 5. melléklet'!D56+'bevétel  kvszervek'!D57+'bevétel  kvszervek'!G57</f>
        <v>0</v>
      </c>
      <c r="E57" s="269">
        <f>'bevételek önkormán 5. melléklet'!E56+'bevétel  kvszervek'!E57+'bevétel  kvszervek'!H57</f>
        <v>0</v>
      </c>
    </row>
    <row r="58" spans="1:5" ht="15" customHeight="1">
      <c r="A58" s="17" t="s">
        <v>377</v>
      </c>
      <c r="B58" s="6" t="s">
        <v>157</v>
      </c>
      <c r="C58" s="269">
        <f>'bevételek önkormán 5. melléklet'!C57+'bevétel  kvszervek'!C58+'bevétel  kvszervek'!F58</f>
        <v>14659540</v>
      </c>
      <c r="D58" s="269">
        <f>'bevételek önkormán 5. melléklet'!D57+'bevétel  kvszervek'!D58+'bevétel  kvszervek'!G58</f>
        <v>62442279</v>
      </c>
      <c r="E58" s="269">
        <f>'bevételek önkormán 5. melléklet'!E57+'bevétel  kvszervek'!E58+'bevétel  kvszervek'!H58</f>
        <v>62783739</v>
      </c>
    </row>
    <row r="59" spans="1:5" ht="15" customHeight="1">
      <c r="A59" s="17" t="s">
        <v>159</v>
      </c>
      <c r="B59" s="6" t="s">
        <v>160</v>
      </c>
      <c r="C59" s="269">
        <f>'bevételek önkormán 5. melléklet'!C58+'bevétel  kvszervek'!C59+'bevétel  kvszervek'!F59</f>
        <v>0</v>
      </c>
      <c r="D59" s="269">
        <f>'bevételek önkormán 5. melléklet'!D58+'bevétel  kvszervek'!D59+'bevétel  kvszervek'!G59</f>
        <v>0</v>
      </c>
      <c r="E59" s="269">
        <f>'bevételek önkormán 5. melléklet'!E58+'bevétel  kvszervek'!E59+'bevétel  kvszervek'!H59</f>
        <v>0</v>
      </c>
    </row>
    <row r="60" spans="1:5" ht="15" customHeight="1">
      <c r="A60" s="17" t="s">
        <v>378</v>
      </c>
      <c r="B60" s="6" t="s">
        <v>161</v>
      </c>
      <c r="C60" s="269">
        <f>'bevételek önkormán 5. melléklet'!C59+'bevétel  kvszervek'!C60+'bevétel  kvszervek'!F60</f>
        <v>0</v>
      </c>
      <c r="D60" s="269">
        <f>'bevételek önkormán 5. melléklet'!D59+'bevétel  kvszervek'!D60+'bevétel  kvszervek'!G60</f>
        <v>0</v>
      </c>
      <c r="E60" s="269">
        <f>'bevételek önkormán 5. melléklet'!E59+'bevétel  kvszervek'!E60+'bevétel  kvszervek'!H60</f>
        <v>0</v>
      </c>
    </row>
    <row r="61" spans="1:5" ht="15" customHeight="1">
      <c r="A61" s="17" t="s">
        <v>163</v>
      </c>
      <c r="B61" s="6" t="s">
        <v>164</v>
      </c>
      <c r="C61" s="269">
        <f>'bevételek önkormán 5. melléklet'!C60+'bevétel  kvszervek'!C61+'bevétel  kvszervek'!F61</f>
        <v>0</v>
      </c>
      <c r="D61" s="269">
        <f>'bevételek önkormán 5. melléklet'!D60+'bevétel  kvszervek'!D61+'bevétel  kvszervek'!G61</f>
        <v>0</v>
      </c>
      <c r="E61" s="269">
        <f>'bevételek önkormán 5. melléklet'!E60+'bevétel  kvszervek'!E61+'bevétel  kvszervek'!H61</f>
        <v>0</v>
      </c>
    </row>
    <row r="62" spans="1:5" ht="15" customHeight="1">
      <c r="A62" s="46" t="s">
        <v>399</v>
      </c>
      <c r="B62" s="57" t="s">
        <v>165</v>
      </c>
      <c r="C62" s="270">
        <f>'bevételek önkormán 5. melléklet'!C61+'bevétel  kvszervek'!C62+'bevétel  kvszervek'!F62</f>
        <v>14659540</v>
      </c>
      <c r="D62" s="270">
        <f>'bevételek önkormán 5. melléklet'!D61+'bevétel  kvszervek'!D62+'bevétel  kvszervek'!G62</f>
        <v>62442279</v>
      </c>
      <c r="E62" s="270">
        <f>'bevételek önkormán 5. melléklet'!E61+'bevétel  kvszervek'!E62+'bevétel  kvszervek'!H62</f>
        <v>62783739</v>
      </c>
    </row>
    <row r="63" spans="1:5" ht="15" customHeight="1">
      <c r="A63" s="17" t="s">
        <v>171</v>
      </c>
      <c r="B63" s="6" t="s">
        <v>172</v>
      </c>
      <c r="C63" s="269">
        <f>'bevételek önkormán 5. melléklet'!C62+'bevétel  kvszervek'!C63+'bevétel  kvszervek'!F63</f>
        <v>0</v>
      </c>
      <c r="D63" s="269">
        <f>'bevételek önkormán 5. melléklet'!D62+'bevétel  kvszervek'!D63+'bevétel  kvszervek'!G63</f>
        <v>0</v>
      </c>
      <c r="E63" s="269">
        <f>'bevételek önkormán 5. melléklet'!E62+'bevétel  kvszervek'!E63+'bevétel  kvszervek'!H63</f>
        <v>0</v>
      </c>
    </row>
    <row r="64" spans="1:5" ht="15" customHeight="1">
      <c r="A64" s="5" t="s">
        <v>381</v>
      </c>
      <c r="B64" s="6" t="s">
        <v>173</v>
      </c>
      <c r="C64" s="269">
        <f>'bevételek önkormán 5. melléklet'!C63+'bevétel  kvszervek'!C64+'bevétel  kvszervek'!F64</f>
        <v>1183000</v>
      </c>
      <c r="D64" s="269">
        <f>'bevételek önkormán 5. melléklet'!D63+'bevétel  kvszervek'!D64+'bevétel  kvszervek'!G64</f>
        <v>38925000</v>
      </c>
      <c r="E64" s="269">
        <f>'bevételek önkormán 5. melléklet'!E63+'bevétel  kvszervek'!E64+'bevétel  kvszervek'!H64</f>
        <v>39796130</v>
      </c>
    </row>
    <row r="65" spans="1:5" ht="15" customHeight="1">
      <c r="A65" s="17" t="s">
        <v>382</v>
      </c>
      <c r="B65" s="6" t="s">
        <v>174</v>
      </c>
      <c r="C65" s="269">
        <f>'bevételek önkormán 5. melléklet'!C64+'bevétel  kvszervek'!C65+'bevétel  kvszervek'!F65</f>
        <v>707500</v>
      </c>
      <c r="D65" s="269">
        <f>'bevételek önkormán 5. melléklet'!D64+'bevétel  kvszervek'!D65+'bevétel  kvszervek'!G65</f>
        <v>707500</v>
      </c>
      <c r="E65" s="269">
        <f>'bevételek önkormán 5. melléklet'!E64+'bevétel  kvszervek'!E65+'bevétel  kvszervek'!H65</f>
        <v>1077526</v>
      </c>
    </row>
    <row r="66" spans="1:5" ht="15" customHeight="1">
      <c r="A66" s="46" t="s">
        <v>402</v>
      </c>
      <c r="B66" s="57" t="s">
        <v>175</v>
      </c>
      <c r="C66" s="270">
        <f>'bevételek önkormán 5. melléklet'!C65+'bevétel  kvszervek'!C66+'bevétel  kvszervek'!F66</f>
        <v>1890500</v>
      </c>
      <c r="D66" s="270">
        <f>'bevételek önkormán 5. melléklet'!D65+'bevétel  kvszervek'!D66+'bevétel  kvszervek'!G66</f>
        <v>39632500</v>
      </c>
      <c r="E66" s="270">
        <f>'bevételek önkormán 5. melléklet'!E65+'bevétel  kvszervek'!E66+'bevétel  kvszervek'!H66</f>
        <v>40873656</v>
      </c>
    </row>
    <row r="67" spans="1:5" ht="15" customHeight="1">
      <c r="A67" s="108" t="s">
        <v>481</v>
      </c>
      <c r="B67" s="110"/>
      <c r="C67" s="289"/>
      <c r="D67" s="289"/>
      <c r="E67" s="289"/>
    </row>
    <row r="68" spans="1:5" ht="15.75">
      <c r="A68" s="115" t="s">
        <v>401</v>
      </c>
      <c r="B68" s="111" t="s">
        <v>176</v>
      </c>
      <c r="C68" s="272">
        <f>'bevételek önkormán 5. melléklet'!C67+'bevétel  kvszervek'!C68+'bevétel  kvszervek'!F68</f>
        <v>517675745</v>
      </c>
      <c r="D68" s="272">
        <f>'bevételek önkormán 5. melléklet'!D67+'bevétel  kvszervek'!D68+'bevétel  kvszervek'!G68</f>
        <v>3901404575</v>
      </c>
      <c r="E68" s="272">
        <f>'bevételek önkormán 5. melléklet'!E67+'bevétel  kvszervek'!E68+'bevétel  kvszervek'!H68</f>
        <v>2379634129</v>
      </c>
    </row>
    <row r="69" spans="1:5" ht="15.75">
      <c r="A69" s="116" t="s">
        <v>531</v>
      </c>
      <c r="B69" s="117"/>
      <c r="C69" s="273"/>
      <c r="D69" s="273"/>
      <c r="E69" s="273"/>
    </row>
    <row r="70" spans="1:5" ht="15.75">
      <c r="A70" s="116" t="s">
        <v>532</v>
      </c>
      <c r="B70" s="117"/>
      <c r="C70" s="273"/>
      <c r="D70" s="273"/>
      <c r="E70" s="273"/>
    </row>
    <row r="71" spans="1:5" ht="15">
      <c r="A71" s="44" t="s">
        <v>383</v>
      </c>
      <c r="B71" s="5" t="s">
        <v>177</v>
      </c>
      <c r="C71" s="269">
        <f>'bevételek önkormán 5. melléklet'!C70+'bevétel  kvszervek'!C71+'bevétel  kvszervek'!F71</f>
        <v>0</v>
      </c>
      <c r="D71" s="269">
        <f>'bevételek önkormán 5. melléklet'!D70+'bevétel  kvszervek'!D71+'bevétel  kvszervek'!G71</f>
        <v>0</v>
      </c>
      <c r="E71" s="269">
        <f>'bevételek önkormán 5. melléklet'!E70+'bevétel  kvszervek'!E71+'bevétel  kvszervek'!H71</f>
        <v>0</v>
      </c>
    </row>
    <row r="72" spans="1:5" ht="15">
      <c r="A72" s="17" t="s">
        <v>178</v>
      </c>
      <c r="B72" s="5" t="s">
        <v>179</v>
      </c>
      <c r="C72" s="269">
        <f>'bevételek önkormán 5. melléklet'!C71+'bevétel  kvszervek'!C72+'bevétel  kvszervek'!F72</f>
        <v>0</v>
      </c>
      <c r="D72" s="269">
        <f>'bevételek önkormán 5. melléklet'!D71+'bevétel  kvszervek'!D72+'bevétel  kvszervek'!G72</f>
        <v>0</v>
      </c>
      <c r="E72" s="269">
        <f>'bevételek önkormán 5. melléklet'!E71+'bevétel  kvszervek'!E72+'bevétel  kvszervek'!H72</f>
        <v>0</v>
      </c>
    </row>
    <row r="73" spans="1:5" ht="15">
      <c r="A73" s="44" t="s">
        <v>384</v>
      </c>
      <c r="B73" s="5" t="s">
        <v>180</v>
      </c>
      <c r="C73" s="269">
        <f>'bevételek önkormán 5. melléklet'!C72+'bevétel  kvszervek'!C73+'bevétel  kvszervek'!F73</f>
        <v>0</v>
      </c>
      <c r="D73" s="269">
        <f>'bevételek önkormán 5. melléklet'!D72+'bevétel  kvszervek'!D73+'bevétel  kvszervek'!G73</f>
        <v>0</v>
      </c>
      <c r="E73" s="269">
        <f>'bevételek önkormán 5. melléklet'!E72+'bevétel  kvszervek'!E73+'bevétel  kvszervek'!H73</f>
        <v>0</v>
      </c>
    </row>
    <row r="74" spans="1:5" ht="15">
      <c r="A74" s="20" t="s">
        <v>403</v>
      </c>
      <c r="B74" s="9" t="s">
        <v>181</v>
      </c>
      <c r="C74" s="269">
        <f>'bevételek önkormán 5. melléklet'!C73+'bevétel  kvszervek'!C74+'bevétel  kvszervek'!F74</f>
        <v>0</v>
      </c>
      <c r="D74" s="269">
        <f>'bevételek önkormán 5. melléklet'!D73+'bevétel  kvszervek'!D74+'bevétel  kvszervek'!G74</f>
        <v>0</v>
      </c>
      <c r="E74" s="269">
        <f>'bevételek önkormán 5. melléklet'!E73+'bevétel  kvszervek'!E74+'bevétel  kvszervek'!H74</f>
        <v>0</v>
      </c>
    </row>
    <row r="75" spans="1:5" ht="15">
      <c r="A75" s="17" t="s">
        <v>385</v>
      </c>
      <c r="B75" s="5" t="s">
        <v>182</v>
      </c>
      <c r="C75" s="269">
        <f>'bevételek önkormán 5. melléklet'!C74+'bevétel  kvszervek'!C75+'bevétel  kvszervek'!F75</f>
        <v>0</v>
      </c>
      <c r="D75" s="269">
        <f>'bevételek önkormán 5. melléklet'!D74+'bevétel  kvszervek'!D75+'bevétel  kvszervek'!G75</f>
        <v>0</v>
      </c>
      <c r="E75" s="269">
        <f>'bevételek önkormán 5. melléklet'!E74+'bevétel  kvszervek'!E75+'bevétel  kvszervek'!H75</f>
        <v>0</v>
      </c>
    </row>
    <row r="76" spans="1:5" ht="15">
      <c r="A76" s="44" t="s">
        <v>183</v>
      </c>
      <c r="B76" s="5" t="s">
        <v>184</v>
      </c>
      <c r="C76" s="269">
        <f>'bevételek önkormán 5. melléklet'!C75+'bevétel  kvszervek'!C76+'bevétel  kvszervek'!F76</f>
        <v>0</v>
      </c>
      <c r="D76" s="269">
        <f>'bevételek önkormán 5. melléklet'!D75+'bevétel  kvszervek'!D76+'bevétel  kvszervek'!G76</f>
        <v>0</v>
      </c>
      <c r="E76" s="269">
        <f>'bevételek önkormán 5. melléklet'!E75+'bevétel  kvszervek'!E76+'bevétel  kvszervek'!H76</f>
        <v>0</v>
      </c>
    </row>
    <row r="77" spans="1:5" ht="15">
      <c r="A77" s="17" t="s">
        <v>386</v>
      </c>
      <c r="B77" s="5" t="s">
        <v>185</v>
      </c>
      <c r="C77" s="269">
        <f>'bevételek önkormán 5. melléklet'!C76+'bevétel  kvszervek'!C77+'bevétel  kvszervek'!F77</f>
        <v>0</v>
      </c>
      <c r="D77" s="269">
        <f>'bevételek önkormán 5. melléklet'!D76+'bevétel  kvszervek'!D77+'bevétel  kvszervek'!G77</f>
        <v>0</v>
      </c>
      <c r="E77" s="269">
        <f>'bevételek önkormán 5. melléklet'!E76+'bevétel  kvszervek'!E77+'bevétel  kvszervek'!H77</f>
        <v>0</v>
      </c>
    </row>
    <row r="78" spans="1:5" ht="15">
      <c r="A78" s="44" t="s">
        <v>186</v>
      </c>
      <c r="B78" s="5" t="s">
        <v>187</v>
      </c>
      <c r="C78" s="269">
        <f>'bevételek önkormán 5. melléklet'!C77+'bevétel  kvszervek'!C78+'bevétel  kvszervek'!F78</f>
        <v>0</v>
      </c>
      <c r="D78" s="269">
        <f>'bevételek önkormán 5. melléklet'!D77+'bevétel  kvszervek'!D78+'bevétel  kvszervek'!G78</f>
        <v>0</v>
      </c>
      <c r="E78" s="269">
        <f>'bevételek önkormán 5. melléklet'!E77+'bevétel  kvszervek'!E78+'bevétel  kvszervek'!H78</f>
        <v>0</v>
      </c>
    </row>
    <row r="79" spans="1:5" ht="15">
      <c r="A79" s="18" t="s">
        <v>404</v>
      </c>
      <c r="B79" s="9" t="s">
        <v>188</v>
      </c>
      <c r="C79" s="269">
        <f>'bevételek önkormán 5. melléklet'!C78+'bevétel  kvszervek'!C79+'bevétel  kvszervek'!F79</f>
        <v>0</v>
      </c>
      <c r="D79" s="269">
        <f>'bevételek önkormán 5. melléklet'!D78+'bevétel  kvszervek'!D79+'bevétel  kvszervek'!G79</f>
        <v>0</v>
      </c>
      <c r="E79" s="269">
        <f>'bevételek önkormán 5. melléklet'!E78+'bevétel  kvszervek'!E79+'bevétel  kvszervek'!H79</f>
        <v>0</v>
      </c>
    </row>
    <row r="80" spans="1:5" ht="15">
      <c r="A80" s="5" t="s">
        <v>529</v>
      </c>
      <c r="B80" s="5" t="s">
        <v>189</v>
      </c>
      <c r="C80" s="269">
        <f>'bevételek önkormán 5. melléklet'!C79+'bevétel  kvszervek'!C80+'bevétel  kvszervek'!F80</f>
        <v>0</v>
      </c>
      <c r="D80" s="269">
        <f>'bevételek önkormán 5. melléklet'!D79+'bevétel  kvszervek'!D80+'bevétel  kvszervek'!G80</f>
        <v>29011786</v>
      </c>
      <c r="E80" s="269">
        <f>'bevételek önkormán 5. melléklet'!E79+'bevétel  kvszervek'!E80+'bevétel  kvszervek'!H80</f>
        <v>29011786</v>
      </c>
    </row>
    <row r="81" spans="1:5" ht="15">
      <c r="A81" s="5" t="s">
        <v>530</v>
      </c>
      <c r="B81" s="5" t="s">
        <v>189</v>
      </c>
      <c r="C81" s="269">
        <f>'bevételek önkormán 5. melléklet'!C80+'bevétel  kvszervek'!C81+'bevétel  kvszervek'!F81</f>
        <v>795893905</v>
      </c>
      <c r="D81" s="269">
        <f>'bevételek önkormán 5. melléklet'!D80+'bevétel  kvszervek'!D81+'bevétel  kvszervek'!G81</f>
        <v>926526318</v>
      </c>
      <c r="E81" s="269">
        <f>'bevételek önkormán 5. melléklet'!E80+'bevétel  kvszervek'!E81+'bevétel  kvszervek'!H81</f>
        <v>926526318</v>
      </c>
    </row>
    <row r="82" spans="1:5" ht="15">
      <c r="A82" s="5" t="s">
        <v>527</v>
      </c>
      <c r="B82" s="5" t="s">
        <v>190</v>
      </c>
      <c r="C82" s="269">
        <f>'bevételek önkormán 5. melléklet'!C81+'bevétel  kvszervek'!C82+'bevétel  kvszervek'!F82</f>
        <v>0</v>
      </c>
      <c r="D82" s="269">
        <f>'bevételek önkormán 5. melléklet'!D81+'bevétel  kvszervek'!D82+'bevétel  kvszervek'!G82</f>
        <v>0</v>
      </c>
      <c r="E82" s="269">
        <f>'bevételek önkormán 5. melléklet'!E81+'bevétel  kvszervek'!E82+'bevétel  kvszervek'!H82</f>
        <v>0</v>
      </c>
    </row>
    <row r="83" spans="1:5" ht="15">
      <c r="A83" s="5" t="s">
        <v>528</v>
      </c>
      <c r="B83" s="5" t="s">
        <v>190</v>
      </c>
      <c r="C83" s="269">
        <f>'bevételek önkormán 5. melléklet'!C82+'bevétel  kvszervek'!C83+'bevétel  kvszervek'!F83</f>
        <v>0</v>
      </c>
      <c r="D83" s="269">
        <f>'bevételek önkormán 5. melléklet'!D82+'bevétel  kvszervek'!D83+'bevétel  kvszervek'!G83</f>
        <v>0</v>
      </c>
      <c r="E83" s="269">
        <f>'bevételek önkormán 5. melléklet'!E82+'bevétel  kvszervek'!E83+'bevétel  kvszervek'!H83</f>
        <v>0</v>
      </c>
    </row>
    <row r="84" spans="1:5" ht="15">
      <c r="A84" s="9" t="s">
        <v>405</v>
      </c>
      <c r="B84" s="9" t="s">
        <v>191</v>
      </c>
      <c r="C84" s="270">
        <f>'bevételek önkormán 5. melléklet'!C83+'bevétel  kvszervek'!C84+'bevétel  kvszervek'!F84</f>
        <v>795893905</v>
      </c>
      <c r="D84" s="270">
        <f>'bevételek önkormán 5. melléklet'!D83+'bevétel  kvszervek'!D84+'bevétel  kvszervek'!G84</f>
        <v>955538104</v>
      </c>
      <c r="E84" s="270">
        <f>'bevételek önkormán 5. melléklet'!E83+'bevétel  kvszervek'!E84+'bevétel  kvszervek'!H84</f>
        <v>955538104</v>
      </c>
    </row>
    <row r="85" spans="1:5" ht="15">
      <c r="A85" s="44" t="s">
        <v>192</v>
      </c>
      <c r="B85" s="5" t="s">
        <v>193</v>
      </c>
      <c r="C85" s="269">
        <f>'bevételek önkormán 5. melléklet'!C84+'bevétel  kvszervek'!C85+'bevétel  kvszervek'!F85</f>
        <v>0</v>
      </c>
      <c r="D85" s="269">
        <f>'bevételek önkormán 5. melléklet'!D84+'bevétel  kvszervek'!D85+'bevétel  kvszervek'!G85</f>
        <v>10277970</v>
      </c>
      <c r="E85" s="269">
        <f>'bevételek önkormán 5. melléklet'!E84+'bevétel  kvszervek'!E85+'bevétel  kvszervek'!H85</f>
        <v>10277970</v>
      </c>
    </row>
    <row r="86" spans="1:5" ht="15">
      <c r="A86" s="44" t="s">
        <v>194</v>
      </c>
      <c r="B86" s="5" t="s">
        <v>195</v>
      </c>
      <c r="C86" s="269">
        <f>'bevételek önkormán 5. melléklet'!C85+'bevétel  kvszervek'!C86+'bevétel  kvszervek'!F86</f>
        <v>0</v>
      </c>
      <c r="D86" s="269">
        <f>'bevételek önkormán 5. melléklet'!D85+'bevétel  kvszervek'!D86+'bevétel  kvszervek'!G86</f>
        <v>0</v>
      </c>
      <c r="E86" s="269">
        <f>'bevételek önkormán 5. melléklet'!E85+'bevétel  kvszervek'!E86+'bevétel  kvszervek'!H86</f>
        <v>0</v>
      </c>
    </row>
    <row r="87" spans="1:5" ht="15">
      <c r="A87" s="44" t="s">
        <v>196</v>
      </c>
      <c r="B87" s="5" t="s">
        <v>197</v>
      </c>
      <c r="C87" s="269">
        <f>'bevételek önkormán 5. melléklet'!C86+'bevétel  kvszervek'!C87+'bevétel  kvszervek'!F87</f>
        <v>134577536</v>
      </c>
      <c r="D87" s="269">
        <f>'bevételek önkormán 5. melléklet'!D86+'bevétel  kvszervek'!D87+'bevétel  kvszervek'!G87</f>
        <v>135534536</v>
      </c>
      <c r="E87" s="269">
        <f>'bevételek önkormán 5. melléklet'!E86+'bevétel  kvszervek'!E87+'bevétel  kvszervek'!H87</f>
        <v>135534536</v>
      </c>
    </row>
    <row r="88" spans="1:5" ht="15">
      <c r="A88" s="44" t="s">
        <v>198</v>
      </c>
      <c r="B88" s="5" t="s">
        <v>199</v>
      </c>
      <c r="C88" s="269">
        <f>'bevételek önkormán 5. melléklet'!C87+'bevétel  kvszervek'!C88+'bevétel  kvszervek'!F88</f>
        <v>0</v>
      </c>
      <c r="D88" s="269">
        <f>'bevételek önkormán 5. melléklet'!D87+'bevétel  kvszervek'!D88+'bevétel  kvszervek'!G88</f>
        <v>0</v>
      </c>
      <c r="E88" s="269">
        <f>'bevételek önkormán 5. melléklet'!E87+'bevétel  kvszervek'!E88+'bevétel  kvszervek'!H88</f>
        <v>0</v>
      </c>
    </row>
    <row r="89" spans="1:5" ht="15">
      <c r="A89" s="17" t="s">
        <v>387</v>
      </c>
      <c r="B89" s="5" t="s">
        <v>200</v>
      </c>
      <c r="C89" s="269">
        <f>'bevételek önkormán 5. melléklet'!C88+'bevétel  kvszervek'!C89+'bevétel  kvszervek'!F89</f>
        <v>0</v>
      </c>
      <c r="D89" s="269">
        <f>'bevételek önkormán 5. melléklet'!D88+'bevétel  kvszervek'!D89+'bevétel  kvszervek'!G89</f>
        <v>0</v>
      </c>
      <c r="E89" s="269">
        <f>'bevételek önkormán 5. melléklet'!E88+'bevétel  kvszervek'!E89+'bevétel  kvszervek'!H89</f>
        <v>0</v>
      </c>
    </row>
    <row r="90" spans="1:5" ht="15">
      <c r="A90" s="20" t="s">
        <v>406</v>
      </c>
      <c r="B90" s="9" t="s">
        <v>202</v>
      </c>
      <c r="C90" s="270">
        <f>'bevételek önkormán 5. melléklet'!C89+'bevétel  kvszervek'!C90+'bevétel  kvszervek'!F90</f>
        <v>930471441</v>
      </c>
      <c r="D90" s="270">
        <f>'bevételek önkormán 5. melléklet'!D89+'bevétel  kvszervek'!D90+'bevétel  kvszervek'!G90</f>
        <v>1101350610</v>
      </c>
      <c r="E90" s="270">
        <f>'bevételek önkormán 5. melléklet'!E89+'bevétel  kvszervek'!E90+'bevétel  kvszervek'!H90</f>
        <v>1101350610</v>
      </c>
    </row>
    <row r="91" spans="1:5" ht="15">
      <c r="A91" s="17" t="s">
        <v>203</v>
      </c>
      <c r="B91" s="5" t="s">
        <v>204</v>
      </c>
      <c r="C91" s="269">
        <f>'bevételek önkormán 5. melléklet'!C90+'bevétel  kvszervek'!C91+'bevétel  kvszervek'!F91</f>
        <v>0</v>
      </c>
      <c r="D91" s="269">
        <f>'bevételek önkormán 5. melléklet'!D90+'bevétel  kvszervek'!D91+'bevétel  kvszervek'!G91</f>
        <v>0</v>
      </c>
      <c r="E91" s="269">
        <f>'bevételek önkormán 5. melléklet'!E90+'bevétel  kvszervek'!E91+'bevétel  kvszervek'!H91</f>
        <v>0</v>
      </c>
    </row>
    <row r="92" spans="1:5" ht="15">
      <c r="A92" s="17" t="s">
        <v>205</v>
      </c>
      <c r="B92" s="5" t="s">
        <v>206</v>
      </c>
      <c r="C92" s="269">
        <f>'bevételek önkormán 5. melléklet'!C91+'bevétel  kvszervek'!C92+'bevétel  kvszervek'!F92</f>
        <v>0</v>
      </c>
      <c r="D92" s="269">
        <f>'bevételek önkormán 5. melléklet'!D91+'bevétel  kvszervek'!D92+'bevétel  kvszervek'!G92</f>
        <v>0</v>
      </c>
      <c r="E92" s="269">
        <f>'bevételek önkormán 5. melléklet'!E91+'bevétel  kvszervek'!E92+'bevétel  kvszervek'!H92</f>
        <v>0</v>
      </c>
    </row>
    <row r="93" spans="1:5" ht="15">
      <c r="A93" s="44" t="s">
        <v>207</v>
      </c>
      <c r="B93" s="5" t="s">
        <v>208</v>
      </c>
      <c r="C93" s="269">
        <f>'bevételek önkormán 5. melléklet'!C92+'bevétel  kvszervek'!C93+'bevétel  kvszervek'!F93</f>
        <v>0</v>
      </c>
      <c r="D93" s="269">
        <f>'bevételek önkormán 5. melléklet'!D92+'bevétel  kvszervek'!D93+'bevétel  kvszervek'!G93</f>
        <v>0</v>
      </c>
      <c r="E93" s="269">
        <f>'bevételek önkormán 5. melléklet'!E92+'bevétel  kvszervek'!E93+'bevétel  kvszervek'!H93</f>
        <v>0</v>
      </c>
    </row>
    <row r="94" spans="1:5" ht="15">
      <c r="A94" s="44" t="s">
        <v>388</v>
      </c>
      <c r="B94" s="5" t="s">
        <v>209</v>
      </c>
      <c r="C94" s="269">
        <f>'bevételek önkormán 5. melléklet'!C93+'bevétel  kvszervek'!C94+'bevétel  kvszervek'!F94</f>
        <v>0</v>
      </c>
      <c r="D94" s="269">
        <f>'bevételek önkormán 5. melléklet'!D93+'bevétel  kvszervek'!D94+'bevétel  kvszervek'!G94</f>
        <v>0</v>
      </c>
      <c r="E94" s="269">
        <f>'bevételek önkormán 5. melléklet'!E93+'bevétel  kvszervek'!E94+'bevétel  kvszervek'!H94</f>
        <v>0</v>
      </c>
    </row>
    <row r="95" spans="1:5" ht="15">
      <c r="A95" s="18" t="s">
        <v>407</v>
      </c>
      <c r="B95" s="9" t="s">
        <v>210</v>
      </c>
      <c r="C95" s="269">
        <f>'bevételek önkormán 5. melléklet'!C94+'bevétel  kvszervek'!C95+'bevétel  kvszervek'!F95</f>
        <v>0</v>
      </c>
      <c r="D95" s="269">
        <f>'bevételek önkormán 5. melléklet'!D94+'bevétel  kvszervek'!D95+'bevétel  kvszervek'!G95</f>
        <v>0</v>
      </c>
      <c r="E95" s="269">
        <f>'bevételek önkormán 5. melléklet'!E94+'bevétel  kvszervek'!E95+'bevétel  kvszervek'!H95</f>
        <v>0</v>
      </c>
    </row>
    <row r="96" spans="1:5" ht="15">
      <c r="A96" s="20" t="s">
        <v>211</v>
      </c>
      <c r="B96" s="9" t="s">
        <v>212</v>
      </c>
      <c r="C96" s="269">
        <f>'bevételek önkormán 5. melléklet'!C95+'bevétel  kvszervek'!C96+'bevétel  kvszervek'!F96</f>
        <v>0</v>
      </c>
      <c r="D96" s="269">
        <f>'bevételek önkormán 5. melléklet'!D95+'bevétel  kvszervek'!D96+'bevétel  kvszervek'!G96</f>
        <v>0</v>
      </c>
      <c r="E96" s="269">
        <f>'bevételek önkormán 5. melléklet'!E95+'bevétel  kvszervek'!E96+'bevétel  kvszervek'!H96</f>
        <v>0</v>
      </c>
    </row>
    <row r="97" spans="1:5" ht="15.75">
      <c r="A97" s="113" t="s">
        <v>408</v>
      </c>
      <c r="B97" s="114" t="s">
        <v>213</v>
      </c>
      <c r="C97" s="272">
        <f>'bevételek önkormán 5. melléklet'!C96+'bevétel  kvszervek'!C97+'bevétel  kvszervek'!F97</f>
        <v>930471441</v>
      </c>
      <c r="D97" s="272">
        <f>'bevételek önkormán 5. melléklet'!D96+'bevétel  kvszervek'!D97+'bevétel  kvszervek'!G97</f>
        <v>1101350610</v>
      </c>
      <c r="E97" s="272">
        <f>'bevételek önkormán 5. melléklet'!E96+'bevétel  kvszervek'!E97+'bevétel  kvszervek'!H97</f>
        <v>1101350610</v>
      </c>
    </row>
    <row r="98" spans="1:5" ht="15.75">
      <c r="A98" s="119" t="s">
        <v>390</v>
      </c>
      <c r="B98" s="122"/>
      <c r="C98" s="274">
        <f>'bevételek önkormán 5. melléklet'!C97+'bevétel  kvszervek'!C98+'bevétel  kvszervek'!F98</f>
        <v>1448147186</v>
      </c>
      <c r="D98" s="274">
        <f>'bevételek önkormán 5. melléklet'!D97+'bevétel  kvszervek'!D98+'bevétel  kvszervek'!G98</f>
        <v>5002755185</v>
      </c>
      <c r="E98" s="274">
        <f>'bevételek önkormán 5. melléklet'!E97+'bevétel  kvszervek'!E98+'bevétel  kvszervek'!H98</f>
        <v>3480984739</v>
      </c>
    </row>
    <row r="99" spans="3:5" ht="15">
      <c r="C99" s="288"/>
      <c r="D99" s="288"/>
      <c r="E99" s="288"/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Viki</cp:lastModifiedBy>
  <cp:lastPrinted>2018-04-26T13:10:58Z</cp:lastPrinted>
  <dcterms:created xsi:type="dcterms:W3CDTF">2014-01-03T21:48:14Z</dcterms:created>
  <dcterms:modified xsi:type="dcterms:W3CDTF">2019-06-01T11:53:09Z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