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0"/>
  </bookViews>
  <sheets>
    <sheet name="2.1.sz.mell  " sheetId="1" r:id="rId1"/>
    <sheet name="önkorm bevétel kiad.zárszám" sheetId="2" r:id="rId2"/>
    <sheet name="Munka1" sheetId="3" r:id="rId3"/>
  </sheets>
  <definedNames>
    <definedName name="_2015._évi_eredeti_előirányzat">'2.1.sz.mell  '!$C$4</definedName>
    <definedName name="_xlnm.Print_Titles" localSheetId="1">'önkorm bevétel kiad.zárszám'!$1:$6</definedName>
    <definedName name="_xlnm.Print_Area" localSheetId="0">'2.1.sz.mell  '!$A$1:$J$32</definedName>
  </definedNames>
  <calcPr fullCalcOnLoad="1"/>
</workbook>
</file>

<file path=xl/sharedStrings.xml><?xml version="1.0" encoding="utf-8"?>
<sst xmlns="http://schemas.openxmlformats.org/spreadsheetml/2006/main" count="526" uniqueCount="385">
  <si>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</si>
  <si>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</si>
  <si>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</si>
  <si>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</si>
  <si>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</si>
  <si>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</si>
  <si>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</si>
  <si>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</si>
  <si>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</si>
  <si>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</si>
  <si>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</si>
  <si>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</si>
  <si>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</si>
  <si>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</si>
  <si>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</si>
  <si>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</si>
  <si>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</si>
  <si>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</si>
  <si>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</si>
  <si>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</si>
  <si>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</si>
  <si>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</si>
  <si>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</si>
  <si>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</si>
  <si>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</si>
  <si>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Személyi  juttatások</t>
  </si>
  <si>
    <t>Tartalékok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</si>
  <si>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</si>
  <si>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</si>
  <si>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</si>
  <si>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</si>
  <si>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</si>
  <si>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</si>
  <si>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</si>
  <si>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</si>
  <si>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</si>
  <si>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</si>
  <si>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</si>
  <si>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</si>
  <si>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</si>
  <si>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</si>
  <si>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</si>
  <si>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</si>
  <si>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</si>
  <si>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</si>
  <si>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</si>
  <si>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</si>
  <si>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</si>
  <si>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</si>
  <si>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</si>
  <si>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</si>
  <si>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</si>
  <si>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</si>
  <si>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</si>
  <si>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</si>
  <si>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</si>
  <si>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</si>
  <si>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</si>
  <si>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</si>
  <si>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</si>
  <si>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</si>
  <si>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</si>
  <si>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</si>
  <si>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</si>
  <si>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</si>
  <si>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</si>
  <si>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</si>
  <si>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</si>
  <si>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</si>
  <si>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</si>
  <si>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</si>
  <si>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</si>
  <si>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</si>
  <si>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</si>
  <si>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</si>
  <si>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</si>
  <si>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</si>
  <si>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</si>
  <si>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</si>
  <si>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</si>
  <si>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</si>
  <si>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</si>
  <si>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</si>
  <si>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</si>
  <si>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</si>
  <si>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</si>
  <si>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</si>
  <si>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</si>
  <si>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</si>
  <si>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</si>
  <si>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</si>
  <si>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Száma</t>
  </si>
  <si>
    <t>Közfoglalkoztatottak létszáma (fő)</t>
  </si>
  <si>
    <t>Önkormányzat</t>
  </si>
  <si>
    <t>Beruházások</t>
  </si>
  <si>
    <t>8.3.</t>
  </si>
  <si>
    <t>Egyéb felhalmozási kiadások</t>
  </si>
  <si>
    <t xml:space="preserve">Dologi kiadások </t>
  </si>
  <si>
    <t>Tárgyévi  hiány:</t>
  </si>
  <si>
    <t>Tárgyévi  többlet:</t>
  </si>
  <si>
    <t>Eredeti előirányzat</t>
  </si>
  <si>
    <t>Módosított előirányzat</t>
  </si>
  <si>
    <t>Teljesítés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</si>
  <si>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</si>
  <si>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</si>
  <si>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</si>
  <si>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</si>
  <si>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</si>
  <si>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</si>
  <si>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</si>
  <si>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</si>
  <si>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</si>
  <si>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</si>
  <si>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</si>
  <si>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</si>
  <si>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</si>
  <si>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</si>
  <si>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</si>
  <si>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</si>
  <si>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</si>
  <si>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</si>
  <si>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</si>
  <si>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</si>
  <si>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</si>
  <si>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</si>
  <si>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</si>
  <si>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</si>
  <si>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</si>
  <si>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</si>
  <si>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</si>
  <si>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</si>
  <si>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</si>
  <si>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</si>
  <si>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</si>
  <si>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</si>
  <si>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</si>
  <si>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</si>
  <si>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</si>
  <si>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</si>
  <si>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</si>
  <si>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</si>
  <si>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</si>
  <si>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</si>
  <si>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</si>
  <si>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</si>
  <si>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</si>
  <si>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</si>
  <si>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</si>
  <si>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</si>
  <si>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</si>
  <si>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</si>
  <si>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</si>
  <si>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</si>
  <si>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</si>
  <si>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</si>
  <si>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</si>
  <si>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</si>
  <si>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</si>
  <si>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</si>
  <si>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</si>
  <si>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</si>
  <si>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</si>
  <si>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</si>
  <si>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</si>
  <si>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</si>
  <si>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</si>
  <si>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</si>
  <si>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</si>
  <si>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</si>
  <si>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</si>
  <si>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</si>
  <si>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</si>
  <si>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</si>
  <si>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</si>
  <si>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</si>
  <si>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</si>
  <si>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</si>
  <si>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</si>
  <si>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</si>
  <si>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</si>
  <si>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</si>
  <si>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</si>
  <si>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</si>
  <si>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</si>
  <si>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</si>
  <si>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</si>
  <si>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</si>
  <si>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</si>
  <si>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</si>
  <si>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</si>
  <si>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</si>
  <si>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</si>
  <si>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</si>
  <si>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</si>
  <si>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</si>
  <si>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</si>
  <si>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</si>
  <si>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</si>
  <si>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</si>
  <si>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</si>
  <si>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</si>
  <si>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</si>
  <si>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</si>
  <si>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</si>
  <si>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</si>
  <si>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</si>
  <si>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</si>
  <si>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</si>
  <si>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</si>
  <si>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</si>
  <si>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</si>
  <si>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</si>
  <si>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</si>
  <si>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</si>
  <si>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</si>
  <si>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</si>
  <si>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</si>
  <si>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</si>
  <si>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</si>
  <si>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</si>
  <si>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</si>
  <si>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</si>
  <si>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</si>
  <si>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</si>
  <si>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</si>
  <si>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</si>
  <si>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</si>
  <si>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</si>
  <si>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</si>
  <si>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</si>
  <si>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</si>
  <si>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</si>
  <si>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</si>
  <si>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</si>
  <si>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</si>
  <si>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</si>
  <si>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</si>
  <si>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</si>
  <si>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</si>
  <si>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</si>
  <si>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</si>
  <si>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</si>
  <si>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</si>
  <si>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</si>
  <si>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</si>
  <si>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</si>
  <si>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</si>
  <si>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</si>
  <si>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</si>
  <si>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</si>
  <si>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</si>
  <si>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</si>
  <si>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</si>
  <si>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</si>
  <si>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</si>
  <si>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</si>
  <si>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</si>
  <si>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</si>
  <si>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</si>
  <si>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</si>
  <si>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</si>
  <si>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</si>
  <si>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</si>
  <si>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</si>
  <si>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</si>
  <si>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</si>
  <si>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</si>
  <si>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</si>
  <si>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</si>
  <si>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</si>
  <si>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</si>
  <si>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</si>
  <si>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</si>
  <si>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</si>
  <si>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</t>
  </si>
  <si>
    <t>G</t>
  </si>
  <si>
    <t>H</t>
  </si>
  <si>
    <t>I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</si>
  <si>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</si>
  <si>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</si>
  <si>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</si>
  <si>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</si>
  <si>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</si>
  <si>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</si>
  <si>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</si>
  <si>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</si>
  <si>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</si>
  <si>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</si>
  <si>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</si>
  <si>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</si>
  <si>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</si>
  <si>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</si>
  <si>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</si>
  <si>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</si>
  <si>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</si>
  <si>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</si>
  <si>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</si>
  <si>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</si>
  <si>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</si>
  <si>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</si>
  <si>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</si>
  <si>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</si>
  <si>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</si>
  <si>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</si>
  <si>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</si>
  <si>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</si>
  <si>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</si>
  <si>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</si>
  <si>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</si>
  <si>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</si>
  <si>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</si>
  <si>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</si>
  <si>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</si>
  <si>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</si>
  <si>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</si>
  <si>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</si>
  <si>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</si>
  <si>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</si>
  <si>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</si>
  <si>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</si>
  <si>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</si>
  <si>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</si>
  <si>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</si>
  <si>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</si>
  <si>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</si>
  <si>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</si>
  <si>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</si>
  <si>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</si>
  <si>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</si>
  <si>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</si>
  <si>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</si>
  <si>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</si>
  <si>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</si>
  <si>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</si>
  <si>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</si>
  <si>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</si>
  <si>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</si>
  <si>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</si>
  <si>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</si>
  <si>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</si>
  <si>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</si>
  <si>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</si>
  <si>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</si>
  <si>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</si>
  <si>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</si>
  <si>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</si>
  <si>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</si>
  <si>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</si>
  <si>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</si>
  <si>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</si>
  <si>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</si>
  <si>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</si>
  <si>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</si>
  <si>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</si>
  <si>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</si>
  <si>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</si>
  <si>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</si>
  <si>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</si>
  <si>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</si>
  <si>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</si>
  <si>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</si>
  <si>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</si>
  <si>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</si>
  <si>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</si>
  <si>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</si>
  <si>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</si>
  <si>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</si>
  <si>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</si>
  <si>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</si>
  <si>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</si>
  <si>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</si>
  <si>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</si>
  <si>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</si>
  <si>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</si>
  <si>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</si>
  <si>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>Egyszerűsített pénzforgalmi jelentés</t>
  </si>
  <si>
    <t>1.7</t>
  </si>
  <si>
    <t>Elszámolásból származó bevételek</t>
  </si>
  <si>
    <t>Forintban !</t>
  </si>
  <si>
    <t>5.melléklet</t>
  </si>
  <si>
    <t>1.melléklet</t>
  </si>
  <si>
    <t>Mezőszemere Községi Önkormányzat 2017. évi zárszámadás pénzforgalmi mérlege</t>
  </si>
  <si>
    <t>2017. évi eredeti előirányzat</t>
  </si>
  <si>
    <t>2017. évi módosított előirányzat</t>
  </si>
  <si>
    <t>2017. évi teljesítés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</si>
</sst>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4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u val="single"/>
      <sz val="10"/>
      <color theme="10"/>
      <name val="Times New Roman CE"/>
      <family val="0"/>
    </font>
    <font>
      <sz val="11"/>
      <color theme="0"/>
      <name val="Calibri"/>
      <family val="2"/>
    </font>
    <font>
      <u val="single"/>
      <sz val="10"/>
      <color theme="11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6" borderId="7" applyNumberFormat="0" applyFont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8" applyNumberFormat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11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4" xfId="66" applyFont="1" applyFill="1" applyBorder="1" applyAlignment="1" applyProtection="1">
      <alignment horizontal="left" vertical="center" wrapText="1" indent="1"/>
      <protection/>
    </xf>
    <xf numFmtId="0" fontId="13" fillId="0" borderId="20" xfId="66" applyFont="1" applyFill="1" applyBorder="1" applyAlignment="1" applyProtection="1">
      <alignment horizontal="left" vertical="center" wrapText="1" indent="1"/>
      <protection/>
    </xf>
    <xf numFmtId="0" fontId="13" fillId="0" borderId="21" xfId="66" applyFont="1" applyFill="1" applyBorder="1" applyAlignment="1" applyProtection="1">
      <alignment horizontal="left" vertical="center" wrapText="1" indent="1"/>
      <protection/>
    </xf>
    <xf numFmtId="0" fontId="13" fillId="0" borderId="22" xfId="66" applyFont="1" applyFill="1" applyBorder="1" applyAlignment="1" applyProtection="1">
      <alignment horizontal="left" vertical="center" wrapText="1" indent="1"/>
      <protection/>
    </xf>
    <xf numFmtId="0" fontId="13" fillId="0" borderId="23" xfId="66" applyFont="1" applyFill="1" applyBorder="1" applyAlignment="1" applyProtection="1">
      <alignment horizontal="left" vertical="center" wrapText="1" indent="1"/>
      <protection/>
    </xf>
    <xf numFmtId="0" fontId="13" fillId="0" borderId="24" xfId="66" applyFont="1" applyFill="1" applyBorder="1" applyAlignment="1" applyProtection="1">
      <alignment horizontal="left" vertical="center" wrapText="1" indent="1"/>
      <protection/>
    </xf>
    <xf numFmtId="0" fontId="13" fillId="0" borderId="0" xfId="66" applyFont="1" applyFill="1" applyBorder="1" applyAlignment="1" applyProtection="1">
      <alignment horizontal="left" vertical="center" wrapText="1" indent="1"/>
      <protection/>
    </xf>
    <xf numFmtId="0" fontId="12" fillId="0" borderId="13" xfId="66" applyFont="1" applyFill="1" applyBorder="1" applyAlignment="1" applyProtection="1">
      <alignment horizontal="left" vertical="center" wrapText="1" indent="1"/>
      <protection/>
    </xf>
    <xf numFmtId="0" fontId="12" fillId="0" borderId="13" xfId="66" applyFont="1" applyFill="1" applyBorder="1" applyAlignment="1" applyProtection="1">
      <alignment vertical="center" wrapText="1"/>
      <protection/>
    </xf>
    <xf numFmtId="0" fontId="12" fillId="0" borderId="19" xfId="66" applyFont="1" applyFill="1" applyBorder="1" applyAlignment="1" applyProtection="1">
      <alignment vertical="center" wrapText="1"/>
      <protection/>
    </xf>
    <xf numFmtId="0" fontId="12" fillId="0" borderId="12" xfId="66" applyFont="1" applyFill="1" applyBorder="1" applyAlignment="1" applyProtection="1">
      <alignment horizontal="center" vertical="center" wrapText="1"/>
      <protection/>
    </xf>
    <xf numFmtId="0" fontId="12" fillId="0" borderId="13" xfId="66" applyFont="1" applyFill="1" applyBorder="1" applyAlignment="1" applyProtection="1">
      <alignment horizontal="left" vertical="center" wrapText="1" indent="1"/>
      <protection/>
    </xf>
    <xf numFmtId="0" fontId="13" fillId="0" borderId="20" xfId="66" applyFont="1" applyFill="1" applyBorder="1" applyAlignment="1" applyProtection="1">
      <alignment horizontal="left" indent="6"/>
      <protection/>
    </xf>
    <xf numFmtId="0" fontId="13" fillId="0" borderId="20" xfId="66" applyFont="1" applyFill="1" applyBorder="1" applyAlignment="1" applyProtection="1">
      <alignment horizontal="left" vertical="center" wrapText="1" indent="6"/>
      <protection/>
    </xf>
    <xf numFmtId="0" fontId="13" fillId="0" borderId="24" xfId="66" applyFont="1" applyFill="1" applyBorder="1" applyAlignment="1" applyProtection="1">
      <alignment horizontal="left" vertical="center" wrapText="1" indent="6"/>
      <protection/>
    </xf>
    <xf numFmtId="0" fontId="13" fillId="0" borderId="25" xfId="66" applyFont="1" applyFill="1" applyBorder="1" applyAlignment="1" applyProtection="1">
      <alignment horizontal="left" vertical="center" wrapText="1" indent="6"/>
      <protection/>
    </xf>
    <xf numFmtId="164" fontId="13" fillId="0" borderId="26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5" fillId="0" borderId="24" xfId="0" applyFont="1" applyBorder="1" applyAlignment="1" applyProtection="1">
      <alignment horizontal="left" vertical="center" wrapText="1" indent="1"/>
      <protection/>
    </xf>
    <xf numFmtId="164" fontId="12" fillId="0" borderId="29" xfId="66" applyNumberFormat="1" applyFont="1" applyFill="1" applyBorder="1" applyAlignment="1" applyProtection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164" fontId="12" fillId="0" borderId="13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6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6" applyFont="1" applyFill="1" applyBorder="1" applyAlignment="1" applyProtection="1">
      <alignment horizontal="left" vertical="center" wrapText="1" indent="6"/>
      <protection/>
    </xf>
    <xf numFmtId="0" fontId="15" fillId="0" borderId="21" xfId="0" applyFont="1" applyBorder="1" applyAlignment="1" applyProtection="1">
      <alignment horizontal="left" wrapText="1" indent="1"/>
      <protection/>
    </xf>
    <xf numFmtId="0" fontId="15" fillId="0" borderId="20" xfId="0" applyFont="1" applyBorder="1" applyAlignment="1" applyProtection="1">
      <alignment horizontal="left" wrapText="1" indent="1"/>
      <protection/>
    </xf>
    <xf numFmtId="0" fontId="15" fillId="0" borderId="24" xfId="0" applyFont="1" applyBorder="1" applyAlignment="1" applyProtection="1">
      <alignment horizontal="left" wrapText="1" indent="1"/>
      <protection/>
    </xf>
    <xf numFmtId="164" fontId="13" fillId="0" borderId="21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 locked="0"/>
    </xf>
    <xf numFmtId="164" fontId="12" fillId="0" borderId="43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6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66" applyFont="1" applyFill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wrapText="1"/>
      <protection/>
    </xf>
    <xf numFmtId="0" fontId="16" fillId="0" borderId="30" xfId="0" applyFont="1" applyBorder="1" applyAlignment="1" applyProtection="1">
      <alignment wrapText="1"/>
      <protection/>
    </xf>
    <xf numFmtId="164" fontId="14" fillId="0" borderId="29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6" xfId="66" applyNumberFormat="1" applyFont="1" applyFill="1" applyBorder="1" applyAlignment="1" applyProtection="1">
      <alignment horizontal="center" vertical="center" wrapText="1"/>
      <protection/>
    </xf>
    <xf numFmtId="49" fontId="13" fillId="0" borderId="10" xfId="66" applyNumberFormat="1" applyFont="1" applyFill="1" applyBorder="1" applyAlignment="1" applyProtection="1">
      <alignment horizontal="center" vertical="center" wrapText="1"/>
      <protection/>
    </xf>
    <xf numFmtId="49" fontId="13" fillId="0" borderId="11" xfId="66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5" fillId="0" borderId="36" xfId="0" applyFont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6" fillId="0" borderId="48" xfId="0" applyFont="1" applyBorder="1" applyAlignment="1" applyProtection="1">
      <alignment horizontal="center" wrapText="1"/>
      <protection/>
    </xf>
    <xf numFmtId="49" fontId="13" fillId="0" borderId="49" xfId="66" applyNumberFormat="1" applyFont="1" applyFill="1" applyBorder="1" applyAlignment="1" applyProtection="1">
      <alignment horizontal="center" vertical="center" wrapText="1"/>
      <protection/>
    </xf>
    <xf numFmtId="49" fontId="13" fillId="0" borderId="41" xfId="66" applyNumberFormat="1" applyFont="1" applyFill="1" applyBorder="1" applyAlignment="1" applyProtection="1">
      <alignment horizontal="center" vertical="center" wrapText="1"/>
      <protection/>
    </xf>
    <xf numFmtId="49" fontId="13" fillId="0" borderId="50" xfId="66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Font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left" vertical="center" wrapText="1" indent="1"/>
      <protection/>
    </xf>
    <xf numFmtId="164" fontId="13" fillId="0" borderId="14" xfId="66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66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6.875" style="2" customWidth="1"/>
    <col min="2" max="2" width="55.125" style="4" customWidth="1"/>
    <col min="3" max="5" width="16.375" style="2" customWidth="1"/>
    <col min="6" max="6" width="55.125" style="2" customWidth="1"/>
    <col min="7" max="9" width="16.375" style="2" customWidth="1"/>
    <col min="10" max="10" width="4.875" style="2" customWidth="1"/>
    <col min="11" max="11" width="9.375" style="159" hidden="1" customWidth="1"/>
    <col min="12" max="16384" width="9.375" style="2" customWidth="1"/>
  </cols>
  <sheetData>
    <row r="1" spans="2:10" ht="39.75" customHeight="1">
      <c r="B1" s="77" t="s">
        <v>381</v>
      </c>
      <c r="C1" s="78"/>
      <c r="D1" s="78"/>
      <c r="E1" s="78"/>
      <c r="F1" s="78"/>
      <c r="G1" s="78"/>
      <c r="H1" s="78"/>
      <c r="I1" s="78" t="s">
        <v>380</v>
      </c>
      <c r="J1" s="171" t="e">
        <f>+CONCATENATE("2.1. melléklet a ……/",LEFT(#REF!,4)+1,". (……) önkormányzati rendelethez")</f>
        <v>#REF!</v>
      </c>
    </row>
    <row r="2" spans="7:10" ht="14.25" thickBot="1">
      <c r="G2" s="8"/>
      <c r="H2" s="8"/>
      <c r="I2" s="8" t="s">
        <v>378</v>
      </c>
      <c r="J2" s="171"/>
    </row>
    <row r="3" spans="1:10" ht="18" customHeight="1" thickBot="1">
      <c r="A3" s="172" t="s">
        <v>34</v>
      </c>
      <c r="B3" s="96" t="s">
        <v>28</v>
      </c>
      <c r="C3" s="97"/>
      <c r="D3" s="97"/>
      <c r="E3" s="97"/>
      <c r="F3" s="96" t="s">
        <v>29</v>
      </c>
      <c r="G3" s="98"/>
      <c r="H3" s="98"/>
      <c r="I3" s="98"/>
      <c r="J3" s="171"/>
    </row>
    <row r="4" spans="1:11" s="79" customFormat="1" ht="35.25" customHeight="1" thickBot="1">
      <c r="A4" s="173"/>
      <c r="B4" s="5" t="s">
        <v>32</v>
      </c>
      <c r="C4" s="6" t="s">
        <v>382</v>
      </c>
      <c r="D4" s="6" t="s">
        <v>383</v>
      </c>
      <c r="E4" s="6" t="s">
        <v>384</v>
      </c>
      <c r="F4" s="5" t="s">
        <v>32</v>
      </c>
      <c r="G4" s="6" t="str">
        <f>+C4</f>
        <v>2017. évi eredeti előirányzat</v>
      </c>
      <c r="H4" s="65" t="str">
        <f>+D4</f>
        <v>2017. évi módosított előirányzat</v>
      </c>
      <c r="I4" s="95" t="str">
        <f>+E4</f>
        <v>2017. évi teljesítés</v>
      </c>
      <c r="J4" s="171"/>
      <c r="K4" s="160"/>
    </row>
    <row r="5" spans="1:11" s="80" customFormat="1" ht="12" customHeight="1" thickBot="1">
      <c r="A5" s="99" t="s">
        <v>216</v>
      </c>
      <c r="B5" s="100" t="s">
        <v>217</v>
      </c>
      <c r="C5" s="101" t="s">
        <v>218</v>
      </c>
      <c r="D5" s="101" t="s">
        <v>219</v>
      </c>
      <c r="E5" s="101" t="s">
        <v>220</v>
      </c>
      <c r="F5" s="100" t="s">
        <v>274</v>
      </c>
      <c r="G5" s="101" t="s">
        <v>275</v>
      </c>
      <c r="H5" s="101" t="s">
        <v>276</v>
      </c>
      <c r="I5" s="102" t="s">
        <v>277</v>
      </c>
      <c r="J5" s="171"/>
      <c r="K5" s="161"/>
    </row>
    <row r="6" spans="1:11" ht="15" customHeight="1">
      <c r="A6" s="81" t="s">
        <v>0</v>
      </c>
      <c r="B6" s="82" t="s">
        <v>266</v>
      </c>
      <c r="C6" s="68">
        <v>117742291</v>
      </c>
      <c r="D6" s="68">
        <v>106705947</v>
      </c>
      <c r="E6" s="68">
        <v>106705947</v>
      </c>
      <c r="F6" s="82" t="s">
        <v>33</v>
      </c>
      <c r="G6" s="68">
        <v>32109321</v>
      </c>
      <c r="H6" s="68">
        <v>70232913</v>
      </c>
      <c r="I6" s="74">
        <v>70231913</v>
      </c>
      <c r="J6" s="171"/>
      <c r="K6" s="159" t="s">
        <v>289</v>
      </c>
    </row>
    <row r="7" spans="1:11" ht="15" customHeight="1">
      <c r="A7" s="83" t="s">
        <v>1</v>
      </c>
      <c r="B7" s="84" t="s">
        <v>267</v>
      </c>
      <c r="C7" s="69">
        <v>9405425</v>
      </c>
      <c r="D7" s="69">
        <v>80251454</v>
      </c>
      <c r="E7" s="69">
        <v>80228821</v>
      </c>
      <c r="F7" s="84" t="s">
        <v>83</v>
      </c>
      <c r="G7" s="69">
        <v>5600919</v>
      </c>
      <c r="H7" s="69">
        <v>19286628</v>
      </c>
      <c r="I7" s="75">
        <v>19286628</v>
      </c>
      <c r="J7" s="171"/>
      <c r="K7" s="159" t="s">
        <v>290</v>
      </c>
    </row>
    <row r="8" spans="1:11" ht="15" customHeight="1">
      <c r="A8" s="83" t="s">
        <v>2</v>
      </c>
      <c r="B8" s="84" t="s">
        <v>268</v>
      </c>
      <c r="C8" s="69">
        <v>0</v>
      </c>
      <c r="D8" s="69">
        <v>0</v>
      </c>
      <c r="E8" s="69">
        <v>0</v>
      </c>
      <c r="F8" s="84" t="s">
        <v>97</v>
      </c>
      <c r="G8" s="69">
        <v>38524306</v>
      </c>
      <c r="H8" s="69">
        <v>58369083</v>
      </c>
      <c r="I8" s="75">
        <v>52241887</v>
      </c>
      <c r="J8" s="171"/>
      <c r="K8" s="159" t="s">
        <v>291</v>
      </c>
    </row>
    <row r="9" spans="1:11" ht="15" customHeight="1">
      <c r="A9" s="83" t="s">
        <v>3</v>
      </c>
      <c r="B9" s="84" t="s">
        <v>74</v>
      </c>
      <c r="C9" s="69">
        <v>14382638</v>
      </c>
      <c r="D9" s="69">
        <v>14382638</v>
      </c>
      <c r="E9" s="69">
        <v>12924726</v>
      </c>
      <c r="F9" s="84" t="s">
        <v>84</v>
      </c>
      <c r="G9" s="69">
        <v>4332298</v>
      </c>
      <c r="H9" s="69">
        <v>10450678</v>
      </c>
      <c r="I9" s="75">
        <v>10176732</v>
      </c>
      <c r="J9" s="171"/>
      <c r="K9" s="159" t="s">
        <v>292</v>
      </c>
    </row>
    <row r="10" spans="1:11" ht="15" customHeight="1">
      <c r="A10" s="83" t="s">
        <v>4</v>
      </c>
      <c r="B10" s="85" t="s">
        <v>269</v>
      </c>
      <c r="C10" s="69">
        <v>0</v>
      </c>
      <c r="D10" s="69"/>
      <c r="E10" s="69"/>
      <c r="F10" s="84" t="s">
        <v>85</v>
      </c>
      <c r="G10" s="69">
        <v>10650062</v>
      </c>
      <c r="H10" s="69">
        <v>7357394</v>
      </c>
      <c r="I10" s="75">
        <v>7357394</v>
      </c>
      <c r="J10" s="171"/>
      <c r="K10" s="159" t="s">
        <v>293</v>
      </c>
    </row>
    <row r="11" spans="1:11" ht="15" customHeight="1">
      <c r="A11" s="83" t="s">
        <v>5</v>
      </c>
      <c r="B11" s="84" t="s">
        <v>284</v>
      </c>
      <c r="C11" s="70">
        <v>0</v>
      </c>
      <c r="D11" s="70">
        <v>0</v>
      </c>
      <c r="E11" s="70">
        <v>0</v>
      </c>
      <c r="F11" s="84" t="s">
        <v>26</v>
      </c>
      <c r="G11" s="69"/>
      <c r="H11" s="69"/>
      <c r="I11" s="75"/>
      <c r="J11" s="171"/>
      <c r="K11" s="159" t="s">
        <v>294</v>
      </c>
    </row>
    <row r="12" spans="1:11" ht="15" customHeight="1">
      <c r="A12" s="83" t="s">
        <v>6</v>
      </c>
      <c r="B12" s="84" t="s">
        <v>149</v>
      </c>
      <c r="C12" s="69">
        <v>2185918</v>
      </c>
      <c r="D12" s="69">
        <v>8451867</v>
      </c>
      <c r="E12" s="69">
        <v>5625662</v>
      </c>
      <c r="F12" s="1"/>
      <c r="G12" s="69"/>
      <c r="H12" s="69"/>
      <c r="I12" s="75"/>
      <c r="J12" s="171"/>
      <c r="K12" s="159" t="s">
        <v>295</v>
      </c>
    </row>
    <row r="13" spans="1:10" ht="15" customHeight="1">
      <c r="A13" s="83" t="s">
        <v>7</v>
      </c>
      <c r="B13" s="1"/>
      <c r="C13" s="69"/>
      <c r="D13" s="69"/>
      <c r="E13" s="69"/>
      <c r="F13" s="1"/>
      <c r="G13" s="69"/>
      <c r="H13" s="69"/>
      <c r="I13" s="75"/>
      <c r="J13" s="171"/>
    </row>
    <row r="14" spans="1:10" ht="15" customHeight="1">
      <c r="A14" s="83" t="s">
        <v>8</v>
      </c>
      <c r="B14" s="94"/>
      <c r="C14" s="70"/>
      <c r="D14" s="70"/>
      <c r="E14" s="70"/>
      <c r="F14" s="1"/>
      <c r="G14" s="69"/>
      <c r="H14" s="69"/>
      <c r="I14" s="75"/>
      <c r="J14" s="171"/>
    </row>
    <row r="15" spans="1:10" ht="15" customHeight="1">
      <c r="A15" s="83" t="s">
        <v>9</v>
      </c>
      <c r="B15" s="1"/>
      <c r="C15" s="69"/>
      <c r="D15" s="69"/>
      <c r="E15" s="69"/>
      <c r="F15" s="1"/>
      <c r="G15" s="69"/>
      <c r="H15" s="69"/>
      <c r="I15" s="75"/>
      <c r="J15" s="171"/>
    </row>
    <row r="16" spans="1:10" ht="15" customHeight="1">
      <c r="A16" s="83" t="s">
        <v>10</v>
      </c>
      <c r="B16" s="1"/>
      <c r="C16" s="69"/>
      <c r="D16" s="69"/>
      <c r="E16" s="69"/>
      <c r="F16" s="1"/>
      <c r="G16" s="69"/>
      <c r="H16" s="69"/>
      <c r="I16" s="75"/>
      <c r="J16" s="171"/>
    </row>
    <row r="17" spans="1:10" ht="15" customHeight="1" thickBot="1">
      <c r="A17" s="83" t="s">
        <v>11</v>
      </c>
      <c r="B17" s="3"/>
      <c r="C17" s="71"/>
      <c r="D17" s="71"/>
      <c r="E17" s="71"/>
      <c r="F17" s="1"/>
      <c r="G17" s="71"/>
      <c r="H17" s="71"/>
      <c r="I17" s="76"/>
      <c r="J17" s="171"/>
    </row>
    <row r="18" spans="1:11" ht="17.25" customHeight="1" thickBot="1">
      <c r="A18" s="86" t="s">
        <v>12</v>
      </c>
      <c r="B18" s="67" t="s">
        <v>270</v>
      </c>
      <c r="C18" s="72">
        <f>+C6+C7+C9+C10+C12+C13+C14+C15+C16+C17</f>
        <v>143716272</v>
      </c>
      <c r="D18" s="72">
        <f>+D6+D7+D9+D10+D12+D13+D14+D15+D16+D17</f>
        <v>209791906</v>
      </c>
      <c r="E18" s="72">
        <f>+E6+E7+E9+E10+E12+E13+E14+E15+E16+E17</f>
        <v>205485156</v>
      </c>
      <c r="F18" s="67" t="s">
        <v>272</v>
      </c>
      <c r="G18" s="72">
        <f>SUM(G6:G17)</f>
        <v>91216906</v>
      </c>
      <c r="H18" s="72">
        <f>SUM(H6:H17)</f>
        <v>165696696</v>
      </c>
      <c r="I18" s="72">
        <f>SUM(I6:I17)</f>
        <v>159294554</v>
      </c>
      <c r="J18" s="171"/>
      <c r="K18" s="159" t="s">
        <v>296</v>
      </c>
    </row>
    <row r="19" spans="1:11" ht="15" customHeight="1">
      <c r="A19" s="87" t="s">
        <v>13</v>
      </c>
      <c r="B19" s="88" t="s">
        <v>371</v>
      </c>
      <c r="C19" s="9"/>
      <c r="D19" s="9">
        <v>107297939</v>
      </c>
      <c r="E19" s="9">
        <v>107297939</v>
      </c>
      <c r="F19" s="89" t="s">
        <v>94</v>
      </c>
      <c r="G19" s="73">
        <v>28080317</v>
      </c>
      <c r="H19" s="73">
        <v>9261066</v>
      </c>
      <c r="I19" s="73">
        <v>7055339</v>
      </c>
      <c r="J19" s="171"/>
      <c r="K19" s="159" t="s">
        <v>297</v>
      </c>
    </row>
    <row r="20" spans="1:11" ht="15" customHeight="1">
      <c r="A20" s="90" t="s">
        <v>14</v>
      </c>
      <c r="B20" s="89"/>
      <c r="C20" s="66"/>
      <c r="D20" s="66"/>
      <c r="E20" s="66"/>
      <c r="F20" s="89" t="s">
        <v>87</v>
      </c>
      <c r="G20" s="66"/>
      <c r="H20" s="66">
        <v>111786915</v>
      </c>
      <c r="I20" s="66">
        <v>25054583</v>
      </c>
      <c r="J20" s="171"/>
      <c r="K20" s="159" t="s">
        <v>298</v>
      </c>
    </row>
    <row r="21" spans="1:11" ht="15" customHeight="1">
      <c r="A21" s="90" t="s">
        <v>15</v>
      </c>
      <c r="B21" s="89"/>
      <c r="C21" s="66"/>
      <c r="D21" s="66"/>
      <c r="E21" s="66"/>
      <c r="F21" s="89" t="s">
        <v>96</v>
      </c>
      <c r="G21" s="66">
        <v>350000</v>
      </c>
      <c r="H21" s="66">
        <v>350000</v>
      </c>
      <c r="I21" s="66">
        <v>350000</v>
      </c>
      <c r="J21" s="171"/>
      <c r="K21" s="159" t="s">
        <v>299</v>
      </c>
    </row>
    <row r="22" spans="1:11" ht="15" customHeight="1">
      <c r="A22" s="90" t="s">
        <v>16</v>
      </c>
      <c r="B22" s="89" t="s">
        <v>372</v>
      </c>
      <c r="C22" s="66">
        <v>750000</v>
      </c>
      <c r="D22" s="66">
        <v>750000</v>
      </c>
      <c r="E22" s="66">
        <v>750000</v>
      </c>
      <c r="F22" s="89"/>
      <c r="G22" s="66"/>
      <c r="H22" s="66"/>
      <c r="I22" s="66"/>
      <c r="J22" s="171"/>
      <c r="K22" s="159" t="s">
        <v>300</v>
      </c>
    </row>
    <row r="23" spans="1:11" ht="15" customHeight="1" thickBot="1">
      <c r="A23" s="90" t="s">
        <v>17</v>
      </c>
      <c r="B23" s="89"/>
      <c r="C23" s="66"/>
      <c r="D23" s="66"/>
      <c r="E23" s="66"/>
      <c r="F23" s="88"/>
      <c r="G23" s="66"/>
      <c r="H23" s="66"/>
      <c r="I23" s="66"/>
      <c r="J23" s="171"/>
      <c r="K23" s="159" t="s">
        <v>301</v>
      </c>
    </row>
    <row r="24" spans="1:11" ht="15" customHeight="1" thickBot="1">
      <c r="A24" s="90" t="s">
        <v>18</v>
      </c>
      <c r="B24" s="89"/>
      <c r="C24" s="91"/>
      <c r="D24" s="91"/>
      <c r="E24" s="91"/>
      <c r="F24" s="67" t="s">
        <v>369</v>
      </c>
      <c r="G24" s="72">
        <f>SUM(G19:G23)</f>
        <v>28430317</v>
      </c>
      <c r="H24" s="72">
        <f>SUM(H19:H23)</f>
        <v>121397981</v>
      </c>
      <c r="I24" s="72">
        <f>SUM(I19:I23)</f>
        <v>32459922</v>
      </c>
      <c r="J24" s="171"/>
      <c r="K24" s="159" t="s">
        <v>302</v>
      </c>
    </row>
    <row r="25" spans="1:11" ht="15" customHeight="1">
      <c r="A25" s="87" t="s">
        <v>19</v>
      </c>
      <c r="B25" s="88" t="s">
        <v>373</v>
      </c>
      <c r="C25" s="73">
        <v>22880636</v>
      </c>
      <c r="D25" s="73">
        <v>28380635</v>
      </c>
      <c r="E25" s="73">
        <v>32069344</v>
      </c>
      <c r="F25" s="82" t="s">
        <v>370</v>
      </c>
      <c r="G25" s="73">
        <v>47699685</v>
      </c>
      <c r="H25" s="73">
        <v>59125803</v>
      </c>
      <c r="I25" s="73">
        <v>58806605</v>
      </c>
      <c r="J25" s="171"/>
      <c r="K25" s="159" t="s">
        <v>303</v>
      </c>
    </row>
    <row r="26" spans="1:11" ht="15" customHeight="1" thickBot="1">
      <c r="A26" s="90" t="s">
        <v>20</v>
      </c>
      <c r="B26" s="89"/>
      <c r="C26" s="66"/>
      <c r="D26" s="66"/>
      <c r="E26" s="66"/>
      <c r="F26" s="1"/>
      <c r="G26" s="66"/>
      <c r="H26" s="66"/>
      <c r="I26" s="66"/>
      <c r="J26" s="171"/>
      <c r="K26" s="159" t="s">
        <v>304</v>
      </c>
    </row>
    <row r="27" spans="1:11" ht="17.25" customHeight="1" thickBot="1">
      <c r="A27" s="86" t="s">
        <v>21</v>
      </c>
      <c r="B27" s="67" t="s">
        <v>374</v>
      </c>
      <c r="C27" s="72">
        <f>SUM(C25:C26)</f>
        <v>22880636</v>
      </c>
      <c r="D27" s="72">
        <f>SUM(D19+D25)</f>
        <v>135678574</v>
      </c>
      <c r="E27" s="72">
        <f>SUM(E19+E25)</f>
        <v>139367283</v>
      </c>
      <c r="F27" s="67" t="s">
        <v>370</v>
      </c>
      <c r="G27" s="72">
        <f>SUM(G25:G26)</f>
        <v>47699685</v>
      </c>
      <c r="H27" s="72">
        <f>SUM(H25:H26)</f>
        <v>59125803</v>
      </c>
      <c r="I27" s="72">
        <f>SUM(I25:I26)</f>
        <v>58806605</v>
      </c>
      <c r="J27" s="171"/>
      <c r="K27" s="159" t="s">
        <v>305</v>
      </c>
    </row>
    <row r="28" spans="1:11" ht="17.25" customHeight="1" thickBot="1">
      <c r="A28" s="86" t="s">
        <v>22</v>
      </c>
      <c r="B28" s="92" t="s">
        <v>271</v>
      </c>
      <c r="C28" s="14">
        <f>+C18+C27+C22</f>
        <v>167346908</v>
      </c>
      <c r="D28" s="14">
        <f>+D18+D27+D22</f>
        <v>346220480</v>
      </c>
      <c r="E28" s="93">
        <f>+E18+E27+E22</f>
        <v>345602439</v>
      </c>
      <c r="F28" s="92" t="s">
        <v>273</v>
      </c>
      <c r="G28" s="14">
        <f>+G18+G27+G24</f>
        <v>167346908</v>
      </c>
      <c r="H28" s="14">
        <f>+H18+H27+H24</f>
        <v>346220480</v>
      </c>
      <c r="I28" s="14">
        <f>+I18+I27+I24</f>
        <v>250561081</v>
      </c>
      <c r="J28" s="171"/>
      <c r="K28" s="159" t="s">
        <v>306</v>
      </c>
    </row>
    <row r="29" spans="1:11" ht="17.25" customHeight="1" thickBot="1">
      <c r="A29" s="86" t="s">
        <v>23</v>
      </c>
      <c r="B29" s="92" t="s">
        <v>69</v>
      </c>
      <c r="C29" s="14" t="str">
        <f>IF(C18-G18&lt;0,G18-C18,"-")</f>
        <v>-</v>
      </c>
      <c r="D29" s="14" t="str">
        <f>IF(D18-H18&lt;0,H18-D18,"-")</f>
        <v>-</v>
      </c>
      <c r="E29" s="93" t="str">
        <f>IF(E18-I18&lt;0,I18-E18,"-")</f>
        <v>-</v>
      </c>
      <c r="F29" s="92" t="s">
        <v>70</v>
      </c>
      <c r="G29" s="14">
        <f>IF(C18-G18&gt;0,C18-G18,"-")</f>
        <v>52499366</v>
      </c>
      <c r="H29" s="14">
        <f>IF(D18-H18&gt;0,D18-H18,"-")</f>
        <v>44095210</v>
      </c>
      <c r="I29" s="14">
        <f>IF(E18-I18&gt;0,E18-I18,"-")</f>
        <v>46190602</v>
      </c>
      <c r="J29" s="171"/>
      <c r="K29" s="159" t="s">
        <v>307</v>
      </c>
    </row>
    <row r="30" spans="1:11" ht="17.25" customHeight="1" thickBot="1">
      <c r="A30" s="86" t="s">
        <v>24</v>
      </c>
      <c r="B30" s="92" t="s">
        <v>98</v>
      </c>
      <c r="C30" s="14" t="str">
        <f>IF(C28-G28&lt;0,G28-C28,"-")</f>
        <v>-</v>
      </c>
      <c r="D30" s="14" t="str">
        <f>IF(D28-H28&lt;0,H28-D28,"-")</f>
        <v>-</v>
      </c>
      <c r="E30" s="93" t="str">
        <f>IF(E28-I28&lt;0,I28-E28,"-")</f>
        <v>-</v>
      </c>
      <c r="F30" s="92" t="s">
        <v>99</v>
      </c>
      <c r="G30" s="14" t="str">
        <f>IF(C28-G28&gt;0,C28-G28,"-")</f>
        <v>-</v>
      </c>
      <c r="H30" s="14" t="str">
        <f>IF(D28-H28&gt;0,D28-H28,"-")</f>
        <v>-</v>
      </c>
      <c r="I30" s="14">
        <f>IF(E28-I28&gt;0,E28-I28,"-")</f>
        <v>95041358</v>
      </c>
      <c r="J30" s="171"/>
      <c r="K30" s="159" t="s">
        <v>308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0"/>
  <sheetViews>
    <sheetView view="pageBreakPreview" zoomScaleSheetLayoutView="100" workbookViewId="0" topLeftCell="A103">
      <selection activeCell="E137" sqref="E137"/>
    </sheetView>
  </sheetViews>
  <sheetFormatPr defaultColWidth="9.00390625" defaultRowHeight="12.75"/>
  <cols>
    <col min="1" max="1" width="9.625" style="132" customWidth="1"/>
    <col min="2" max="2" width="51.625" style="133" customWidth="1"/>
    <col min="3" max="3" width="13.125" style="134" customWidth="1"/>
    <col min="4" max="4" width="12.375" style="134" customWidth="1"/>
    <col min="5" max="5" width="14.50390625" style="134" customWidth="1"/>
    <col min="6" max="6" width="9.375" style="159" hidden="1" customWidth="1"/>
    <col min="7" max="16384" width="9.375" style="7" customWidth="1"/>
  </cols>
  <sheetData>
    <row r="1" spans="1:6" s="108" customFormat="1" ht="16.5" customHeight="1" thickBot="1">
      <c r="A1" s="107"/>
      <c r="B1" s="109"/>
      <c r="C1" s="154"/>
      <c r="D1" s="119"/>
      <c r="E1" s="154"/>
      <c r="F1" s="162"/>
    </row>
    <row r="2" spans="1:6" s="155" customFormat="1" ht="15.75" customHeight="1">
      <c r="A2" s="135" t="s">
        <v>32</v>
      </c>
      <c r="B2" s="180" t="s">
        <v>93</v>
      </c>
      <c r="C2" s="181"/>
      <c r="D2" s="182"/>
      <c r="E2" s="128"/>
      <c r="F2" s="163"/>
    </row>
    <row r="3" spans="1:6" s="155" customFormat="1" ht="36.75" thickBot="1">
      <c r="A3" s="153" t="s">
        <v>278</v>
      </c>
      <c r="B3" s="177" t="s">
        <v>375</v>
      </c>
      <c r="C3" s="178"/>
      <c r="D3" s="179"/>
      <c r="E3" s="103" t="s">
        <v>379</v>
      </c>
      <c r="F3" s="163"/>
    </row>
    <row r="4" spans="1:6" s="156" customFormat="1" ht="15.75" customHeight="1" thickBot="1">
      <c r="A4" s="110"/>
      <c r="B4" s="110"/>
      <c r="C4" s="111"/>
      <c r="D4" s="111"/>
      <c r="E4" s="111" t="s">
        <v>378</v>
      </c>
      <c r="F4" s="164"/>
    </row>
    <row r="5" spans="1:5" ht="24.75" thickBot="1">
      <c r="A5" s="21" t="s">
        <v>91</v>
      </c>
      <c r="B5" s="22" t="s">
        <v>27</v>
      </c>
      <c r="C5" s="13" t="s">
        <v>100</v>
      </c>
      <c r="D5" s="13" t="s">
        <v>101</v>
      </c>
      <c r="E5" s="112" t="s">
        <v>102</v>
      </c>
    </row>
    <row r="6" spans="1:6" s="157" customFormat="1" ht="12.75" customHeight="1" thickBot="1">
      <c r="A6" s="105" t="s">
        <v>216</v>
      </c>
      <c r="B6" s="106" t="s">
        <v>217</v>
      </c>
      <c r="C6" s="106" t="s">
        <v>218</v>
      </c>
      <c r="D6" s="17" t="s">
        <v>219</v>
      </c>
      <c r="E6" s="15" t="s">
        <v>220</v>
      </c>
      <c r="F6" s="165"/>
    </row>
    <row r="7" spans="1:6" s="157" customFormat="1" ht="15.75" customHeight="1" thickBot="1">
      <c r="A7" s="174" t="s">
        <v>28</v>
      </c>
      <c r="B7" s="175"/>
      <c r="C7" s="175"/>
      <c r="D7" s="175"/>
      <c r="E7" s="176"/>
      <c r="F7" s="165"/>
    </row>
    <row r="8" spans="1:6" s="157" customFormat="1" ht="12" customHeight="1" thickBot="1">
      <c r="A8" s="33" t="s">
        <v>0</v>
      </c>
      <c r="B8" s="30" t="s">
        <v>103</v>
      </c>
      <c r="C8" s="50">
        <f>SUM(C9:C14)</f>
        <v>117742291</v>
      </c>
      <c r="D8" s="50">
        <f>SUM(D9:D15)</f>
        <v>106705947</v>
      </c>
      <c r="E8" s="50">
        <f>SUM(E9:E15)</f>
        <v>106705947</v>
      </c>
      <c r="F8" s="165" t="s">
        <v>289</v>
      </c>
    </row>
    <row r="9" spans="1:6" s="131" customFormat="1" ht="12" customHeight="1">
      <c r="A9" s="141" t="s">
        <v>46</v>
      </c>
      <c r="B9" s="58" t="s">
        <v>104</v>
      </c>
      <c r="C9" s="52">
        <v>26503686</v>
      </c>
      <c r="D9" s="52">
        <v>27503686</v>
      </c>
      <c r="E9" s="40">
        <v>27503686</v>
      </c>
      <c r="F9" s="165" t="s">
        <v>290</v>
      </c>
    </row>
    <row r="10" spans="1:6" s="158" customFormat="1" ht="12" customHeight="1">
      <c r="A10" s="142" t="s">
        <v>47</v>
      </c>
      <c r="B10" s="59" t="s">
        <v>105</v>
      </c>
      <c r="C10" s="51">
        <v>18961090</v>
      </c>
      <c r="D10" s="51">
        <v>19667857</v>
      </c>
      <c r="E10" s="39">
        <v>19667857</v>
      </c>
      <c r="F10" s="165" t="s">
        <v>291</v>
      </c>
    </row>
    <row r="11" spans="1:6" s="158" customFormat="1" ht="12" customHeight="1">
      <c r="A11" s="142" t="s">
        <v>48</v>
      </c>
      <c r="B11" s="59" t="s">
        <v>106</v>
      </c>
      <c r="C11" s="51">
        <v>47258153</v>
      </c>
      <c r="D11" s="51">
        <v>50143257</v>
      </c>
      <c r="E11" s="39">
        <v>50143257</v>
      </c>
      <c r="F11" s="165" t="s">
        <v>292</v>
      </c>
    </row>
    <row r="12" spans="1:6" s="158" customFormat="1" ht="12" customHeight="1">
      <c r="A12" s="142" t="s">
        <v>49</v>
      </c>
      <c r="B12" s="59" t="s">
        <v>107</v>
      </c>
      <c r="C12" s="51">
        <v>1375980</v>
      </c>
      <c r="D12" s="51">
        <v>1542389</v>
      </c>
      <c r="E12" s="39">
        <v>1542389</v>
      </c>
      <c r="F12" s="165" t="s">
        <v>293</v>
      </c>
    </row>
    <row r="13" spans="1:6" s="158" customFormat="1" ht="12" customHeight="1">
      <c r="A13" s="142" t="s">
        <v>66</v>
      </c>
      <c r="B13" s="59" t="s">
        <v>108</v>
      </c>
      <c r="C13" s="51"/>
      <c r="D13" s="51"/>
      <c r="E13" s="39"/>
      <c r="F13" s="165" t="s">
        <v>294</v>
      </c>
    </row>
    <row r="14" spans="1:6" s="131" customFormat="1" ht="12" customHeight="1">
      <c r="A14" s="143" t="s">
        <v>50</v>
      </c>
      <c r="B14" s="47" t="s">
        <v>109</v>
      </c>
      <c r="C14" s="53">
        <v>23643382</v>
      </c>
      <c r="D14" s="53">
        <v>7848758</v>
      </c>
      <c r="E14" s="41">
        <v>7848758</v>
      </c>
      <c r="F14" s="165" t="s">
        <v>295</v>
      </c>
    </row>
    <row r="15" spans="1:6" s="131" customFormat="1" ht="12" customHeight="1" thickBot="1">
      <c r="A15" s="150" t="s">
        <v>376</v>
      </c>
      <c r="B15" s="168" t="s">
        <v>377</v>
      </c>
      <c r="C15" s="169"/>
      <c r="D15" s="169"/>
      <c r="E15" s="170"/>
      <c r="F15" s="165"/>
    </row>
    <row r="16" spans="1:6" s="131" customFormat="1" ht="12" customHeight="1" thickBot="1">
      <c r="A16" s="33" t="s">
        <v>1</v>
      </c>
      <c r="B16" s="45" t="s">
        <v>110</v>
      </c>
      <c r="C16" s="50">
        <f>SUM(C17:C22)</f>
        <v>9405425</v>
      </c>
      <c r="D16" s="50">
        <f>SUM(D17:D22)</f>
        <v>80251454</v>
      </c>
      <c r="E16" s="50">
        <f>SUM(E17:E22)</f>
        <v>80228821</v>
      </c>
      <c r="F16" s="165" t="s">
        <v>296</v>
      </c>
    </row>
    <row r="17" spans="1:6" s="131" customFormat="1" ht="12" customHeight="1">
      <c r="A17" s="141" t="s">
        <v>52</v>
      </c>
      <c r="B17" s="58" t="s">
        <v>111</v>
      </c>
      <c r="C17" s="52">
        <v>0</v>
      </c>
      <c r="D17" s="52">
        <v>0</v>
      </c>
      <c r="E17" s="40">
        <v>0</v>
      </c>
      <c r="F17" s="165" t="s">
        <v>297</v>
      </c>
    </row>
    <row r="18" spans="1:6" s="131" customFormat="1" ht="12" customHeight="1">
      <c r="A18" s="142" t="s">
        <v>53</v>
      </c>
      <c r="B18" s="59" t="s">
        <v>112</v>
      </c>
      <c r="C18" s="51">
        <v>0</v>
      </c>
      <c r="D18" s="51">
        <v>0</v>
      </c>
      <c r="E18" s="39">
        <v>0</v>
      </c>
      <c r="F18" s="165" t="s">
        <v>298</v>
      </c>
    </row>
    <row r="19" spans="1:6" s="131" customFormat="1" ht="12" customHeight="1">
      <c r="A19" s="142" t="s">
        <v>54</v>
      </c>
      <c r="B19" s="59" t="s">
        <v>113</v>
      </c>
      <c r="C19" s="51">
        <v>0</v>
      </c>
      <c r="D19" s="51">
        <v>0</v>
      </c>
      <c r="E19" s="39">
        <v>0</v>
      </c>
      <c r="F19" s="165" t="s">
        <v>299</v>
      </c>
    </row>
    <row r="20" spans="1:6" s="131" customFormat="1" ht="12" customHeight="1">
      <c r="A20" s="142" t="s">
        <v>55</v>
      </c>
      <c r="B20" s="59" t="s">
        <v>114</v>
      </c>
      <c r="C20" s="51">
        <v>0</v>
      </c>
      <c r="D20" s="51">
        <v>0</v>
      </c>
      <c r="E20" s="39">
        <v>0</v>
      </c>
      <c r="F20" s="165" t="s">
        <v>300</v>
      </c>
    </row>
    <row r="21" spans="1:6" s="131" customFormat="1" ht="12" customHeight="1">
      <c r="A21" s="142" t="s">
        <v>56</v>
      </c>
      <c r="B21" s="59" t="s">
        <v>115</v>
      </c>
      <c r="C21" s="51">
        <v>9405425</v>
      </c>
      <c r="D21" s="51">
        <v>80251454</v>
      </c>
      <c r="E21" s="39">
        <v>80228821</v>
      </c>
      <c r="F21" s="165" t="s">
        <v>301</v>
      </c>
    </row>
    <row r="22" spans="1:6" s="158" customFormat="1" ht="12" customHeight="1" thickBot="1">
      <c r="A22" s="143" t="s">
        <v>62</v>
      </c>
      <c r="B22" s="47" t="s">
        <v>116</v>
      </c>
      <c r="C22" s="53">
        <v>0</v>
      </c>
      <c r="D22" s="53">
        <v>0</v>
      </c>
      <c r="E22" s="41">
        <v>0</v>
      </c>
      <c r="F22" s="165" t="s">
        <v>302</v>
      </c>
    </row>
    <row r="23" spans="1:6" s="158" customFormat="1" ht="12" customHeight="1" thickBot="1">
      <c r="A23" s="33" t="s">
        <v>2</v>
      </c>
      <c r="B23" s="30" t="s">
        <v>117</v>
      </c>
      <c r="C23" s="50">
        <f>SUM(C24:C29)</f>
        <v>0</v>
      </c>
      <c r="D23" s="50">
        <f>SUM(D24:D29)</f>
        <v>107297939</v>
      </c>
      <c r="E23" s="50">
        <f>SUM(E24:E29)</f>
        <v>107297939</v>
      </c>
      <c r="F23" s="165" t="s">
        <v>303</v>
      </c>
    </row>
    <row r="24" spans="1:6" s="158" customFormat="1" ht="12" customHeight="1">
      <c r="A24" s="141" t="s">
        <v>35</v>
      </c>
      <c r="B24" s="58" t="s">
        <v>118</v>
      </c>
      <c r="C24" s="52">
        <v>0</v>
      </c>
      <c r="D24" s="52">
        <v>21600000</v>
      </c>
      <c r="E24" s="40">
        <v>21600000</v>
      </c>
      <c r="F24" s="165" t="s">
        <v>304</v>
      </c>
    </row>
    <row r="25" spans="1:6" s="131" customFormat="1" ht="12" customHeight="1">
      <c r="A25" s="142" t="s">
        <v>36</v>
      </c>
      <c r="B25" s="59" t="s">
        <v>119</v>
      </c>
      <c r="C25" s="51">
        <v>0</v>
      </c>
      <c r="D25" s="51">
        <v>0</v>
      </c>
      <c r="E25" s="39">
        <v>0</v>
      </c>
      <c r="F25" s="165" t="s">
        <v>305</v>
      </c>
    </row>
    <row r="26" spans="1:6" s="158" customFormat="1" ht="12" customHeight="1">
      <c r="A26" s="142" t="s">
        <v>37</v>
      </c>
      <c r="B26" s="59" t="s">
        <v>120</v>
      </c>
      <c r="C26" s="51">
        <v>0</v>
      </c>
      <c r="D26" s="51"/>
      <c r="E26" s="39">
        <v>0</v>
      </c>
      <c r="F26" s="165" t="s">
        <v>306</v>
      </c>
    </row>
    <row r="27" spans="1:6" s="158" customFormat="1" ht="12" customHeight="1">
      <c r="A27" s="142" t="s">
        <v>38</v>
      </c>
      <c r="B27" s="59" t="s">
        <v>121</v>
      </c>
      <c r="C27" s="51">
        <v>0</v>
      </c>
      <c r="D27" s="51">
        <v>0</v>
      </c>
      <c r="E27" s="39">
        <v>0</v>
      </c>
      <c r="F27" s="165" t="s">
        <v>307</v>
      </c>
    </row>
    <row r="28" spans="1:6" s="158" customFormat="1" ht="12" customHeight="1">
      <c r="A28" s="142" t="s">
        <v>71</v>
      </c>
      <c r="B28" s="59" t="s">
        <v>122</v>
      </c>
      <c r="C28" s="51"/>
      <c r="D28" s="51">
        <v>85697939</v>
      </c>
      <c r="E28" s="39">
        <v>85697939</v>
      </c>
      <c r="F28" s="165" t="s">
        <v>308</v>
      </c>
    </row>
    <row r="29" spans="1:6" s="158" customFormat="1" ht="12" customHeight="1" thickBot="1">
      <c r="A29" s="143" t="s">
        <v>72</v>
      </c>
      <c r="B29" s="60" t="s">
        <v>123</v>
      </c>
      <c r="C29" s="53">
        <v>0</v>
      </c>
      <c r="D29" s="53">
        <v>0</v>
      </c>
      <c r="E29" s="41"/>
      <c r="F29" s="165" t="s">
        <v>309</v>
      </c>
    </row>
    <row r="30" spans="1:6" s="158" customFormat="1" ht="12" customHeight="1" thickBot="1">
      <c r="A30" s="33" t="s">
        <v>73</v>
      </c>
      <c r="B30" s="30" t="s">
        <v>124</v>
      </c>
      <c r="C30" s="56">
        <f>SUM(C32:C36)</f>
        <v>14382638</v>
      </c>
      <c r="D30" s="56">
        <f>SUM(D32:D36)</f>
        <v>14382638</v>
      </c>
      <c r="E30" s="56">
        <f>SUM(E32:E36)</f>
        <v>12924726</v>
      </c>
      <c r="F30" s="165" t="s">
        <v>310</v>
      </c>
    </row>
    <row r="31" spans="1:6" s="158" customFormat="1" ht="12" customHeight="1">
      <c r="A31" s="141" t="s">
        <v>125</v>
      </c>
      <c r="B31" s="58" t="s">
        <v>126</v>
      </c>
      <c r="C31" s="61">
        <f>SUM(C32:C33)</f>
        <v>13077937</v>
      </c>
      <c r="D31" s="61">
        <f>SUM(D32:D33)</f>
        <v>13077937</v>
      </c>
      <c r="E31" s="61">
        <f>SUM(E32:E33)</f>
        <v>11672343</v>
      </c>
      <c r="F31" s="165" t="s">
        <v>311</v>
      </c>
    </row>
    <row r="32" spans="1:6" s="158" customFormat="1" ht="12" customHeight="1">
      <c r="A32" s="142" t="s">
        <v>127</v>
      </c>
      <c r="B32" s="59" t="s">
        <v>128</v>
      </c>
      <c r="C32" s="51">
        <v>1484000</v>
      </c>
      <c r="D32" s="51">
        <v>1484000</v>
      </c>
      <c r="E32" s="39">
        <v>1381661</v>
      </c>
      <c r="F32" s="165" t="s">
        <v>312</v>
      </c>
    </row>
    <row r="33" spans="1:6" s="158" customFormat="1" ht="12" customHeight="1">
      <c r="A33" s="142" t="s">
        <v>129</v>
      </c>
      <c r="B33" s="59" t="s">
        <v>130</v>
      </c>
      <c r="C33" s="51">
        <v>11593937</v>
      </c>
      <c r="D33" s="51">
        <v>11593937</v>
      </c>
      <c r="E33" s="39">
        <v>10290682</v>
      </c>
      <c r="F33" s="165" t="s">
        <v>313</v>
      </c>
    </row>
    <row r="34" spans="1:6" s="158" customFormat="1" ht="12" customHeight="1">
      <c r="A34" s="142" t="s">
        <v>131</v>
      </c>
      <c r="B34" s="59" t="s">
        <v>132</v>
      </c>
      <c r="C34" s="51">
        <v>1144701</v>
      </c>
      <c r="D34" s="51">
        <v>1144701</v>
      </c>
      <c r="E34" s="39">
        <v>1206265</v>
      </c>
      <c r="F34" s="165" t="s">
        <v>314</v>
      </c>
    </row>
    <row r="35" spans="1:6" s="158" customFormat="1" ht="12" customHeight="1">
      <c r="A35" s="142" t="s">
        <v>133</v>
      </c>
      <c r="B35" s="59" t="s">
        <v>134</v>
      </c>
      <c r="C35" s="51">
        <v>0</v>
      </c>
      <c r="D35" s="51">
        <v>0</v>
      </c>
      <c r="E35" s="39">
        <v>0</v>
      </c>
      <c r="F35" s="165" t="s">
        <v>315</v>
      </c>
    </row>
    <row r="36" spans="1:6" s="158" customFormat="1" ht="12" customHeight="1" thickBot="1">
      <c r="A36" s="143" t="s">
        <v>135</v>
      </c>
      <c r="B36" s="60" t="s">
        <v>136</v>
      </c>
      <c r="C36" s="53">
        <v>160000</v>
      </c>
      <c r="D36" s="53">
        <v>160000</v>
      </c>
      <c r="E36" s="41">
        <v>46118</v>
      </c>
      <c r="F36" s="165" t="s">
        <v>316</v>
      </c>
    </row>
    <row r="37" spans="1:6" s="158" customFormat="1" ht="12" customHeight="1" thickBot="1">
      <c r="A37" s="33" t="s">
        <v>4</v>
      </c>
      <c r="B37" s="30" t="s">
        <v>137</v>
      </c>
      <c r="C37" s="50">
        <f>SUM(C38:C47)</f>
        <v>2185918</v>
      </c>
      <c r="D37" s="50">
        <f>SUM(D38:D47)</f>
        <v>8451867</v>
      </c>
      <c r="E37" s="50">
        <f>SUM(E38:E47)</f>
        <v>5625662</v>
      </c>
      <c r="F37" s="165" t="s">
        <v>317</v>
      </c>
    </row>
    <row r="38" spans="1:6" s="158" customFormat="1" ht="12" customHeight="1">
      <c r="A38" s="141" t="s">
        <v>39</v>
      </c>
      <c r="B38" s="58" t="s">
        <v>138</v>
      </c>
      <c r="C38" s="52">
        <v>0</v>
      </c>
      <c r="D38" s="52">
        <v>156121</v>
      </c>
      <c r="E38" s="40">
        <v>914635</v>
      </c>
      <c r="F38" s="165" t="s">
        <v>318</v>
      </c>
    </row>
    <row r="39" spans="1:6" s="158" customFormat="1" ht="12" customHeight="1">
      <c r="A39" s="142" t="s">
        <v>40</v>
      </c>
      <c r="B39" s="59" t="s">
        <v>139</v>
      </c>
      <c r="C39" s="51">
        <v>1822565</v>
      </c>
      <c r="D39" s="51">
        <v>1822565</v>
      </c>
      <c r="E39" s="39">
        <v>265748</v>
      </c>
      <c r="F39" s="165" t="s">
        <v>319</v>
      </c>
    </row>
    <row r="40" spans="1:6" s="158" customFormat="1" ht="12" customHeight="1">
      <c r="A40" s="142" t="s">
        <v>41</v>
      </c>
      <c r="B40" s="59" t="s">
        <v>140</v>
      </c>
      <c r="C40" s="51">
        <v>0</v>
      </c>
      <c r="D40" s="51">
        <v>0</v>
      </c>
      <c r="E40" s="39">
        <v>0</v>
      </c>
      <c r="F40" s="165" t="s">
        <v>320</v>
      </c>
    </row>
    <row r="41" spans="1:6" s="158" customFormat="1" ht="12" customHeight="1">
      <c r="A41" s="142" t="s">
        <v>75</v>
      </c>
      <c r="B41" s="59" t="s">
        <v>141</v>
      </c>
      <c r="C41" s="51">
        <v>0</v>
      </c>
      <c r="D41" s="51">
        <v>6109828</v>
      </c>
      <c r="E41" s="39">
        <v>4023367</v>
      </c>
      <c r="F41" s="165" t="s">
        <v>321</v>
      </c>
    </row>
    <row r="42" spans="1:6" s="158" customFormat="1" ht="12" customHeight="1">
      <c r="A42" s="142" t="s">
        <v>76</v>
      </c>
      <c r="B42" s="59" t="s">
        <v>142</v>
      </c>
      <c r="C42" s="51"/>
      <c r="D42" s="51"/>
      <c r="E42" s="39">
        <v>7125</v>
      </c>
      <c r="F42" s="165" t="s">
        <v>322</v>
      </c>
    </row>
    <row r="43" spans="1:6" s="158" customFormat="1" ht="12" customHeight="1">
      <c r="A43" s="142" t="s">
        <v>77</v>
      </c>
      <c r="B43" s="59" t="s">
        <v>143</v>
      </c>
      <c r="C43" s="51">
        <v>363353</v>
      </c>
      <c r="D43" s="51">
        <v>363353</v>
      </c>
      <c r="E43" s="39">
        <v>320665</v>
      </c>
      <c r="F43" s="165" t="s">
        <v>323</v>
      </c>
    </row>
    <row r="44" spans="1:6" s="158" customFormat="1" ht="12" customHeight="1">
      <c r="A44" s="142" t="s">
        <v>78</v>
      </c>
      <c r="B44" s="59" t="s">
        <v>144</v>
      </c>
      <c r="C44" s="51"/>
      <c r="D44" s="51"/>
      <c r="E44" s="39"/>
      <c r="F44" s="165" t="s">
        <v>324</v>
      </c>
    </row>
    <row r="45" spans="1:6" s="158" customFormat="1" ht="12" customHeight="1">
      <c r="A45" s="142" t="s">
        <v>79</v>
      </c>
      <c r="B45" s="59" t="s">
        <v>145</v>
      </c>
      <c r="C45" s="51"/>
      <c r="D45" s="51"/>
      <c r="E45" s="39">
        <v>94067</v>
      </c>
      <c r="F45" s="165" t="s">
        <v>325</v>
      </c>
    </row>
    <row r="46" spans="1:6" s="158" customFormat="1" ht="12" customHeight="1">
      <c r="A46" s="142" t="s">
        <v>146</v>
      </c>
      <c r="B46" s="59" t="s">
        <v>147</v>
      </c>
      <c r="C46" s="54">
        <v>0</v>
      </c>
      <c r="D46" s="54">
        <v>0</v>
      </c>
      <c r="E46" s="42">
        <v>0</v>
      </c>
      <c r="F46" s="165" t="s">
        <v>326</v>
      </c>
    </row>
    <row r="47" spans="1:6" s="131" customFormat="1" ht="12" customHeight="1" thickBot="1">
      <c r="A47" s="143" t="s">
        <v>148</v>
      </c>
      <c r="B47" s="60" t="s">
        <v>149</v>
      </c>
      <c r="C47" s="55">
        <v>0</v>
      </c>
      <c r="D47" s="55"/>
      <c r="E47" s="43">
        <v>55</v>
      </c>
      <c r="F47" s="165" t="s">
        <v>327</v>
      </c>
    </row>
    <row r="48" spans="1:6" s="158" customFormat="1" ht="12" customHeight="1" thickBot="1">
      <c r="A48" s="33" t="s">
        <v>5</v>
      </c>
      <c r="B48" s="30" t="s">
        <v>150</v>
      </c>
      <c r="C48" s="50">
        <f>SUM(C49:C53)</f>
        <v>0</v>
      </c>
      <c r="D48" s="50">
        <f>SUM(D49:D53)</f>
        <v>0</v>
      </c>
      <c r="E48" s="50">
        <f>SUM(E49:E53)</f>
        <v>0</v>
      </c>
      <c r="F48" s="165" t="s">
        <v>328</v>
      </c>
    </row>
    <row r="49" spans="1:6" s="158" customFormat="1" ht="12" customHeight="1">
      <c r="A49" s="141" t="s">
        <v>42</v>
      </c>
      <c r="B49" s="58" t="s">
        <v>151</v>
      </c>
      <c r="C49" s="62">
        <v>0</v>
      </c>
      <c r="D49" s="62">
        <v>0</v>
      </c>
      <c r="E49" s="44">
        <v>0</v>
      </c>
      <c r="F49" s="165" t="s">
        <v>329</v>
      </c>
    </row>
    <row r="50" spans="1:6" s="158" customFormat="1" ht="12" customHeight="1">
      <c r="A50" s="142" t="s">
        <v>43</v>
      </c>
      <c r="B50" s="59" t="s">
        <v>152</v>
      </c>
      <c r="C50" s="54">
        <v>0</v>
      </c>
      <c r="D50" s="54">
        <v>0</v>
      </c>
      <c r="E50" s="42">
        <v>0</v>
      </c>
      <c r="F50" s="165" t="s">
        <v>330</v>
      </c>
    </row>
    <row r="51" spans="1:6" s="158" customFormat="1" ht="12" customHeight="1">
      <c r="A51" s="142" t="s">
        <v>153</v>
      </c>
      <c r="B51" s="59" t="s">
        <v>154</v>
      </c>
      <c r="C51" s="54">
        <v>0</v>
      </c>
      <c r="D51" s="54">
        <v>0</v>
      </c>
      <c r="E51" s="42">
        <v>0</v>
      </c>
      <c r="F51" s="165" t="s">
        <v>331</v>
      </c>
    </row>
    <row r="52" spans="1:6" s="158" customFormat="1" ht="12" customHeight="1">
      <c r="A52" s="142" t="s">
        <v>155</v>
      </c>
      <c r="B52" s="59" t="s">
        <v>156</v>
      </c>
      <c r="C52" s="54">
        <v>0</v>
      </c>
      <c r="D52" s="54">
        <v>0</v>
      </c>
      <c r="E52" s="42">
        <v>0</v>
      </c>
      <c r="F52" s="165" t="s">
        <v>332</v>
      </c>
    </row>
    <row r="53" spans="1:6" s="158" customFormat="1" ht="12" customHeight="1" thickBot="1">
      <c r="A53" s="143" t="s">
        <v>157</v>
      </c>
      <c r="B53" s="60" t="s">
        <v>158</v>
      </c>
      <c r="C53" s="55">
        <v>0</v>
      </c>
      <c r="D53" s="55">
        <v>0</v>
      </c>
      <c r="E53" s="43">
        <v>0</v>
      </c>
      <c r="F53" s="165" t="s">
        <v>333</v>
      </c>
    </row>
    <row r="54" spans="1:6" s="158" customFormat="1" ht="12" customHeight="1" thickBot="1">
      <c r="A54" s="33" t="s">
        <v>80</v>
      </c>
      <c r="B54" s="30" t="s">
        <v>159</v>
      </c>
      <c r="C54" s="50">
        <f>SUM(C55:C58)</f>
        <v>0</v>
      </c>
      <c r="D54" s="50">
        <f>SUM(D55:D58)</f>
        <v>0</v>
      </c>
      <c r="E54" s="50">
        <f>SUM(E55:E58)</f>
        <v>0</v>
      </c>
      <c r="F54" s="165" t="s">
        <v>334</v>
      </c>
    </row>
    <row r="55" spans="1:6" s="131" customFormat="1" ht="12" customHeight="1">
      <c r="A55" s="141" t="s">
        <v>44</v>
      </c>
      <c r="B55" s="58" t="s">
        <v>160</v>
      </c>
      <c r="C55" s="52">
        <v>0</v>
      </c>
      <c r="D55" s="52">
        <v>0</v>
      </c>
      <c r="E55" s="40">
        <v>0</v>
      </c>
      <c r="F55" s="165" t="s">
        <v>335</v>
      </c>
    </row>
    <row r="56" spans="1:6" s="131" customFormat="1" ht="12" customHeight="1">
      <c r="A56" s="142" t="s">
        <v>45</v>
      </c>
      <c r="B56" s="59" t="s">
        <v>161</v>
      </c>
      <c r="C56" s="51">
        <v>0</v>
      </c>
      <c r="D56" s="51"/>
      <c r="E56" s="39">
        <v>0</v>
      </c>
      <c r="F56" s="165" t="s">
        <v>336</v>
      </c>
    </row>
    <row r="57" spans="1:6" s="131" customFormat="1" ht="12" customHeight="1">
      <c r="A57" s="142" t="s">
        <v>162</v>
      </c>
      <c r="B57" s="59" t="s">
        <v>163</v>
      </c>
      <c r="C57" s="51">
        <v>0</v>
      </c>
      <c r="D57" s="51"/>
      <c r="E57" s="39"/>
      <c r="F57" s="165" t="s">
        <v>337</v>
      </c>
    </row>
    <row r="58" spans="1:6" s="131" customFormat="1" ht="12" customHeight="1" thickBot="1">
      <c r="A58" s="143" t="s">
        <v>164</v>
      </c>
      <c r="B58" s="60" t="s">
        <v>165</v>
      </c>
      <c r="C58" s="53">
        <v>0</v>
      </c>
      <c r="D58" s="53">
        <v>0</v>
      </c>
      <c r="E58" s="41">
        <v>0</v>
      </c>
      <c r="F58" s="165" t="s">
        <v>338</v>
      </c>
    </row>
    <row r="59" spans="1:6" s="158" customFormat="1" ht="12" customHeight="1" thickBot="1">
      <c r="A59" s="33" t="s">
        <v>7</v>
      </c>
      <c r="B59" s="45" t="s">
        <v>166</v>
      </c>
      <c r="C59" s="50">
        <f>SUM(C60:C63)</f>
        <v>750000</v>
      </c>
      <c r="D59" s="50">
        <f>SUM(D60:D63)</f>
        <v>750000</v>
      </c>
      <c r="E59" s="50">
        <f>SUM(E60:E63)</f>
        <v>750000</v>
      </c>
      <c r="F59" s="165" t="s">
        <v>339</v>
      </c>
    </row>
    <row r="60" spans="1:6" s="158" customFormat="1" ht="12" customHeight="1">
      <c r="A60" s="141" t="s">
        <v>81</v>
      </c>
      <c r="B60" s="58" t="s">
        <v>167</v>
      </c>
      <c r="C60" s="54">
        <v>0</v>
      </c>
      <c r="D60" s="54">
        <v>0</v>
      </c>
      <c r="E60" s="42">
        <v>0</v>
      </c>
      <c r="F60" s="165" t="s">
        <v>340</v>
      </c>
    </row>
    <row r="61" spans="1:6" s="158" customFormat="1" ht="12" customHeight="1">
      <c r="A61" s="142" t="s">
        <v>82</v>
      </c>
      <c r="B61" s="59" t="s">
        <v>281</v>
      </c>
      <c r="C61" s="54">
        <v>750000</v>
      </c>
      <c r="D61" s="54">
        <v>750000</v>
      </c>
      <c r="E61" s="42">
        <v>750000</v>
      </c>
      <c r="F61" s="165" t="s">
        <v>341</v>
      </c>
    </row>
    <row r="62" spans="1:6" s="158" customFormat="1" ht="12" customHeight="1">
      <c r="A62" s="142" t="s">
        <v>95</v>
      </c>
      <c r="B62" s="59" t="s">
        <v>168</v>
      </c>
      <c r="C62" s="54">
        <v>0</v>
      </c>
      <c r="D62" s="54"/>
      <c r="E62" s="42"/>
      <c r="F62" s="165" t="s">
        <v>342</v>
      </c>
    </row>
    <row r="63" spans="1:6" s="158" customFormat="1" ht="12" customHeight="1" thickBot="1">
      <c r="A63" s="143" t="s">
        <v>169</v>
      </c>
      <c r="B63" s="60" t="s">
        <v>170</v>
      </c>
      <c r="C63" s="54">
        <v>0</v>
      </c>
      <c r="D63" s="54">
        <v>0</v>
      </c>
      <c r="E63" s="42">
        <v>0</v>
      </c>
      <c r="F63" s="165" t="s">
        <v>343</v>
      </c>
    </row>
    <row r="64" spans="1:6" s="158" customFormat="1" ht="12" customHeight="1" thickBot="1">
      <c r="A64" s="33" t="s">
        <v>8</v>
      </c>
      <c r="B64" s="30" t="s">
        <v>171</v>
      </c>
      <c r="C64" s="56">
        <f>SUM(C8+C16+C23+C30+C37+C48+C54+C59)</f>
        <v>144466272</v>
      </c>
      <c r="D64" s="56">
        <f>SUM(D8+D16+D23+D30+D37+D48+D54+D59)</f>
        <v>317839845</v>
      </c>
      <c r="E64" s="56">
        <f>SUM(E8+E16+E23+E30+E37+E48+E54+E59)</f>
        <v>313533095</v>
      </c>
      <c r="F64" s="165" t="s">
        <v>344</v>
      </c>
    </row>
    <row r="65" spans="1:6" s="158" customFormat="1" ht="12" customHeight="1" thickBot="1">
      <c r="A65" s="144" t="s">
        <v>279</v>
      </c>
      <c r="B65" s="45" t="s">
        <v>172</v>
      </c>
      <c r="C65" s="50">
        <f>SUM(C66:C68)</f>
        <v>0</v>
      </c>
      <c r="D65" s="50">
        <f>SUM(D66:D68)</f>
        <v>5600000</v>
      </c>
      <c r="E65" s="50">
        <f>SUM(E66:E68)</f>
        <v>5600000</v>
      </c>
      <c r="F65" s="165" t="s">
        <v>345</v>
      </c>
    </row>
    <row r="66" spans="1:6" s="158" customFormat="1" ht="12" customHeight="1">
      <c r="A66" s="141" t="s">
        <v>173</v>
      </c>
      <c r="B66" s="58" t="s">
        <v>174</v>
      </c>
      <c r="C66" s="54">
        <v>0</v>
      </c>
      <c r="D66" s="54">
        <v>0</v>
      </c>
      <c r="E66" s="42">
        <v>0</v>
      </c>
      <c r="F66" s="165" t="s">
        <v>346</v>
      </c>
    </row>
    <row r="67" spans="1:6" s="158" customFormat="1" ht="12" customHeight="1">
      <c r="A67" s="142" t="s">
        <v>175</v>
      </c>
      <c r="B67" s="59" t="s">
        <v>176</v>
      </c>
      <c r="C67" s="54">
        <v>0</v>
      </c>
      <c r="D67" s="54">
        <v>0</v>
      </c>
      <c r="E67" s="42">
        <v>0</v>
      </c>
      <c r="F67" s="165" t="s">
        <v>347</v>
      </c>
    </row>
    <row r="68" spans="1:6" s="158" customFormat="1" ht="12" customHeight="1" thickBot="1">
      <c r="A68" s="143" t="s">
        <v>177</v>
      </c>
      <c r="B68" s="137" t="s">
        <v>178</v>
      </c>
      <c r="C68" s="54">
        <v>0</v>
      </c>
      <c r="D68" s="54">
        <v>5600000</v>
      </c>
      <c r="E68" s="42">
        <v>5600000</v>
      </c>
      <c r="F68" s="165" t="s">
        <v>348</v>
      </c>
    </row>
    <row r="69" spans="1:6" s="158" customFormat="1" ht="12" customHeight="1" thickBot="1">
      <c r="A69" s="144" t="s">
        <v>179</v>
      </c>
      <c r="B69" s="45" t="s">
        <v>180</v>
      </c>
      <c r="C69" s="50">
        <f>SUM(C70:C73)</f>
        <v>0</v>
      </c>
      <c r="D69" s="50">
        <f>SUM(D70:D73)</f>
        <v>0</v>
      </c>
      <c r="E69" s="50">
        <f>SUM(E70:E73)</f>
        <v>0</v>
      </c>
      <c r="F69" s="165" t="s">
        <v>349</v>
      </c>
    </row>
    <row r="70" spans="1:6" s="158" customFormat="1" ht="12" customHeight="1">
      <c r="A70" s="141" t="s">
        <v>67</v>
      </c>
      <c r="B70" s="58" t="s">
        <v>181</v>
      </c>
      <c r="C70" s="54">
        <v>0</v>
      </c>
      <c r="D70" s="54">
        <v>0</v>
      </c>
      <c r="E70" s="42">
        <v>0</v>
      </c>
      <c r="F70" s="165" t="s">
        <v>350</v>
      </c>
    </row>
    <row r="71" spans="1:6" s="158" customFormat="1" ht="12" customHeight="1">
      <c r="A71" s="142" t="s">
        <v>68</v>
      </c>
      <c r="B71" s="59" t="s">
        <v>182</v>
      </c>
      <c r="C71" s="54">
        <v>0</v>
      </c>
      <c r="D71" s="54">
        <v>0</v>
      </c>
      <c r="E71" s="42">
        <v>0</v>
      </c>
      <c r="F71" s="165" t="s">
        <v>351</v>
      </c>
    </row>
    <row r="72" spans="1:6" s="158" customFormat="1" ht="12" customHeight="1">
      <c r="A72" s="142" t="s">
        <v>183</v>
      </c>
      <c r="B72" s="59" t="s">
        <v>184</v>
      </c>
      <c r="C72" s="54">
        <v>0</v>
      </c>
      <c r="D72" s="54">
        <v>0</v>
      </c>
      <c r="E72" s="42">
        <v>0</v>
      </c>
      <c r="F72" s="165" t="s">
        <v>352</v>
      </c>
    </row>
    <row r="73" spans="1:6" s="158" customFormat="1" ht="12" customHeight="1" thickBot="1">
      <c r="A73" s="143" t="s">
        <v>185</v>
      </c>
      <c r="B73" s="60" t="s">
        <v>186</v>
      </c>
      <c r="C73" s="54">
        <v>0</v>
      </c>
      <c r="D73" s="54">
        <v>0</v>
      </c>
      <c r="E73" s="42">
        <v>0</v>
      </c>
      <c r="F73" s="165" t="s">
        <v>353</v>
      </c>
    </row>
    <row r="74" spans="1:6" s="158" customFormat="1" ht="12" customHeight="1" thickBot="1">
      <c r="A74" s="144" t="s">
        <v>187</v>
      </c>
      <c r="B74" s="45" t="s">
        <v>188</v>
      </c>
      <c r="C74" s="50">
        <f>SUM(C75:C76)</f>
        <v>22880636</v>
      </c>
      <c r="D74" s="50">
        <f>SUM(D75:D76)</f>
        <v>22780635</v>
      </c>
      <c r="E74" s="50">
        <f>SUM(E75:E76)</f>
        <v>22780635</v>
      </c>
      <c r="F74" s="165" t="s">
        <v>354</v>
      </c>
    </row>
    <row r="75" spans="1:6" s="158" customFormat="1" ht="12" customHeight="1">
      <c r="A75" s="141" t="s">
        <v>189</v>
      </c>
      <c r="B75" s="58" t="s">
        <v>190</v>
      </c>
      <c r="C75" s="54">
        <v>22880636</v>
      </c>
      <c r="D75" s="54">
        <v>22780635</v>
      </c>
      <c r="E75" s="42">
        <v>22780635</v>
      </c>
      <c r="F75" s="165" t="s">
        <v>355</v>
      </c>
    </row>
    <row r="76" spans="1:6" s="158" customFormat="1" ht="12" customHeight="1" thickBot="1">
      <c r="A76" s="143" t="s">
        <v>191</v>
      </c>
      <c r="B76" s="60" t="s">
        <v>192</v>
      </c>
      <c r="C76" s="54">
        <v>0</v>
      </c>
      <c r="D76" s="54">
        <v>0</v>
      </c>
      <c r="E76" s="42">
        <v>0</v>
      </c>
      <c r="F76" s="165" t="s">
        <v>356</v>
      </c>
    </row>
    <row r="77" spans="1:6" s="158" customFormat="1" ht="12" customHeight="1" thickBot="1">
      <c r="A77" s="144" t="s">
        <v>193</v>
      </c>
      <c r="B77" s="45" t="s">
        <v>194</v>
      </c>
      <c r="C77" s="50">
        <f>SUM(C78:C80)</f>
        <v>0</v>
      </c>
      <c r="D77" s="50">
        <f>SUM(D78:D80)</f>
        <v>3688709</v>
      </c>
      <c r="E77" s="50">
        <f>SUM(E78:E80)</f>
        <v>3688709</v>
      </c>
      <c r="F77" s="165" t="s">
        <v>357</v>
      </c>
    </row>
    <row r="78" spans="1:6" s="158" customFormat="1" ht="12" customHeight="1">
      <c r="A78" s="141" t="s">
        <v>195</v>
      </c>
      <c r="B78" s="58" t="s">
        <v>196</v>
      </c>
      <c r="C78" s="54">
        <v>0</v>
      </c>
      <c r="D78" s="54">
        <v>3688709</v>
      </c>
      <c r="E78" s="42">
        <v>3688709</v>
      </c>
      <c r="F78" s="165" t="s">
        <v>358</v>
      </c>
    </row>
    <row r="79" spans="1:6" s="158" customFormat="1" ht="12" customHeight="1">
      <c r="A79" s="142" t="s">
        <v>197</v>
      </c>
      <c r="B79" s="59" t="s">
        <v>198</v>
      </c>
      <c r="C79" s="54">
        <v>0</v>
      </c>
      <c r="D79" s="54">
        <v>0</v>
      </c>
      <c r="E79" s="42">
        <v>0</v>
      </c>
      <c r="F79" s="165" t="s">
        <v>359</v>
      </c>
    </row>
    <row r="80" spans="1:6" s="158" customFormat="1" ht="12" customHeight="1" thickBot="1">
      <c r="A80" s="143" t="s">
        <v>199</v>
      </c>
      <c r="B80" s="60" t="s">
        <v>200</v>
      </c>
      <c r="C80" s="54">
        <v>0</v>
      </c>
      <c r="D80" s="54">
        <v>0</v>
      </c>
      <c r="E80" s="42">
        <v>0</v>
      </c>
      <c r="F80" s="165" t="s">
        <v>360</v>
      </c>
    </row>
    <row r="81" spans="1:6" s="158" customFormat="1" ht="12" customHeight="1" thickBot="1">
      <c r="A81" s="144" t="s">
        <v>201</v>
      </c>
      <c r="B81" s="45" t="s">
        <v>202</v>
      </c>
      <c r="C81" s="50">
        <f>SUM(C82:C85)</f>
        <v>0</v>
      </c>
      <c r="D81" s="50">
        <f>SUM(D82:D85)</f>
        <v>0</v>
      </c>
      <c r="E81" s="50">
        <f>SUM(E82:E85)</f>
        <v>0</v>
      </c>
      <c r="F81" s="165" t="s">
        <v>361</v>
      </c>
    </row>
    <row r="82" spans="1:6" s="158" customFormat="1" ht="12" customHeight="1">
      <c r="A82" s="145" t="s">
        <v>203</v>
      </c>
      <c r="B82" s="58" t="s">
        <v>204</v>
      </c>
      <c r="C82" s="54">
        <v>0</v>
      </c>
      <c r="D82" s="54">
        <v>0</v>
      </c>
      <c r="E82" s="42">
        <v>0</v>
      </c>
      <c r="F82" s="165" t="s">
        <v>362</v>
      </c>
    </row>
    <row r="83" spans="1:6" s="158" customFormat="1" ht="12" customHeight="1">
      <c r="A83" s="146" t="s">
        <v>205</v>
      </c>
      <c r="B83" s="59" t="s">
        <v>206</v>
      </c>
      <c r="C83" s="54">
        <v>0</v>
      </c>
      <c r="D83" s="54">
        <v>0</v>
      </c>
      <c r="E83" s="42">
        <v>0</v>
      </c>
      <c r="F83" s="165" t="s">
        <v>363</v>
      </c>
    </row>
    <row r="84" spans="1:6" s="158" customFormat="1" ht="12" customHeight="1">
      <c r="A84" s="146" t="s">
        <v>207</v>
      </c>
      <c r="B84" s="59" t="s">
        <v>208</v>
      </c>
      <c r="C84" s="54">
        <v>0</v>
      </c>
      <c r="D84" s="54">
        <v>0</v>
      </c>
      <c r="E84" s="42">
        <v>0</v>
      </c>
      <c r="F84" s="165" t="s">
        <v>364</v>
      </c>
    </row>
    <row r="85" spans="1:6" s="158" customFormat="1" ht="12" customHeight="1" thickBot="1">
      <c r="A85" s="147" t="s">
        <v>209</v>
      </c>
      <c r="B85" s="60" t="s">
        <v>210</v>
      </c>
      <c r="C85" s="54">
        <v>0</v>
      </c>
      <c r="D85" s="54">
        <v>0</v>
      </c>
      <c r="E85" s="42">
        <v>0</v>
      </c>
      <c r="F85" s="165" t="s">
        <v>365</v>
      </c>
    </row>
    <row r="86" spans="1:6" s="158" customFormat="1" ht="12" customHeight="1" thickBot="1">
      <c r="A86" s="144" t="s">
        <v>211</v>
      </c>
      <c r="B86" s="45" t="s">
        <v>212</v>
      </c>
      <c r="C86" s="63">
        <v>0</v>
      </c>
      <c r="D86" s="63">
        <v>0</v>
      </c>
      <c r="E86" s="64">
        <v>0</v>
      </c>
      <c r="F86" s="165" t="s">
        <v>366</v>
      </c>
    </row>
    <row r="87" spans="1:6" s="158" customFormat="1" ht="12" customHeight="1" thickBot="1">
      <c r="A87" s="144" t="s">
        <v>213</v>
      </c>
      <c r="B87" s="138" t="s">
        <v>214</v>
      </c>
      <c r="C87" s="56">
        <f>SUM(C65+C69+C74+C77+C81+C86)</f>
        <v>22880636</v>
      </c>
      <c r="D87" s="56">
        <f>SUM(D65+D69+D74+D77+D81+D86)</f>
        <v>32069344</v>
      </c>
      <c r="E87" s="56">
        <f>SUM(E65+E69+E74+E77+E81+E86)</f>
        <v>32069344</v>
      </c>
      <c r="F87" s="165" t="s">
        <v>367</v>
      </c>
    </row>
    <row r="88" spans="1:6" s="158" customFormat="1" ht="12" customHeight="1" thickBot="1">
      <c r="A88" s="148" t="s">
        <v>215</v>
      </c>
      <c r="B88" s="139" t="s">
        <v>280</v>
      </c>
      <c r="C88" s="56">
        <f>SUM(C64+C87)</f>
        <v>167346908</v>
      </c>
      <c r="D88" s="56">
        <f>SUM(D64+D87)</f>
        <v>349909189</v>
      </c>
      <c r="E88" s="56">
        <f>SUM(E64+E87)</f>
        <v>345602439</v>
      </c>
      <c r="F88" s="165" t="s">
        <v>368</v>
      </c>
    </row>
    <row r="89" spans="1:6" s="158" customFormat="1" ht="15" customHeight="1">
      <c r="A89" s="113"/>
      <c r="B89" s="114"/>
      <c r="C89" s="129"/>
      <c r="D89" s="129"/>
      <c r="E89" s="129"/>
      <c r="F89" s="166"/>
    </row>
    <row r="90" spans="1:5" ht="13.5" thickBot="1">
      <c r="A90" s="115"/>
      <c r="B90" s="116"/>
      <c r="C90" s="130"/>
      <c r="D90" s="130"/>
      <c r="E90" s="130"/>
    </row>
    <row r="91" spans="1:6" s="157" customFormat="1" ht="16.5" customHeight="1" thickBot="1">
      <c r="A91" s="174" t="s">
        <v>29</v>
      </c>
      <c r="B91" s="175"/>
      <c r="C91" s="175"/>
      <c r="D91" s="175"/>
      <c r="E91" s="176"/>
      <c r="F91" s="165"/>
    </row>
    <row r="92" spans="1:6" s="20" customFormat="1" ht="12" customHeight="1" thickBot="1">
      <c r="A92" s="136" t="s">
        <v>0</v>
      </c>
      <c r="B92" s="32" t="s">
        <v>221</v>
      </c>
      <c r="C92" s="120">
        <f>SUM(C93:C97)</f>
        <v>91216906</v>
      </c>
      <c r="D92" s="120">
        <f>SUM(D93:D97)</f>
        <v>165696696</v>
      </c>
      <c r="E92" s="120">
        <f>SUM(E93:E97)</f>
        <v>159294554</v>
      </c>
      <c r="F92" s="167" t="s">
        <v>289</v>
      </c>
    </row>
    <row r="93" spans="1:6" ht="12" customHeight="1">
      <c r="A93" s="149" t="s">
        <v>46</v>
      </c>
      <c r="B93" s="26" t="s">
        <v>25</v>
      </c>
      <c r="C93" s="121">
        <v>32109321</v>
      </c>
      <c r="D93" s="121">
        <v>70232913</v>
      </c>
      <c r="E93" s="121">
        <v>70231913</v>
      </c>
      <c r="F93" s="167" t="s">
        <v>290</v>
      </c>
    </row>
    <row r="94" spans="1:6" ht="12" customHeight="1">
      <c r="A94" s="142" t="s">
        <v>47</v>
      </c>
      <c r="B94" s="24" t="s">
        <v>83</v>
      </c>
      <c r="C94" s="122">
        <v>5600919</v>
      </c>
      <c r="D94" s="122">
        <v>19286628</v>
      </c>
      <c r="E94" s="122">
        <v>19286628</v>
      </c>
      <c r="F94" s="167" t="s">
        <v>291</v>
      </c>
    </row>
    <row r="95" spans="1:6" ht="12" customHeight="1">
      <c r="A95" s="142" t="s">
        <v>48</v>
      </c>
      <c r="B95" s="24" t="s">
        <v>65</v>
      </c>
      <c r="C95" s="124">
        <v>38524306</v>
      </c>
      <c r="D95" s="124">
        <v>58369083</v>
      </c>
      <c r="E95" s="124">
        <v>52241887</v>
      </c>
      <c r="F95" s="167" t="s">
        <v>292</v>
      </c>
    </row>
    <row r="96" spans="1:6" ht="12" customHeight="1">
      <c r="A96" s="142" t="s">
        <v>49</v>
      </c>
      <c r="B96" s="27" t="s">
        <v>84</v>
      </c>
      <c r="C96" s="124">
        <v>4332298</v>
      </c>
      <c r="D96" s="124">
        <v>10450678</v>
      </c>
      <c r="E96" s="124">
        <v>10176732</v>
      </c>
      <c r="F96" s="167" t="s">
        <v>293</v>
      </c>
    </row>
    <row r="97" spans="1:6" ht="12" customHeight="1">
      <c r="A97" s="142" t="s">
        <v>57</v>
      </c>
      <c r="B97" s="29" t="s">
        <v>85</v>
      </c>
      <c r="C97" s="124">
        <v>10650062</v>
      </c>
      <c r="D97" s="124">
        <v>7357394</v>
      </c>
      <c r="E97" s="124">
        <v>7357394</v>
      </c>
      <c r="F97" s="167" t="s">
        <v>294</v>
      </c>
    </row>
    <row r="98" spans="1:6" ht="12" customHeight="1">
      <c r="A98" s="142" t="s">
        <v>50</v>
      </c>
      <c r="B98" s="24" t="s">
        <v>222</v>
      </c>
      <c r="C98" s="124">
        <v>0</v>
      </c>
      <c r="D98" s="124">
        <v>1128075</v>
      </c>
      <c r="E98" s="124">
        <v>1128075</v>
      </c>
      <c r="F98" s="167" t="s">
        <v>295</v>
      </c>
    </row>
    <row r="99" spans="1:6" ht="12" customHeight="1">
      <c r="A99" s="142" t="s">
        <v>51</v>
      </c>
      <c r="B99" s="35" t="s">
        <v>223</v>
      </c>
      <c r="C99" s="124">
        <v>0</v>
      </c>
      <c r="D99" s="124">
        <v>0</v>
      </c>
      <c r="E99" s="124">
        <v>0</v>
      </c>
      <c r="F99" s="167" t="s">
        <v>296</v>
      </c>
    </row>
    <row r="100" spans="1:6" ht="12" customHeight="1">
      <c r="A100" s="142" t="s">
        <v>58</v>
      </c>
      <c r="B100" s="36" t="s">
        <v>224</v>
      </c>
      <c r="C100" s="124">
        <v>0</v>
      </c>
      <c r="D100" s="124">
        <v>0</v>
      </c>
      <c r="E100" s="124">
        <v>0</v>
      </c>
      <c r="F100" s="167" t="s">
        <v>297</v>
      </c>
    </row>
    <row r="101" spans="1:6" ht="12" customHeight="1">
      <c r="A101" s="142" t="s">
        <v>59</v>
      </c>
      <c r="B101" s="36" t="s">
        <v>225</v>
      </c>
      <c r="C101" s="124">
        <v>0</v>
      </c>
      <c r="D101" s="124">
        <v>0</v>
      </c>
      <c r="E101" s="124">
        <v>0</v>
      </c>
      <c r="F101" s="167" t="s">
        <v>298</v>
      </c>
    </row>
    <row r="102" spans="1:6" ht="12" customHeight="1">
      <c r="A102" s="142" t="s">
        <v>60</v>
      </c>
      <c r="B102" s="35" t="s">
        <v>226</v>
      </c>
      <c r="C102" s="124">
        <v>877846</v>
      </c>
      <c r="D102" s="124">
        <v>5050247</v>
      </c>
      <c r="E102" s="124">
        <v>5050247</v>
      </c>
      <c r="F102" s="167" t="s">
        <v>299</v>
      </c>
    </row>
    <row r="103" spans="1:6" ht="12" customHeight="1">
      <c r="A103" s="142" t="s">
        <v>61</v>
      </c>
      <c r="B103" s="35" t="s">
        <v>227</v>
      </c>
      <c r="C103" s="124">
        <v>0</v>
      </c>
      <c r="D103" s="124">
        <v>0</v>
      </c>
      <c r="E103" s="124">
        <v>0</v>
      </c>
      <c r="F103" s="167" t="s">
        <v>300</v>
      </c>
    </row>
    <row r="104" spans="1:6" ht="12" customHeight="1">
      <c r="A104" s="142" t="s">
        <v>63</v>
      </c>
      <c r="B104" s="36" t="s">
        <v>228</v>
      </c>
      <c r="C104" s="124">
        <v>0</v>
      </c>
      <c r="D104" s="124">
        <v>0</v>
      </c>
      <c r="E104" s="124">
        <v>0</v>
      </c>
      <c r="F104" s="167" t="s">
        <v>301</v>
      </c>
    </row>
    <row r="105" spans="1:6" ht="12" customHeight="1">
      <c r="A105" s="150" t="s">
        <v>86</v>
      </c>
      <c r="B105" s="37" t="s">
        <v>229</v>
      </c>
      <c r="C105" s="124">
        <v>0</v>
      </c>
      <c r="D105" s="124">
        <v>0</v>
      </c>
      <c r="E105" s="124">
        <v>0</v>
      </c>
      <c r="F105" s="167" t="s">
        <v>302</v>
      </c>
    </row>
    <row r="106" spans="1:6" ht="12" customHeight="1">
      <c r="A106" s="142" t="s">
        <v>230</v>
      </c>
      <c r="B106" s="37" t="s">
        <v>231</v>
      </c>
      <c r="C106" s="124">
        <v>0</v>
      </c>
      <c r="D106" s="124">
        <v>0</v>
      </c>
      <c r="E106" s="124">
        <v>0</v>
      </c>
      <c r="F106" s="167" t="s">
        <v>303</v>
      </c>
    </row>
    <row r="107" spans="1:6" s="20" customFormat="1" ht="12" customHeight="1" thickBot="1">
      <c r="A107" s="151" t="s">
        <v>232</v>
      </c>
      <c r="B107" s="38" t="s">
        <v>233</v>
      </c>
      <c r="C107" s="126">
        <v>1872216</v>
      </c>
      <c r="D107" s="126">
        <v>1179072</v>
      </c>
      <c r="E107" s="126">
        <v>1179072</v>
      </c>
      <c r="F107" s="167" t="s">
        <v>304</v>
      </c>
    </row>
    <row r="108" spans="1:6" ht="12" customHeight="1" thickBot="1">
      <c r="A108" s="33" t="s">
        <v>1</v>
      </c>
      <c r="B108" s="31" t="s">
        <v>234</v>
      </c>
      <c r="C108" s="48">
        <f>SUM(C109+C111+C113)</f>
        <v>28430317</v>
      </c>
      <c r="D108" s="48">
        <f>SUM(D109+D111+D113)</f>
        <v>121397981</v>
      </c>
      <c r="E108" s="48">
        <f>SUM(E109+E111+E113)</f>
        <v>32459922</v>
      </c>
      <c r="F108" s="167" t="s">
        <v>305</v>
      </c>
    </row>
    <row r="109" spans="1:6" ht="12" customHeight="1">
      <c r="A109" s="141" t="s">
        <v>52</v>
      </c>
      <c r="B109" s="24" t="s">
        <v>94</v>
      </c>
      <c r="C109" s="123">
        <v>28080317</v>
      </c>
      <c r="D109" s="123">
        <v>9261066</v>
      </c>
      <c r="E109" s="123">
        <v>7055339</v>
      </c>
      <c r="F109" s="167" t="s">
        <v>306</v>
      </c>
    </row>
    <row r="110" spans="1:6" ht="12" customHeight="1">
      <c r="A110" s="141" t="s">
        <v>53</v>
      </c>
      <c r="B110" s="28" t="s">
        <v>235</v>
      </c>
      <c r="C110" s="123">
        <v>0</v>
      </c>
      <c r="D110" s="123">
        <v>0</v>
      </c>
      <c r="E110" s="123">
        <v>0</v>
      </c>
      <c r="F110" s="167" t="s">
        <v>307</v>
      </c>
    </row>
    <row r="111" spans="1:6" ht="12" customHeight="1">
      <c r="A111" s="141" t="s">
        <v>54</v>
      </c>
      <c r="B111" s="28" t="s">
        <v>87</v>
      </c>
      <c r="C111" s="122">
        <v>0</v>
      </c>
      <c r="D111" s="122">
        <v>111786915</v>
      </c>
      <c r="E111" s="122">
        <v>25054583</v>
      </c>
      <c r="F111" s="167" t="s">
        <v>308</v>
      </c>
    </row>
    <row r="112" spans="1:6" ht="12" customHeight="1">
      <c r="A112" s="141" t="s">
        <v>55</v>
      </c>
      <c r="B112" s="28" t="s">
        <v>236</v>
      </c>
      <c r="C112" s="39">
        <v>0</v>
      </c>
      <c r="D112" s="39">
        <v>0</v>
      </c>
      <c r="E112" s="39">
        <v>0</v>
      </c>
      <c r="F112" s="167" t="s">
        <v>309</v>
      </c>
    </row>
    <row r="113" spans="1:6" ht="12" customHeight="1">
      <c r="A113" s="141" t="s">
        <v>56</v>
      </c>
      <c r="B113" s="47" t="s">
        <v>96</v>
      </c>
      <c r="C113" s="39">
        <v>350000</v>
      </c>
      <c r="D113" s="39">
        <v>350000</v>
      </c>
      <c r="E113" s="39">
        <v>350000</v>
      </c>
      <c r="F113" s="167" t="s">
        <v>310</v>
      </c>
    </row>
    <row r="114" spans="1:6" ht="12" customHeight="1">
      <c r="A114" s="141" t="s">
        <v>62</v>
      </c>
      <c r="B114" s="46" t="s">
        <v>237</v>
      </c>
      <c r="C114" s="39">
        <v>0</v>
      </c>
      <c r="D114" s="39">
        <v>0</v>
      </c>
      <c r="E114" s="39">
        <v>0</v>
      </c>
      <c r="F114" s="167" t="s">
        <v>311</v>
      </c>
    </row>
    <row r="115" spans="1:6" ht="12" customHeight="1">
      <c r="A115" s="141" t="s">
        <v>64</v>
      </c>
      <c r="B115" s="57" t="s">
        <v>238</v>
      </c>
      <c r="C115" s="39">
        <v>0</v>
      </c>
      <c r="D115" s="39">
        <v>0</v>
      </c>
      <c r="E115" s="39">
        <v>0</v>
      </c>
      <c r="F115" s="167" t="s">
        <v>312</v>
      </c>
    </row>
    <row r="116" spans="1:6" ht="12" customHeight="1">
      <c r="A116" s="141" t="s">
        <v>88</v>
      </c>
      <c r="B116" s="36" t="s">
        <v>225</v>
      </c>
      <c r="C116" s="39">
        <v>0</v>
      </c>
      <c r="D116" s="39">
        <v>0</v>
      </c>
      <c r="E116" s="39">
        <v>0</v>
      </c>
      <c r="F116" s="167" t="s">
        <v>313</v>
      </c>
    </row>
    <row r="117" spans="1:6" ht="12" customHeight="1">
      <c r="A117" s="141" t="s">
        <v>89</v>
      </c>
      <c r="B117" s="36" t="s">
        <v>239</v>
      </c>
      <c r="C117" s="39">
        <v>0</v>
      </c>
      <c r="D117" s="39">
        <v>0</v>
      </c>
      <c r="E117" s="39">
        <v>0</v>
      </c>
      <c r="F117" s="167" t="s">
        <v>314</v>
      </c>
    </row>
    <row r="118" spans="1:6" ht="12" customHeight="1">
      <c r="A118" s="141" t="s">
        <v>90</v>
      </c>
      <c r="B118" s="36" t="s">
        <v>240</v>
      </c>
      <c r="C118" s="39">
        <v>0</v>
      </c>
      <c r="D118" s="39">
        <v>0</v>
      </c>
      <c r="E118" s="39">
        <v>0</v>
      </c>
      <c r="F118" s="167" t="s">
        <v>315</v>
      </c>
    </row>
    <row r="119" spans="1:6" ht="12" customHeight="1">
      <c r="A119" s="141" t="s">
        <v>241</v>
      </c>
      <c r="B119" s="36" t="s">
        <v>228</v>
      </c>
      <c r="C119" s="39">
        <v>0</v>
      </c>
      <c r="D119" s="39">
        <v>0</v>
      </c>
      <c r="E119" s="39">
        <v>0</v>
      </c>
      <c r="F119" s="167" t="s">
        <v>316</v>
      </c>
    </row>
    <row r="120" spans="1:6" ht="12" customHeight="1">
      <c r="A120" s="141" t="s">
        <v>242</v>
      </c>
      <c r="B120" s="36" t="s">
        <v>243</v>
      </c>
      <c r="C120" s="39">
        <v>0</v>
      </c>
      <c r="D120" s="39">
        <v>0</v>
      </c>
      <c r="E120" s="39">
        <v>0</v>
      </c>
      <c r="F120" s="167" t="s">
        <v>317</v>
      </c>
    </row>
    <row r="121" spans="1:6" ht="12" customHeight="1" thickBot="1">
      <c r="A121" s="150" t="s">
        <v>244</v>
      </c>
      <c r="B121" s="36" t="s">
        <v>245</v>
      </c>
      <c r="C121" s="41">
        <v>0</v>
      </c>
      <c r="D121" s="41">
        <v>0</v>
      </c>
      <c r="E121" s="41">
        <v>0</v>
      </c>
      <c r="F121" s="167" t="s">
        <v>318</v>
      </c>
    </row>
    <row r="122" spans="1:6" ht="12" customHeight="1" thickBot="1">
      <c r="A122" s="33" t="s">
        <v>2</v>
      </c>
      <c r="B122" s="34" t="s">
        <v>246</v>
      </c>
      <c r="C122" s="48">
        <f>SUM(C123:C124)</f>
        <v>0</v>
      </c>
      <c r="D122" s="48">
        <f>SUM(D123:D124)</f>
        <v>0</v>
      </c>
      <c r="E122" s="48">
        <f>SUM(E123:E124)</f>
        <v>0</v>
      </c>
      <c r="F122" s="167" t="s">
        <v>319</v>
      </c>
    </row>
    <row r="123" spans="1:6" ht="12" customHeight="1">
      <c r="A123" s="141" t="s">
        <v>35</v>
      </c>
      <c r="B123" s="25" t="s">
        <v>30</v>
      </c>
      <c r="C123" s="123"/>
      <c r="D123" s="123">
        <v>0</v>
      </c>
      <c r="E123" s="123">
        <v>0</v>
      </c>
      <c r="F123" s="167" t="s">
        <v>320</v>
      </c>
    </row>
    <row r="124" spans="1:6" ht="12" customHeight="1" thickBot="1">
      <c r="A124" s="143" t="s">
        <v>36</v>
      </c>
      <c r="B124" s="28" t="s">
        <v>31</v>
      </c>
      <c r="C124" s="124">
        <v>0</v>
      </c>
      <c r="D124" s="124">
        <v>0</v>
      </c>
      <c r="E124" s="124">
        <v>0</v>
      </c>
      <c r="F124" s="167" t="s">
        <v>321</v>
      </c>
    </row>
    <row r="125" spans="1:6" ht="12" customHeight="1" thickBot="1">
      <c r="A125" s="33" t="s">
        <v>3</v>
      </c>
      <c r="B125" s="34" t="s">
        <v>247</v>
      </c>
      <c r="C125" s="48">
        <f>SUM(C92+C108+C122)</f>
        <v>119647223</v>
      </c>
      <c r="D125" s="48">
        <f>SUM(D92+D108+D122)</f>
        <v>287094677</v>
      </c>
      <c r="E125" s="48">
        <f>SUM(E92+E108+E122)</f>
        <v>191754476</v>
      </c>
      <c r="F125" s="167" t="s">
        <v>322</v>
      </c>
    </row>
    <row r="126" spans="1:6" ht="12" customHeight="1" thickBot="1">
      <c r="A126" s="33" t="s">
        <v>4</v>
      </c>
      <c r="B126" s="34" t="s">
        <v>282</v>
      </c>
      <c r="C126" s="48">
        <f>SUM(C127:C129)</f>
        <v>0</v>
      </c>
      <c r="D126" s="48">
        <f>SUM(D127:D129)</f>
        <v>5600000</v>
      </c>
      <c r="E126" s="48">
        <f>SUM(E127:E129)</f>
        <v>5600000</v>
      </c>
      <c r="F126" s="167" t="s">
        <v>323</v>
      </c>
    </row>
    <row r="127" spans="1:6" ht="12" customHeight="1">
      <c r="A127" s="141" t="s">
        <v>39</v>
      </c>
      <c r="B127" s="25" t="s">
        <v>248</v>
      </c>
      <c r="C127" s="39">
        <v>0</v>
      </c>
      <c r="D127" s="39">
        <v>0</v>
      </c>
      <c r="E127" s="39">
        <v>0</v>
      </c>
      <c r="F127" s="167" t="s">
        <v>324</v>
      </c>
    </row>
    <row r="128" spans="1:6" ht="12" customHeight="1">
      <c r="A128" s="141" t="s">
        <v>40</v>
      </c>
      <c r="B128" s="25" t="s">
        <v>249</v>
      </c>
      <c r="C128" s="39">
        <v>0</v>
      </c>
      <c r="D128" s="39">
        <v>0</v>
      </c>
      <c r="E128" s="39">
        <v>0</v>
      </c>
      <c r="F128" s="167" t="s">
        <v>325</v>
      </c>
    </row>
    <row r="129" spans="1:6" ht="12" customHeight="1" thickBot="1">
      <c r="A129" s="150" t="s">
        <v>41</v>
      </c>
      <c r="B129" s="23" t="s">
        <v>250</v>
      </c>
      <c r="C129" s="39">
        <v>0</v>
      </c>
      <c r="D129" s="39">
        <v>5600000</v>
      </c>
      <c r="E129" s="39">
        <v>5600000</v>
      </c>
      <c r="F129" s="167" t="s">
        <v>326</v>
      </c>
    </row>
    <row r="130" spans="1:6" ht="12" customHeight="1" thickBot="1">
      <c r="A130" s="33" t="s">
        <v>5</v>
      </c>
      <c r="B130" s="34" t="s">
        <v>251</v>
      </c>
      <c r="C130" s="48">
        <f>SUM(C131:C134)</f>
        <v>0</v>
      </c>
      <c r="D130" s="48">
        <f>SUM(D131:D134)</f>
        <v>0</v>
      </c>
      <c r="E130" s="48">
        <f>SUM(E131:E134)</f>
        <v>0</v>
      </c>
      <c r="F130" s="167" t="s">
        <v>327</v>
      </c>
    </row>
    <row r="131" spans="1:6" ht="12" customHeight="1">
      <c r="A131" s="141" t="s">
        <v>42</v>
      </c>
      <c r="B131" s="25" t="s">
        <v>252</v>
      </c>
      <c r="C131" s="39">
        <v>0</v>
      </c>
      <c r="D131" s="39">
        <v>0</v>
      </c>
      <c r="E131" s="39">
        <v>0</v>
      </c>
      <c r="F131" s="167" t="s">
        <v>328</v>
      </c>
    </row>
    <row r="132" spans="1:6" ht="12" customHeight="1">
      <c r="A132" s="141" t="s">
        <v>43</v>
      </c>
      <c r="B132" s="25" t="s">
        <v>253</v>
      </c>
      <c r="C132" s="39">
        <v>0</v>
      </c>
      <c r="D132" s="39">
        <v>0</v>
      </c>
      <c r="E132" s="39">
        <v>0</v>
      </c>
      <c r="F132" s="167" t="s">
        <v>329</v>
      </c>
    </row>
    <row r="133" spans="1:6" ht="12" customHeight="1">
      <c r="A133" s="141" t="s">
        <v>153</v>
      </c>
      <c r="B133" s="25" t="s">
        <v>254</v>
      </c>
      <c r="C133" s="39">
        <v>0</v>
      </c>
      <c r="D133" s="39">
        <v>0</v>
      </c>
      <c r="E133" s="39">
        <v>0</v>
      </c>
      <c r="F133" s="167" t="s">
        <v>330</v>
      </c>
    </row>
    <row r="134" spans="1:6" s="20" customFormat="1" ht="12" customHeight="1" thickBot="1">
      <c r="A134" s="150" t="s">
        <v>155</v>
      </c>
      <c r="B134" s="23" t="s">
        <v>255</v>
      </c>
      <c r="C134" s="39">
        <v>0</v>
      </c>
      <c r="D134" s="39">
        <v>0</v>
      </c>
      <c r="E134" s="39">
        <v>0</v>
      </c>
      <c r="F134" s="167" t="s">
        <v>331</v>
      </c>
    </row>
    <row r="135" spans="1:9" ht="13.5" thickBot="1">
      <c r="A135" s="33" t="s">
        <v>6</v>
      </c>
      <c r="B135" s="34" t="s">
        <v>287</v>
      </c>
      <c r="C135" s="125">
        <f>SUM(C136:C139)</f>
        <v>47699685</v>
      </c>
      <c r="D135" s="125">
        <f>SUM(D136:D139)</f>
        <v>53525803</v>
      </c>
      <c r="E135" s="125">
        <f>SUM(E136:E139)</f>
        <v>53206605</v>
      </c>
      <c r="F135" s="167" t="s">
        <v>332</v>
      </c>
      <c r="I135" s="104"/>
    </row>
    <row r="136" spans="1:6" ht="12.75">
      <c r="A136" s="141" t="s">
        <v>44</v>
      </c>
      <c r="B136" s="25" t="s">
        <v>256</v>
      </c>
      <c r="C136" s="39">
        <v>0</v>
      </c>
      <c r="D136" s="39">
        <v>3505887</v>
      </c>
      <c r="E136" s="39">
        <v>3505887</v>
      </c>
      <c r="F136" s="167" t="s">
        <v>333</v>
      </c>
    </row>
    <row r="137" spans="1:6" ht="12" customHeight="1">
      <c r="A137" s="141" t="s">
        <v>45</v>
      </c>
      <c r="B137" s="25" t="s">
        <v>257</v>
      </c>
      <c r="C137" s="39">
        <v>0</v>
      </c>
      <c r="D137" s="39">
        <v>0</v>
      </c>
      <c r="E137" s="39">
        <v>0</v>
      </c>
      <c r="F137" s="167" t="s">
        <v>334</v>
      </c>
    </row>
    <row r="138" spans="1:6" s="20" customFormat="1" ht="12" customHeight="1">
      <c r="A138" s="141" t="s">
        <v>162</v>
      </c>
      <c r="B138" s="25" t="s">
        <v>286</v>
      </c>
      <c r="C138" s="39">
        <v>47699685</v>
      </c>
      <c r="D138" s="39">
        <v>50019916</v>
      </c>
      <c r="E138" s="39">
        <v>49700718</v>
      </c>
      <c r="F138" s="167" t="s">
        <v>335</v>
      </c>
    </row>
    <row r="139" spans="1:6" s="20" customFormat="1" ht="12" customHeight="1">
      <c r="A139" s="141" t="s">
        <v>164</v>
      </c>
      <c r="B139" s="25" t="s">
        <v>258</v>
      </c>
      <c r="C139" s="39">
        <v>0</v>
      </c>
      <c r="D139" s="39">
        <v>0</v>
      </c>
      <c r="E139" s="39">
        <v>0</v>
      </c>
      <c r="F139" s="167" t="s">
        <v>336</v>
      </c>
    </row>
    <row r="140" spans="1:6" s="20" customFormat="1" ht="12" customHeight="1" thickBot="1">
      <c r="A140" s="150" t="s">
        <v>285</v>
      </c>
      <c r="B140" s="23" t="s">
        <v>259</v>
      </c>
      <c r="C140" s="39">
        <v>0</v>
      </c>
      <c r="D140" s="39">
        <v>0</v>
      </c>
      <c r="E140" s="39">
        <v>0</v>
      </c>
      <c r="F140" s="167" t="s">
        <v>337</v>
      </c>
    </row>
    <row r="141" spans="1:6" s="20" customFormat="1" ht="12" customHeight="1" thickBot="1">
      <c r="A141" s="33" t="s">
        <v>7</v>
      </c>
      <c r="B141" s="34" t="s">
        <v>283</v>
      </c>
      <c r="C141" s="127">
        <f>SUM(C142:C145)</f>
        <v>0</v>
      </c>
      <c r="D141" s="127">
        <f>SUM(D142:D145)</f>
        <v>0</v>
      </c>
      <c r="E141" s="127">
        <f>SUM(E142:E145)</f>
        <v>0</v>
      </c>
      <c r="F141" s="167" t="s">
        <v>338</v>
      </c>
    </row>
    <row r="142" spans="1:6" s="20" customFormat="1" ht="12" customHeight="1">
      <c r="A142" s="141" t="s">
        <v>81</v>
      </c>
      <c r="B142" s="25" t="s">
        <v>260</v>
      </c>
      <c r="C142" s="39">
        <v>0</v>
      </c>
      <c r="D142" s="39">
        <v>0</v>
      </c>
      <c r="E142" s="39">
        <v>0</v>
      </c>
      <c r="F142" s="167" t="s">
        <v>339</v>
      </c>
    </row>
    <row r="143" spans="1:6" s="20" customFormat="1" ht="12" customHeight="1">
      <c r="A143" s="141" t="s">
        <v>82</v>
      </c>
      <c r="B143" s="25" t="s">
        <v>261</v>
      </c>
      <c r="C143" s="39">
        <v>0</v>
      </c>
      <c r="D143" s="39">
        <v>0</v>
      </c>
      <c r="E143" s="39">
        <v>0</v>
      </c>
      <c r="F143" s="167" t="s">
        <v>340</v>
      </c>
    </row>
    <row r="144" spans="1:6" s="20" customFormat="1" ht="12" customHeight="1">
      <c r="A144" s="141" t="s">
        <v>95</v>
      </c>
      <c r="B144" s="25" t="s">
        <v>262</v>
      </c>
      <c r="C144" s="39">
        <v>0</v>
      </c>
      <c r="D144" s="39">
        <v>0</v>
      </c>
      <c r="E144" s="39">
        <v>0</v>
      </c>
      <c r="F144" s="167" t="s">
        <v>341</v>
      </c>
    </row>
    <row r="145" spans="1:6" ht="12.75" customHeight="1" thickBot="1">
      <c r="A145" s="141" t="s">
        <v>169</v>
      </c>
      <c r="B145" s="25" t="s">
        <v>263</v>
      </c>
      <c r="C145" s="39">
        <v>0</v>
      </c>
      <c r="D145" s="39">
        <v>0</v>
      </c>
      <c r="E145" s="39">
        <v>0</v>
      </c>
      <c r="F145" s="167" t="s">
        <v>342</v>
      </c>
    </row>
    <row r="146" spans="1:6" ht="12" customHeight="1" thickBot="1">
      <c r="A146" s="33" t="s">
        <v>8</v>
      </c>
      <c r="B146" s="34" t="s">
        <v>264</v>
      </c>
      <c r="C146" s="140">
        <f>SUM(C126+C130+C135+C141)</f>
        <v>47699685</v>
      </c>
      <c r="D146" s="140">
        <f>SUM(D126+D130+D135+D141)</f>
        <v>59125803</v>
      </c>
      <c r="E146" s="140">
        <f>SUM(E126+E130+E135+E141)</f>
        <v>58806605</v>
      </c>
      <c r="F146" s="167" t="s">
        <v>343</v>
      </c>
    </row>
    <row r="147" spans="1:6" ht="15" customHeight="1" thickBot="1">
      <c r="A147" s="152" t="s">
        <v>9</v>
      </c>
      <c r="B147" s="49" t="s">
        <v>265</v>
      </c>
      <c r="C147" s="140">
        <f>SUM(C125+C146)</f>
        <v>167346908</v>
      </c>
      <c r="D147" s="140">
        <f>SUM(D125+D146)</f>
        <v>346220480</v>
      </c>
      <c r="E147" s="140">
        <f>SUM(E125+E146)</f>
        <v>250561081</v>
      </c>
      <c r="F147" s="167" t="s">
        <v>344</v>
      </c>
    </row>
    <row r="148" spans="1:5" ht="13.5" thickBot="1">
      <c r="A148" s="10"/>
      <c r="B148" s="11"/>
      <c r="C148" s="12"/>
      <c r="D148" s="12"/>
      <c r="E148" s="12"/>
    </row>
    <row r="149" spans="1:5" ht="15" customHeight="1" thickBot="1">
      <c r="A149" s="117" t="s">
        <v>288</v>
      </c>
      <c r="B149" s="118"/>
      <c r="C149" s="18"/>
      <c r="D149" s="19"/>
      <c r="E149" s="16"/>
    </row>
    <row r="150" spans="1:5" ht="14.25" customHeight="1" thickBot="1">
      <c r="A150" s="117" t="s">
        <v>92</v>
      </c>
      <c r="B150" s="118"/>
      <c r="C150" s="18"/>
      <c r="D150" s="19"/>
      <c r="E150" s="16"/>
    </row>
  </sheetData>
  <sheetProtection/>
  <mergeCells count="4">
    <mergeCell ref="A91:E91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Mezőszemere önkormányzat</cp:lastModifiedBy>
  <cp:lastPrinted>2018-03-29T13:18:03Z</cp:lastPrinted>
  <dcterms:created xsi:type="dcterms:W3CDTF">2015-07-03T08:49:05Z</dcterms:created>
  <dcterms:modified xsi:type="dcterms:W3CDTF">2018-05-14T06:35:52Z</dcterms:modified>
  <cp:category/>
  <cp:version/>
  <cp:contentType/>
  <cp:contentStatus/>
</cp:coreProperties>
</file>