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sztal\NJT\"/>
    </mc:Choice>
  </mc:AlternateContent>
  <bookViews>
    <workbookView xWindow="0" yWindow="0" windowWidth="28800" windowHeight="12000"/>
  </bookViews>
  <sheets>
    <sheet name="3_melléklet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'3_melléklet'!$A$46:$A$57</definedName>
    <definedName name="Excel_BuiltIn_Print_Titles_9">#REF!</definedName>
    <definedName name="melléklet">#REF!</definedName>
    <definedName name="Mérleg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B12" i="1"/>
  <c r="B10" i="1" s="1"/>
  <c r="B16" i="1"/>
  <c r="B14" i="1" s="1"/>
  <c r="B20" i="1"/>
  <c r="B18" i="1" s="1"/>
  <c r="B22" i="1"/>
  <c r="B25" i="1"/>
  <c r="B29" i="1"/>
  <c r="B31" i="1"/>
  <c r="B34" i="1"/>
  <c r="B35" i="1"/>
  <c r="B41" i="1"/>
  <c r="B39" i="1" s="1"/>
  <c r="B42" i="1"/>
  <c r="B48" i="1"/>
  <c r="B50" i="1"/>
  <c r="B46" i="1" s="1"/>
  <c r="B51" i="1"/>
  <c r="B63" i="1"/>
  <c r="B65" i="1" s="1"/>
  <c r="B64" i="1"/>
  <c r="B71" i="1"/>
  <c r="B72" i="1" s="1"/>
  <c r="B79" i="1"/>
  <c r="B80" i="1" s="1"/>
  <c r="B82" i="1"/>
  <c r="B84" i="1"/>
  <c r="B87" i="1"/>
  <c r="B89" i="1"/>
  <c r="B98" i="1"/>
  <c r="B95" i="1" s="1"/>
  <c r="B91" i="1" s="1"/>
  <c r="B101" i="1"/>
  <c r="B100" i="1" s="1"/>
  <c r="B105" i="1"/>
  <c r="B103" i="1" s="1"/>
  <c r="B6" i="1" l="1"/>
  <c r="B78" i="1"/>
  <c r="B74" i="1" s="1"/>
  <c r="B69" i="1"/>
  <c r="B61" i="1"/>
  <c r="B57" i="1" l="1"/>
</calcChain>
</file>

<file path=xl/sharedStrings.xml><?xml version="1.0" encoding="utf-8"?>
<sst xmlns="http://schemas.openxmlformats.org/spreadsheetml/2006/main" count="74" uniqueCount="60">
  <si>
    <t>"</t>
  </si>
  <si>
    <t xml:space="preserve">           Kiszámlázott term. és szolg. Áfá-ja</t>
  </si>
  <si>
    <t xml:space="preserve">           Alaptev. körében végzett szolgáltatás</t>
  </si>
  <si>
    <t>910121 Könyvtári állomány gyarapítása, nyilvántartása</t>
  </si>
  <si>
    <t xml:space="preserve">          Áfa visszatérülés</t>
  </si>
  <si>
    <t>091140  Óvodai nevelés, ellátás működtetési feladatai</t>
  </si>
  <si>
    <t xml:space="preserve">           Intézményi ellátási díjak-iskolai</t>
  </si>
  <si>
    <t xml:space="preserve">           Intézményi ellátási díjak-óvodai</t>
  </si>
  <si>
    <t>096010 Gyermekétkeztetés köznevelési intézményekben</t>
  </si>
  <si>
    <t>Kötelező önkormányzati feladatok</t>
  </si>
  <si>
    <t>Nagyszénási Önkormányzati Óvoda és Könyvtár</t>
  </si>
  <si>
    <t xml:space="preserve">           Intézményi ellátási díjak</t>
  </si>
  <si>
    <t>104035 Gyermekétkeztetés bölcsődében</t>
  </si>
  <si>
    <t xml:space="preserve">           Áfa visszatérülés</t>
  </si>
  <si>
    <t xml:space="preserve">           Kiszámlázott termékek és szolg. Áfá-ja</t>
  </si>
  <si>
    <t xml:space="preserve">           Étkeztetési térítési díj bevétel</t>
  </si>
  <si>
    <t>107051 Szociális étkeztetés</t>
  </si>
  <si>
    <t xml:space="preserve">            Kiszámlázott term. és szolg. Áfá-ja</t>
  </si>
  <si>
    <t xml:space="preserve">            Telefon térítés</t>
  </si>
  <si>
    <t>074031 Család és nővédelmi egészségügyi gondozás</t>
  </si>
  <si>
    <t>Gondozási Központ</t>
  </si>
  <si>
    <t xml:space="preserve">             Kiszámlázott term. és szolg. Áfá-ja</t>
  </si>
  <si>
    <t xml:space="preserve">             Telefon térítés</t>
  </si>
  <si>
    <t xml:space="preserve">             Alaptev.összefüggő egyéb bev.</t>
  </si>
  <si>
    <t>011130 Önkormányzatok és  önkormányzati hivatalok jogalkotó és általános igazgatási tevékenysége</t>
  </si>
  <si>
    <t>Államigazgatási feladatok</t>
  </si>
  <si>
    <t xml:space="preserve">            Egyéb intézményi bev. (gépjármű használat )</t>
  </si>
  <si>
    <t xml:space="preserve">            Egyéb intézményi bev. (közműdíjak megtérülése )</t>
  </si>
  <si>
    <t xml:space="preserve">            Konyhai és iskolai gáz továbbszámlázása</t>
  </si>
  <si>
    <t xml:space="preserve">066020 Város-, és községgazdálkodási egyéb szolgáltatások </t>
  </si>
  <si>
    <t>Polgármesteri Hivatal</t>
  </si>
  <si>
    <t xml:space="preserve">             Rezsi költségek megtérítése (közvetített szolgáltatás)</t>
  </si>
  <si>
    <t xml:space="preserve">             Parkfürdő bérleti díj bevételei</t>
  </si>
  <si>
    <t xml:space="preserve">             Parkfürdő jegybevétele</t>
  </si>
  <si>
    <t xml:space="preserve">             Termálvíz projekt hőértékesítés bevétele</t>
  </si>
  <si>
    <t>081061 Szabadidős park, fürdő és strandszolgáltatás</t>
  </si>
  <si>
    <t>Önként vállalt önkormányzati feladatok</t>
  </si>
  <si>
    <t xml:space="preserve">             Áfa visszatérülés</t>
  </si>
  <si>
    <t xml:space="preserve">             Víziközmű Társulat követeléseinek megtérülése</t>
  </si>
  <si>
    <t xml:space="preserve">             Kamatbevétel, hozadék</t>
  </si>
  <si>
    <t xml:space="preserve">            Lakástámogatás visszafizetése</t>
  </si>
  <si>
    <t>061030 Lakáshoz jutást segítő támogatások</t>
  </si>
  <si>
    <t xml:space="preserve">            Köztemetés, hagyaték</t>
  </si>
  <si>
    <t>107060 Egyéb szociális és pénzbeli ellátások</t>
  </si>
  <si>
    <t xml:space="preserve">            Anyageladás</t>
  </si>
  <si>
    <t xml:space="preserve">            Kertészeti tevékenység</t>
  </si>
  <si>
    <t xml:space="preserve">            Területalapú és gázolaj támogatás</t>
  </si>
  <si>
    <t xml:space="preserve">            Termények értékesítési bevétele </t>
  </si>
  <si>
    <t xml:space="preserve">            Földhasználati díjak</t>
  </si>
  <si>
    <t xml:space="preserve">            Közterülethasználat</t>
  </si>
  <si>
    <t xml:space="preserve">             Orvosi rendelők közüzemi költségátalány díja</t>
  </si>
  <si>
    <t>072311 Fogorvosi alapellátás</t>
  </si>
  <si>
    <t>072111 Házi orvosi alapellátás</t>
  </si>
  <si>
    <t xml:space="preserve">             Kiszámlázott termékek Áfá-ja</t>
  </si>
  <si>
    <t xml:space="preserve">             Bérleti díjak</t>
  </si>
  <si>
    <t>013350 Önkormányzati vagyonnal kapcsolatos gazdálkodási feladatok</t>
  </si>
  <si>
    <t>Nagyszénás Nagyközség Önkormányzata</t>
  </si>
  <si>
    <t>2019. évi működési bevételek kormányzati funkciónként (adatok Ft-ban)</t>
  </si>
  <si>
    <t>"3. melléklet a 2/2019. (II.13.) önkormányzati rendelethez</t>
  </si>
  <si>
    <t>3. melléklet a 3/2020. (II. 12.)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</si>
</sst>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\ #,##0.00&quot;     &quot;;\-#,##0.00&quot;     &quot;;&quot; -&quot;#&quot;     &quot;;@\ "/>
    <numFmt numFmtId="165" formatCode="\ #,##0&quot;     &quot;;\-#,##0&quot;     &quot;;&quot; -&quot;#&quot;     &quot;;@\ "/>
  </numFmts>
  <fonts count="17" x14ac:knownFonts="1">
    <font>
      <sz val="10"/>
      <name val="Arial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"/>
      <charset val="238"/>
    </font>
    <font>
      <sz val="8"/>
      <name val="Arial"/>
      <family val="2"/>
      <charset val="238"/>
    </font>
    <font>
      <b/>
      <i/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b/>
      <sz val="8"/>
      <name val="Arial CE"/>
      <charset val="238"/>
    </font>
    <font>
      <b/>
      <sz val="8"/>
      <name val="Arial"/>
      <family val="2"/>
      <charset val="238"/>
    </font>
    <font>
      <b/>
      <u/>
      <sz val="8"/>
      <name val="Arial"/>
      <family val="2"/>
      <charset val="238"/>
    </font>
    <font>
      <b/>
      <sz val="8"/>
      <name val="Arial CE"/>
      <family val="2"/>
      <charset val="238"/>
    </font>
    <font>
      <b/>
      <i/>
      <sz val="8"/>
      <name val="Arial CE"/>
      <family val="2"/>
      <charset val="238"/>
    </font>
    <font>
      <b/>
      <u/>
      <sz val="8"/>
      <name val="Arial CE"/>
      <family val="2"/>
      <charset val="238"/>
    </font>
    <font>
      <b/>
      <u/>
      <sz val="8"/>
      <name val="Arial CE"/>
      <charset val="238"/>
    </font>
    <font>
      <b/>
      <sz val="10"/>
      <name val="Arial CE"/>
      <family val="2"/>
      <charset val="238"/>
    </font>
    <font>
      <i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3"/>
        <bgColor indexed="3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164" fontId="6" fillId="0" borderId="0" applyFill="0" applyBorder="0" applyAlignment="0" applyProtection="0"/>
    <xf numFmtId="0" fontId="1" fillId="0" borderId="0"/>
    <xf numFmtId="0" fontId="3" fillId="0" borderId="0"/>
  </cellStyleXfs>
  <cellXfs count="49">
    <xf numFmtId="0" fontId="0" fillId="0" borderId="0" xfId="0"/>
    <xf numFmtId="0" fontId="1" fillId="0" borderId="0" xfId="2"/>
    <xf numFmtId="0" fontId="2" fillId="0" borderId="0" xfId="2" applyFont="1"/>
    <xf numFmtId="0" fontId="2" fillId="0" borderId="0" xfId="2" applyFont="1" applyAlignment="1">
      <alignment horizontal="right"/>
    </xf>
    <xf numFmtId="3" fontId="2" fillId="0" borderId="0" xfId="2" applyNumberFormat="1" applyFont="1" applyAlignment="1">
      <alignment horizontal="right"/>
    </xf>
    <xf numFmtId="0" fontId="2" fillId="0" borderId="0" xfId="2" applyFont="1" applyBorder="1"/>
    <xf numFmtId="0" fontId="4" fillId="0" borderId="0" xfId="3" applyFont="1" applyFill="1" applyBorder="1"/>
    <xf numFmtId="3" fontId="5" fillId="0" borderId="0" xfId="3" applyNumberFormat="1" applyFont="1" applyFill="1" applyBorder="1" applyAlignment="1">
      <alignment horizontal="right"/>
    </xf>
    <xf numFmtId="0" fontId="5" fillId="0" borderId="0" xfId="3" applyFont="1" applyFill="1" applyBorder="1" applyAlignment="1">
      <alignment horizontal="left"/>
    </xf>
    <xf numFmtId="3" fontId="4" fillId="0" borderId="0" xfId="1" applyNumberFormat="1" applyFont="1" applyFill="1" applyBorder="1"/>
    <xf numFmtId="0" fontId="4" fillId="0" borderId="0" xfId="3" applyFont="1" applyBorder="1"/>
    <xf numFmtId="3" fontId="4" fillId="0" borderId="0" xfId="1" applyNumberFormat="1" applyFont="1"/>
    <xf numFmtId="0" fontId="4" fillId="0" borderId="0" xfId="3" applyFont="1" applyFill="1" applyBorder="1" applyAlignment="1">
      <alignment horizontal="left"/>
    </xf>
    <xf numFmtId="3" fontId="7" fillId="0" borderId="0" xfId="2" applyNumberFormat="1" applyFont="1"/>
    <xf numFmtId="3" fontId="8" fillId="0" borderId="0" xfId="2" applyNumberFormat="1" applyFont="1"/>
    <xf numFmtId="0" fontId="9" fillId="0" borderId="0" xfId="3" applyFont="1" applyFill="1" applyBorder="1" applyAlignment="1">
      <alignment horizontal="left"/>
    </xf>
    <xf numFmtId="0" fontId="10" fillId="0" borderId="0" xfId="3" applyFont="1" applyAlignment="1">
      <alignment horizontal="center"/>
    </xf>
    <xf numFmtId="0" fontId="9" fillId="0" borderId="0" xfId="3" applyFont="1" applyFill="1" applyAlignment="1">
      <alignment horizontal="center"/>
    </xf>
    <xf numFmtId="0" fontId="9" fillId="0" borderId="0" xfId="3" applyFont="1" applyFill="1" applyAlignment="1">
      <alignment horizontal="left"/>
    </xf>
    <xf numFmtId="3" fontId="9" fillId="2" borderId="1" xfId="3" applyNumberFormat="1" applyFont="1" applyFill="1" applyBorder="1" applyAlignment="1">
      <alignment horizontal="right"/>
    </xf>
    <xf numFmtId="0" fontId="9" fillId="2" borderId="1" xfId="3" applyFont="1" applyFill="1" applyBorder="1" applyAlignment="1">
      <alignment horizontal="left"/>
    </xf>
    <xf numFmtId="3" fontId="2" fillId="0" borderId="0" xfId="2" applyNumberFormat="1" applyFont="1" applyBorder="1"/>
    <xf numFmtId="3" fontId="11" fillId="0" borderId="0" xfId="2" applyNumberFormat="1" applyFont="1" applyBorder="1"/>
    <xf numFmtId="0" fontId="12" fillId="0" borderId="0" xfId="0" applyFont="1" applyFill="1" applyBorder="1" applyAlignment="1">
      <alignment horizontal="left"/>
    </xf>
    <xf numFmtId="3" fontId="11" fillId="0" borderId="0" xfId="2" applyNumberFormat="1" applyFont="1" applyFill="1" applyBorder="1"/>
    <xf numFmtId="0" fontId="11" fillId="0" borderId="0" xfId="2" applyFont="1" applyFill="1" applyBorder="1"/>
    <xf numFmtId="0" fontId="13" fillId="0" borderId="0" xfId="2" applyFont="1" applyFill="1" applyBorder="1" applyAlignment="1">
      <alignment horizontal="center"/>
    </xf>
    <xf numFmtId="3" fontId="11" fillId="3" borderId="2" xfId="2" applyNumberFormat="1" applyFont="1" applyFill="1" applyBorder="1"/>
    <xf numFmtId="0" fontId="11" fillId="3" borderId="3" xfId="2" applyFont="1" applyFill="1" applyBorder="1"/>
    <xf numFmtId="0" fontId="2" fillId="0" borderId="0" xfId="2" applyFont="1" applyFill="1" applyBorder="1"/>
    <xf numFmtId="3" fontId="11" fillId="0" borderId="0" xfId="2" applyNumberFormat="1" applyFont="1" applyBorder="1" applyAlignment="1">
      <alignment vertical="top"/>
    </xf>
    <xf numFmtId="0" fontId="12" fillId="0" borderId="0" xfId="0" applyFont="1" applyFill="1" applyBorder="1" applyAlignment="1">
      <alignment horizontal="left" vertical="top" wrapText="1"/>
    </xf>
    <xf numFmtId="0" fontId="13" fillId="0" borderId="0" xfId="2" applyFont="1" applyBorder="1" applyAlignment="1">
      <alignment horizontal="center"/>
    </xf>
    <xf numFmtId="3" fontId="8" fillId="0" borderId="0" xfId="2" applyNumberFormat="1" applyFont="1" applyFill="1" applyBorder="1"/>
    <xf numFmtId="3" fontId="8" fillId="2" borderId="2" xfId="2" applyNumberFormat="1" applyFont="1" applyFill="1" applyBorder="1"/>
    <xf numFmtId="165" fontId="9" fillId="0" borderId="0" xfId="1" applyNumberFormat="1" applyFont="1" applyFill="1" applyBorder="1" applyAlignment="1">
      <alignment horizontal="right" wrapText="1"/>
    </xf>
    <xf numFmtId="0" fontId="11" fillId="0" borderId="0" xfId="0" applyFont="1" applyFill="1" applyBorder="1" applyAlignment="1">
      <alignment horizontal="left" wrapText="1"/>
    </xf>
    <xf numFmtId="0" fontId="14" fillId="0" borderId="0" xfId="2" applyFont="1" applyBorder="1" applyAlignment="1">
      <alignment horizontal="center"/>
    </xf>
    <xf numFmtId="3" fontId="8" fillId="0" borderId="0" xfId="2" applyNumberFormat="1" applyFont="1" applyBorder="1"/>
    <xf numFmtId="0" fontId="8" fillId="0" borderId="0" xfId="2" applyFont="1" applyBorder="1"/>
    <xf numFmtId="0" fontId="12" fillId="0" borderId="0" xfId="2" applyFont="1" applyBorder="1"/>
    <xf numFmtId="3" fontId="11" fillId="3" borderId="4" xfId="2" applyNumberFormat="1" applyFont="1" applyFill="1" applyBorder="1"/>
    <xf numFmtId="0" fontId="11" fillId="3" borderId="5" xfId="2" applyFont="1" applyFill="1" applyBorder="1"/>
    <xf numFmtId="3" fontId="2" fillId="0" borderId="6" xfId="2" applyNumberFormat="1" applyFont="1" applyBorder="1" applyAlignment="1">
      <alignment horizontal="right"/>
    </xf>
    <xf numFmtId="0" fontId="2" fillId="0" borderId="6" xfId="2" applyFont="1" applyBorder="1"/>
    <xf numFmtId="0" fontId="15" fillId="0" borderId="0" xfId="2" applyFont="1" applyBorder="1" applyAlignment="1">
      <alignment horizontal="center"/>
    </xf>
    <xf numFmtId="0" fontId="0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6" fillId="0" borderId="0" xfId="0" applyFont="1" applyAlignment="1">
      <alignment horizontal="right"/>
    </xf>
  </cellXfs>
  <cellStyles count="4">
    <cellStyle name="Ezres" xfId="1" builtinId="3"/>
    <cellStyle name="Normál" xfId="0" builtinId="0"/>
    <cellStyle name="Normál_ktgvetés2007_végleges" xfId="2"/>
    <cellStyle name="Normál_mellékletek testületnek-véglege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elopotoczkygy/asztal/Z&#225;rsz&#225;mad&#225;s%20-2012/2012.%20&#233;vi%20&#233;ves%20%20besz&#225;mol&#24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005_2019%20.%20&#233;vi%20k&#246;lts&#233;gvet&#233;s%20m&#243;dos&#237;t&#225;s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&#233;gi%20anyagok/2013.%20&#233;vi%20k&#246;lts&#233;gvet&#233;s/2013.%20&#233;vi%20z&#225;rsz&#225;mad&#225;s/2013.%20&#233;vi%20z&#225;rsz&#225;mad&#225;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melléklet"/>
      <sheetName val="4_sz_melléklet"/>
      <sheetName val="5_sz_ melléklet"/>
      <sheetName val="6_sz_melléklet"/>
      <sheetName val="7_sz_melléklet"/>
      <sheetName val="8_sz_melléklet"/>
      <sheetName val="9_sz_melléklet"/>
      <sheetName val="10_sz_melléklet"/>
      <sheetName val="11_sz_melléklet"/>
      <sheetName val="12_sz_melléklet"/>
      <sheetName val="13_sz_melléklet"/>
      <sheetName val="14_mellékl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"/>
      <sheetName val="4_ melléklet"/>
      <sheetName val="5_melléklet"/>
      <sheetName val="kisértékű"/>
      <sheetName val="Finanszírozá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 "/>
      <sheetName val="bevételek"/>
      <sheetName val="kiadások"/>
      <sheetName val="3_sz.melléklet"/>
      <sheetName val="4.sz.melléklet"/>
      <sheetName val="5_sz_ melléklet"/>
      <sheetName val="6_sz_melléklet"/>
      <sheetName val="7_sz_melléklet"/>
      <sheetName val="9_sz_melléklet"/>
      <sheetName val="10_sz_melléklet"/>
      <sheetName val="11_sz_melléklet"/>
      <sheetName val="12_sz_mellékl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6"/>
  <sheetViews>
    <sheetView tabSelected="1" workbookViewId="0">
      <selection activeCell="A3" sqref="A3"/>
    </sheetView>
  </sheetViews>
  <sheetFormatPr defaultRowHeight="12.75" x14ac:dyDescent="0.2"/>
  <cols>
    <col min="1" max="1" width="61.7109375" style="2" customWidth="1"/>
    <col min="2" max="2" width="17" style="2" customWidth="1"/>
    <col min="3" max="3" width="3.5703125" style="1" customWidth="1"/>
    <col min="4" max="16384" width="9.140625" style="1"/>
  </cols>
  <sheetData>
    <row r="1" spans="1:2" x14ac:dyDescent="0.2">
      <c r="A1" s="48" t="s">
        <v>59</v>
      </c>
      <c r="B1" s="48"/>
    </row>
    <row r="2" spans="1:2" x14ac:dyDescent="0.2">
      <c r="A2" s="47" t="s">
        <v>58</v>
      </c>
      <c r="B2" s="46"/>
    </row>
    <row r="3" spans="1:2" x14ac:dyDescent="0.2">
      <c r="A3" s="5"/>
      <c r="B3" s="5"/>
    </row>
    <row r="4" spans="1:2" x14ac:dyDescent="0.2">
      <c r="A4" s="45" t="s">
        <v>57</v>
      </c>
      <c r="B4" s="45"/>
    </row>
    <row r="5" spans="1:2" ht="13.5" thickBot="1" x14ac:dyDescent="0.25">
      <c r="A5" s="44"/>
      <c r="B5" s="43"/>
    </row>
    <row r="6" spans="1:2" ht="13.5" thickBot="1" x14ac:dyDescent="0.25">
      <c r="A6" s="42" t="s">
        <v>56</v>
      </c>
      <c r="B6" s="41">
        <f>B10+B14+B18+B22+B31+B39+B46+B34</f>
        <v>88155533</v>
      </c>
    </row>
    <row r="7" spans="1:2" x14ac:dyDescent="0.2">
      <c r="A7" s="25"/>
      <c r="B7" s="24"/>
    </row>
    <row r="8" spans="1:2" x14ac:dyDescent="0.2">
      <c r="A8" s="26" t="s">
        <v>9</v>
      </c>
      <c r="B8" s="24"/>
    </row>
    <row r="9" spans="1:2" x14ac:dyDescent="0.2">
      <c r="A9" s="5"/>
      <c r="B9" s="21"/>
    </row>
    <row r="10" spans="1:2" x14ac:dyDescent="0.2">
      <c r="A10" s="40" t="s">
        <v>55</v>
      </c>
      <c r="B10" s="22">
        <f>SUM(B11:B12)</f>
        <v>16480790</v>
      </c>
    </row>
    <row r="11" spans="1:2" x14ac:dyDescent="0.2">
      <c r="A11" s="5" t="s">
        <v>54</v>
      </c>
      <c r="B11" s="21">
        <f>11985000+992000</f>
        <v>12977000</v>
      </c>
    </row>
    <row r="12" spans="1:2" x14ac:dyDescent="0.2">
      <c r="A12" s="5" t="s">
        <v>53</v>
      </c>
      <c r="B12" s="21">
        <f>B11*0.27</f>
        <v>3503790</v>
      </c>
    </row>
    <row r="13" spans="1:2" x14ac:dyDescent="0.2">
      <c r="A13" s="5"/>
      <c r="B13" s="21"/>
    </row>
    <row r="14" spans="1:2" x14ac:dyDescent="0.2">
      <c r="A14" s="23" t="s">
        <v>52</v>
      </c>
      <c r="B14" s="22">
        <f>B15+B16</f>
        <v>304800</v>
      </c>
    </row>
    <row r="15" spans="1:2" x14ac:dyDescent="0.2">
      <c r="A15" s="5" t="s">
        <v>50</v>
      </c>
      <c r="B15" s="21">
        <v>240000</v>
      </c>
    </row>
    <row r="16" spans="1:2" x14ac:dyDescent="0.2">
      <c r="A16" s="5" t="s">
        <v>21</v>
      </c>
      <c r="B16" s="21">
        <f>B15*0.27</f>
        <v>64800.000000000007</v>
      </c>
    </row>
    <row r="17" spans="1:2" x14ac:dyDescent="0.2">
      <c r="A17" s="5"/>
      <c r="B17" s="21"/>
    </row>
    <row r="18" spans="1:2" x14ac:dyDescent="0.2">
      <c r="A18" s="23" t="s">
        <v>51</v>
      </c>
      <c r="B18" s="22">
        <f>B19+B20</f>
        <v>152400</v>
      </c>
    </row>
    <row r="19" spans="1:2" x14ac:dyDescent="0.2">
      <c r="A19" s="5" t="s">
        <v>50</v>
      </c>
      <c r="B19" s="21">
        <v>120000</v>
      </c>
    </row>
    <row r="20" spans="1:2" x14ac:dyDescent="0.2">
      <c r="A20" s="5" t="s">
        <v>21</v>
      </c>
      <c r="B20" s="21">
        <f>B19*0.27</f>
        <v>32400.000000000004</v>
      </c>
    </row>
    <row r="21" spans="1:2" x14ac:dyDescent="0.2">
      <c r="A21" s="5"/>
      <c r="B21" s="21"/>
    </row>
    <row r="22" spans="1:2" x14ac:dyDescent="0.2">
      <c r="A22" s="23" t="s">
        <v>29</v>
      </c>
      <c r="B22" s="22">
        <f>SUBTOTAL(9,B23:B29)</f>
        <v>20134000</v>
      </c>
    </row>
    <row r="23" spans="1:2" x14ac:dyDescent="0.2">
      <c r="A23" s="5" t="s">
        <v>49</v>
      </c>
      <c r="B23" s="21">
        <v>200000</v>
      </c>
    </row>
    <row r="24" spans="1:2" x14ac:dyDescent="0.2">
      <c r="A24" s="5" t="s">
        <v>48</v>
      </c>
      <c r="B24" s="21">
        <v>3600000</v>
      </c>
    </row>
    <row r="25" spans="1:2" x14ac:dyDescent="0.2">
      <c r="A25" s="5" t="s">
        <v>47</v>
      </c>
      <c r="B25" s="21">
        <f>9300000+2400000</f>
        <v>11700000</v>
      </c>
    </row>
    <row r="26" spans="1:2" x14ac:dyDescent="0.2">
      <c r="A26" s="5" t="s">
        <v>46</v>
      </c>
      <c r="B26" s="21">
        <v>3100000</v>
      </c>
    </row>
    <row r="27" spans="1:2" x14ac:dyDescent="0.2">
      <c r="A27" s="5" t="s">
        <v>45</v>
      </c>
      <c r="B27" s="21">
        <v>350000</v>
      </c>
    </row>
    <row r="28" spans="1:2" x14ac:dyDescent="0.2">
      <c r="A28" s="5" t="s">
        <v>44</v>
      </c>
      <c r="B28" s="21">
        <v>50000</v>
      </c>
    </row>
    <row r="29" spans="1:2" x14ac:dyDescent="0.2">
      <c r="A29" s="5" t="s">
        <v>17</v>
      </c>
      <c r="B29" s="21">
        <f>(B23+B24+B27+B28)*0.27</f>
        <v>1134000</v>
      </c>
    </row>
    <row r="30" spans="1:2" x14ac:dyDescent="0.2">
      <c r="A30" s="5"/>
      <c r="B30" s="21"/>
    </row>
    <row r="31" spans="1:2" x14ac:dyDescent="0.2">
      <c r="A31" s="40" t="s">
        <v>43</v>
      </c>
      <c r="B31" s="22">
        <f>B32</f>
        <v>600000</v>
      </c>
    </row>
    <row r="32" spans="1:2" x14ac:dyDescent="0.2">
      <c r="A32" s="5" t="s">
        <v>42</v>
      </c>
      <c r="B32" s="21">
        <v>600000</v>
      </c>
    </row>
    <row r="33" spans="1:2" x14ac:dyDescent="0.2">
      <c r="A33" s="5"/>
      <c r="B33" s="21"/>
    </row>
    <row r="34" spans="1:2" x14ac:dyDescent="0.2">
      <c r="A34" s="39" t="s">
        <v>41</v>
      </c>
      <c r="B34" s="38">
        <f>B35</f>
        <v>4025000</v>
      </c>
    </row>
    <row r="35" spans="1:2" x14ac:dyDescent="0.2">
      <c r="A35" s="5" t="s">
        <v>40</v>
      </c>
      <c r="B35" s="21">
        <f>3025000+500000+500000</f>
        <v>4025000</v>
      </c>
    </row>
    <row r="36" spans="1:2" x14ac:dyDescent="0.2">
      <c r="A36" s="5"/>
      <c r="B36" s="21"/>
    </row>
    <row r="37" spans="1:2" x14ac:dyDescent="0.2">
      <c r="A37" s="37" t="s">
        <v>25</v>
      </c>
      <c r="B37" s="21"/>
    </row>
    <row r="38" spans="1:2" x14ac:dyDescent="0.2">
      <c r="A38" s="5"/>
      <c r="B38" s="21"/>
    </row>
    <row r="39" spans="1:2" ht="21.75" customHeight="1" x14ac:dyDescent="0.2">
      <c r="A39" s="31" t="s">
        <v>24</v>
      </c>
      <c r="B39" s="22">
        <f>SUM(B40:B42)</f>
        <v>11230423</v>
      </c>
    </row>
    <row r="40" spans="1:2" x14ac:dyDescent="0.2">
      <c r="A40" s="5" t="s">
        <v>39</v>
      </c>
      <c r="B40" s="21">
        <v>7000000</v>
      </c>
    </row>
    <row r="41" spans="1:2" x14ac:dyDescent="0.2">
      <c r="A41" s="5" t="s">
        <v>38</v>
      </c>
      <c r="B41" s="21">
        <f>700000+632887</f>
        <v>1332887</v>
      </c>
    </row>
    <row r="42" spans="1:2" x14ac:dyDescent="0.2">
      <c r="A42" s="10" t="s">
        <v>37</v>
      </c>
      <c r="B42" s="21">
        <f>-267840+1954240+375000+836136</f>
        <v>2897536</v>
      </c>
    </row>
    <row r="43" spans="1:2" x14ac:dyDescent="0.2">
      <c r="A43" s="10"/>
      <c r="B43" s="21"/>
    </row>
    <row r="44" spans="1:2" x14ac:dyDescent="0.2">
      <c r="A44" s="37" t="s">
        <v>36</v>
      </c>
      <c r="B44" s="21"/>
    </row>
    <row r="45" spans="1:2" x14ac:dyDescent="0.2">
      <c r="A45" s="5"/>
      <c r="B45" s="21"/>
    </row>
    <row r="46" spans="1:2" x14ac:dyDescent="0.2">
      <c r="A46" s="36" t="s">
        <v>35</v>
      </c>
      <c r="B46" s="35">
        <f>SUBTOTAL(9,B47:B51)</f>
        <v>35228120</v>
      </c>
    </row>
    <row r="47" spans="1:2" x14ac:dyDescent="0.2">
      <c r="A47" s="5" t="s">
        <v>34</v>
      </c>
      <c r="B47" s="21">
        <v>8500000</v>
      </c>
    </row>
    <row r="48" spans="1:2" x14ac:dyDescent="0.2">
      <c r="A48" s="5" t="s">
        <v>33</v>
      </c>
      <c r="B48" s="21">
        <f>15000000+2300000+1767458</f>
        <v>19067458</v>
      </c>
    </row>
    <row r="49" spans="1:2" x14ac:dyDescent="0.2">
      <c r="A49" s="5" t="s">
        <v>32</v>
      </c>
      <c r="B49" s="21">
        <v>1125000</v>
      </c>
    </row>
    <row r="50" spans="1:2" x14ac:dyDescent="0.2">
      <c r="A50" s="5" t="s">
        <v>31</v>
      </c>
      <c r="B50" s="21">
        <f>320000+200000</f>
        <v>520000</v>
      </c>
    </row>
    <row r="51" spans="1:2" x14ac:dyDescent="0.2">
      <c r="A51" s="5" t="s">
        <v>21</v>
      </c>
      <c r="B51" s="21">
        <f>5540150+475512</f>
        <v>6015662</v>
      </c>
    </row>
    <row r="52" spans="1:2" x14ac:dyDescent="0.2">
      <c r="A52" s="5"/>
      <c r="B52" s="21"/>
    </row>
    <row r="53" spans="1:2" x14ac:dyDescent="0.2">
      <c r="A53" s="5"/>
      <c r="B53" s="21"/>
    </row>
    <row r="54" spans="1:2" x14ac:dyDescent="0.2">
      <c r="A54" s="5"/>
      <c r="B54" s="21"/>
    </row>
    <row r="55" spans="1:2" x14ac:dyDescent="0.2">
      <c r="A55" s="5"/>
      <c r="B55" s="21"/>
    </row>
    <row r="56" spans="1:2" ht="13.5" thickBot="1" x14ac:dyDescent="0.25">
      <c r="A56" s="5"/>
      <c r="B56" s="21"/>
    </row>
    <row r="57" spans="1:2" ht="13.5" thickBot="1" x14ac:dyDescent="0.25">
      <c r="A57" s="28" t="s">
        <v>30</v>
      </c>
      <c r="B57" s="34">
        <f>B69+B61</f>
        <v>7922400</v>
      </c>
    </row>
    <row r="58" spans="1:2" x14ac:dyDescent="0.2">
      <c r="A58" s="25"/>
      <c r="B58" s="33"/>
    </row>
    <row r="59" spans="1:2" x14ac:dyDescent="0.2">
      <c r="A59" s="26" t="s">
        <v>9</v>
      </c>
      <c r="B59" s="24"/>
    </row>
    <row r="60" spans="1:2" x14ac:dyDescent="0.2">
      <c r="A60" s="5"/>
      <c r="B60" s="21"/>
    </row>
    <row r="61" spans="1:2" x14ac:dyDescent="0.2">
      <c r="A61" s="23" t="s">
        <v>29</v>
      </c>
      <c r="B61" s="22">
        <f>SUM(B62:B65)</f>
        <v>5232400</v>
      </c>
    </row>
    <row r="62" spans="1:2" x14ac:dyDescent="0.2">
      <c r="A62" s="5" t="s">
        <v>28</v>
      </c>
      <c r="B62" s="21">
        <v>1480000</v>
      </c>
    </row>
    <row r="63" spans="1:2" x14ac:dyDescent="0.2">
      <c r="A63" s="5" t="s">
        <v>27</v>
      </c>
      <c r="B63" s="21">
        <f>1040000+100000+100000</f>
        <v>1240000</v>
      </c>
    </row>
    <row r="64" spans="1:2" x14ac:dyDescent="0.2">
      <c r="A64" s="5" t="s">
        <v>26</v>
      </c>
      <c r="B64" s="21">
        <f>1500000-100000</f>
        <v>1400000</v>
      </c>
    </row>
    <row r="65" spans="1:2" x14ac:dyDescent="0.2">
      <c r="A65" s="5" t="s">
        <v>17</v>
      </c>
      <c r="B65" s="21">
        <f>B63*0.27+B64*0.27+B62*0.27</f>
        <v>1112400</v>
      </c>
    </row>
    <row r="66" spans="1:2" x14ac:dyDescent="0.2">
      <c r="A66" s="5"/>
      <c r="B66" s="21"/>
    </row>
    <row r="67" spans="1:2" x14ac:dyDescent="0.2">
      <c r="A67" s="32" t="s">
        <v>25</v>
      </c>
      <c r="B67" s="21"/>
    </row>
    <row r="68" spans="1:2" x14ac:dyDescent="0.2">
      <c r="A68" s="5"/>
      <c r="B68" s="21"/>
    </row>
    <row r="69" spans="1:2" ht="21" x14ac:dyDescent="0.2">
      <c r="A69" s="31" t="s">
        <v>24</v>
      </c>
      <c r="B69" s="30">
        <f>SUM(B70:B72)</f>
        <v>2690000</v>
      </c>
    </row>
    <row r="70" spans="1:2" x14ac:dyDescent="0.2">
      <c r="A70" s="5" t="s">
        <v>23</v>
      </c>
      <c r="B70" s="21">
        <v>150000</v>
      </c>
    </row>
    <row r="71" spans="1:2" x14ac:dyDescent="0.2">
      <c r="A71" s="29" t="s">
        <v>22</v>
      </c>
      <c r="B71" s="21">
        <f>2100000-100000</f>
        <v>2000000</v>
      </c>
    </row>
    <row r="72" spans="1:2" x14ac:dyDescent="0.2">
      <c r="A72" s="5" t="s">
        <v>21</v>
      </c>
      <c r="B72" s="21">
        <f>(B71)*0.27</f>
        <v>540000</v>
      </c>
    </row>
    <row r="73" spans="1:2" ht="13.5" thickBot="1" x14ac:dyDescent="0.25">
      <c r="A73" s="5"/>
      <c r="B73" s="21"/>
    </row>
    <row r="74" spans="1:2" ht="13.5" thickBot="1" x14ac:dyDescent="0.25">
      <c r="A74" s="28" t="s">
        <v>20</v>
      </c>
      <c r="B74" s="27">
        <f>B78+B87+B82</f>
        <v>18230320</v>
      </c>
    </row>
    <row r="75" spans="1:2" x14ac:dyDescent="0.2">
      <c r="A75" s="25"/>
      <c r="B75" s="24"/>
    </row>
    <row r="76" spans="1:2" x14ac:dyDescent="0.2">
      <c r="A76" s="26" t="s">
        <v>9</v>
      </c>
      <c r="B76" s="24"/>
    </row>
    <row r="77" spans="1:2" x14ac:dyDescent="0.2">
      <c r="A77" s="25"/>
      <c r="B77" s="24"/>
    </row>
    <row r="78" spans="1:2" x14ac:dyDescent="0.2">
      <c r="A78" s="23" t="s">
        <v>19</v>
      </c>
      <c r="B78" s="22">
        <f>SUM(B79:B80)</f>
        <v>2667000</v>
      </c>
    </row>
    <row r="79" spans="1:2" x14ac:dyDescent="0.2">
      <c r="A79" s="5" t="s">
        <v>18</v>
      </c>
      <c r="B79" s="21">
        <f>2100000</f>
        <v>2100000</v>
      </c>
    </row>
    <row r="80" spans="1:2" x14ac:dyDescent="0.2">
      <c r="A80" s="5" t="s">
        <v>17</v>
      </c>
      <c r="B80" s="21">
        <f>(B79)*0.27</f>
        <v>567000</v>
      </c>
    </row>
    <row r="81" spans="1:2" x14ac:dyDescent="0.2">
      <c r="A81" s="5"/>
      <c r="B81" s="21"/>
    </row>
    <row r="82" spans="1:2" x14ac:dyDescent="0.2">
      <c r="A82" s="23" t="s">
        <v>16</v>
      </c>
      <c r="B82" s="22">
        <f>SUM(B83:B85)</f>
        <v>15135330</v>
      </c>
    </row>
    <row r="83" spans="1:2" x14ac:dyDescent="0.2">
      <c r="A83" s="5" t="s">
        <v>15</v>
      </c>
      <c r="B83" s="21">
        <v>10579000</v>
      </c>
    </row>
    <row r="84" spans="1:2" x14ac:dyDescent="0.2">
      <c r="A84" s="5" t="s">
        <v>14</v>
      </c>
      <c r="B84" s="21">
        <f>B83*0.27</f>
        <v>2856330</v>
      </c>
    </row>
    <row r="85" spans="1:2" x14ac:dyDescent="0.2">
      <c r="A85" s="5" t="s">
        <v>13</v>
      </c>
      <c r="B85" s="21">
        <v>1700000</v>
      </c>
    </row>
    <row r="86" spans="1:2" x14ac:dyDescent="0.2">
      <c r="A86" s="5"/>
      <c r="B86" s="21"/>
    </row>
    <row r="87" spans="1:2" x14ac:dyDescent="0.2">
      <c r="A87" s="23" t="s">
        <v>12</v>
      </c>
      <c r="B87" s="22">
        <f>B88+B89</f>
        <v>427990</v>
      </c>
    </row>
    <row r="88" spans="1:2" x14ac:dyDescent="0.2">
      <c r="A88" s="5" t="s">
        <v>11</v>
      </c>
      <c r="B88" s="21">
        <v>337000</v>
      </c>
    </row>
    <row r="89" spans="1:2" x14ac:dyDescent="0.2">
      <c r="A89" s="5" t="s">
        <v>1</v>
      </c>
      <c r="B89" s="21">
        <f>B88*0.27</f>
        <v>90990</v>
      </c>
    </row>
    <row r="91" spans="1:2" x14ac:dyDescent="0.2">
      <c r="A91" s="20" t="s">
        <v>10</v>
      </c>
      <c r="B91" s="19">
        <f>B95+B100+B103</f>
        <v>18307300</v>
      </c>
    </row>
    <row r="92" spans="1:2" ht="8.25" customHeight="1" x14ac:dyDescent="0.2">
      <c r="A92" s="18"/>
      <c r="B92" s="17"/>
    </row>
    <row r="93" spans="1:2" x14ac:dyDescent="0.2">
      <c r="A93" s="16" t="s">
        <v>9</v>
      </c>
      <c r="B93" s="16"/>
    </row>
    <row r="94" spans="1:2" x14ac:dyDescent="0.2">
      <c r="A94" s="15"/>
      <c r="B94" s="15"/>
    </row>
    <row r="95" spans="1:2" x14ac:dyDescent="0.2">
      <c r="A95" s="8" t="s">
        <v>8</v>
      </c>
      <c r="B95" s="14">
        <f>B97+B98+B96</f>
        <v>12598400</v>
      </c>
    </row>
    <row r="96" spans="1:2" x14ac:dyDescent="0.2">
      <c r="A96" s="12" t="s">
        <v>7</v>
      </c>
      <c r="B96" s="13">
        <v>396000</v>
      </c>
    </row>
    <row r="97" spans="1:3" x14ac:dyDescent="0.2">
      <c r="A97" s="12" t="s">
        <v>6</v>
      </c>
      <c r="B97" s="11">
        <v>9524000</v>
      </c>
    </row>
    <row r="98" spans="1:3" x14ac:dyDescent="0.2">
      <c r="A98" s="5" t="s">
        <v>1</v>
      </c>
      <c r="B98" s="9">
        <f>(B97+B96)*0.27</f>
        <v>2678400</v>
      </c>
    </row>
    <row r="99" spans="1:3" x14ac:dyDescent="0.2">
      <c r="A99" s="5"/>
      <c r="B99" s="9"/>
    </row>
    <row r="100" spans="1:3" x14ac:dyDescent="0.2">
      <c r="A100" s="8" t="s">
        <v>5</v>
      </c>
      <c r="B100" s="7">
        <f>B101</f>
        <v>5620000</v>
      </c>
    </row>
    <row r="101" spans="1:3" x14ac:dyDescent="0.2">
      <c r="A101" s="10" t="s">
        <v>4</v>
      </c>
      <c r="B101" s="9">
        <f>5600000+20000</f>
        <v>5620000</v>
      </c>
    </row>
    <row r="102" spans="1:3" x14ac:dyDescent="0.2">
      <c r="A102" s="10"/>
      <c r="B102" s="9"/>
    </row>
    <row r="103" spans="1:3" x14ac:dyDescent="0.2">
      <c r="A103" s="8" t="s">
        <v>3</v>
      </c>
      <c r="B103" s="7">
        <f>SUM(B104:B105)</f>
        <v>88900</v>
      </c>
    </row>
    <row r="104" spans="1:3" x14ac:dyDescent="0.2">
      <c r="A104" s="6" t="s">
        <v>2</v>
      </c>
      <c r="B104" s="4">
        <v>70000</v>
      </c>
    </row>
    <row r="105" spans="1:3" x14ac:dyDescent="0.2">
      <c r="A105" s="5" t="s">
        <v>1</v>
      </c>
      <c r="B105" s="4">
        <f>B104*0.27</f>
        <v>18900</v>
      </c>
      <c r="C105" s="1" t="s">
        <v>0</v>
      </c>
    </row>
    <row r="106" spans="1:3" x14ac:dyDescent="0.2">
      <c r="B106" s="3"/>
    </row>
  </sheetData>
  <mergeCells count="3">
    <mergeCell ref="A4:B4"/>
    <mergeCell ref="A1:B1"/>
    <mergeCell ref="A2:B2"/>
  </mergeCells>
  <printOptions gridLines="1"/>
  <pageMargins left="0.74791666666666667" right="0.74791666666666667" top="0.98402777777777783" bottom="0.98402777777777783" header="0.51180555555555562" footer="0.51180555555555562"/>
  <pageSetup paperSize="9" firstPageNumber="0" orientation="portrait" r:id="rId1"/>
  <headerFooter alignWithMargins="0">
    <oddFooter>&amp;C&amp;P.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3_melléklet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Szaboné G. Ilona</dc:creator>
  <cp:lastModifiedBy>Szaboné G. Ilona</cp:lastModifiedBy>
  <dcterms:created xsi:type="dcterms:W3CDTF">2020-02-05T11:47:40Z</dcterms:created>
  <dcterms:modified xsi:type="dcterms:W3CDTF">2020-02-05T11:47:49Z</dcterms:modified>
</cp:coreProperties>
</file>