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. Hivatal\07. Márokföld\02. Rendeletek\2019\"/>
    </mc:Choice>
  </mc:AlternateContent>
  <xr:revisionPtr revIDLastSave="0" documentId="13_ncr:1_{2FD8AA52-6917-4E04-B369-D71359D5C50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. Mérlegszerű" sheetId="10" r:id="rId1"/>
    <sheet name="2,a Elemi bevételek" sheetId="1" r:id="rId2"/>
    <sheet name="2,b Elemi kiadások" sheetId="2" r:id="rId3"/>
    <sheet name="3. Állami tám." sheetId="11" r:id="rId4"/>
    <sheet name="4,a Műk. mérleg" sheetId="8" r:id="rId5"/>
    <sheet name="4,b Beruh. mérleg" sheetId="9" r:id="rId6"/>
    <sheet name="5. Likviditási terv" sheetId="19" r:id="rId7"/>
    <sheet name="6. Közvetett támogatás" sheetId="25" state="hidden" r:id="rId8"/>
    <sheet name="7. Többéves döntések" sheetId="24" r:id="rId9"/>
    <sheet name="8. Adósságot kel. ügyletek" sheetId="21" state="hidden" r:id="rId10"/>
    <sheet name="9. Felhalmozás" sheetId="26" r:id="rId11"/>
    <sheet name="10. Tartalékok" sheetId="27" state="hidden" r:id="rId12"/>
    <sheet name="11. Projekt" sheetId="28" state="hidden" r:id="rId13"/>
    <sheet name="12. Lakosságnak juttatott tám." sheetId="29" r:id="rId14"/>
  </sheets>
  <definedNames>
    <definedName name="_xlnm.Print_Area" localSheetId="0">'1. Mérlegszerű'!$A$1:$L$42</definedName>
    <definedName name="_xlnm.Print_Area" localSheetId="1">'2,a Elemi bevételek'!$A$1:$I$52</definedName>
    <definedName name="_xlnm.Print_Area" localSheetId="2">'2,b Elemi kiadások'!$A$1:$I$73</definedName>
    <definedName name="_xlnm.Print_Area" localSheetId="3">'3. Állami tám.'!$A$1:$J$50</definedName>
    <definedName name="_xlnm.Print_Area" localSheetId="6">'5. Likviditási terv'!$A$1:$O$25</definedName>
    <definedName name="_xlnm.Print_Area" localSheetId="10">'9. Felhalmozás'!$C$1:$L$20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0" i="11" l="1"/>
  <c r="F50" i="11"/>
  <c r="G50" i="11"/>
  <c r="I28" i="8" l="1"/>
  <c r="I16" i="8"/>
  <c r="I29" i="8" s="1"/>
  <c r="D31" i="8" s="1"/>
  <c r="D28" i="8"/>
  <c r="D17" i="8"/>
  <c r="D16" i="8"/>
  <c r="J28" i="9"/>
  <c r="J15" i="9"/>
  <c r="D28" i="9"/>
  <c r="D29" i="9" s="1"/>
  <c r="E28" i="9"/>
  <c r="F28" i="9"/>
  <c r="D15" i="9"/>
  <c r="E15" i="9"/>
  <c r="E29" i="9" s="1"/>
  <c r="F15" i="9"/>
  <c r="F29" i="9" s="1"/>
  <c r="D15" i="29"/>
  <c r="D16" i="29" s="1"/>
  <c r="D11" i="29"/>
  <c r="J20" i="26"/>
  <c r="K20" i="26"/>
  <c r="L20" i="26"/>
  <c r="E20" i="26"/>
  <c r="D64" i="2"/>
  <c r="D47" i="2"/>
  <c r="D23" i="2"/>
  <c r="D9" i="2"/>
  <c r="D63" i="2" s="1"/>
  <c r="D68" i="2" s="1"/>
  <c r="D29" i="1"/>
  <c r="D21" i="1"/>
  <c r="D48" i="1"/>
  <c r="D9" i="1"/>
  <c r="K36" i="10"/>
  <c r="K29" i="10"/>
  <c r="K38" i="10" s="1"/>
  <c r="K15" i="10"/>
  <c r="K19" i="10" s="1"/>
  <c r="E36" i="10"/>
  <c r="E29" i="10"/>
  <c r="E38" i="10" s="1"/>
  <c r="E15" i="10"/>
  <c r="E19" i="10" s="1"/>
  <c r="I31" i="8" l="1"/>
  <c r="E40" i="10"/>
  <c r="D29" i="8"/>
  <c r="D47" i="1"/>
  <c r="D52" i="1" s="1"/>
  <c r="D30" i="8"/>
  <c r="I30" i="8"/>
  <c r="E30" i="9"/>
  <c r="E31" i="9" s="1"/>
  <c r="J29" i="9"/>
  <c r="J30" i="9"/>
  <c r="K40" i="10"/>
  <c r="F29" i="1"/>
  <c r="J28" i="8"/>
  <c r="K28" i="8"/>
  <c r="J16" i="8"/>
  <c r="K16" i="8"/>
  <c r="E17" i="8"/>
  <c r="E28" i="8" s="1"/>
  <c r="F17" i="8"/>
  <c r="F28" i="8" s="1"/>
  <c r="E16" i="8"/>
  <c r="F16" i="8"/>
  <c r="K28" i="9"/>
  <c r="K15" i="9"/>
  <c r="F30" i="9" s="1"/>
  <c r="F31" i="9" s="1"/>
  <c r="I28" i="9"/>
  <c r="I15" i="9"/>
  <c r="D30" i="9" s="1"/>
  <c r="D31" i="9" s="1"/>
  <c r="E30" i="8" l="1"/>
  <c r="F30" i="8"/>
  <c r="I30" i="9"/>
  <c r="J29" i="8"/>
  <c r="E31" i="8" s="1"/>
  <c r="K29" i="8"/>
  <c r="F31" i="8" s="1"/>
  <c r="E29" i="8"/>
  <c r="F29" i="8"/>
  <c r="K30" i="8"/>
  <c r="J30" i="8"/>
  <c r="K31" i="8"/>
  <c r="K29" i="9"/>
  <c r="I29" i="9"/>
  <c r="F20" i="26"/>
  <c r="G20" i="26"/>
  <c r="J31" i="8" l="1"/>
  <c r="C11" i="29"/>
  <c r="E11" i="29"/>
  <c r="F11" i="29"/>
  <c r="C15" i="29"/>
  <c r="E15" i="29"/>
  <c r="F15" i="29"/>
  <c r="C11" i="28"/>
  <c r="D11" i="28"/>
  <c r="E11" i="28"/>
  <c r="F11" i="28"/>
  <c r="G11" i="28"/>
  <c r="H11" i="28"/>
  <c r="I11" i="28"/>
  <c r="J11" i="28"/>
  <c r="H9" i="2"/>
  <c r="I9" i="2"/>
  <c r="I23" i="2"/>
  <c r="I47" i="2"/>
  <c r="I64" i="2"/>
  <c r="H23" i="2"/>
  <c r="H47" i="2"/>
  <c r="H64" i="2"/>
  <c r="G9" i="2"/>
  <c r="G23" i="2"/>
  <c r="G64" i="2"/>
  <c r="H9" i="1"/>
  <c r="I9" i="1"/>
  <c r="I29" i="1"/>
  <c r="I21" i="1"/>
  <c r="H48" i="1"/>
  <c r="I48" i="1"/>
  <c r="H29" i="1"/>
  <c r="H21" i="1"/>
  <c r="G9" i="1"/>
  <c r="G21" i="1"/>
  <c r="G29" i="1"/>
  <c r="G48" i="1"/>
  <c r="O18" i="19"/>
  <c r="E47" i="2"/>
  <c r="F47" i="2"/>
  <c r="C32" i="25"/>
  <c r="J40" i="11"/>
  <c r="J39" i="11"/>
  <c r="H28" i="11"/>
  <c r="I28" i="11"/>
  <c r="J28" i="11"/>
  <c r="J9" i="11"/>
  <c r="O7" i="19"/>
  <c r="O8" i="19"/>
  <c r="O9" i="19"/>
  <c r="O10" i="19"/>
  <c r="O11" i="19"/>
  <c r="O12" i="19"/>
  <c r="O13" i="19"/>
  <c r="C29" i="1"/>
  <c r="E29" i="1"/>
  <c r="D29" i="10"/>
  <c r="F29" i="10"/>
  <c r="E64" i="2"/>
  <c r="F64" i="2"/>
  <c r="E23" i="2"/>
  <c r="F23" i="2"/>
  <c r="E9" i="2"/>
  <c r="F9" i="2"/>
  <c r="E48" i="1"/>
  <c r="F48" i="1"/>
  <c r="E21" i="1"/>
  <c r="F21" i="1"/>
  <c r="E9" i="1"/>
  <c r="F9" i="1"/>
  <c r="J36" i="10"/>
  <c r="L36" i="10"/>
  <c r="J29" i="10"/>
  <c r="L29" i="10"/>
  <c r="J15" i="10"/>
  <c r="J19" i="10" s="1"/>
  <c r="L15" i="10"/>
  <c r="L19" i="10" s="1"/>
  <c r="D36" i="10"/>
  <c r="D38" i="10" s="1"/>
  <c r="F36" i="10"/>
  <c r="F38" i="10" s="1"/>
  <c r="D15" i="10"/>
  <c r="D19" i="10" s="1"/>
  <c r="F15" i="10"/>
  <c r="F19" i="10" s="1"/>
  <c r="D13" i="27"/>
  <c r="I20" i="26"/>
  <c r="D20" i="26"/>
  <c r="E13" i="24"/>
  <c r="G13" i="24"/>
  <c r="G16" i="24" s="1"/>
  <c r="D28" i="11"/>
  <c r="C47" i="2"/>
  <c r="D40" i="11"/>
  <c r="C64" i="2"/>
  <c r="I36" i="10"/>
  <c r="C21" i="1"/>
  <c r="I29" i="10"/>
  <c r="C29" i="10"/>
  <c r="I15" i="10"/>
  <c r="I19" i="10" s="1"/>
  <c r="C15" i="10"/>
  <c r="C19" i="10" s="1"/>
  <c r="E24" i="19"/>
  <c r="F24" i="19"/>
  <c r="G24" i="19"/>
  <c r="I24" i="19"/>
  <c r="J24" i="19"/>
  <c r="K24" i="19"/>
  <c r="L24" i="19"/>
  <c r="N24" i="19"/>
  <c r="D24" i="19"/>
  <c r="F37" i="21"/>
  <c r="D32" i="25"/>
  <c r="E13" i="21"/>
  <c r="H15" i="24"/>
  <c r="F20" i="21"/>
  <c r="F21" i="21"/>
  <c r="F25" i="21" s="1"/>
  <c r="F22" i="21"/>
  <c r="F23" i="21"/>
  <c r="F24" i="21"/>
  <c r="C25" i="21"/>
  <c r="D25" i="21"/>
  <c r="E25" i="21"/>
  <c r="M14" i="19"/>
  <c r="M24" i="19"/>
  <c r="C14" i="19"/>
  <c r="H24" i="19"/>
  <c r="D14" i="19"/>
  <c r="E14" i="19"/>
  <c r="F14" i="19"/>
  <c r="G14" i="19"/>
  <c r="H14" i="19"/>
  <c r="I14" i="19"/>
  <c r="J14" i="19"/>
  <c r="K14" i="19"/>
  <c r="L14" i="19"/>
  <c r="N14" i="19"/>
  <c r="O16" i="19"/>
  <c r="O21" i="19"/>
  <c r="O23" i="19"/>
  <c r="O17" i="19"/>
  <c r="O19" i="19"/>
  <c r="O20" i="19"/>
  <c r="O22" i="19"/>
  <c r="C24" i="19"/>
  <c r="D39" i="11"/>
  <c r="J36" i="11"/>
  <c r="D9" i="11"/>
  <c r="D36" i="11"/>
  <c r="C36" i="10"/>
  <c r="H15" i="9"/>
  <c r="K30" i="9" s="1"/>
  <c r="C15" i="9"/>
  <c r="C48" i="1"/>
  <c r="C23" i="2"/>
  <c r="C9" i="2"/>
  <c r="C16" i="8"/>
  <c r="H16" i="8"/>
  <c r="C17" i="8"/>
  <c r="C22" i="8"/>
  <c r="C28" i="8" s="1"/>
  <c r="H28" i="8"/>
  <c r="C16" i="9"/>
  <c r="C22" i="9"/>
  <c r="H28" i="9"/>
  <c r="C9" i="1"/>
  <c r="H14" i="24"/>
  <c r="D16" i="24"/>
  <c r="H11" i="24"/>
  <c r="E16" i="24"/>
  <c r="H12" i="24"/>
  <c r="H30" i="8" l="1"/>
  <c r="I63" i="2"/>
  <c r="I68" i="2" s="1"/>
  <c r="J43" i="11"/>
  <c r="J45" i="11" s="1"/>
  <c r="J50" i="11" s="1"/>
  <c r="F63" i="2"/>
  <c r="F68" i="2" s="1"/>
  <c r="I47" i="1"/>
  <c r="I52" i="1" s="1"/>
  <c r="F47" i="1"/>
  <c r="J38" i="10"/>
  <c r="J40" i="10" s="1"/>
  <c r="I38" i="10"/>
  <c r="I40" i="10" s="1"/>
  <c r="E47" i="1"/>
  <c r="E52" i="1" s="1"/>
  <c r="E63" i="2"/>
  <c r="E68" i="2" s="1"/>
  <c r="C63" i="2"/>
  <c r="C68" i="2" s="1"/>
  <c r="C28" i="9"/>
  <c r="C29" i="9" s="1"/>
  <c r="G63" i="2"/>
  <c r="G68" i="2" s="1"/>
  <c r="H63" i="2"/>
  <c r="H29" i="8"/>
  <c r="H31" i="8" s="1"/>
  <c r="F40" i="10"/>
  <c r="H13" i="24"/>
  <c r="H16" i="24" s="1"/>
  <c r="H29" i="9"/>
  <c r="O14" i="19"/>
  <c r="C38" i="10"/>
  <c r="D43" i="11"/>
  <c r="D45" i="11" s="1"/>
  <c r="D50" i="11" s="1"/>
  <c r="H68" i="2"/>
  <c r="C25" i="19"/>
  <c r="D6" i="19" s="1"/>
  <c r="D25" i="19" s="1"/>
  <c r="E6" i="19" s="1"/>
  <c r="E25" i="19" s="1"/>
  <c r="F6" i="19" s="1"/>
  <c r="F25" i="19" s="1"/>
  <c r="G6" i="19" s="1"/>
  <c r="G25" i="19" s="1"/>
  <c r="H6" i="19" s="1"/>
  <c r="H25" i="19" s="1"/>
  <c r="I6" i="19" s="1"/>
  <c r="I25" i="19" s="1"/>
  <c r="J6" i="19" s="1"/>
  <c r="J25" i="19" s="1"/>
  <c r="K6" i="19" s="1"/>
  <c r="K25" i="19" s="1"/>
  <c r="L6" i="19" s="1"/>
  <c r="L25" i="19" s="1"/>
  <c r="M6" i="19" s="1"/>
  <c r="M25" i="19" s="1"/>
  <c r="N6" i="19" s="1"/>
  <c r="N25" i="19" s="1"/>
  <c r="O24" i="19"/>
  <c r="H47" i="1"/>
  <c r="H52" i="1" s="1"/>
  <c r="C47" i="1"/>
  <c r="C52" i="1" s="1"/>
  <c r="H30" i="9"/>
  <c r="D40" i="10"/>
  <c r="L38" i="10"/>
  <c r="L40" i="10" s="1"/>
  <c r="F52" i="1"/>
  <c r="G47" i="1"/>
  <c r="G52" i="1" s="1"/>
  <c r="E16" i="29"/>
  <c r="C16" i="29"/>
  <c r="F16" i="29"/>
  <c r="C31" i="8"/>
  <c r="C40" i="10"/>
  <c r="C29" i="8"/>
  <c r="C30" i="8"/>
  <c r="C30" i="9"/>
  <c r="C31" i="9" l="1"/>
</calcChain>
</file>

<file path=xl/sharedStrings.xml><?xml version="1.0" encoding="utf-8"?>
<sst xmlns="http://schemas.openxmlformats.org/spreadsheetml/2006/main" count="1162" uniqueCount="627">
  <si>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</si>
  <si>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</si>
  <si>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</si>
  <si>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</si>
  <si>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</si>
  <si>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</si>
  <si>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</si>
  <si>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</si>
  <si>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</si>
  <si>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</si>
  <si>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</si>
  <si>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</si>
  <si>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</si>
  <si>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</si>
  <si>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</si>
  <si>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</si>
  <si>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</si>
  <si>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</si>
  <si>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</si>
  <si>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</si>
  <si>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</si>
  <si>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</si>
  <si>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</si>
  <si>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</si>
  <si>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</si>
  <si>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</si>
  <si>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</si>
  <si>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</si>
  <si>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</si>
  <si>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</si>
  <si>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</si>
  <si>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</si>
  <si>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</si>
  <si>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</si>
  <si>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</si>
  <si>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</si>
  <si>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</si>
  <si>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</si>
  <si>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</si>
  <si>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</si>
  <si>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</si>
  <si>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</si>
  <si>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</si>
  <si>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</si>
  <si>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</si>
  <si>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</si>
  <si>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</si>
  <si>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</si>
  <si>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</si>
  <si>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</si>
  <si>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</si>
  <si>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</si>
  <si>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</si>
  <si>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</si>
  <si>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</si>
  <si>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</si>
  <si>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</si>
  <si>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</si>
  <si>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</si>
  <si>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</si>
  <si>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</si>
  <si>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</si>
  <si>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</si>
  <si>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</si>
  <si>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</si>
  <si>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</si>
  <si>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</si>
  <si>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</si>
  <si>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</si>
  <si>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</si>
  <si>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</si>
  <si>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</si>
  <si>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</si>
  <si>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</si>
  <si>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</si>
  <si>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</si>
  <si>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</si>
  <si>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</si>
  <si>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</si>
  <si>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</si>
  <si>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</si>
  <si>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</si>
  <si>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</si>
  <si>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</si>
  <si>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</si>
  <si>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</si>
  <si>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</si>
  <si>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</si>
  <si>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</si>
  <si>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</si>
  <si>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</si>
  <si>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</si>
  <si>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</si>
  <si>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</si>
  <si>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</si>
  <si>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</si>
  <si>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</si>
  <si>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</si>
  <si>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</si>
  <si>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</si>
  <si>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</si>
  <si>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</si>
  <si>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</si>
  <si>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</si>
  <si>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</si>
  <si>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</si>
  <si>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</si>
  <si>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</si>
  <si>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</si>
  <si>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</si>
  <si>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</si>
  <si>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</si>
  <si>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</si>
  <si>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</si>
  <si>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</si>
  <si>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</si>
  <si>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</si>
  <si>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</si>
  <si>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</si>
  <si>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</si>
  <si>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</si>
  <si>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</si>
  <si>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</si>
  <si>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</si>
  <si>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</si>
  <si>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</si>
  <si>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</si>
  <si>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</si>
  <si>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</si>
  <si>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</si>
  <si>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</si>
  <si>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</si>
  <si>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</si>
  <si>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</si>
  <si>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</si>
  <si>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</si>
  <si>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</si>
  <si>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</si>
  <si>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</si>
  <si>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</si>
  <si>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</si>
  <si>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</si>
  <si>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</si>
  <si>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</si>
  <si>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</si>
  <si>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</si>
  <si>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</si>
  <si>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</si>
  <si>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</si>
  <si>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</si>
  <si>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</si>
  <si>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</si>
  <si>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</si>
  <si>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</si>
  <si>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</si>
  <si>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</si>
  <si>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</si>
  <si>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</si>
  <si>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</si>
  <si>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</si>
  <si>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</si>
  <si>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</si>
  <si>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</si>
  <si>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</si>
  <si>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</si>
  <si>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</si>
  <si>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</si>
  <si>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</si>
  <si>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</si>
  <si>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</si>
  <si>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</si>
  <si>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</si>
  <si>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</si>
  <si>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</si>
  <si>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</si>
  <si>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</si>
  <si>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</si>
  <si>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</si>
  <si>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</si>
  <si>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</si>
  <si>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</si>
  <si>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</si>
  <si>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</si>
  <si>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</si>
  <si>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</si>
  <si>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</si>
  <si>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</si>
  <si>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</si>
  <si>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</si>
  <si>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</si>
  <si>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</si>
  <si>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</si>
  <si>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</si>
  <si>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</si>
  <si>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</si>
  <si>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</si>
  <si>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</si>
  <si>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</si>
  <si>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</si>
  <si>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</si>
  <si>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</si>
  <si>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</si>
  <si>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</si>
  <si>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</si>
  <si>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</si>
  <si>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</si>
  <si>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</si>
  <si>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</si>
  <si>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</si>
  <si>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</si>
  <si>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</si>
  <si>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</si>
  <si>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</si>
  <si>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</si>
  <si>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</si>
  <si>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</si>
  <si>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</si>
  <si>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</si>
  <si>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</si>
  <si>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</si>
  <si>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</si>
  <si>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</si>
  <si>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</si>
  <si>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</si>
  <si>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</si>
  <si>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</si>
  <si>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</si>
  <si>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</si>
  <si>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</si>
  <si>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</si>
  <si>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</si>
  <si>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</si>
  <si>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</si>
  <si>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</si>
  <si>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</si>
  <si>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</si>
  <si>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</si>
  <si>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</si>
  <si>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</si>
  <si>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</si>
  <si>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</si>
  <si>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</si>
  <si>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</si>
  <si>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</si>
  <si>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</si>
  <si>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</si>
  <si>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</si>
  <si>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</si>
  <si>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</si>
  <si>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</si>
  <si>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</si>
  <si>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</si>
  <si>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</si>
  <si>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</si>
  <si>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</si>
  <si>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</si>
  <si>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</si>
  <si>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</si>
  <si>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</si>
  <si>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</si>
  <si>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</si>
  <si>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</si>
  <si>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</si>
  <si>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</si>
  <si>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</si>
  <si>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</si>
  <si>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</si>
  <si>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</si>
  <si>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</si>
  <si>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</si>
  <si>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</si>
  <si>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</si>
  <si>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</si>
  <si>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</si>
  <si>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</si>
  <si>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</si>
  <si>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</si>
  <si>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</si>
  <si>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</si>
  <si>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</si>
  <si>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</si>
  <si>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</si>
  <si>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</si>
  <si>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</si>
  <si>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</si>
  <si>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</si>
  <si>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</si>
  <si>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</si>
  <si>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</si>
  <si>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</si>
  <si>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</si>
  <si>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</si>
  <si>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</si>
  <si>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</si>
  <si>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</si>
  <si>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</si>
  <si>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</si>
  <si>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</si>
  <si>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</si>
  <si>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</si>
  <si>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</si>
  <si>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</si>
  <si>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</si>
  <si>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</si>
  <si>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</si>
  <si>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</si>
  <si>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</si>
  <si>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</si>
  <si>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</si>
  <si>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</si>
  <si>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</si>
  <si>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</si>
  <si>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</si>
  <si>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</si>
  <si>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</si>
  <si>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</si>
  <si>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</si>
  <si>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</si>
  <si>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</si>
  <si>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</si>
  <si>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</si>
  <si>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</si>
  <si>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</si>
  <si>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</si>
  <si>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</si>
  <si>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</si>
  <si>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</si>
  <si>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</si>
  <si>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</si>
  <si>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</si>
  <si>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</si>
  <si>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</si>
  <si>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</si>
  <si>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</si>
  <si>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</si>
  <si>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</si>
  <si>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</si>
  <si>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</si>
  <si>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</si>
  <si>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</si>
  <si>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</si>
  <si>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</si>
  <si>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</si>
  <si>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</si>
  <si>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</si>
  <si>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</si>
  <si>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</si>
  <si>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</si>
  <si>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</si>
  <si>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</si>
  <si>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</si>
  <si>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</si>
  <si>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</si>
  <si>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</si>
  <si>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</si>
  <si>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</si>
  <si>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</si>
  <si>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</si>
  <si>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</si>
  <si>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</si>
  <si>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</si>
  <si>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</si>
  <si>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</si>
  <si>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</si>
  <si>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</si>
  <si>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</si>
  <si>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</si>
  <si>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</si>
  <si>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</si>
  <si>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</si>
  <si>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</si>
  <si>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</si>
  <si>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</si>
  <si>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</si>
  <si>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</si>
  <si>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</si>
  <si>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</si>
  <si>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</si>
  <si>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</si>
  <si>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</si>
  <si>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</si>
  <si>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</si>
  <si>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</si>
  <si>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</si>
  <si>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</si>
  <si>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</si>
  <si>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</si>
  <si>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</si>
  <si>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</si>
  <si>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</si>
  <si>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</si>
  <si>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</si>
  <si>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</si>
  <si>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</si>
  <si>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</si>
  <si>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</si>
  <si>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</si>
  <si>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</si>
  <si>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</si>
  <si>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</si>
  <si>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</si>
  <si>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</si>
  <si>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</si>
  <si>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</si>
  <si>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</si>
  <si>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</si>
  <si>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</si>
  <si>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</si>
  <si>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</si>
  <si>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</si>
  <si>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</si>
  <si>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</si>
  <si>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</si>
  <si>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</si>
  <si>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</si>
  <si>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</si>
  <si>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</si>
  <si>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</si>
  <si>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</si>
  <si>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</si>
  <si>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</si>
  <si>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</si>
  <si>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</si>
  <si>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</si>
  <si>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</si>
  <si>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</si>
  <si>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</si>
  <si>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</si>
  <si>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</si>
  <si>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</si>
  <si>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</si>
  <si>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</si>
  <si>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</si>
  <si>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</si>
  <si>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</si>
  <si>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</si>
  <si>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</si>
  <si>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</si>
  <si>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</si>
  <si>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</si>
  <si>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</si>
  <si>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</si>
  <si>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</si>
  <si>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</si>
  <si>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</si>
  <si>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</si>
  <si>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</si>
  <si>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</si>
  <si>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</si>
  <si>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</si>
  <si>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</si>
  <si>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</si>
  <si>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</si>
  <si>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</si>
  <si>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</si>
  <si>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</si>
  <si>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</si>
  <si>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</si>
  <si>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</si>
  <si>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</si>
  <si>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</si>
  <si>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</si>
  <si>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</si>
  <si>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</si>
  <si>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</si>
  <si>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</si>
  <si>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</si>
  <si>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</si>
  <si>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</si>
  <si>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</si>
  <si>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</si>
  <si>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</si>
  <si>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</si>
  <si>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</si>
  <si>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</si>
  <si>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</si>
  <si>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</si>
  <si>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</si>
  <si>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</si>
  <si>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</si>
  <si>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</si>
  <si>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</si>
  <si>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</si>
  <si>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Márokföld Község Önkormányzata által adott közvetett támogatások
(kedvezmények)</t>
  </si>
  <si>
    <t xml:space="preserve"> Adatok Ft-ban</t>
  </si>
  <si>
    <t>Márokföld Község Önkormányzata többéves kihatással járó döntések számszerűsítése évenkénti bontásban és összesítve célok szerint</t>
  </si>
  <si>
    <t>2018.</t>
  </si>
  <si>
    <t>B811.</t>
  </si>
  <si>
    <t>K911.</t>
  </si>
  <si>
    <t>Szociális ágazati pótlék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</si>
  <si>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</si>
  <si>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</si>
  <si>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</si>
  <si>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</si>
  <si>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</si>
  <si>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</si>
  <si>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</si>
  <si>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</si>
  <si>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</si>
  <si>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</si>
  <si>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</si>
  <si>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</si>
  <si>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</si>
  <si>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</si>
  <si>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</si>
  <si>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</si>
  <si>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</si>
  <si>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</si>
  <si>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</si>
  <si>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</si>
  <si>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</si>
  <si>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</si>
  <si>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</si>
  <si>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</si>
  <si>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</si>
  <si>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</si>
  <si>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</si>
  <si>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</si>
  <si>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</si>
  <si>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Márokföld Község Önkormányzata </t>
  </si>
  <si>
    <t>Tervezett létszámkeret:</t>
  </si>
  <si>
    <t>Tervezett közfoglalkoztatotti létszám:</t>
  </si>
  <si>
    <t>2020.</t>
  </si>
  <si>
    <t>B401.</t>
  </si>
  <si>
    <t>Készletértékesítés ellenértéke</t>
  </si>
  <si>
    <t>Turizmusfejlesztéssel kapcsolatos felújítás.</t>
  </si>
  <si>
    <t>2021.</t>
  </si>
  <si>
    <t>Városgazdálkodással, zöldterület gazdálkodással és a turizmusfejlesztéssel kapcsolatos tárgyi eszközök beszerzése, létesítése.</t>
  </si>
  <si>
    <t>MÁROKFÖLD KÖZSÉG ÖNKORMÁNYZATA 2019. ÉVI TARTALÉKAI</t>
  </si>
  <si>
    <t>2019.évi előirányzat</t>
  </si>
  <si>
    <t>Márokföld Község Önkormányzata adósságot keletkeztető 2019. évi fejlesztési céljai, az ügyletekből és kezességvállalásokból fennálló kötelezettségei, valamint azok fedezetéül szolgáló saját bevételek</t>
  </si>
  <si>
    <t>1, 2019. évi adósságkeletkeztető fejlesztési célok</t>
  </si>
  <si>
    <t>2022.</t>
  </si>
  <si>
    <t>2019. évi eredeti előirányzat</t>
  </si>
  <si>
    <t>2019.előtti kifizetés</t>
  </si>
  <si>
    <t>MÁROKFÖLD KÖZSÉG ÖNKORMÁNYZATA 2019. ÉVI ELŐIRÁNYZAT FELHASZNÁLÁSI ÜTEMTERVE</t>
  </si>
  <si>
    <t>B411.</t>
  </si>
  <si>
    <t>2019. ÉVI MŰKÖDÉSI ÉS FELHALMOZÁSI CÉLÚ BEVÉTELEI ÉS KIADÁSAI</t>
  </si>
  <si>
    <t>MÁROKFÖLD KÖZSÉG ÖNKORMÁNYZATÁNAK ÁLLAMI HOZZÁJÁRULÁSA 2019. ÉVBEN</t>
  </si>
  <si>
    <t>Szociális célú tüzelőanyag</t>
  </si>
  <si>
    <t>Bútorzat beszerzés közművelődési intézménybe</t>
  </si>
  <si>
    <t xml:space="preserve">ebből részmunkaidős: </t>
  </si>
  <si>
    <t>Tervezett megbízási díjas létszám:</t>
  </si>
  <si>
    <t>Kötelező feladatok</t>
  </si>
  <si>
    <t>Önként vállalt feladatok</t>
  </si>
  <si>
    <t>Államigazgatási feladatok</t>
  </si>
  <si>
    <t>H</t>
  </si>
  <si>
    <t>………... önkormányzati rendelet 10. melléklete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</si>
  <si>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</si>
  <si>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</si>
  <si>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</si>
  <si>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</si>
  <si>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</si>
  <si>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</si>
  <si>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Támogatásból: 2019. évben tervezett</t>
  </si>
  <si>
    <t>További években</t>
  </si>
  <si>
    <t>Kiadás előző  években</t>
  </si>
  <si>
    <t>2019. évben  tervezett</t>
  </si>
  <si>
    <t>előző  években</t>
  </si>
  <si>
    <t>években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</si>
  <si>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</si>
  <si>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</si>
  <si>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</si>
  <si>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</si>
  <si>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</si>
  <si>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</si>
  <si>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</si>
  <si>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</si>
  <si>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2/2019. (II. 25.) önkormányzati rendelet 1. melléklete</t>
  </si>
  <si>
    <t>2/2019. (II. 25.) önkormányzati rendelet 2,a melléklete</t>
  </si>
  <si>
    <t>………... önkormányzati rendelet 3. melléklete</t>
  </si>
  <si>
    <t>2/2019. (II. 25.) önkormányzati rendelet 2,b melléklete</t>
  </si>
  <si>
    <t>2/2019. (II. 25.) önkormányzati rendelet 3. melléklete</t>
  </si>
  <si>
    <t>2/2019. (II. 25.) önkormányzati rendelet 4,a melléklete</t>
  </si>
  <si>
    <t>2/2019. (II. 25.) önkormányzati rendelet 4,b melléklete</t>
  </si>
  <si>
    <t>2/2019. (II. 25.) önkormányzati rendelet 5. melléklete</t>
  </si>
  <si>
    <t>………... önkormányzati rendelet 8. melléklete</t>
  </si>
  <si>
    <t>2/2019. (II. 25.) önkormányzati rendelet 6. melléklete</t>
  </si>
  <si>
    <t>2/2019. (II. 25.) önkormányzati rendelet 7. melléklete</t>
  </si>
  <si>
    <t>2/2019. (II. 25.) önkormányzati rendelet 8. melléklete</t>
  </si>
  <si>
    <t>2/2019. (II. 25.) önkormányzati rendelet 9. melléklete</t>
  </si>
  <si>
    <t>………... önkormányzati rendelet 12. melléklete</t>
  </si>
  <si>
    <t>2/2019. (II. 25.) önkormányzati rendelet 10. melléklete</t>
  </si>
  <si>
    <t>MÁROKFÖLD KÖZSÉG ÖNKORMÁNYZATA 2019. ÉVI EURÓPAI UNIÓS PROJEKTJEINEK BEVÉTELEI ÉS KIADÁSAI</t>
  </si>
  <si>
    <t>2/2019. (II. 25.) önkormányzati rendelet 11. melléklete</t>
  </si>
  <si>
    <t>2/2019. (II. 25.) önkormányzati rendelet 12. melléklete</t>
  </si>
  <si>
    <t>MÁROKFÖLD KÖZSÉG ÖNKORMÁNYZATA ÁLTAL A LAKOSSÁGNAK JUTTATOTT TÁMOGATÁSOK, SZOCIÁLIS, RÁSZORULTSÁGI JELLEGŰ ELLÁTÁSOK RÉSZLETEZÉSE 2019. ÉVBEN</t>
  </si>
  <si>
    <t>Eredeti előirányzat 2019.01.01.</t>
  </si>
  <si>
    <t>Módosított előirányzat      2019.05.31.</t>
  </si>
  <si>
    <t>Eredeti előirányzat    2019.01.01.</t>
  </si>
  <si>
    <t>I</t>
  </si>
  <si>
    <t>Módosított előirányzat       2019.05.31.</t>
  </si>
  <si>
    <t>Módosított előirányzat 2019-ből</t>
  </si>
  <si>
    <t>B410.</t>
  </si>
  <si>
    <t>Biztosító által fizetett kártérítés</t>
  </si>
  <si>
    <t>Módosított előirányzat 2019.05.31.</t>
  </si>
  <si>
    <t>Módosítás     2019.08.31.</t>
  </si>
  <si>
    <t>Módosított előirányzat 2019.08.31.</t>
  </si>
  <si>
    <t>Módosítás      2019.08.31.</t>
  </si>
  <si>
    <t>Módosított előirányzat       2019.08.31.</t>
  </si>
  <si>
    <t>Módosítás 2019.08.31.</t>
  </si>
  <si>
    <t>Módosítás       2019.08.31.</t>
  </si>
  <si>
    <t>Módosított előirányzat      2019.08.31.</t>
  </si>
  <si>
    <t>J</t>
  </si>
  <si>
    <t>Módosítás         2019.08.31.</t>
  </si>
  <si>
    <t>K</t>
  </si>
  <si>
    <t>Utánfutó és tartozékai</t>
  </si>
  <si>
    <t>Településrendezési terv módosítása</t>
  </si>
  <si>
    <t>Garázs építése a faluautó számára</t>
  </si>
  <si>
    <t>Levendulaaratógép</t>
  </si>
  <si>
    <t>2019. évi eredeti normatíva</t>
  </si>
  <si>
    <t>2019. évi módosítás</t>
  </si>
  <si>
    <t>FT</t>
  </si>
  <si>
    <t>2019. évi várható normatíva</t>
  </si>
  <si>
    <t>Minimálbér a garantált bérminimum emeléséből adódó bértöbblet támogatása</t>
  </si>
  <si>
    <t>Falu-és tanyagondnoki szolgáltatás kiegészítő támogatás</t>
  </si>
  <si>
    <t>Szociális célú tüzelőanyag vásárlásához kapcsolódó támogatás</t>
  </si>
  <si>
    <t>15/2019. (X. 1.) önkormányzati rendelet 1. melléklete</t>
  </si>
  <si>
    <t>15/2019. (X. 1.) önkormányzati rendelet 2. melléklete</t>
  </si>
  <si>
    <t>15/2019. (X. 1.) önkormányzati rendelet 3. melléklete</t>
  </si>
  <si>
    <t>15/2019. (X. 1.) önkormányzati rendelet 4. melléklete</t>
  </si>
  <si>
    <t>15/2019. (X. 1.) önkormányzati rendelet 5. melléklete</t>
  </si>
  <si>
    <t>15/2019. (X. 1.) önkormányzati rendelet 6. melléklete</t>
  </si>
  <si>
    <t>15/2019. (X. 1.) önkormányzati rendelet 7. melléklete</t>
  </si>
  <si>
    <t>15/2019. (X. 1.) önkormányzati rendelet 8. melléklete</t>
  </si>
  <si>
    <t>15/2019. (X. 1.) önkormányzati rendelet 9. melléklete</t>
  </si>
  <si>
    <t>15/2019. (X. 1.) önkormányzati rendelet 10.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</si>
</sst>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0.0"/>
    <numFmt numFmtId="166" formatCode="#,###"/>
    <numFmt numFmtId="167" formatCode="_-* #,##0\ _F_t_-;\-* #,##0\ _F_t_-;_-* &quot;-&quot;??\ _F_t_-;_-@_-"/>
    <numFmt numFmtId="168" formatCode="0&quot;.&quot;"/>
  </numFmts>
  <fonts count="111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sz val="13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solid">
        <fgColor indexed="55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0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7" borderId="1" applyNumberFormat="0" applyAlignment="0" applyProtection="0"/>
    <xf numFmtId="0" fontId="19" fillId="22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4" borderId="0" applyNumberFormat="0" applyBorder="0" applyAlignment="0" applyProtection="0"/>
    <xf numFmtId="0" fontId="29" fillId="20" borderId="8" applyNumberFormat="0" applyAlignment="0" applyProtection="0"/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0" borderId="0"/>
    <xf numFmtId="0" fontId="20" fillId="0" borderId="0"/>
    <xf numFmtId="0" fontId="19" fillId="0" borderId="0"/>
    <xf numFmtId="0" fontId="2" fillId="0" borderId="0"/>
    <xf numFmtId="0" fontId="34" fillId="0" borderId="0"/>
    <xf numFmtId="0" fontId="33" fillId="0" borderId="0"/>
    <xf numFmtId="0" fontId="20" fillId="0" borderId="0"/>
    <xf numFmtId="0" fontId="82" fillId="0" borderId="0"/>
    <xf numFmtId="0" fontId="8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87" fillId="0" borderId="0"/>
    <xf numFmtId="0" fontId="20" fillId="0" borderId="0"/>
    <xf numFmtId="0" fontId="34" fillId="0" borderId="0"/>
    <xf numFmtId="0" fontId="19" fillId="0" borderId="0"/>
    <xf numFmtId="0" fontId="6" fillId="22" borderId="7" applyNumberFormat="0" applyFont="0" applyAlignment="0" applyProtection="0"/>
    <xf numFmtId="0" fontId="35" fillId="20" borderId="8" applyNumberFormat="0" applyAlignment="0" applyProtection="0"/>
    <xf numFmtId="0" fontId="4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0" borderId="1" applyNumberFormat="0" applyAlignment="0" applyProtection="0"/>
    <xf numFmtId="9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2">
    <xf numFmtId="0" fontId="0" fillId="0" borderId="0" xfId="0"/>
    <xf numFmtId="0" fontId="4" fillId="0" borderId="0" xfId="0" applyFont="1" applyAlignment="1">
      <alignment wrapText="1"/>
    </xf>
    <xf numFmtId="0" fontId="50" fillId="0" borderId="0" xfId="0" applyFont="1"/>
    <xf numFmtId="0" fontId="3" fillId="0" borderId="0" xfId="0" applyFont="1"/>
    <xf numFmtId="0" fontId="51" fillId="0" borderId="0" xfId="0" applyFont="1"/>
    <xf numFmtId="0" fontId="55" fillId="0" borderId="0" xfId="0" applyFont="1"/>
    <xf numFmtId="0" fontId="62" fillId="0" borderId="0" xfId="0" applyFont="1"/>
    <xf numFmtId="166" fontId="20" fillId="0" borderId="0" xfId="94" applyNumberFormat="1" applyAlignment="1">
      <alignment vertical="center" wrapText="1"/>
    </xf>
    <xf numFmtId="166" fontId="66" fillId="0" borderId="0" xfId="94" applyNumberFormat="1" applyFont="1" applyAlignment="1">
      <alignment horizontal="centerContinuous" vertical="center" wrapText="1"/>
    </xf>
    <xf numFmtId="166" fontId="20" fillId="0" borderId="0" xfId="94" applyNumberFormat="1" applyAlignment="1">
      <alignment horizontal="centerContinuous" vertical="center"/>
    </xf>
    <xf numFmtId="166" fontId="20" fillId="0" borderId="0" xfId="94" applyNumberFormat="1" applyAlignment="1">
      <alignment horizontal="center" vertical="center" wrapText="1"/>
    </xf>
    <xf numFmtId="166" fontId="69" fillId="0" borderId="10" xfId="94" applyNumberFormat="1" applyFont="1" applyBorder="1" applyAlignment="1">
      <alignment horizontal="centerContinuous" vertical="center" wrapText="1"/>
    </xf>
    <xf numFmtId="166" fontId="69" fillId="0" borderId="11" xfId="94" applyNumberFormat="1" applyFont="1" applyBorder="1" applyAlignment="1">
      <alignment horizontal="centerContinuous" vertical="center" wrapText="1"/>
    </xf>
    <xf numFmtId="166" fontId="69" fillId="0" borderId="12" xfId="94" applyNumberFormat="1" applyFont="1" applyBorder="1" applyAlignment="1">
      <alignment horizontal="centerContinuous" vertical="center" wrapText="1"/>
    </xf>
    <xf numFmtId="166" fontId="64" fillId="0" borderId="0" xfId="94" applyNumberFormat="1" applyFont="1" applyAlignment="1">
      <alignment horizontal="center" vertical="center" wrapText="1"/>
    </xf>
    <xf numFmtId="166" fontId="63" fillId="0" borderId="13" xfId="94" applyNumberFormat="1" applyFont="1" applyBorder="1" applyAlignment="1">
      <alignment horizontal="center" vertical="center" wrapText="1"/>
    </xf>
    <xf numFmtId="166" fontId="63" fillId="0" borderId="0" xfId="94" applyNumberFormat="1" applyFont="1" applyAlignment="1">
      <alignment horizontal="center" vertical="center" wrapText="1"/>
    </xf>
    <xf numFmtId="166" fontId="20" fillId="0" borderId="14" xfId="94" applyNumberFormat="1" applyBorder="1" applyAlignment="1">
      <alignment horizontal="left" vertical="center" wrapText="1" indent="1"/>
    </xf>
    <xf numFmtId="166" fontId="20" fillId="0" borderId="15" xfId="94" applyNumberFormat="1" applyBorder="1" applyAlignment="1">
      <alignment horizontal="left" vertical="center" wrapText="1" indent="1"/>
    </xf>
    <xf numFmtId="166" fontId="70" fillId="0" borderId="16" xfId="94" applyNumberFormat="1" applyFont="1" applyBorder="1" applyAlignment="1">
      <alignment horizontal="left" vertical="center" wrapText="1" indent="1"/>
    </xf>
    <xf numFmtId="166" fontId="43" fillId="0" borderId="13" xfId="94" applyNumberFormat="1" applyFont="1" applyBorder="1" applyAlignment="1">
      <alignment horizontal="left" vertical="center" wrapText="1" indent="1"/>
    </xf>
    <xf numFmtId="166" fontId="43" fillId="0" borderId="17" xfId="94" applyNumberFormat="1" applyFont="1" applyBorder="1" applyAlignment="1">
      <alignment horizontal="right" vertical="center" wrapText="1" indent="1"/>
    </xf>
    <xf numFmtId="0" fontId="19" fillId="0" borderId="0" xfId="96"/>
    <xf numFmtId="0" fontId="75" fillId="0" borderId="0" xfId="96" applyFont="1"/>
    <xf numFmtId="0" fontId="76" fillId="0" borderId="0" xfId="96" applyFont="1"/>
    <xf numFmtId="0" fontId="58" fillId="0" borderId="18" xfId="96" applyFont="1" applyBorder="1" applyAlignment="1">
      <alignment horizontal="left" vertical="center"/>
    </xf>
    <xf numFmtId="3" fontId="57" fillId="0" borderId="18" xfId="96" applyNumberFormat="1" applyFont="1" applyBorder="1" applyAlignment="1">
      <alignment vertical="center"/>
    </xf>
    <xf numFmtId="0" fontId="58" fillId="0" borderId="18" xfId="96" applyFont="1" applyBorder="1"/>
    <xf numFmtId="0" fontId="78" fillId="0" borderId="19" xfId="88" applyFont="1" applyBorder="1" applyAlignment="1">
      <alignment horizontal="center"/>
    </xf>
    <xf numFmtId="3" fontId="77" fillId="0" borderId="18" xfId="96" applyNumberFormat="1" applyFont="1" applyBorder="1" applyAlignment="1">
      <alignment vertical="center"/>
    </xf>
    <xf numFmtId="0" fontId="57" fillId="0" borderId="19" xfId="96" applyFont="1" applyBorder="1" applyAlignment="1">
      <alignment horizontal="left" vertical="center"/>
    </xf>
    <xf numFmtId="3" fontId="58" fillId="0" borderId="18" xfId="96" applyNumberFormat="1" applyFont="1" applyBorder="1" applyAlignment="1">
      <alignment horizontal="right" vertical="center"/>
    </xf>
    <xf numFmtId="0" fontId="58" fillId="0" borderId="19" xfId="96" applyFont="1" applyBorder="1" applyAlignment="1">
      <alignment horizontal="left" vertical="center"/>
    </xf>
    <xf numFmtId="3" fontId="57" fillId="0" borderId="18" xfId="96" applyNumberFormat="1" applyFont="1" applyBorder="1" applyAlignment="1">
      <alignment horizontal="right" vertical="center"/>
    </xf>
    <xf numFmtId="0" fontId="57" fillId="0" borderId="18" xfId="96" applyFont="1" applyBorder="1" applyAlignment="1">
      <alignment horizontal="left" vertical="center"/>
    </xf>
    <xf numFmtId="3" fontId="58" fillId="0" borderId="18" xfId="96" applyNumberFormat="1" applyFont="1" applyBorder="1" applyAlignment="1">
      <alignment vertical="center"/>
    </xf>
    <xf numFmtId="0" fontId="78" fillId="0" borderId="19" xfId="96" applyFont="1" applyBorder="1" applyAlignment="1">
      <alignment horizontal="center" vertical="center"/>
    </xf>
    <xf numFmtId="0" fontId="58" fillId="0" borderId="19" xfId="96" applyFont="1" applyBorder="1" applyAlignment="1">
      <alignment vertical="center"/>
    </xf>
    <xf numFmtId="0" fontId="52" fillId="0" borderId="19" xfId="96" applyFont="1" applyBorder="1" applyAlignment="1">
      <alignment vertical="center"/>
    </xf>
    <xf numFmtId="16" fontId="57" fillId="0" borderId="19" xfId="96" applyNumberFormat="1" applyFont="1" applyBorder="1" applyAlignment="1">
      <alignment horizontal="left" vertical="center"/>
    </xf>
    <xf numFmtId="3" fontId="57" fillId="0" borderId="18" xfId="88" applyNumberFormat="1" applyFont="1" applyBorder="1" applyAlignment="1">
      <alignment horizontal="right"/>
    </xf>
    <xf numFmtId="0" fontId="57" fillId="0" borderId="18" xfId="88" applyFont="1" applyBorder="1" applyAlignment="1">
      <alignment horizontal="left"/>
    </xf>
    <xf numFmtId="3" fontId="78" fillId="0" borderId="18" xfId="96" applyNumberFormat="1" applyFont="1" applyBorder="1" applyAlignment="1">
      <alignment horizontal="right" vertical="center"/>
    </xf>
    <xf numFmtId="0" fontId="58" fillId="0" borderId="19" xfId="96" applyFont="1" applyBorder="1" applyAlignment="1">
      <alignment horizontal="left"/>
    </xf>
    <xf numFmtId="0" fontId="78" fillId="0" borderId="18" xfId="96" applyFont="1" applyBorder="1" applyAlignment="1">
      <alignment horizontal="left" vertical="center"/>
    </xf>
    <xf numFmtId="3" fontId="78" fillId="0" borderId="18" xfId="96" applyNumberFormat="1" applyFont="1" applyBorder="1" applyAlignment="1">
      <alignment vertical="center"/>
    </xf>
    <xf numFmtId="0" fontId="58" fillId="0" borderId="19" xfId="96" applyFont="1" applyBorder="1" applyAlignment="1">
      <alignment horizontal="center"/>
    </xf>
    <xf numFmtId="0" fontId="58" fillId="0" borderId="20" xfId="96" applyFont="1" applyBorder="1" applyAlignment="1">
      <alignment horizontal="left"/>
    </xf>
    <xf numFmtId="0" fontId="58" fillId="0" borderId="20" xfId="96" applyFont="1" applyBorder="1" applyAlignment="1">
      <alignment horizontal="left" vertical="center"/>
    </xf>
    <xf numFmtId="0" fontId="58" fillId="0" borderId="19" xfId="96" applyFont="1" applyBorder="1" applyAlignment="1">
      <alignment horizontal="center" vertical="center"/>
    </xf>
    <xf numFmtId="3" fontId="57" fillId="0" borderId="21" xfId="96" applyNumberFormat="1" applyFont="1" applyBorder="1" applyAlignment="1">
      <alignment vertical="center"/>
    </xf>
    <xf numFmtId="3" fontId="57" fillId="0" borderId="21" xfId="88" applyNumberFormat="1" applyFont="1" applyBorder="1" applyAlignment="1">
      <alignment horizontal="right"/>
    </xf>
    <xf numFmtId="3" fontId="57" fillId="0" borderId="21" xfId="96" applyNumberFormat="1" applyFont="1" applyBorder="1" applyAlignment="1">
      <alignment horizontal="right" vertical="center"/>
    </xf>
    <xf numFmtId="3" fontId="78" fillId="0" borderId="21" xfId="96" applyNumberFormat="1" applyFont="1" applyBorder="1" applyAlignment="1">
      <alignment horizontal="right" vertical="center"/>
    </xf>
    <xf numFmtId="3" fontId="58" fillId="0" borderId="21" xfId="96" applyNumberFormat="1" applyFont="1" applyBorder="1" applyAlignment="1">
      <alignment horizontal="right" vertical="center"/>
    </xf>
    <xf numFmtId="3" fontId="77" fillId="0" borderId="21" xfId="96" applyNumberFormat="1" applyFont="1" applyBorder="1" applyAlignment="1">
      <alignment vertical="center"/>
    </xf>
    <xf numFmtId="3" fontId="58" fillId="0" borderId="21" xfId="96" applyNumberFormat="1" applyFont="1" applyBorder="1" applyAlignment="1">
      <alignment vertical="center"/>
    </xf>
    <xf numFmtId="3" fontId="78" fillId="0" borderId="21" xfId="96" applyNumberFormat="1" applyFont="1" applyBorder="1" applyAlignment="1">
      <alignment vertical="center"/>
    </xf>
    <xf numFmtId="0" fontId="51" fillId="0" borderId="18" xfId="96" applyFont="1" applyBorder="1" applyAlignment="1">
      <alignment vertical="center"/>
    </xf>
    <xf numFmtId="3" fontId="51" fillId="0" borderId="18" xfId="96" applyNumberFormat="1" applyFont="1" applyBorder="1" applyAlignment="1">
      <alignment vertical="center"/>
    </xf>
    <xf numFmtId="3" fontId="51" fillId="0" borderId="21" xfId="96" applyNumberFormat="1" applyFont="1" applyBorder="1" applyAlignment="1">
      <alignment vertical="center"/>
    </xf>
    <xf numFmtId="0" fontId="58" fillId="0" borderId="20" xfId="96" applyFont="1" applyBorder="1" applyAlignment="1">
      <alignment horizontal="center" vertical="center"/>
    </xf>
    <xf numFmtId="3" fontId="78" fillId="0" borderId="18" xfId="96" applyNumberFormat="1" applyFont="1" applyBorder="1"/>
    <xf numFmtId="3" fontId="78" fillId="0" borderId="21" xfId="96" applyNumberFormat="1" applyFont="1" applyBorder="1"/>
    <xf numFmtId="0" fontId="57" fillId="0" borderId="22" xfId="96" applyFont="1" applyBorder="1" applyAlignment="1">
      <alignment horizontal="left" vertical="center" wrapText="1"/>
    </xf>
    <xf numFmtId="0" fontId="59" fillId="0" borderId="19" xfId="96" applyFont="1" applyBorder="1" applyAlignment="1">
      <alignment vertical="center"/>
    </xf>
    <xf numFmtId="0" fontId="58" fillId="0" borderId="23" xfId="96" applyFont="1" applyBorder="1" applyAlignment="1">
      <alignment horizontal="center" vertical="center"/>
    </xf>
    <xf numFmtId="0" fontId="78" fillId="0" borderId="24" xfId="96" applyFont="1" applyBorder="1" applyAlignment="1">
      <alignment horizontal="center" vertical="center"/>
    </xf>
    <xf numFmtId="0" fontId="58" fillId="0" borderId="24" xfId="96" applyFont="1" applyBorder="1" applyAlignment="1">
      <alignment horizontal="left" vertical="center"/>
    </xf>
    <xf numFmtId="0" fontId="57" fillId="0" borderId="23" xfId="96" applyFont="1" applyBorder="1" applyAlignment="1">
      <alignment horizontal="center" vertical="center"/>
    </xf>
    <xf numFmtId="0" fontId="59" fillId="0" borderId="24" xfId="96" applyFont="1" applyBorder="1" applyAlignment="1">
      <alignment vertical="center"/>
    </xf>
    <xf numFmtId="0" fontId="52" fillId="0" borderId="24" xfId="96" applyFont="1" applyBorder="1" applyAlignment="1">
      <alignment vertical="center"/>
    </xf>
    <xf numFmtId="0" fontId="58" fillId="0" borderId="24" xfId="96" applyFont="1" applyBorder="1" applyAlignment="1">
      <alignment horizontal="center" vertical="center"/>
    </xf>
    <xf numFmtId="0" fontId="83" fillId="0" borderId="0" xfId="96" applyFont="1"/>
    <xf numFmtId="0" fontId="83" fillId="0" borderId="0" xfId="96" applyFont="1" applyAlignment="1">
      <alignment wrapText="1"/>
    </xf>
    <xf numFmtId="0" fontId="83" fillId="24" borderId="0" xfId="96" applyFont="1" applyFill="1"/>
    <xf numFmtId="0" fontId="51" fillId="0" borderId="0" xfId="96" applyFont="1"/>
    <xf numFmtId="0" fontId="33" fillId="0" borderId="0" xfId="84"/>
    <xf numFmtId="0" fontId="85" fillId="0" borderId="0" xfId="84" applyFont="1"/>
    <xf numFmtId="0" fontId="88" fillId="0" borderId="0" xfId="93" applyFont="1"/>
    <xf numFmtId="166" fontId="65" fillId="0" borderId="0" xfId="93" applyNumberFormat="1" applyFont="1" applyAlignment="1">
      <alignment horizontal="centerContinuous" vertical="center"/>
    </xf>
    <xf numFmtId="0" fontId="89" fillId="0" borderId="0" xfId="94" applyFont="1" applyAlignment="1">
      <alignment horizontal="right"/>
    </xf>
    <xf numFmtId="0" fontId="90" fillId="0" borderId="0" xfId="94" applyFont="1" applyAlignment="1">
      <alignment horizontal="right"/>
    </xf>
    <xf numFmtId="0" fontId="89" fillId="0" borderId="0" xfId="94" applyFont="1"/>
    <xf numFmtId="168" fontId="43" fillId="0" borderId="28" xfId="93" applyNumberFormat="1" applyFont="1" applyBorder="1" applyAlignment="1">
      <alignment horizontal="center" vertical="center" wrapText="1"/>
    </xf>
    <xf numFmtId="0" fontId="44" fillId="0" borderId="10" xfId="93" applyFont="1" applyBorder="1" applyAlignment="1">
      <alignment horizontal="center" vertical="center"/>
    </xf>
    <xf numFmtId="0" fontId="44" fillId="0" borderId="11" xfId="93" applyFont="1" applyBorder="1" applyAlignment="1">
      <alignment horizontal="center" vertical="center"/>
    </xf>
    <xf numFmtId="0" fontId="44" fillId="0" borderId="12" xfId="93" applyFont="1" applyBorder="1" applyAlignment="1">
      <alignment horizontal="center" vertical="center"/>
    </xf>
    <xf numFmtId="0" fontId="44" fillId="0" borderId="29" xfId="93" applyFont="1" applyBorder="1" applyAlignment="1">
      <alignment horizontal="center" vertical="center"/>
    </xf>
    <xf numFmtId="0" fontId="44" fillId="0" borderId="23" xfId="93" applyFont="1" applyBorder="1" applyAlignment="1">
      <alignment horizontal="center" vertical="center"/>
    </xf>
    <xf numFmtId="0" fontId="44" fillId="0" borderId="18" xfId="93" applyFont="1" applyBorder="1" applyProtection="1">
      <protection locked="0"/>
    </xf>
    <xf numFmtId="0" fontId="44" fillId="0" borderId="30" xfId="93" applyFont="1" applyBorder="1" applyAlignment="1">
      <alignment horizontal="center" vertical="center"/>
    </xf>
    <xf numFmtId="0" fontId="44" fillId="0" borderId="28" xfId="93" applyFont="1" applyBorder="1" applyProtection="1">
      <protection locked="0"/>
    </xf>
    <xf numFmtId="0" fontId="43" fillId="0" borderId="10" xfId="93" applyFont="1" applyBorder="1" applyAlignment="1">
      <alignment horizontal="center" vertical="center"/>
    </xf>
    <xf numFmtId="0" fontId="43" fillId="0" borderId="11" xfId="93" applyFont="1" applyBorder="1"/>
    <xf numFmtId="0" fontId="91" fillId="0" borderId="0" xfId="93" applyFont="1"/>
    <xf numFmtId="0" fontId="63" fillId="0" borderId="31" xfId="93" applyFont="1" applyBorder="1" applyAlignment="1">
      <alignment horizontal="center" vertical="center" wrapText="1"/>
    </xf>
    <xf numFmtId="0" fontId="71" fillId="0" borderId="23" xfId="93" applyFont="1" applyBorder="1" applyAlignment="1">
      <alignment horizontal="center" vertical="center"/>
    </xf>
    <xf numFmtId="166" fontId="65" fillId="0" borderId="0" xfId="94" applyNumberFormat="1" applyFont="1" applyAlignment="1">
      <alignment vertical="center"/>
    </xf>
    <xf numFmtId="166" fontId="65" fillId="0" borderId="0" xfId="94" applyNumberFormat="1" applyFont="1" applyAlignment="1">
      <alignment horizontal="center" vertical="center"/>
    </xf>
    <xf numFmtId="166" fontId="65" fillId="0" borderId="0" xfId="94" applyNumberFormat="1" applyFont="1" applyAlignment="1">
      <alignment horizontal="center" vertical="center" wrapText="1"/>
    </xf>
    <xf numFmtId="0" fontId="20" fillId="0" borderId="0" xfId="94" applyAlignment="1">
      <alignment horizontal="center" vertical="center" wrapText="1"/>
    </xf>
    <xf numFmtId="0" fontId="58" fillId="0" borderId="0" xfId="94" applyFont="1" applyAlignment="1">
      <alignment horizontal="center" wrapText="1"/>
    </xf>
    <xf numFmtId="0" fontId="20" fillId="0" borderId="0" xfId="94" applyAlignment="1">
      <alignment vertical="center" wrapText="1"/>
    </xf>
    <xf numFmtId="166" fontId="94" fillId="0" borderId="0" xfId="94" applyNumberFormat="1" applyFont="1" applyAlignment="1">
      <alignment vertical="center" wrapText="1"/>
    </xf>
    <xf numFmtId="0" fontId="64" fillId="0" borderId="0" xfId="94" applyFont="1" applyAlignment="1">
      <alignment horizontal="center" vertical="center" wrapText="1"/>
    </xf>
    <xf numFmtId="0" fontId="63" fillId="0" borderId="32" xfId="93" applyFont="1" applyBorder="1" applyAlignment="1">
      <alignment horizontal="center" vertical="center"/>
    </xf>
    <xf numFmtId="0" fontId="63" fillId="0" borderId="0" xfId="93" applyFont="1" applyAlignment="1">
      <alignment horizontal="center" vertical="center"/>
    </xf>
    <xf numFmtId="0" fontId="63" fillId="0" borderId="0" xfId="93" applyFont="1" applyAlignment="1">
      <alignment horizontal="center" vertical="center" wrapText="1"/>
    </xf>
    <xf numFmtId="167" fontId="63" fillId="0" borderId="0" xfId="54" applyNumberFormat="1" applyFont="1" applyAlignment="1">
      <alignment horizontal="center"/>
    </xf>
    <xf numFmtId="0" fontId="20" fillId="0" borderId="0" xfId="94" applyAlignment="1">
      <alignment horizontal="right" vertical="center" wrapText="1"/>
    </xf>
    <xf numFmtId="166" fontId="96" fillId="0" borderId="0" xfId="94" applyNumberFormat="1" applyFont="1" applyAlignment="1">
      <alignment vertical="center" wrapText="1"/>
    </xf>
    <xf numFmtId="0" fontId="43" fillId="0" borderId="0" xfId="93" applyFont="1" applyAlignment="1">
      <alignment horizontal="center" vertical="center"/>
    </xf>
    <xf numFmtId="0" fontId="43" fillId="0" borderId="0" xfId="93" applyFont="1"/>
    <xf numFmtId="167" fontId="43" fillId="0" borderId="0" xfId="93" applyNumberFormat="1" applyFont="1"/>
    <xf numFmtId="0" fontId="88" fillId="0" borderId="0" xfId="93" applyFont="1" applyAlignment="1">
      <alignment wrapText="1"/>
    </xf>
    <xf numFmtId="0" fontId="68" fillId="0" borderId="33" xfId="93" applyFont="1" applyBorder="1"/>
    <xf numFmtId="0" fontId="71" fillId="0" borderId="15" xfId="93" applyFont="1" applyBorder="1" applyAlignment="1">
      <alignment horizontal="center" vertical="center"/>
    </xf>
    <xf numFmtId="0" fontId="71" fillId="0" borderId="34" xfId="93" applyFont="1" applyBorder="1" applyAlignment="1">
      <alignment horizontal="center" vertical="center"/>
    </xf>
    <xf numFmtId="0" fontId="56" fillId="25" borderId="18" xfId="84" applyFont="1" applyFill="1" applyBorder="1" applyAlignment="1">
      <alignment horizontal="center" vertical="center" wrapText="1"/>
    </xf>
    <xf numFmtId="0" fontId="58" fillId="25" borderId="18" xfId="84" applyFont="1" applyFill="1" applyBorder="1" applyAlignment="1">
      <alignment horizontal="center" vertical="center"/>
    </xf>
    <xf numFmtId="0" fontId="3" fillId="0" borderId="18" xfId="84" applyFont="1" applyBorder="1"/>
    <xf numFmtId="0" fontId="58" fillId="0" borderId="18" xfId="84" applyFont="1" applyBorder="1" applyAlignment="1">
      <alignment horizontal="left"/>
    </xf>
    <xf numFmtId="0" fontId="57" fillId="0" borderId="18" xfId="84" applyFont="1" applyBorder="1"/>
    <xf numFmtId="3" fontId="57" fillId="0" borderId="18" xfId="84" applyNumberFormat="1" applyFont="1" applyBorder="1"/>
    <xf numFmtId="0" fontId="3" fillId="0" borderId="18" xfId="84" applyFont="1" applyBorder="1" applyAlignment="1">
      <alignment horizontal="center"/>
    </xf>
    <xf numFmtId="0" fontId="57" fillId="0" borderId="18" xfId="84" applyFont="1" applyBorder="1" applyAlignment="1">
      <alignment horizontal="left" vertical="distributed"/>
    </xf>
    <xf numFmtId="3" fontId="51" fillId="0" borderId="18" xfId="84" applyNumberFormat="1" applyFont="1" applyBorder="1"/>
    <xf numFmtId="3" fontId="58" fillId="0" borderId="18" xfId="84" applyNumberFormat="1" applyFont="1" applyBorder="1"/>
    <xf numFmtId="0" fontId="51" fillId="0" borderId="35" xfId="84" applyFont="1" applyBorder="1" applyAlignment="1">
      <alignment horizontal="left" wrapText="1"/>
    </xf>
    <xf numFmtId="0" fontId="57" fillId="0" borderId="18" xfId="84" applyFont="1" applyBorder="1" applyAlignment="1">
      <alignment horizontal="left"/>
    </xf>
    <xf numFmtId="0" fontId="57" fillId="0" borderId="35" xfId="84" applyFont="1" applyBorder="1" applyAlignment="1">
      <alignment horizontal="left"/>
    </xf>
    <xf numFmtId="0" fontId="57" fillId="0" borderId="35" xfId="84" applyFont="1" applyBorder="1" applyAlignment="1">
      <alignment horizontal="left" vertical="distributed"/>
    </xf>
    <xf numFmtId="0" fontId="97" fillId="0" borderId="0" xfId="84" applyFont="1"/>
    <xf numFmtId="0" fontId="3" fillId="0" borderId="0" xfId="96" applyFont="1"/>
    <xf numFmtId="0" fontId="56" fillId="0" borderId="0" xfId="96" applyFont="1" applyAlignment="1">
      <alignment horizontal="right"/>
    </xf>
    <xf numFmtId="0" fontId="60" fillId="0" borderId="0" xfId="96" applyFont="1" applyAlignment="1">
      <alignment horizontal="center"/>
    </xf>
    <xf numFmtId="0" fontId="60" fillId="0" borderId="0" xfId="96" applyFont="1" applyAlignment="1">
      <alignment horizontal="right"/>
    </xf>
    <xf numFmtId="0" fontId="58" fillId="0" borderId="0" xfId="96" applyFont="1" applyAlignment="1">
      <alignment horizontal="center"/>
    </xf>
    <xf numFmtId="0" fontId="58" fillId="0" borderId="0" xfId="96" applyFont="1"/>
    <xf numFmtId="166" fontId="71" fillId="0" borderId="0" xfId="94" applyNumberFormat="1" applyFont="1" applyAlignment="1">
      <alignment horizontal="center" vertical="center"/>
    </xf>
    <xf numFmtId="0" fontId="98" fillId="0" borderId="0" xfId="94" applyFont="1" applyAlignment="1">
      <alignment wrapText="1"/>
    </xf>
    <xf numFmtId="0" fontId="99" fillId="0" borderId="0" xfId="94" applyFont="1" applyAlignment="1">
      <alignment horizontal="right" wrapText="1"/>
    </xf>
    <xf numFmtId="166" fontId="71" fillId="0" borderId="0" xfId="94" applyNumberFormat="1" applyFont="1" applyAlignment="1">
      <alignment horizontal="center" vertical="center" wrapText="1"/>
    </xf>
    <xf numFmtId="0" fontId="100" fillId="0" borderId="0" xfId="93" applyFont="1"/>
    <xf numFmtId="3" fontId="80" fillId="25" borderId="18" xfId="96" applyNumberFormat="1" applyFont="1" applyFill="1" applyBorder="1" applyAlignment="1">
      <alignment horizontal="right" vertical="center"/>
    </xf>
    <xf numFmtId="3" fontId="80" fillId="25" borderId="18" xfId="96" applyNumberFormat="1" applyFont="1" applyFill="1" applyBorder="1"/>
    <xf numFmtId="3" fontId="80" fillId="25" borderId="21" xfId="96" applyNumberFormat="1" applyFont="1" applyFill="1" applyBorder="1"/>
    <xf numFmtId="0" fontId="19" fillId="25" borderId="0" xfId="96" applyFill="1"/>
    <xf numFmtId="3" fontId="80" fillId="25" borderId="35" xfId="96" applyNumberFormat="1" applyFont="1" applyFill="1" applyBorder="1" applyAlignment="1">
      <alignment horizontal="right" vertical="center"/>
    </xf>
    <xf numFmtId="3" fontId="81" fillId="25" borderId="18" xfId="96" applyNumberFormat="1" applyFont="1" applyFill="1" applyBorder="1" applyAlignment="1">
      <alignment vertical="center"/>
    </xf>
    <xf numFmtId="0" fontId="51" fillId="0" borderId="19" xfId="96" applyFont="1" applyBorder="1" applyAlignment="1">
      <alignment horizontal="left" vertical="center" wrapText="1"/>
    </xf>
    <xf numFmtId="167" fontId="71" fillId="0" borderId="15" xfId="54" applyNumberFormat="1" applyFont="1" applyBorder="1" applyAlignment="1" applyProtection="1">
      <alignment horizontal="center"/>
      <protection locked="0"/>
    </xf>
    <xf numFmtId="0" fontId="101" fillId="0" borderId="8" xfId="0" applyFont="1" applyBorder="1"/>
    <xf numFmtId="0" fontId="101" fillId="0" borderId="8" xfId="0" applyFont="1" applyBorder="1" applyAlignment="1">
      <alignment wrapText="1"/>
    </xf>
    <xf numFmtId="3" fontId="101" fillId="0" borderId="8" xfId="0" applyNumberFormat="1" applyFont="1" applyBorder="1" applyAlignment="1">
      <alignment vertical="center"/>
    </xf>
    <xf numFmtId="167" fontId="44" fillId="0" borderId="36" xfId="54" applyNumberFormat="1" applyFont="1" applyBorder="1" applyAlignment="1">
      <alignment vertical="center"/>
    </xf>
    <xf numFmtId="167" fontId="44" fillId="0" borderId="21" xfId="54" applyNumberFormat="1" applyFont="1" applyBorder="1" applyAlignment="1">
      <alignment vertical="center"/>
    </xf>
    <xf numFmtId="167" fontId="44" fillId="0" borderId="18" xfId="54" applyNumberFormat="1" applyFont="1" applyBorder="1" applyAlignment="1" applyProtection="1">
      <alignment vertical="center"/>
      <protection locked="0"/>
    </xf>
    <xf numFmtId="167" fontId="44" fillId="0" borderId="28" xfId="54" applyNumberFormat="1" applyFont="1" applyBorder="1" applyAlignment="1" applyProtection="1">
      <alignment vertical="center"/>
      <protection locked="0"/>
    </xf>
    <xf numFmtId="167" fontId="43" fillId="0" borderId="11" xfId="93" applyNumberFormat="1" applyFont="1" applyBorder="1" applyAlignment="1">
      <alignment vertical="center"/>
    </xf>
    <xf numFmtId="167" fontId="43" fillId="0" borderId="12" xfId="93" applyNumberFormat="1" applyFont="1" applyBorder="1" applyAlignment="1">
      <alignment vertical="center"/>
    </xf>
    <xf numFmtId="0" fontId="42" fillId="0" borderId="0" xfId="0" applyFont="1" applyAlignment="1">
      <alignment horizontal="right" wrapText="1"/>
    </xf>
    <xf numFmtId="0" fontId="19" fillId="0" borderId="0" xfId="96" applyAlignment="1">
      <alignment horizontal="right"/>
    </xf>
    <xf numFmtId="0" fontId="42" fillId="0" borderId="0" xfId="0" applyFont="1" applyAlignment="1">
      <alignment horizontal="right"/>
    </xf>
    <xf numFmtId="0" fontId="58" fillId="0" borderId="0" xfId="96" applyFont="1" applyAlignment="1">
      <alignment horizontal="right"/>
    </xf>
    <xf numFmtId="0" fontId="51" fillId="0" borderId="0" xfId="96" applyFont="1" applyAlignment="1">
      <alignment horizontal="right"/>
    </xf>
    <xf numFmtId="0" fontId="3" fillId="0" borderId="16" xfId="83" applyFont="1" applyBorder="1" applyAlignment="1">
      <alignment vertical="center"/>
    </xf>
    <xf numFmtId="166" fontId="43" fillId="0" borderId="0" xfId="94" applyNumberFormat="1" applyFont="1" applyAlignment="1">
      <alignment horizontal="right" vertical="center"/>
    </xf>
    <xf numFmtId="0" fontId="20" fillId="0" borderId="0" xfId="85"/>
    <xf numFmtId="0" fontId="102" fillId="0" borderId="0" xfId="85" applyFont="1" applyAlignment="1">
      <alignment horizontal="center"/>
    </xf>
    <xf numFmtId="0" fontId="43" fillId="0" borderId="0" xfId="85" applyFont="1" applyAlignment="1">
      <alignment horizontal="right"/>
    </xf>
    <xf numFmtId="0" fontId="20" fillId="0" borderId="0" xfId="85" applyAlignment="1">
      <alignment horizontal="right"/>
    </xf>
    <xf numFmtId="0" fontId="43" fillId="0" borderId="31" xfId="85" applyFont="1" applyBorder="1" applyAlignment="1">
      <alignment vertical="center" wrapText="1"/>
    </xf>
    <xf numFmtId="0" fontId="63" fillId="0" borderId="23" xfId="85" applyFont="1" applyBorder="1" applyAlignment="1">
      <alignment horizontal="center"/>
    </xf>
    <xf numFmtId="0" fontId="63" fillId="0" borderId="0" xfId="85" applyFont="1"/>
    <xf numFmtId="49" fontId="20" fillId="0" borderId="23" xfId="85" applyNumberFormat="1" applyBorder="1" applyAlignment="1">
      <alignment horizontal="right"/>
    </xf>
    <xf numFmtId="0" fontId="20" fillId="0" borderId="23" xfId="85" applyBorder="1"/>
    <xf numFmtId="49" fontId="20" fillId="0" borderId="30" xfId="85" applyNumberFormat="1" applyBorder="1" applyAlignment="1">
      <alignment horizontal="right"/>
    </xf>
    <xf numFmtId="49" fontId="20" fillId="0" borderId="30" xfId="85" applyNumberFormat="1" applyBorder="1"/>
    <xf numFmtId="49" fontId="20" fillId="0" borderId="28" xfId="85" applyNumberFormat="1" applyBorder="1"/>
    <xf numFmtId="0" fontId="43" fillId="0" borderId="41" xfId="85" applyFont="1" applyBorder="1" applyAlignment="1">
      <alignment horizontal="left"/>
    </xf>
    <xf numFmtId="0" fontId="43" fillId="0" borderId="32" xfId="85" applyFont="1" applyBorder="1" applyAlignment="1">
      <alignment horizontal="left"/>
    </xf>
    <xf numFmtId="0" fontId="58" fillId="0" borderId="0" xfId="91" applyFont="1" applyAlignment="1">
      <alignment horizontal="center"/>
    </xf>
    <xf numFmtId="0" fontId="33" fillId="0" borderId="0" xfId="91"/>
    <xf numFmtId="0" fontId="42" fillId="0" borderId="0" xfId="91" applyFont="1" applyAlignment="1">
      <alignment horizontal="center"/>
    </xf>
    <xf numFmtId="0" fontId="45" fillId="0" borderId="0" xfId="91" applyFont="1"/>
    <xf numFmtId="0" fontId="83" fillId="0" borderId="0" xfId="91" applyFont="1"/>
    <xf numFmtId="0" fontId="51" fillId="0" borderId="0" xfId="91" applyFont="1"/>
    <xf numFmtId="0" fontId="63" fillId="0" borderId="13" xfId="93" applyFont="1" applyBorder="1" applyAlignment="1">
      <alignment horizontal="center" vertical="center" wrapText="1"/>
    </xf>
    <xf numFmtId="0" fontId="58" fillId="25" borderId="42" xfId="96" applyFont="1" applyFill="1" applyBorder="1" applyAlignment="1">
      <alignment horizontal="center" vertical="center"/>
    </xf>
    <xf numFmtId="0" fontId="58" fillId="25" borderId="11" xfId="96" applyFont="1" applyFill="1" applyBorder="1" applyAlignment="1">
      <alignment horizontal="center" vertical="center"/>
    </xf>
    <xf numFmtId="0" fontId="58" fillId="25" borderId="11" xfId="96" applyFont="1" applyFill="1" applyBorder="1" applyAlignment="1">
      <alignment horizontal="center" vertical="center" wrapText="1"/>
    </xf>
    <xf numFmtId="0" fontId="58" fillId="25" borderId="12" xfId="96" applyFont="1" applyFill="1" applyBorder="1" applyAlignment="1">
      <alignment horizontal="center" vertical="center" wrapText="1"/>
    </xf>
    <xf numFmtId="0" fontId="58" fillId="25" borderId="43" xfId="96" applyFont="1" applyFill="1" applyBorder="1" applyAlignment="1">
      <alignment horizontal="center" vertical="center"/>
    </xf>
    <xf numFmtId="3" fontId="77" fillId="0" borderId="25" xfId="96" applyNumberFormat="1" applyFont="1" applyBorder="1" applyAlignment="1">
      <alignment vertical="center"/>
    </xf>
    <xf numFmtId="3" fontId="77" fillId="0" borderId="36" xfId="96" applyNumberFormat="1" applyFont="1" applyBorder="1" applyAlignment="1">
      <alignment vertical="center"/>
    </xf>
    <xf numFmtId="3" fontId="77" fillId="0" borderId="25" xfId="96" applyNumberFormat="1" applyFont="1" applyBorder="1"/>
    <xf numFmtId="3" fontId="77" fillId="0" borderId="36" xfId="96" applyNumberFormat="1" applyFont="1" applyBorder="1"/>
    <xf numFmtId="3" fontId="77" fillId="0" borderId="41" xfId="96" applyNumberFormat="1" applyFont="1" applyBorder="1" applyAlignment="1">
      <alignment vertical="center"/>
    </xf>
    <xf numFmtId="3" fontId="77" fillId="0" borderId="44" xfId="96" applyNumberFormat="1" applyFont="1" applyBorder="1" applyAlignment="1">
      <alignment vertical="center"/>
    </xf>
    <xf numFmtId="3" fontId="77" fillId="0" borderId="41" xfId="96" applyNumberFormat="1" applyFont="1" applyBorder="1"/>
    <xf numFmtId="3" fontId="77" fillId="0" borderId="44" xfId="96" applyNumberFormat="1" applyFont="1" applyBorder="1"/>
    <xf numFmtId="0" fontId="58" fillId="25" borderId="10" xfId="96" applyFont="1" applyFill="1" applyBorder="1" applyAlignment="1">
      <alignment horizontal="center" vertical="center"/>
    </xf>
    <xf numFmtId="0" fontId="42" fillId="0" borderId="39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0" fontId="42" fillId="0" borderId="24" xfId="0" applyFont="1" applyBorder="1" applyAlignment="1">
      <alignment wrapText="1"/>
    </xf>
    <xf numFmtId="0" fontId="46" fillId="0" borderId="39" xfId="0" applyFont="1" applyBorder="1" applyAlignment="1">
      <alignment wrapText="1"/>
    </xf>
    <xf numFmtId="3" fontId="42" fillId="0" borderId="38" xfId="0" applyNumberFormat="1" applyFont="1" applyBorder="1" applyAlignment="1">
      <alignment horizontal="right" wrapText="1"/>
    </xf>
    <xf numFmtId="3" fontId="46" fillId="0" borderId="45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0" fontId="3" fillId="0" borderId="45" xfId="0" applyFont="1" applyBorder="1" applyAlignment="1">
      <alignment wrapText="1"/>
    </xf>
    <xf numFmtId="3" fontId="42" fillId="0" borderId="45" xfId="0" applyNumberFormat="1" applyFont="1" applyBorder="1" applyAlignment="1">
      <alignment horizontal="right" wrapText="1"/>
    </xf>
    <xf numFmtId="3" fontId="46" fillId="0" borderId="38" xfId="0" applyNumberFormat="1" applyFont="1" applyBorder="1" applyAlignment="1">
      <alignment horizontal="right" wrapText="1"/>
    </xf>
    <xf numFmtId="0" fontId="46" fillId="0" borderId="45" xfId="0" applyFont="1" applyBorder="1" applyAlignment="1">
      <alignment wrapText="1"/>
    </xf>
    <xf numFmtId="0" fontId="42" fillId="0" borderId="45" xfId="0" applyFont="1" applyBorder="1" applyAlignment="1">
      <alignment wrapText="1"/>
    </xf>
    <xf numFmtId="3" fontId="49" fillId="0" borderId="45" xfId="0" applyNumberFormat="1" applyFont="1" applyBorder="1" applyAlignment="1">
      <alignment horizontal="right" wrapText="1"/>
    </xf>
    <xf numFmtId="0" fontId="42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3" fontId="46" fillId="0" borderId="20" xfId="0" applyNumberFormat="1" applyFont="1" applyBorder="1" applyAlignment="1">
      <alignment horizontal="right" wrapText="1"/>
    </xf>
    <xf numFmtId="3" fontId="42" fillId="0" borderId="20" xfId="0" applyNumberFormat="1" applyFont="1" applyBorder="1" applyAlignment="1">
      <alignment horizontal="right" wrapText="1"/>
    </xf>
    <xf numFmtId="3" fontId="46" fillId="0" borderId="26" xfId="0" applyNumberFormat="1" applyFont="1" applyBorder="1" applyAlignment="1">
      <alignment horizontal="right" wrapText="1"/>
    </xf>
    <xf numFmtId="0" fontId="46" fillId="0" borderId="20" xfId="0" applyFont="1" applyBorder="1" applyAlignment="1">
      <alignment horizontal="right" wrapText="1"/>
    </xf>
    <xf numFmtId="0" fontId="46" fillId="0" borderId="20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3" fontId="49" fillId="0" borderId="20" xfId="0" applyNumberFormat="1" applyFont="1" applyBorder="1" applyAlignment="1">
      <alignment horizontal="right" wrapText="1"/>
    </xf>
    <xf numFmtId="3" fontId="46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3" fontId="42" fillId="0" borderId="15" xfId="0" applyNumberFormat="1" applyFont="1" applyBorder="1" applyAlignment="1">
      <alignment horizontal="right" wrapText="1"/>
    </xf>
    <xf numFmtId="3" fontId="46" fillId="0" borderId="14" xfId="0" applyNumberFormat="1" applyFont="1" applyBorder="1" applyAlignment="1">
      <alignment horizontal="right" wrapText="1"/>
    </xf>
    <xf numFmtId="0" fontId="46" fillId="0" borderId="15" xfId="0" applyFont="1" applyBorder="1" applyAlignment="1">
      <alignment horizontal="right" wrapText="1"/>
    </xf>
    <xf numFmtId="0" fontId="42" fillId="0" borderId="15" xfId="0" applyFont="1" applyBorder="1" applyAlignment="1">
      <alignment horizontal="right" wrapText="1"/>
    </xf>
    <xf numFmtId="3" fontId="49" fillId="0" borderId="15" xfId="0" applyNumberFormat="1" applyFont="1" applyBorder="1" applyAlignment="1">
      <alignment horizontal="right" wrapText="1"/>
    </xf>
    <xf numFmtId="0" fontId="46" fillId="0" borderId="45" xfId="0" applyFont="1" applyBorder="1" applyAlignment="1">
      <alignment horizontal="right" wrapText="1"/>
    </xf>
    <xf numFmtId="0" fontId="52" fillId="0" borderId="15" xfId="0" applyFont="1" applyBorder="1" applyAlignment="1">
      <alignment wrapText="1"/>
    </xf>
    <xf numFmtId="0" fontId="56" fillId="0" borderId="46" xfId="83" applyFont="1" applyBorder="1" applyAlignment="1">
      <alignment vertical="center"/>
    </xf>
    <xf numFmtId="0" fontId="3" fillId="0" borderId="46" xfId="83" applyFont="1" applyBorder="1" applyAlignment="1">
      <alignment vertical="center"/>
    </xf>
    <xf numFmtId="0" fontId="3" fillId="0" borderId="46" xfId="83" applyFont="1" applyBorder="1" applyAlignment="1">
      <alignment vertical="center" wrapText="1"/>
    </xf>
    <xf numFmtId="0" fontId="3" fillId="0" borderId="47" xfId="83" applyFont="1" applyBorder="1" applyAlignment="1">
      <alignment vertical="center"/>
    </xf>
    <xf numFmtId="0" fontId="3" fillId="0" borderId="24" xfId="83" applyFont="1" applyBorder="1" applyAlignment="1">
      <alignment vertical="center"/>
    </xf>
    <xf numFmtId="0" fontId="56" fillId="0" borderId="48" xfId="83" applyFont="1" applyBorder="1" applyAlignment="1">
      <alignment vertical="center"/>
    </xf>
    <xf numFmtId="166" fontId="69" fillId="0" borderId="42" xfId="94" applyNumberFormat="1" applyFont="1" applyBorder="1" applyAlignment="1">
      <alignment horizontal="center" vertical="center" wrapText="1"/>
    </xf>
    <xf numFmtId="166" fontId="63" fillId="0" borderId="42" xfId="94" applyNumberFormat="1" applyFont="1" applyBorder="1" applyAlignment="1">
      <alignment horizontal="center" vertical="center" wrapText="1"/>
    </xf>
    <xf numFmtId="166" fontId="70" fillId="0" borderId="39" xfId="94" applyNumberFormat="1" applyFont="1" applyBorder="1" applyAlignment="1">
      <alignment horizontal="left" vertical="center" wrapText="1" indent="1"/>
    </xf>
    <xf numFmtId="166" fontId="70" fillId="0" borderId="24" xfId="94" applyNumberFormat="1" applyFont="1" applyBorder="1" applyAlignment="1">
      <alignment horizontal="left" vertical="center" wrapText="1" indent="1"/>
    </xf>
    <xf numFmtId="166" fontId="70" fillId="0" borderId="24" xfId="94" applyNumberFormat="1" applyFont="1" applyBorder="1" applyAlignment="1" applyProtection="1">
      <alignment horizontal="left" vertical="center" wrapText="1" indent="1"/>
      <protection locked="0"/>
    </xf>
    <xf numFmtId="166" fontId="63" fillId="0" borderId="42" xfId="94" applyNumberFormat="1" applyFont="1" applyBorder="1" applyAlignment="1">
      <alignment horizontal="left" vertical="center" wrapText="1" indent="1"/>
    </xf>
    <xf numFmtId="166" fontId="71" fillId="0" borderId="16" xfId="94" applyNumberFormat="1" applyFont="1" applyBorder="1" applyAlignment="1">
      <alignment horizontal="left" vertical="center" wrapText="1" indent="1"/>
    </xf>
    <xf numFmtId="166" fontId="71" fillId="0" borderId="24" xfId="94" applyNumberFormat="1" applyFont="1" applyBorder="1" applyAlignment="1">
      <alignment horizontal="left" vertical="center" wrapText="1" indent="1"/>
    </xf>
    <xf numFmtId="166" fontId="71" fillId="0" borderId="0" xfId="94" applyNumberFormat="1" applyFont="1" applyAlignment="1">
      <alignment horizontal="left" vertical="center" wrapText="1" indent="1"/>
    </xf>
    <xf numFmtId="166" fontId="71" fillId="0" borderId="20" xfId="94" applyNumberFormat="1" applyFont="1" applyBorder="1" applyAlignment="1">
      <alignment horizontal="left" vertical="center" wrapText="1" indent="1"/>
    </xf>
    <xf numFmtId="166" fontId="63" fillId="0" borderId="49" xfId="94" applyNumberFormat="1" applyFont="1" applyBorder="1" applyAlignment="1">
      <alignment horizontal="left" vertical="center" wrapText="1" indent="1"/>
    </xf>
    <xf numFmtId="166" fontId="43" fillId="0" borderId="42" xfId="94" applyNumberFormat="1" applyFont="1" applyBorder="1" applyAlignment="1">
      <alignment horizontal="left" vertical="center" wrapText="1" indent="1"/>
    </xf>
    <xf numFmtId="166" fontId="69" fillId="0" borderId="13" xfId="94" applyNumberFormat="1" applyFont="1" applyBorder="1" applyAlignment="1">
      <alignment horizontal="center" vertical="center" wrapText="1"/>
    </xf>
    <xf numFmtId="166" fontId="70" fillId="0" borderId="14" xfId="94" applyNumberFormat="1" applyFont="1" applyBorder="1" applyAlignment="1" applyProtection="1">
      <alignment horizontal="right" vertical="center" wrapText="1" indent="1"/>
      <protection locked="0"/>
    </xf>
    <xf numFmtId="166" fontId="70" fillId="0" borderId="15" xfId="94" applyNumberFormat="1" applyFont="1" applyBorder="1" applyAlignment="1" applyProtection="1">
      <alignment horizontal="right" vertical="center" wrapText="1" indent="1"/>
      <protection locked="0"/>
    </xf>
    <xf numFmtId="166" fontId="63" fillId="0" borderId="13" xfId="94" applyNumberFormat="1" applyFont="1" applyBorder="1" applyAlignment="1">
      <alignment horizontal="right" vertical="center" wrapText="1" indent="1"/>
    </xf>
    <xf numFmtId="166" fontId="72" fillId="0" borderId="50" xfId="94" applyNumberFormat="1" applyFont="1" applyBorder="1" applyAlignment="1">
      <alignment horizontal="right" vertical="center" wrapText="1" indent="1"/>
    </xf>
    <xf numFmtId="166" fontId="71" fillId="0" borderId="15" xfId="94" applyNumberFormat="1" applyFont="1" applyBorder="1" applyAlignment="1" applyProtection="1">
      <alignment horizontal="right" vertical="center" wrapText="1" indent="1"/>
      <protection locked="0"/>
    </xf>
    <xf numFmtId="166" fontId="72" fillId="0" borderId="15" xfId="94" applyNumberFormat="1" applyFont="1" applyBorder="1" applyAlignment="1">
      <alignment horizontal="right" vertical="center" wrapText="1" indent="1"/>
    </xf>
    <xf numFmtId="166" fontId="71" fillId="0" borderId="50" xfId="94" applyNumberFormat="1" applyFont="1" applyBorder="1" applyAlignment="1" applyProtection="1">
      <alignment horizontal="right" vertical="center" wrapText="1" indent="1"/>
      <protection locked="0"/>
    </xf>
    <xf numFmtId="166" fontId="63" fillId="0" borderId="34" xfId="94" applyNumberFormat="1" applyFont="1" applyBorder="1" applyAlignment="1">
      <alignment horizontal="right" vertical="center" wrapText="1" indent="1"/>
    </xf>
    <xf numFmtId="166" fontId="43" fillId="0" borderId="13" xfId="94" applyNumberFormat="1" applyFont="1" applyBorder="1" applyAlignment="1">
      <alignment horizontal="right" vertical="center" wrapText="1" indent="1"/>
    </xf>
    <xf numFmtId="166" fontId="63" fillId="0" borderId="17" xfId="94" applyNumberFormat="1" applyFont="1" applyBorder="1" applyAlignment="1">
      <alignment horizontal="center" vertical="center" wrapText="1"/>
    </xf>
    <xf numFmtId="166" fontId="70" fillId="0" borderId="38" xfId="94" applyNumberFormat="1" applyFont="1" applyBorder="1" applyAlignment="1" applyProtection="1">
      <alignment horizontal="right" vertical="center" wrapText="1" indent="1"/>
      <protection locked="0"/>
    </xf>
    <xf numFmtId="166" fontId="70" fillId="0" borderId="45" xfId="94" applyNumberFormat="1" applyFont="1" applyBorder="1" applyAlignment="1" applyProtection="1">
      <alignment horizontal="right" vertical="center" wrapText="1" indent="1"/>
      <protection locked="0"/>
    </xf>
    <xf numFmtId="166" fontId="63" fillId="0" borderId="17" xfId="94" applyNumberFormat="1" applyFont="1" applyBorder="1" applyAlignment="1">
      <alignment horizontal="right" vertical="center" wrapText="1" indent="1"/>
    </xf>
    <xf numFmtId="166" fontId="71" fillId="0" borderId="52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45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53" xfId="94" applyNumberFormat="1" applyFont="1" applyBorder="1" applyAlignment="1" applyProtection="1">
      <alignment horizontal="right" vertical="center" wrapText="1" indent="1"/>
      <protection locked="0"/>
    </xf>
    <xf numFmtId="166" fontId="70" fillId="0" borderId="14" xfId="94" applyNumberFormat="1" applyFont="1" applyBorder="1" applyAlignment="1">
      <alignment horizontal="left" vertical="center" wrapText="1" indent="1"/>
    </xf>
    <xf numFmtId="166" fontId="70" fillId="0" borderId="15" xfId="94" applyNumberFormat="1" applyFont="1" applyBorder="1" applyAlignment="1">
      <alignment horizontal="left" vertical="center" wrapText="1" indent="1"/>
    </xf>
    <xf numFmtId="166" fontId="70" fillId="0" borderId="15" xfId="94" applyNumberFormat="1" applyFont="1" applyBorder="1" applyAlignment="1" applyProtection="1">
      <alignment horizontal="left" vertical="center" wrapText="1" indent="1"/>
      <protection locked="0"/>
    </xf>
    <xf numFmtId="166" fontId="63" fillId="0" borderId="13" xfId="94" applyNumberFormat="1" applyFont="1" applyBorder="1" applyAlignment="1">
      <alignment horizontal="left" vertical="center" wrapText="1" indent="1"/>
    </xf>
    <xf numFmtId="166" fontId="71" fillId="0" borderId="15" xfId="94" applyNumberFormat="1" applyFont="1" applyBorder="1" applyAlignment="1">
      <alignment horizontal="left" vertical="center" wrapText="1" indent="1"/>
    </xf>
    <xf numFmtId="166" fontId="71" fillId="0" borderId="50" xfId="94" applyNumberFormat="1" applyFont="1" applyBorder="1" applyAlignment="1">
      <alignment horizontal="left" vertical="center" wrapText="1" indent="1"/>
    </xf>
    <xf numFmtId="166" fontId="70" fillId="0" borderId="34" xfId="94" applyNumberFormat="1" applyFont="1" applyBorder="1" applyAlignment="1" applyProtection="1">
      <alignment horizontal="left" vertical="center" wrapText="1" indent="1"/>
      <protection locked="0"/>
    </xf>
    <xf numFmtId="166" fontId="69" fillId="0" borderId="17" xfId="94" applyNumberFormat="1" applyFont="1" applyBorder="1" applyAlignment="1">
      <alignment horizontal="center" vertical="center" wrapText="1"/>
    </xf>
    <xf numFmtId="166" fontId="20" fillId="0" borderId="34" xfId="94" applyNumberFormat="1" applyBorder="1" applyAlignment="1">
      <alignment horizontal="left" vertical="center" wrapText="1" indent="1"/>
    </xf>
    <xf numFmtId="166" fontId="70" fillId="0" borderId="20" xfId="94" applyNumberFormat="1" applyFont="1" applyBorder="1" applyAlignment="1" applyProtection="1">
      <alignment horizontal="right" vertical="center" wrapText="1" indent="1"/>
      <protection locked="0"/>
    </xf>
    <xf numFmtId="166" fontId="72" fillId="0" borderId="50" xfId="94" applyNumberFormat="1" applyFont="1" applyBorder="1" applyAlignment="1">
      <alignment horizontal="left" vertical="center" wrapText="1" indent="1"/>
    </xf>
    <xf numFmtId="166" fontId="71" fillId="0" borderId="15" xfId="94" applyNumberFormat="1" applyFont="1" applyBorder="1" applyAlignment="1">
      <alignment horizontal="left" vertical="center" wrapText="1" indent="2"/>
    </xf>
    <xf numFmtId="166" fontId="72" fillId="0" borderId="15" xfId="94" applyNumberFormat="1" applyFont="1" applyBorder="1" applyAlignment="1">
      <alignment horizontal="left" vertical="center" wrapText="1" indent="1"/>
    </xf>
    <xf numFmtId="166" fontId="70" fillId="0" borderId="14" xfId="94" applyNumberFormat="1" applyFont="1" applyBorder="1" applyAlignment="1">
      <alignment horizontal="left" vertical="center" wrapText="1" indent="2"/>
    </xf>
    <xf numFmtId="166" fontId="70" fillId="0" borderId="54" xfId="94" applyNumberFormat="1" applyFont="1" applyBorder="1" applyAlignment="1">
      <alignment horizontal="left" vertical="center" wrapText="1" indent="2"/>
    </xf>
    <xf numFmtId="166" fontId="70" fillId="0" borderId="52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38" xfId="94" applyNumberFormat="1" applyFont="1" applyBorder="1" applyAlignment="1" applyProtection="1">
      <alignment horizontal="right" vertical="center" wrapText="1" indent="1"/>
      <protection locked="0"/>
    </xf>
    <xf numFmtId="166" fontId="70" fillId="0" borderId="50" xfId="94" applyNumberFormat="1" applyFont="1" applyBorder="1" applyAlignment="1">
      <alignment horizontal="left" vertical="center" wrapText="1" indent="1"/>
    </xf>
    <xf numFmtId="166" fontId="70" fillId="0" borderId="15" xfId="94" quotePrefix="1" applyNumberFormat="1" applyFont="1" applyBorder="1" applyAlignment="1" applyProtection="1">
      <alignment horizontal="left" vertical="center" wrapText="1" indent="6"/>
      <protection locked="0"/>
    </xf>
    <xf numFmtId="166" fontId="71" fillId="0" borderId="14" xfId="94" applyNumberFormat="1" applyFont="1" applyBorder="1" applyAlignment="1">
      <alignment horizontal="left" vertical="center" wrapText="1" indent="1"/>
    </xf>
    <xf numFmtId="166" fontId="71" fillId="0" borderId="14" xfId="94" applyNumberFormat="1" applyFont="1" applyBorder="1" applyAlignment="1" applyProtection="1">
      <alignment horizontal="left" vertical="center" wrapText="1" indent="1"/>
      <protection locked="0"/>
    </xf>
    <xf numFmtId="166" fontId="70" fillId="0" borderId="14" xfId="94" applyNumberFormat="1" applyFont="1" applyBorder="1" applyAlignment="1" applyProtection="1">
      <alignment horizontal="left" vertical="center" wrapText="1" indent="1"/>
      <protection locked="0"/>
    </xf>
    <xf numFmtId="0" fontId="64" fillId="0" borderId="42" xfId="94" applyFont="1" applyBorder="1" applyAlignment="1">
      <alignment horizontal="center" vertical="center" wrapText="1"/>
    </xf>
    <xf numFmtId="0" fontId="20" fillId="0" borderId="55" xfId="94" applyBorder="1" applyAlignment="1">
      <alignment horizontal="center" vertical="center" wrapText="1"/>
    </xf>
    <xf numFmtId="0" fontId="20" fillId="0" borderId="24" xfId="94" applyBorder="1" applyAlignment="1">
      <alignment horizontal="center" vertical="center" wrapText="1"/>
    </xf>
    <xf numFmtId="0" fontId="20" fillId="0" borderId="56" xfId="94" applyBorder="1" applyAlignment="1">
      <alignment horizontal="center" vertical="center" wrapText="1"/>
    </xf>
    <xf numFmtId="0" fontId="43" fillId="0" borderId="42" xfId="94" applyFont="1" applyBorder="1" applyAlignment="1">
      <alignment horizontal="center" vertical="center" wrapText="1"/>
    </xf>
    <xf numFmtId="0" fontId="64" fillId="0" borderId="13" xfId="94" applyFont="1" applyBorder="1" applyAlignment="1">
      <alignment horizontal="center" vertical="center" wrapText="1"/>
    </xf>
    <xf numFmtId="0" fontId="3" fillId="0" borderId="14" xfId="94" applyFont="1" applyBorder="1" applyAlignment="1">
      <alignment horizontal="left" vertical="center" wrapText="1" indent="1"/>
    </xf>
    <xf numFmtId="0" fontId="3" fillId="0" borderId="15" xfId="94" applyFont="1" applyBorder="1" applyAlignment="1">
      <alignment horizontal="left" vertical="center" wrapText="1" indent="1"/>
    </xf>
    <xf numFmtId="0" fontId="3" fillId="0" borderId="15" xfId="94" applyFont="1" applyBorder="1" applyAlignment="1">
      <alignment horizontal="left" vertical="center" wrapText="1" indent="8"/>
    </xf>
    <xf numFmtId="0" fontId="20" fillId="0" borderId="14" xfId="94" applyBorder="1" applyAlignment="1" applyProtection="1">
      <alignment vertical="center" wrapText="1"/>
      <protection locked="0"/>
    </xf>
    <xf numFmtId="0" fontId="20" fillId="0" borderId="15" xfId="94" applyBorder="1" applyAlignment="1" applyProtection="1">
      <alignment vertical="center" wrapText="1"/>
      <protection locked="0"/>
    </xf>
    <xf numFmtId="0" fontId="20" fillId="0" borderId="34" xfId="94" applyBorder="1" applyAlignment="1" applyProtection="1">
      <alignment vertical="center" wrapText="1"/>
      <protection locked="0"/>
    </xf>
    <xf numFmtId="0" fontId="43" fillId="0" borderId="57" xfId="94" applyFont="1" applyBorder="1" applyAlignment="1">
      <alignment vertical="center" wrapText="1"/>
    </xf>
    <xf numFmtId="0" fontId="64" fillId="0" borderId="17" xfId="94" applyFont="1" applyBorder="1" applyAlignment="1">
      <alignment horizontal="center" vertical="center" wrapText="1"/>
    </xf>
    <xf numFmtId="167" fontId="20" fillId="0" borderId="38" xfId="54" applyNumberFormat="1" applyFont="1" applyBorder="1" applyAlignment="1" applyProtection="1">
      <alignment horizontal="right" vertical="center" wrapText="1" indent="1"/>
      <protection locked="0"/>
    </xf>
    <xf numFmtId="167" fontId="20" fillId="0" borderId="45" xfId="54" applyNumberFormat="1" applyFont="1" applyBorder="1" applyAlignment="1" applyProtection="1">
      <alignment horizontal="right" vertical="center" wrapText="1" indent="1"/>
      <protection locked="0"/>
    </xf>
    <xf numFmtId="166" fontId="20" fillId="0" borderId="45" xfId="94" applyNumberFormat="1" applyBorder="1" applyAlignment="1" applyProtection="1">
      <alignment horizontal="right" vertical="center" wrapText="1" indent="1"/>
      <protection locked="0"/>
    </xf>
    <xf numFmtId="166" fontId="20" fillId="0" borderId="53" xfId="94" applyNumberFormat="1" applyBorder="1" applyAlignment="1" applyProtection="1">
      <alignment horizontal="right" vertical="center" wrapText="1" indent="1"/>
      <protection locked="0"/>
    </xf>
    <xf numFmtId="1" fontId="43" fillId="0" borderId="58" xfId="94" applyNumberFormat="1" applyFont="1" applyBorder="1" applyAlignment="1">
      <alignment vertical="center" wrapText="1"/>
    </xf>
    <xf numFmtId="167" fontId="20" fillId="0" borderId="15" xfId="54" applyNumberFormat="1" applyFont="1" applyBorder="1" applyAlignment="1" applyProtection="1">
      <alignment horizontal="right" vertical="center" wrapText="1" indent="1"/>
      <protection locked="0"/>
    </xf>
    <xf numFmtId="166" fontId="20" fillId="0" borderId="15" xfId="94" applyNumberFormat="1" applyBorder="1" applyAlignment="1" applyProtection="1">
      <alignment horizontal="right" vertical="center" wrapText="1" indent="1"/>
      <protection locked="0"/>
    </xf>
    <xf numFmtId="166" fontId="20" fillId="0" borderId="34" xfId="94" applyNumberFormat="1" applyBorder="1" applyAlignment="1" applyProtection="1">
      <alignment horizontal="right" vertical="center" wrapText="1" indent="1"/>
      <protection locked="0"/>
    </xf>
    <xf numFmtId="166" fontId="43" fillId="0" borderId="57" xfId="94" applyNumberFormat="1" applyFont="1" applyBorder="1" applyAlignment="1">
      <alignment vertical="center" wrapText="1"/>
    </xf>
    <xf numFmtId="166" fontId="93" fillId="0" borderId="10" xfId="94" applyNumberFormat="1" applyFont="1" applyBorder="1" applyAlignment="1">
      <alignment horizontal="center" vertical="center" wrapText="1"/>
    </xf>
    <xf numFmtId="166" fontId="93" fillId="0" borderId="12" xfId="94" applyNumberFormat="1" applyFont="1" applyBorder="1" applyAlignment="1">
      <alignment horizontal="center" vertical="center" wrapText="1"/>
    </xf>
    <xf numFmtId="166" fontId="93" fillId="0" borderId="43" xfId="94" applyNumberFormat="1" applyFont="1" applyBorder="1" applyAlignment="1">
      <alignment horizontal="center" vertical="center" wrapText="1"/>
    </xf>
    <xf numFmtId="167" fontId="70" fillId="0" borderId="26" xfId="54" applyNumberFormat="1" applyFont="1" applyBorder="1" applyAlignment="1" applyProtection="1">
      <alignment horizontal="center" vertical="center" wrapText="1"/>
      <protection locked="0"/>
    </xf>
    <xf numFmtId="167" fontId="44" fillId="0" borderId="20" xfId="54" applyNumberFormat="1" applyFont="1" applyBorder="1" applyAlignment="1" applyProtection="1">
      <alignment horizontal="center" vertical="center" wrapText="1"/>
      <protection locked="0"/>
    </xf>
    <xf numFmtId="167" fontId="43" fillId="0" borderId="20" xfId="54" applyNumberFormat="1" applyFont="1" applyBorder="1" applyAlignment="1" applyProtection="1">
      <alignment horizontal="center" vertical="center" wrapText="1"/>
      <protection locked="0"/>
    </xf>
    <xf numFmtId="167" fontId="20" fillId="0" borderId="20" xfId="54" applyNumberFormat="1" applyFont="1" applyBorder="1" applyAlignment="1" applyProtection="1">
      <alignment horizontal="center" vertical="center" wrapText="1"/>
      <protection locked="0"/>
    </xf>
    <xf numFmtId="166" fontId="93" fillId="0" borderId="13" xfId="94" applyNumberFormat="1" applyFont="1" applyBorder="1" applyAlignment="1">
      <alignment horizontal="center" vertical="center" wrapText="1"/>
    </xf>
    <xf numFmtId="167" fontId="70" fillId="0" borderId="14" xfId="54" applyNumberFormat="1" applyFont="1" applyBorder="1" applyAlignment="1">
      <alignment vertical="center" wrapText="1"/>
    </xf>
    <xf numFmtId="167" fontId="70" fillId="0" borderId="15" xfId="54" applyNumberFormat="1" applyFont="1" applyBorder="1" applyAlignment="1">
      <alignment vertical="center" wrapText="1"/>
    </xf>
    <xf numFmtId="167" fontId="63" fillId="0" borderId="15" xfId="54" applyNumberFormat="1" applyFont="1" applyBorder="1" applyAlignment="1">
      <alignment vertical="center" wrapText="1"/>
    </xf>
    <xf numFmtId="166" fontId="69" fillId="0" borderId="13" xfId="94" applyNumberFormat="1" applyFont="1" applyBorder="1" applyAlignment="1">
      <alignment horizontal="center" vertical="center"/>
    </xf>
    <xf numFmtId="167" fontId="71" fillId="0" borderId="15" xfId="54" applyNumberFormat="1" applyFont="1" applyBorder="1" applyAlignment="1">
      <alignment horizontal="center" vertical="center" wrapText="1"/>
    </xf>
    <xf numFmtId="166" fontId="93" fillId="0" borderId="17" xfId="94" applyNumberFormat="1" applyFont="1" applyBorder="1" applyAlignment="1">
      <alignment horizontal="center" vertical="center" wrapText="1"/>
    </xf>
    <xf numFmtId="167" fontId="70" fillId="0" borderId="38" xfId="54" applyNumberFormat="1" applyFont="1" applyBorder="1" applyAlignment="1">
      <alignment vertical="center" wrapText="1"/>
    </xf>
    <xf numFmtId="167" fontId="70" fillId="0" borderId="45" xfId="54" applyNumberFormat="1" applyFont="1" applyBorder="1" applyAlignment="1">
      <alignment vertical="center" wrapText="1"/>
    </xf>
    <xf numFmtId="167" fontId="63" fillId="0" borderId="45" xfId="54" applyNumberFormat="1" applyFont="1" applyBorder="1" applyAlignment="1">
      <alignment vertical="center" wrapText="1"/>
    </xf>
    <xf numFmtId="167" fontId="71" fillId="0" borderId="45" xfId="54" applyNumberFormat="1" applyFont="1" applyBorder="1" applyAlignment="1">
      <alignment vertical="center" wrapText="1"/>
    </xf>
    <xf numFmtId="0" fontId="71" fillId="0" borderId="13" xfId="93" applyFont="1" applyBorder="1" applyAlignment="1">
      <alignment horizontal="center" vertical="center"/>
    </xf>
    <xf numFmtId="0" fontId="63" fillId="0" borderId="13" xfId="93" applyFont="1" applyBorder="1" applyAlignment="1">
      <alignment horizontal="center" vertical="center"/>
    </xf>
    <xf numFmtId="0" fontId="43" fillId="0" borderId="59" xfId="85" applyFont="1" applyBorder="1" applyAlignment="1">
      <alignment horizontal="center" vertical="center" wrapText="1"/>
    </xf>
    <xf numFmtId="0" fontId="63" fillId="0" borderId="35" xfId="85" applyFont="1" applyBorder="1" applyAlignment="1">
      <alignment horizontal="center"/>
    </xf>
    <xf numFmtId="49" fontId="20" fillId="0" borderId="35" xfId="85" applyNumberFormat="1" applyBorder="1" applyAlignment="1">
      <alignment horizontal="right"/>
    </xf>
    <xf numFmtId="49" fontId="20" fillId="0" borderId="60" xfId="85" applyNumberFormat="1" applyBorder="1" applyAlignment="1">
      <alignment horizontal="right"/>
    </xf>
    <xf numFmtId="0" fontId="43" fillId="0" borderId="13" xfId="85" applyFont="1" applyBorder="1" applyAlignment="1">
      <alignment horizontal="center" vertical="center" wrapText="1"/>
    </xf>
    <xf numFmtId="0" fontId="63" fillId="0" borderId="13" xfId="85" applyFont="1" applyBorder="1" applyAlignment="1">
      <alignment horizontal="center"/>
    </xf>
    <xf numFmtId="0" fontId="3" fillId="0" borderId="50" xfId="0" applyFont="1" applyBorder="1" applyAlignment="1">
      <alignment horizontal="justify"/>
    </xf>
    <xf numFmtId="0" fontId="20" fillId="0" borderId="54" xfId="85" applyBorder="1" applyAlignment="1">
      <alignment horizontal="left"/>
    </xf>
    <xf numFmtId="0" fontId="20" fillId="0" borderId="15" xfId="85" applyBorder="1" applyAlignment="1">
      <alignment horizontal="left"/>
    </xf>
    <xf numFmtId="166" fontId="44" fillId="0" borderId="15" xfId="85" applyNumberFormat="1" applyFont="1" applyBorder="1" applyAlignment="1" applyProtection="1">
      <alignment horizontal="left" vertical="center" wrapText="1" indent="1"/>
      <protection locked="0"/>
    </xf>
    <xf numFmtId="0" fontId="43" fillId="0" borderId="43" xfId="85" applyFont="1" applyBorder="1" applyAlignment="1">
      <alignment horizontal="center" vertical="center" wrapText="1"/>
    </xf>
    <xf numFmtId="0" fontId="63" fillId="0" borderId="43" xfId="85" applyFont="1" applyBorder="1" applyAlignment="1">
      <alignment horizontal="center"/>
    </xf>
    <xf numFmtId="3" fontId="20" fillId="0" borderId="26" xfId="85" applyNumberFormat="1" applyBorder="1"/>
    <xf numFmtId="3" fontId="20" fillId="0" borderId="27" xfId="85" applyNumberFormat="1" applyBorder="1"/>
    <xf numFmtId="3" fontId="20" fillId="0" borderId="20" xfId="85" applyNumberFormat="1" applyBorder="1" applyAlignment="1" applyProtection="1">
      <alignment vertical="center" wrapText="1"/>
      <protection locked="0"/>
    </xf>
    <xf numFmtId="3" fontId="20" fillId="0" borderId="20" xfId="85" applyNumberFormat="1" applyBorder="1"/>
    <xf numFmtId="3" fontId="20" fillId="0" borderId="27" xfId="85" applyNumberFormat="1" applyBorder="1" applyAlignment="1" applyProtection="1">
      <alignment vertical="center" wrapText="1"/>
      <protection locked="0"/>
    </xf>
    <xf numFmtId="0" fontId="43" fillId="0" borderId="17" xfId="85" applyFont="1" applyBorder="1" applyAlignment="1">
      <alignment horizontal="center" vertical="center" wrapText="1"/>
    </xf>
    <xf numFmtId="0" fontId="63" fillId="0" borderId="17" xfId="85" applyFont="1" applyBorder="1" applyAlignment="1">
      <alignment horizontal="center"/>
    </xf>
    <xf numFmtId="3" fontId="20" fillId="0" borderId="38" xfId="85" applyNumberFormat="1" applyBorder="1"/>
    <xf numFmtId="3" fontId="20" fillId="0" borderId="45" xfId="85" applyNumberFormat="1" applyBorder="1" applyAlignment="1" applyProtection="1">
      <alignment vertical="center" wrapText="1"/>
      <protection locked="0"/>
    </xf>
    <xf numFmtId="3" fontId="20" fillId="0" borderId="45" xfId="85" applyNumberFormat="1" applyBorder="1"/>
    <xf numFmtId="3" fontId="20" fillId="0" borderId="40" xfId="85" applyNumberFormat="1" applyBorder="1"/>
    <xf numFmtId="0" fontId="20" fillId="0" borderId="14" xfId="85" applyBorder="1"/>
    <xf numFmtId="0" fontId="20" fillId="0" borderId="15" xfId="85" applyBorder="1"/>
    <xf numFmtId="0" fontId="20" fillId="0" borderId="15" xfId="85" applyBorder="1" applyAlignment="1">
      <alignment vertical="center" wrapText="1"/>
    </xf>
    <xf numFmtId="0" fontId="20" fillId="0" borderId="54" xfId="85" applyBorder="1"/>
    <xf numFmtId="0" fontId="42" fillId="0" borderId="24" xfId="91" applyFont="1" applyBorder="1" applyAlignment="1">
      <alignment horizontal="center"/>
    </xf>
    <xf numFmtId="0" fontId="42" fillId="0" borderId="14" xfId="91" applyFont="1" applyBorder="1" applyAlignment="1">
      <alignment horizontal="left"/>
    </xf>
    <xf numFmtId="0" fontId="42" fillId="0" borderId="54" xfId="91" applyFont="1" applyBorder="1" applyAlignment="1">
      <alignment horizontal="left"/>
    </xf>
    <xf numFmtId="0" fontId="45" fillId="0" borderId="20" xfId="91" applyFont="1" applyBorder="1" applyAlignment="1">
      <alignment horizontal="right"/>
    </xf>
    <xf numFmtId="0" fontId="42" fillId="0" borderId="27" xfId="91" applyFont="1" applyBorder="1" applyAlignment="1">
      <alignment horizontal="right"/>
    </xf>
    <xf numFmtId="0" fontId="45" fillId="0" borderId="45" xfId="91" applyFont="1" applyBorder="1" applyAlignment="1">
      <alignment horizontal="center"/>
    </xf>
    <xf numFmtId="3" fontId="42" fillId="0" borderId="15" xfId="91" applyNumberFormat="1" applyFont="1" applyBorder="1" applyAlignment="1">
      <alignment horizontal="right"/>
    </xf>
    <xf numFmtId="0" fontId="46" fillId="0" borderId="56" xfId="0" applyFont="1" applyBorder="1" applyAlignment="1">
      <alignment wrapText="1"/>
    </xf>
    <xf numFmtId="0" fontId="46" fillId="0" borderId="54" xfId="0" applyFont="1" applyBorder="1" applyAlignment="1">
      <alignment wrapText="1"/>
    </xf>
    <xf numFmtId="3" fontId="46" fillId="0" borderId="40" xfId="0" applyNumberFormat="1" applyFont="1" applyBorder="1" applyAlignment="1">
      <alignment horizontal="right" wrapText="1"/>
    </xf>
    <xf numFmtId="3" fontId="46" fillId="0" borderId="27" xfId="0" applyNumberFormat="1" applyFont="1" applyBorder="1" applyAlignment="1">
      <alignment horizontal="right" wrapText="1"/>
    </xf>
    <xf numFmtId="3" fontId="46" fillId="0" borderId="54" xfId="0" applyNumberFormat="1" applyFont="1" applyBorder="1" applyAlignment="1">
      <alignment horizontal="right" wrapText="1"/>
    </xf>
    <xf numFmtId="0" fontId="49" fillId="0" borderId="42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3" fontId="49" fillId="0" borderId="17" xfId="0" applyNumberFormat="1" applyFont="1" applyBorder="1" applyAlignment="1">
      <alignment horizontal="right" wrapText="1"/>
    </xf>
    <xf numFmtId="0" fontId="54" fillId="0" borderId="42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3" fontId="74" fillId="0" borderId="17" xfId="0" applyNumberFormat="1" applyFont="1" applyBorder="1" applyAlignment="1">
      <alignment horizontal="right" wrapText="1"/>
    </xf>
    <xf numFmtId="166" fontId="44" fillId="0" borderId="54" xfId="85" applyNumberFormat="1" applyFont="1" applyBorder="1" applyAlignment="1" applyProtection="1">
      <alignment horizontal="left" vertical="center" wrapText="1" indent="1"/>
      <protection locked="0"/>
    </xf>
    <xf numFmtId="0" fontId="43" fillId="0" borderId="13" xfId="85" applyFont="1" applyBorder="1" applyAlignment="1">
      <alignment horizontal="left"/>
    </xf>
    <xf numFmtId="3" fontId="43" fillId="0" borderId="43" xfId="85" applyNumberFormat="1" applyFont="1" applyBorder="1"/>
    <xf numFmtId="0" fontId="46" fillId="0" borderId="40" xfId="0" applyFont="1" applyBorder="1" applyAlignment="1">
      <alignment wrapText="1"/>
    </xf>
    <xf numFmtId="0" fontId="46" fillId="0" borderId="27" xfId="0" applyFont="1" applyBorder="1" applyAlignment="1">
      <alignment wrapText="1"/>
    </xf>
    <xf numFmtId="0" fontId="42" fillId="0" borderId="4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3" fontId="42" fillId="0" borderId="17" xfId="0" applyNumberFormat="1" applyFont="1" applyBorder="1" applyAlignment="1">
      <alignment horizontal="right" wrapText="1"/>
    </xf>
    <xf numFmtId="0" fontId="42" fillId="0" borderId="56" xfId="0" applyFont="1" applyBorder="1" applyAlignment="1">
      <alignment wrapText="1"/>
    </xf>
    <xf numFmtId="0" fontId="42" fillId="0" borderId="54" xfId="0" applyFont="1" applyBorder="1" applyAlignment="1">
      <alignment wrapText="1"/>
    </xf>
    <xf numFmtId="3" fontId="42" fillId="0" borderId="40" xfId="0" applyNumberFormat="1" applyFont="1" applyBorder="1" applyAlignment="1">
      <alignment horizontal="right" wrapText="1"/>
    </xf>
    <xf numFmtId="3" fontId="42" fillId="0" borderId="27" xfId="0" applyNumberFormat="1" applyFont="1" applyBorder="1" applyAlignment="1">
      <alignment horizontal="right" wrapText="1"/>
    </xf>
    <xf numFmtId="3" fontId="42" fillId="0" borderId="54" xfId="0" applyNumberFormat="1" applyFont="1" applyBorder="1" applyAlignment="1">
      <alignment horizontal="right" wrapText="1"/>
    </xf>
    <xf numFmtId="0" fontId="45" fillId="0" borderId="14" xfId="0" applyFont="1" applyBorder="1" applyAlignment="1">
      <alignment wrapText="1"/>
    </xf>
    <xf numFmtId="0" fontId="84" fillId="0" borderId="35" xfId="84" applyFont="1" applyBorder="1" applyAlignment="1">
      <alignment horizontal="center"/>
    </xf>
    <xf numFmtId="0" fontId="51" fillId="0" borderId="60" xfId="84" applyFont="1" applyBorder="1" applyAlignment="1">
      <alignment horizontal="left" wrapText="1"/>
    </xf>
    <xf numFmtId="3" fontId="51" fillId="0" borderId="28" xfId="84" applyNumberFormat="1" applyFont="1" applyBorder="1"/>
    <xf numFmtId="3" fontId="58" fillId="0" borderId="28" xfId="84" applyNumberFormat="1" applyFont="1" applyBorder="1"/>
    <xf numFmtId="0" fontId="58" fillId="0" borderId="25" xfId="84" applyFont="1" applyBorder="1" applyAlignment="1">
      <alignment horizontal="left"/>
    </xf>
    <xf numFmtId="0" fontId="51" fillId="0" borderId="25" xfId="84" applyFont="1" applyBorder="1"/>
    <xf numFmtId="0" fontId="57" fillId="0" borderId="25" xfId="84" applyFont="1" applyBorder="1"/>
    <xf numFmtId="0" fontId="78" fillId="0" borderId="10" xfId="84" applyFont="1" applyBorder="1" applyAlignment="1">
      <alignment horizontal="left"/>
    </xf>
    <xf numFmtId="3" fontId="59" fillId="0" borderId="11" xfId="84" applyNumberFormat="1" applyFont="1" applyBorder="1"/>
    <xf numFmtId="3" fontId="78" fillId="0" borderId="12" xfId="84" applyNumberFormat="1" applyFont="1" applyBorder="1"/>
    <xf numFmtId="0" fontId="3" fillId="0" borderId="28" xfId="84" applyFont="1" applyBorder="1" applyAlignment="1">
      <alignment horizontal="center"/>
    </xf>
    <xf numFmtId="0" fontId="57" fillId="0" borderId="60" xfId="84" applyFont="1" applyBorder="1" applyAlignment="1">
      <alignment horizontal="left" wrapText="1"/>
    </xf>
    <xf numFmtId="0" fontId="3" fillId="0" borderId="25" xfId="84" applyFont="1" applyBorder="1"/>
    <xf numFmtId="3" fontId="3" fillId="0" borderId="25" xfId="84" applyNumberFormat="1" applyFont="1" applyBorder="1"/>
    <xf numFmtId="0" fontId="84" fillId="0" borderId="10" xfId="84" applyFont="1" applyBorder="1" applyAlignment="1">
      <alignment horizontal="center"/>
    </xf>
    <xf numFmtId="0" fontId="78" fillId="0" borderId="11" xfId="84" applyFont="1" applyBorder="1" applyAlignment="1">
      <alignment horizontal="left"/>
    </xf>
    <xf numFmtId="167" fontId="71" fillId="0" borderId="54" xfId="54" applyNumberFormat="1" applyFont="1" applyBorder="1" applyAlignment="1">
      <alignment vertical="center" wrapText="1"/>
    </xf>
    <xf numFmtId="167" fontId="70" fillId="0" borderId="54" xfId="54" applyNumberFormat="1" applyFont="1" applyBorder="1" applyAlignment="1" applyProtection="1">
      <alignment vertical="center" wrapText="1"/>
      <protection locked="0"/>
    </xf>
    <xf numFmtId="167" fontId="70" fillId="0" borderId="40" xfId="54" applyNumberFormat="1" applyFont="1" applyBorder="1" applyAlignment="1">
      <alignment vertical="center" wrapText="1"/>
    </xf>
    <xf numFmtId="167" fontId="96" fillId="26" borderId="43" xfId="54" applyNumberFormat="1" applyFont="1" applyFill="1" applyBorder="1" applyAlignment="1">
      <alignment horizontal="left" vertical="center" wrapText="1" indent="2"/>
    </xf>
    <xf numFmtId="167" fontId="96" fillId="0" borderId="13" xfId="54" applyNumberFormat="1" applyFont="1" applyBorder="1" applyAlignment="1">
      <alignment vertical="center" wrapText="1"/>
    </xf>
    <xf numFmtId="167" fontId="96" fillId="0" borderId="17" xfId="54" applyNumberFormat="1" applyFont="1" applyBorder="1" applyAlignment="1">
      <alignment vertical="center" wrapText="1"/>
    </xf>
    <xf numFmtId="0" fontId="68" fillId="0" borderId="61" xfId="93" applyFont="1" applyBorder="1"/>
    <xf numFmtId="0" fontId="68" fillId="0" borderId="62" xfId="93" applyFont="1" applyBorder="1"/>
    <xf numFmtId="167" fontId="63" fillId="0" borderId="57" xfId="54" applyNumberFormat="1" applyFont="1" applyBorder="1"/>
    <xf numFmtId="0" fontId="71" fillId="0" borderId="63" xfId="93" applyFont="1" applyBorder="1" applyAlignment="1">
      <alignment horizontal="center" vertical="center"/>
    </xf>
    <xf numFmtId="0" fontId="71" fillId="0" borderId="64" xfId="93" applyFont="1" applyBorder="1" applyAlignment="1">
      <alignment horizontal="left"/>
    </xf>
    <xf numFmtId="167" fontId="71" fillId="0" borderId="59" xfId="54" applyNumberFormat="1" applyFont="1" applyBorder="1" applyProtection="1">
      <protection locked="0"/>
    </xf>
    <xf numFmtId="167" fontId="71" fillId="0" borderId="65" xfId="54" applyNumberFormat="1" applyFont="1" applyBorder="1" applyProtection="1">
      <protection locked="0"/>
    </xf>
    <xf numFmtId="167" fontId="71" fillId="0" borderId="63" xfId="54" applyNumberFormat="1" applyFont="1" applyBorder="1" applyAlignment="1" applyProtection="1">
      <alignment horizontal="center"/>
      <protection locked="0"/>
    </xf>
    <xf numFmtId="167" fontId="71" fillId="0" borderId="34" xfId="54" applyNumberFormat="1" applyFont="1" applyBorder="1" applyAlignment="1" applyProtection="1">
      <alignment horizontal="center"/>
      <protection locked="0"/>
    </xf>
    <xf numFmtId="0" fontId="42" fillId="0" borderId="56" xfId="91" applyFont="1" applyBorder="1" applyAlignment="1">
      <alignment horizontal="center"/>
    </xf>
    <xf numFmtId="3" fontId="42" fillId="0" borderId="54" xfId="91" applyNumberFormat="1" applyFont="1" applyBorder="1" applyAlignment="1">
      <alignment horizontal="right"/>
    </xf>
    <xf numFmtId="0" fontId="45" fillId="0" borderId="40" xfId="91" applyFont="1" applyBorder="1" applyAlignment="1">
      <alignment horizontal="center"/>
    </xf>
    <xf numFmtId="0" fontId="45" fillId="27" borderId="42" xfId="91" applyFont="1" applyFill="1" applyBorder="1" applyAlignment="1">
      <alignment horizontal="center"/>
    </xf>
    <xf numFmtId="0" fontId="42" fillId="27" borderId="13" xfId="91" applyFont="1" applyFill="1" applyBorder="1" applyAlignment="1">
      <alignment horizontal="left"/>
    </xf>
    <xf numFmtId="0" fontId="42" fillId="27" borderId="43" xfId="91" applyFont="1" applyFill="1" applyBorder="1" applyAlignment="1">
      <alignment horizontal="right"/>
    </xf>
    <xf numFmtId="3" fontId="42" fillId="27" borderId="13" xfId="91" applyNumberFormat="1" applyFont="1" applyFill="1" applyBorder="1" applyAlignment="1">
      <alignment horizontal="right"/>
    </xf>
    <xf numFmtId="0" fontId="45" fillId="27" borderId="17" xfId="91" applyFont="1" applyFill="1" applyBorder="1" applyAlignment="1">
      <alignment horizontal="center"/>
    </xf>
    <xf numFmtId="3" fontId="104" fillId="0" borderId="14" xfId="0" applyNumberFormat="1" applyFont="1" applyBorder="1" applyAlignment="1">
      <alignment horizontal="right" wrapText="1"/>
    </xf>
    <xf numFmtId="3" fontId="46" fillId="0" borderId="20" xfId="0" applyNumberFormat="1" applyFont="1" applyBorder="1" applyAlignment="1">
      <alignment wrapText="1"/>
    </xf>
    <xf numFmtId="166" fontId="93" fillId="0" borderId="38" xfId="94" applyNumberFormat="1" applyFont="1" applyBorder="1" applyAlignment="1">
      <alignment horizontal="left" vertical="center" wrapText="1" indent="1"/>
    </xf>
    <xf numFmtId="166" fontId="93" fillId="0" borderId="45" xfId="94" applyNumberFormat="1" applyFont="1" applyBorder="1" applyAlignment="1">
      <alignment horizontal="left" vertical="center" wrapText="1" indent="1"/>
    </xf>
    <xf numFmtId="166" fontId="63" fillId="0" borderId="45" xfId="94" applyNumberFormat="1" applyFont="1" applyBorder="1" applyAlignment="1">
      <alignment horizontal="left" vertical="center" wrapText="1" indent="1"/>
    </xf>
    <xf numFmtId="166" fontId="93" fillId="0" borderId="63" xfId="94" applyNumberFormat="1" applyFont="1" applyBorder="1" applyAlignment="1">
      <alignment horizontal="center" vertical="center" wrapText="1"/>
    </xf>
    <xf numFmtId="166" fontId="93" fillId="0" borderId="15" xfId="94" applyNumberFormat="1" applyFont="1" applyBorder="1" applyAlignment="1">
      <alignment horizontal="center" vertical="center" wrapText="1"/>
    </xf>
    <xf numFmtId="0" fontId="56" fillId="0" borderId="66" xfId="83" applyFont="1" applyBorder="1" applyAlignment="1">
      <alignment vertical="center"/>
    </xf>
    <xf numFmtId="0" fontId="52" fillId="27" borderId="42" xfId="83" applyFont="1" applyFill="1" applyBorder="1" applyAlignment="1">
      <alignment vertical="center"/>
    </xf>
    <xf numFmtId="3" fontId="52" fillId="27" borderId="13" xfId="86" applyNumberFormat="1" applyFont="1" applyFill="1" applyBorder="1"/>
    <xf numFmtId="0" fontId="3" fillId="0" borderId="56" xfId="83" applyFont="1" applyBorder="1" applyAlignment="1">
      <alignment vertical="center"/>
    </xf>
    <xf numFmtId="3" fontId="52" fillId="27" borderId="43" xfId="86" applyNumberFormat="1" applyFont="1" applyFill="1" applyBorder="1"/>
    <xf numFmtId="0" fontId="52" fillId="27" borderId="13" xfId="92" applyFont="1" applyFill="1" applyBorder="1"/>
    <xf numFmtId="0" fontId="80" fillId="25" borderId="19" xfId="96" applyFont="1" applyFill="1" applyBorder="1" applyAlignment="1">
      <alignment horizontal="left" vertical="center"/>
    </xf>
    <xf numFmtId="0" fontId="80" fillId="25" borderId="23" xfId="96" applyFont="1" applyFill="1" applyBorder="1" applyAlignment="1">
      <alignment horizontal="left" vertical="center"/>
    </xf>
    <xf numFmtId="0" fontId="80" fillId="25" borderId="18" xfId="96" applyFont="1" applyFill="1" applyBorder="1" applyAlignment="1">
      <alignment horizontal="left" vertical="center"/>
    </xf>
    <xf numFmtId="0" fontId="78" fillId="0" borderId="19" xfId="96" applyFont="1" applyBorder="1" applyAlignment="1">
      <alignment horizontal="left" vertical="center"/>
    </xf>
    <xf numFmtId="0" fontId="52" fillId="0" borderId="20" xfId="96" applyFont="1" applyBorder="1" applyAlignment="1">
      <alignment horizontal="left" vertical="center"/>
    </xf>
    <xf numFmtId="0" fontId="52" fillId="0" borderId="19" xfId="96" applyFont="1" applyBorder="1" applyAlignment="1">
      <alignment horizontal="left" vertical="center"/>
    </xf>
    <xf numFmtId="166" fontId="70" fillId="0" borderId="40" xfId="94" applyNumberFormat="1" applyFont="1" applyBorder="1" applyAlignment="1" applyProtection="1">
      <alignment vertical="center" wrapText="1"/>
      <protection locked="0"/>
    </xf>
    <xf numFmtId="3" fontId="60" fillId="25" borderId="70" xfId="96" applyNumberFormat="1" applyFont="1" applyFill="1" applyBorder="1" applyAlignment="1">
      <alignment vertical="center"/>
    </xf>
    <xf numFmtId="0" fontId="60" fillId="25" borderId="71" xfId="96" applyFont="1" applyFill="1" applyBorder="1" applyAlignment="1">
      <alignment horizontal="left" vertical="center"/>
    </xf>
    <xf numFmtId="0" fontId="60" fillId="25" borderId="70" xfId="96" applyFont="1" applyFill="1" applyBorder="1" applyAlignment="1">
      <alignment horizontal="left" vertical="center"/>
    </xf>
    <xf numFmtId="0" fontId="58" fillId="0" borderId="72" xfId="96" applyFont="1" applyBorder="1" applyAlignment="1">
      <alignment horizontal="center" vertical="center"/>
    </xf>
    <xf numFmtId="0" fontId="58" fillId="0" borderId="73" xfId="96" applyFont="1" applyBorder="1" applyAlignment="1">
      <alignment horizontal="center" vertical="center"/>
    </xf>
    <xf numFmtId="3" fontId="58" fillId="0" borderId="41" xfId="96" applyNumberFormat="1" applyFont="1" applyBorder="1" applyAlignment="1">
      <alignment horizontal="right" vertical="center"/>
    </xf>
    <xf numFmtId="3" fontId="58" fillId="0" borderId="44" xfId="96" applyNumberFormat="1" applyFont="1" applyBorder="1" applyAlignment="1">
      <alignment horizontal="right" vertical="center"/>
    </xf>
    <xf numFmtId="0" fontId="58" fillId="0" borderId="49" xfId="96" applyFont="1" applyBorder="1" applyAlignment="1">
      <alignment horizontal="center" vertical="center"/>
    </xf>
    <xf numFmtId="3" fontId="58" fillId="0" borderId="41" xfId="96" applyNumberFormat="1" applyFont="1" applyBorder="1" applyAlignment="1">
      <alignment vertical="center"/>
    </xf>
    <xf numFmtId="3" fontId="58" fillId="0" borderId="44" xfId="96" applyNumberFormat="1" applyFont="1" applyBorder="1" applyAlignment="1">
      <alignment vertical="center"/>
    </xf>
    <xf numFmtId="167" fontId="20" fillId="0" borderId="27" xfId="54" applyNumberFormat="1" applyFont="1" applyBorder="1" applyAlignment="1" applyProtection="1">
      <alignment horizontal="center" vertical="center" wrapText="1"/>
      <protection locked="0"/>
    </xf>
    <xf numFmtId="166" fontId="20" fillId="0" borderId="0" xfId="94" applyNumberFormat="1" applyAlignment="1">
      <alignment horizontal="right" vertical="center"/>
    </xf>
    <xf numFmtId="0" fontId="104" fillId="0" borderId="0" xfId="91" applyFont="1" applyAlignment="1">
      <alignment horizontal="right"/>
    </xf>
    <xf numFmtId="0" fontId="46" fillId="0" borderId="0" xfId="91" applyFont="1" applyAlignment="1">
      <alignment horizontal="right"/>
    </xf>
    <xf numFmtId="3" fontId="46" fillId="0" borderId="15" xfId="0" applyNumberFormat="1" applyFont="1" applyBorder="1" applyAlignment="1">
      <alignment wrapText="1"/>
    </xf>
    <xf numFmtId="0" fontId="60" fillId="27" borderId="42" xfId="86" applyFont="1" applyFill="1" applyBorder="1"/>
    <xf numFmtId="0" fontId="51" fillId="27" borderId="13" xfId="96" applyFont="1" applyFill="1" applyBorder="1"/>
    <xf numFmtId="166" fontId="70" fillId="0" borderId="63" xfId="94" applyNumberFormat="1" applyFont="1" applyBorder="1" applyAlignment="1">
      <alignment horizontal="left" vertical="center" wrapText="1" indent="1"/>
    </xf>
    <xf numFmtId="167" fontId="71" fillId="0" borderId="45" xfId="54" applyNumberFormat="1" applyFont="1" applyBorder="1" applyAlignment="1">
      <alignment horizontal="center" vertical="center" wrapText="1"/>
    </xf>
    <xf numFmtId="167" fontId="70" fillId="0" borderId="63" xfId="54" applyNumberFormat="1" applyFont="1" applyBorder="1" applyAlignment="1">
      <alignment vertical="center" wrapText="1"/>
    </xf>
    <xf numFmtId="167" fontId="96" fillId="0" borderId="43" xfId="54" applyNumberFormat="1" applyFont="1" applyBorder="1" applyAlignment="1">
      <alignment horizontal="center" vertical="center" wrapText="1"/>
    </xf>
    <xf numFmtId="166" fontId="93" fillId="0" borderId="14" xfId="94" applyNumberFormat="1" applyFont="1" applyBorder="1" applyAlignment="1">
      <alignment horizontal="center" vertical="center" wrapText="1"/>
    </xf>
    <xf numFmtId="166" fontId="71" fillId="0" borderId="45" xfId="94" applyNumberFormat="1" applyFont="1" applyBorder="1" applyAlignment="1">
      <alignment horizontal="left" vertical="center" wrapText="1" indent="1"/>
    </xf>
    <xf numFmtId="3" fontId="46" fillId="0" borderId="45" xfId="0" applyNumberFormat="1" applyFont="1" applyBorder="1" applyAlignment="1">
      <alignment wrapText="1"/>
    </xf>
    <xf numFmtId="0" fontId="45" fillId="0" borderId="23" xfId="0" applyFont="1" applyBorder="1" applyAlignment="1">
      <alignment wrapText="1"/>
    </xf>
    <xf numFmtId="0" fontId="42" fillId="0" borderId="0" xfId="0" applyFont="1" applyAlignment="1">
      <alignment horizontal="center" wrapText="1"/>
    </xf>
    <xf numFmtId="0" fontId="56" fillId="0" borderId="0" xfId="94" applyFont="1" applyAlignment="1">
      <alignment horizontal="right" wrapText="1"/>
    </xf>
    <xf numFmtId="0" fontId="98" fillId="0" borderId="0" xfId="94" applyFont="1" applyAlignment="1">
      <alignment horizontal="right" wrapText="1"/>
    </xf>
    <xf numFmtId="166" fontId="20" fillId="0" borderId="0" xfId="94" applyNumberFormat="1" applyAlignment="1">
      <alignment horizontal="right" vertical="center" wrapText="1"/>
    </xf>
    <xf numFmtId="0" fontId="42" fillId="0" borderId="0" xfId="79" applyFont="1" applyAlignment="1">
      <alignment horizontal="right" wrapText="1"/>
    </xf>
    <xf numFmtId="0" fontId="45" fillId="0" borderId="0" xfId="79" applyFont="1" applyAlignment="1">
      <alignment horizontal="right" wrapText="1"/>
    </xf>
    <xf numFmtId="0" fontId="83" fillId="0" borderId="0" xfId="79" applyFont="1"/>
    <xf numFmtId="0" fontId="61" fillId="0" borderId="75" xfId="0" applyFont="1" applyBorder="1" applyAlignment="1">
      <alignment horizontal="center" wrapText="1"/>
    </xf>
    <xf numFmtId="0" fontId="61" fillId="0" borderId="57" xfId="0" applyFont="1" applyBorder="1" applyAlignment="1">
      <alignment horizontal="center" wrapText="1"/>
    </xf>
    <xf numFmtId="0" fontId="61" fillId="0" borderId="58" xfId="0" applyFont="1" applyBorder="1" applyAlignment="1">
      <alignment horizontal="center" wrapText="1"/>
    </xf>
    <xf numFmtId="0" fontId="61" fillId="0" borderId="62" xfId="0" applyFont="1" applyBorder="1" applyAlignment="1">
      <alignment horizontal="center" wrapText="1"/>
    </xf>
    <xf numFmtId="0" fontId="103" fillId="25" borderId="13" xfId="79" applyFont="1" applyFill="1" applyBorder="1" applyAlignment="1">
      <alignment horizontal="center" wrapText="1"/>
    </xf>
    <xf numFmtId="0" fontId="58" fillId="0" borderId="0" xfId="89" applyFont="1" applyAlignment="1">
      <alignment horizontal="center"/>
    </xf>
    <xf numFmtId="0" fontId="33" fillId="0" borderId="0" xfId="89"/>
    <xf numFmtId="0" fontId="3" fillId="0" borderId="0" xfId="89" applyFont="1"/>
    <xf numFmtId="0" fontId="56" fillId="0" borderId="0" xfId="89" applyFont="1" applyAlignment="1">
      <alignment horizontal="right"/>
    </xf>
    <xf numFmtId="0" fontId="58" fillId="0" borderId="18" xfId="89" applyFont="1" applyBorder="1"/>
    <xf numFmtId="0" fontId="60" fillId="0" borderId="18" xfId="89" applyFont="1" applyBorder="1" applyAlignment="1">
      <alignment vertical="distributed"/>
    </xf>
    <xf numFmtId="0" fontId="85" fillId="0" borderId="0" xfId="89" applyFont="1"/>
    <xf numFmtId="0" fontId="33" fillId="0" borderId="0" xfId="89" applyAlignment="1">
      <alignment horizontal="right"/>
    </xf>
    <xf numFmtId="0" fontId="33" fillId="0" borderId="0" xfId="90"/>
    <xf numFmtId="0" fontId="56" fillId="0" borderId="0" xfId="90" applyFont="1" applyAlignment="1">
      <alignment horizontal="right"/>
    </xf>
    <xf numFmtId="0" fontId="45" fillId="0" borderId="0" xfId="0" applyFont="1" applyAlignment="1">
      <alignment horizontal="left" wrapText="1"/>
    </xf>
    <xf numFmtId="0" fontId="58" fillId="25" borderId="22" xfId="89" applyFont="1" applyFill="1" applyBorder="1" applyAlignment="1">
      <alignment horizontal="center" vertical="center" wrapText="1"/>
    </xf>
    <xf numFmtId="0" fontId="103" fillId="0" borderId="42" xfId="79" applyFont="1" applyBorder="1" applyAlignment="1">
      <alignment horizontal="center" wrapText="1"/>
    </xf>
    <xf numFmtId="0" fontId="103" fillId="0" borderId="17" xfId="79" applyFont="1" applyBorder="1" applyAlignment="1">
      <alignment horizontal="center" wrapText="1"/>
    </xf>
    <xf numFmtId="0" fontId="103" fillId="0" borderId="13" xfId="79" applyFont="1" applyBorder="1" applyAlignment="1">
      <alignment horizontal="center" wrapText="1"/>
    </xf>
    <xf numFmtId="0" fontId="106" fillId="0" borderId="0" xfId="89" applyFont="1"/>
    <xf numFmtId="0" fontId="77" fillId="0" borderId="25" xfId="89" applyFont="1" applyBorder="1" applyAlignment="1">
      <alignment horizontal="center" vertical="distributed"/>
    </xf>
    <xf numFmtId="0" fontId="57" fillId="0" borderId="25" xfId="96" applyFont="1" applyBorder="1" applyAlignment="1">
      <alignment horizontal="left" vertical="center" wrapText="1"/>
    </xf>
    <xf numFmtId="3" fontId="57" fillId="0" borderId="25" xfId="96" applyNumberFormat="1" applyFont="1" applyBorder="1" applyAlignment="1">
      <alignment horizontal="right" vertical="center"/>
    </xf>
    <xf numFmtId="3" fontId="77" fillId="0" borderId="25" xfId="96" applyNumberFormat="1" applyFont="1" applyBorder="1" applyAlignment="1">
      <alignment horizontal="right" vertical="center"/>
    </xf>
    <xf numFmtId="3" fontId="77" fillId="0" borderId="25" xfId="89" applyNumberFormat="1" applyFont="1" applyBorder="1" applyAlignment="1">
      <alignment vertical="distributed"/>
    </xf>
    <xf numFmtId="3" fontId="57" fillId="0" borderId="25" xfId="89" applyNumberFormat="1" applyFont="1" applyBorder="1" applyAlignment="1">
      <alignment vertical="distributed"/>
    </xf>
    <xf numFmtId="0" fontId="58" fillId="25" borderId="70" xfId="89" applyFont="1" applyFill="1" applyBorder="1" applyAlignment="1">
      <alignment horizontal="center" vertical="center" wrapText="1"/>
    </xf>
    <xf numFmtId="0" fontId="102" fillId="0" borderId="0" xfId="85" applyFont="1" applyAlignment="1">
      <alignment horizontal="center"/>
    </xf>
    <xf numFmtId="0" fontId="0" fillId="0" borderId="0" xfId="0"/>
    <xf numFmtId="3" fontId="20" fillId="0" borderId="40" xfId="85" applyNumberFormat="1" applyBorder="1" applyAlignment="1" applyProtection="1">
      <alignment vertical="center" wrapText="1"/>
      <protection locked="0"/>
    </xf>
    <xf numFmtId="3" fontId="20" fillId="0" borderId="14" xfId="85" applyNumberFormat="1" applyBorder="1"/>
    <xf numFmtId="3" fontId="20" fillId="0" borderId="54" xfId="85" applyNumberFormat="1" applyBorder="1"/>
    <xf numFmtId="3" fontId="20" fillId="0" borderId="15" xfId="85" applyNumberFormat="1" applyBorder="1" applyAlignment="1" applyProtection="1">
      <alignment vertical="center" wrapText="1"/>
      <protection locked="0"/>
    </xf>
    <xf numFmtId="3" fontId="20" fillId="0" borderId="15" xfId="85" applyNumberFormat="1" applyBorder="1"/>
    <xf numFmtId="3" fontId="20" fillId="0" borderId="54" xfId="85" applyNumberFormat="1" applyBorder="1" applyAlignment="1" applyProtection="1">
      <alignment vertical="center" wrapText="1"/>
      <protection locked="0"/>
    </xf>
    <xf numFmtId="3" fontId="43" fillId="0" borderId="13" xfId="85" applyNumberFormat="1" applyFont="1" applyBorder="1"/>
    <xf numFmtId="166" fontId="69" fillId="0" borderId="51" xfId="94" applyNumberFormat="1" applyFont="1" applyBorder="1" applyAlignment="1">
      <alignment horizontal="centerContinuous" vertical="center" wrapText="1"/>
    </xf>
    <xf numFmtId="166" fontId="69" fillId="0" borderId="43" xfId="94" applyNumberFormat="1" applyFont="1" applyBorder="1" applyAlignment="1">
      <alignment horizontal="center" vertical="center" wrapText="1"/>
    </xf>
    <xf numFmtId="166" fontId="63" fillId="0" borderId="43" xfId="94" applyNumberFormat="1" applyFont="1" applyBorder="1" applyAlignment="1">
      <alignment horizontal="center" vertical="center" wrapText="1"/>
    </xf>
    <xf numFmtId="166" fontId="70" fillId="0" borderId="26" xfId="94" applyNumberFormat="1" applyFont="1" applyBorder="1" applyAlignment="1" applyProtection="1">
      <alignment horizontal="right" vertical="center" wrapText="1" indent="1"/>
      <protection locked="0"/>
    </xf>
    <xf numFmtId="166" fontId="70" fillId="0" borderId="0" xfId="94" applyNumberFormat="1" applyFont="1" applyBorder="1" applyAlignment="1" applyProtection="1">
      <alignment horizontal="right" vertical="center" wrapText="1" indent="1"/>
      <protection locked="0"/>
    </xf>
    <xf numFmtId="166" fontId="63" fillId="0" borderId="43" xfId="94" applyNumberFormat="1" applyFont="1" applyBorder="1" applyAlignment="1">
      <alignment horizontal="right" vertical="center" wrapText="1" indent="1"/>
    </xf>
    <xf numFmtId="166" fontId="72" fillId="0" borderId="26" xfId="94" applyNumberFormat="1" applyFont="1" applyBorder="1" applyAlignment="1">
      <alignment horizontal="right" vertical="center" wrapText="1" indent="1"/>
    </xf>
    <xf numFmtId="166" fontId="71" fillId="0" borderId="20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0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26" xfId="94" applyNumberFormat="1" applyFont="1" applyBorder="1" applyAlignment="1" applyProtection="1">
      <alignment horizontal="right" vertical="center" wrapText="1" indent="1"/>
      <protection locked="0"/>
    </xf>
    <xf numFmtId="166" fontId="43" fillId="0" borderId="43" xfId="94" applyNumberFormat="1" applyFont="1" applyBorder="1" applyAlignment="1">
      <alignment horizontal="right" vertical="center" wrapText="1" indent="1"/>
    </xf>
    <xf numFmtId="166" fontId="72" fillId="0" borderId="20" xfId="94" applyNumberFormat="1" applyFont="1" applyBorder="1" applyAlignment="1">
      <alignment horizontal="right" vertical="center" wrapText="1" indent="1"/>
    </xf>
    <xf numFmtId="166" fontId="70" fillId="0" borderId="50" xfId="94" applyNumberFormat="1" applyFont="1" applyBorder="1" applyAlignment="1" applyProtection="1">
      <alignment horizontal="right" vertical="center" wrapText="1" indent="1"/>
      <protection locked="0"/>
    </xf>
    <xf numFmtId="166" fontId="72" fillId="0" borderId="14" xfId="94" applyNumberFormat="1" applyFont="1" applyBorder="1" applyAlignment="1">
      <alignment horizontal="right" vertical="center" wrapText="1" indent="1"/>
    </xf>
    <xf numFmtId="166" fontId="71" fillId="0" borderId="14" xfId="94" applyNumberFormat="1" applyFont="1" applyBorder="1" applyAlignment="1" applyProtection="1">
      <alignment horizontal="right" vertical="center" wrapText="1" indent="1"/>
      <protection locked="0"/>
    </xf>
    <xf numFmtId="166" fontId="71" fillId="0" borderId="54" xfId="94" applyNumberFormat="1" applyFont="1" applyBorder="1" applyAlignment="1" applyProtection="1">
      <alignment horizontal="right" vertical="center" wrapText="1" indent="1"/>
      <protection locked="0"/>
    </xf>
    <xf numFmtId="0" fontId="54" fillId="0" borderId="77" xfId="0" applyFont="1" applyBorder="1" applyAlignment="1">
      <alignment wrapText="1"/>
    </xf>
    <xf numFmtId="0" fontId="54" fillId="0" borderId="79" xfId="0" applyFont="1" applyBorder="1" applyAlignment="1">
      <alignment wrapText="1"/>
    </xf>
    <xf numFmtId="3" fontId="74" fillId="0" borderId="84" xfId="0" applyNumberFormat="1" applyFont="1" applyBorder="1" applyAlignment="1">
      <alignment horizontal="right" wrapText="1"/>
    </xf>
    <xf numFmtId="0" fontId="45" fillId="0" borderId="35" xfId="0" applyFont="1" applyBorder="1" applyAlignment="1">
      <alignment wrapText="1"/>
    </xf>
    <xf numFmtId="0" fontId="51" fillId="0" borderId="63" xfId="0" applyFont="1" applyBorder="1"/>
    <xf numFmtId="0" fontId="51" fillId="0" borderId="15" xfId="0" applyFont="1" applyBorder="1"/>
    <xf numFmtId="0" fontId="0" fillId="0" borderId="78" xfId="0" applyBorder="1"/>
    <xf numFmtId="0" fontId="0" fillId="0" borderId="45" xfId="0" applyBorder="1"/>
    <xf numFmtId="0" fontId="60" fillId="0" borderId="0" xfId="96" applyFont="1" applyAlignment="1">
      <alignment horizontal="center"/>
    </xf>
    <xf numFmtId="0" fontId="0" fillId="0" borderId="0" xfId="0"/>
    <xf numFmtId="0" fontId="42" fillId="0" borderId="0" xfId="0" applyFont="1" applyAlignment="1">
      <alignment horizontal="center" wrapText="1"/>
    </xf>
    <xf numFmtId="0" fontId="102" fillId="0" borderId="0" xfId="85" applyFont="1" applyAlignment="1">
      <alignment horizontal="center"/>
    </xf>
    <xf numFmtId="3" fontId="57" fillId="0" borderId="35" xfId="96" applyNumberFormat="1" applyFont="1" applyBorder="1" applyAlignment="1">
      <alignment vertical="center"/>
    </xf>
    <xf numFmtId="3" fontId="57" fillId="0" borderId="35" xfId="88" applyNumberFormat="1" applyFont="1" applyBorder="1" applyAlignment="1">
      <alignment horizontal="right"/>
    </xf>
    <xf numFmtId="3" fontId="57" fillId="0" borderId="35" xfId="96" applyNumberFormat="1" applyFont="1" applyBorder="1" applyAlignment="1">
      <alignment horizontal="right" vertical="center"/>
    </xf>
    <xf numFmtId="3" fontId="78" fillId="0" borderId="35" xfId="96" applyNumberFormat="1" applyFont="1" applyBorder="1" applyAlignment="1">
      <alignment horizontal="right" vertical="center"/>
    </xf>
    <xf numFmtId="3" fontId="58" fillId="0" borderId="35" xfId="96" applyNumberFormat="1" applyFont="1" applyBorder="1" applyAlignment="1">
      <alignment horizontal="right" vertical="center"/>
    </xf>
    <xf numFmtId="3" fontId="77" fillId="0" borderId="85" xfId="96" applyNumberFormat="1" applyFont="1" applyBorder="1" applyAlignment="1">
      <alignment vertical="center"/>
    </xf>
    <xf numFmtId="3" fontId="77" fillId="0" borderId="86" xfId="96" applyNumberFormat="1" applyFont="1" applyBorder="1" applyAlignment="1">
      <alignment vertical="center"/>
    </xf>
    <xf numFmtId="3" fontId="78" fillId="0" borderId="35" xfId="96" applyNumberFormat="1" applyFont="1" applyBorder="1"/>
    <xf numFmtId="3" fontId="51" fillId="0" borderId="35" xfId="96" applyNumberFormat="1" applyFont="1" applyBorder="1" applyAlignment="1">
      <alignment vertical="center"/>
    </xf>
    <xf numFmtId="3" fontId="58" fillId="0" borderId="85" xfId="96" applyNumberFormat="1" applyFont="1" applyBorder="1" applyAlignment="1">
      <alignment horizontal="right" vertical="center"/>
    </xf>
    <xf numFmtId="3" fontId="78" fillId="0" borderId="35" xfId="96" applyNumberFormat="1" applyFont="1" applyBorder="1" applyAlignment="1">
      <alignment vertical="center"/>
    </xf>
    <xf numFmtId="3" fontId="58" fillId="0" borderId="35" xfId="96" applyNumberFormat="1" applyFont="1" applyBorder="1" applyAlignment="1">
      <alignment vertical="center"/>
    </xf>
    <xf numFmtId="3" fontId="80" fillId="25" borderId="35" xfId="96" applyNumberFormat="1" applyFont="1" applyFill="1" applyBorder="1"/>
    <xf numFmtId="3" fontId="77" fillId="0" borderId="85" xfId="96" applyNumberFormat="1" applyFont="1" applyBorder="1"/>
    <xf numFmtId="3" fontId="77" fillId="0" borderId="86" xfId="96" applyNumberFormat="1" applyFont="1" applyBorder="1"/>
    <xf numFmtId="3" fontId="77" fillId="0" borderId="35" xfId="96" applyNumberFormat="1" applyFont="1" applyBorder="1" applyAlignment="1">
      <alignment vertical="center"/>
    </xf>
    <xf numFmtId="3" fontId="58" fillId="0" borderId="85" xfId="96" applyNumberFormat="1" applyFont="1" applyBorder="1" applyAlignment="1">
      <alignment vertical="center"/>
    </xf>
    <xf numFmtId="3" fontId="42" fillId="0" borderId="14" xfId="0" applyNumberFormat="1" applyFont="1" applyBorder="1" applyAlignment="1">
      <alignment horizontal="right" wrapText="1"/>
    </xf>
    <xf numFmtId="3" fontId="49" fillId="0" borderId="13" xfId="0" applyNumberFormat="1" applyFont="1" applyBorder="1" applyAlignment="1">
      <alignment horizontal="right" wrapText="1"/>
    </xf>
    <xf numFmtId="3" fontId="42" fillId="0" borderId="13" xfId="0" applyNumberFormat="1" applyFont="1" applyBorder="1" applyAlignment="1">
      <alignment horizontal="right" wrapText="1"/>
    </xf>
    <xf numFmtId="0" fontId="33" fillId="0" borderId="78" xfId="0" applyFont="1" applyBorder="1"/>
    <xf numFmtId="0" fontId="33" fillId="0" borderId="45" xfId="0" applyFont="1" applyBorder="1"/>
    <xf numFmtId="3" fontId="74" fillId="0" borderId="13" xfId="0" applyNumberFormat="1" applyFont="1" applyBorder="1" applyAlignment="1">
      <alignment horizontal="right" wrapText="1"/>
    </xf>
    <xf numFmtId="3" fontId="74" fillId="0" borderId="79" xfId="0" applyNumberFormat="1" applyFont="1" applyBorder="1" applyAlignment="1">
      <alignment horizontal="right" wrapText="1"/>
    </xf>
    <xf numFmtId="0" fontId="43" fillId="0" borderId="0" xfId="85" applyFont="1" applyBorder="1" applyAlignment="1">
      <alignment horizontal="center" vertical="center" wrapText="1"/>
    </xf>
    <xf numFmtId="0" fontId="63" fillId="0" borderId="0" xfId="85" applyFont="1" applyBorder="1" applyAlignment="1">
      <alignment horizontal="center"/>
    </xf>
    <xf numFmtId="3" fontId="20" fillId="0" borderId="0" xfId="85" applyNumberFormat="1" applyBorder="1"/>
    <xf numFmtId="3" fontId="20" fillId="0" borderId="0" xfId="85" applyNumberFormat="1" applyBorder="1" applyAlignment="1" applyProtection="1">
      <alignment vertical="center" wrapText="1"/>
      <protection locked="0"/>
    </xf>
    <xf numFmtId="3" fontId="43" fillId="0" borderId="0" xfId="85" applyNumberFormat="1" applyFont="1" applyBorder="1"/>
    <xf numFmtId="0" fontId="46" fillId="0" borderId="39" xfId="90" applyFont="1" applyBorder="1" applyAlignment="1">
      <alignment horizontal="center" vertical="distributed"/>
    </xf>
    <xf numFmtId="0" fontId="46" fillId="0" borderId="24" xfId="90" applyFont="1" applyBorder="1" applyAlignment="1">
      <alignment horizontal="center" vertical="distributed"/>
    </xf>
    <xf numFmtId="0" fontId="46" fillId="0" borderId="24" xfId="90" applyFont="1" applyBorder="1" applyAlignment="1">
      <alignment horizontal="center"/>
    </xf>
    <xf numFmtId="0" fontId="46" fillId="0" borderId="56" xfId="90" applyFont="1" applyBorder="1" applyAlignment="1">
      <alignment horizontal="center"/>
    </xf>
    <xf numFmtId="0" fontId="108" fillId="25" borderId="42" xfId="90" applyFont="1" applyFill="1" applyBorder="1"/>
    <xf numFmtId="0" fontId="3" fillId="0" borderId="14" xfId="87" applyFont="1" applyBorder="1" applyAlignment="1">
      <alignment vertical="distributed"/>
    </xf>
    <xf numFmtId="0" fontId="3" fillId="0" borderId="15" xfId="87" applyFont="1" applyBorder="1" applyAlignment="1">
      <alignment vertical="distributed"/>
    </xf>
    <xf numFmtId="0" fontId="56" fillId="0" borderId="15" xfId="87" applyFont="1" applyBorder="1" applyAlignment="1">
      <alignment vertical="distributed"/>
    </xf>
    <xf numFmtId="0" fontId="56" fillId="0" borderId="54" xfId="87" applyFont="1" applyBorder="1" applyAlignment="1">
      <alignment vertical="distributed"/>
    </xf>
    <xf numFmtId="0" fontId="74" fillId="25" borderId="13" xfId="90" applyFont="1" applyFill="1" applyBorder="1" applyAlignment="1">
      <alignment horizontal="left" vertical="distributed"/>
    </xf>
    <xf numFmtId="3" fontId="107" fillId="0" borderId="26" xfId="90" applyNumberFormat="1" applyFont="1" applyBorder="1"/>
    <xf numFmtId="3" fontId="107" fillId="0" borderId="20" xfId="90" applyNumberFormat="1" applyFont="1" applyBorder="1"/>
    <xf numFmtId="3" fontId="49" fillId="0" borderId="20" xfId="90" applyNumberFormat="1" applyFont="1" applyBorder="1"/>
    <xf numFmtId="3" fontId="58" fillId="0" borderId="27" xfId="87" applyNumberFormat="1" applyFont="1" applyBorder="1"/>
    <xf numFmtId="3" fontId="74" fillId="25" borderId="43" xfId="90" applyNumberFormat="1" applyFont="1" applyFill="1" applyBorder="1" applyAlignment="1">
      <alignment vertical="distributed"/>
    </xf>
    <xf numFmtId="3" fontId="57" fillId="0" borderId="38" xfId="87" applyNumberFormat="1" applyFont="1" applyBorder="1"/>
    <xf numFmtId="3" fontId="57" fillId="0" borderId="45" xfId="87" applyNumberFormat="1" applyFont="1" applyBorder="1"/>
    <xf numFmtId="3" fontId="49" fillId="0" borderId="45" xfId="90" applyNumberFormat="1" applyFont="1" applyBorder="1"/>
    <xf numFmtId="3" fontId="107" fillId="0" borderId="45" xfId="90" applyNumberFormat="1" applyFont="1" applyBorder="1"/>
    <xf numFmtId="3" fontId="58" fillId="0" borderId="40" xfId="87" applyNumberFormat="1" applyFont="1" applyBorder="1"/>
    <xf numFmtId="3" fontId="74" fillId="25" borderId="17" xfId="90" applyNumberFormat="1" applyFont="1" applyFill="1" applyBorder="1" applyAlignment="1">
      <alignment vertical="distributed"/>
    </xf>
    <xf numFmtId="3" fontId="107" fillId="0" borderId="14" xfId="90" applyNumberFormat="1" applyFont="1" applyBorder="1"/>
    <xf numFmtId="3" fontId="107" fillId="0" borderId="15" xfId="90" applyNumberFormat="1" applyFont="1" applyBorder="1"/>
    <xf numFmtId="3" fontId="49" fillId="0" borderId="15" xfId="90" applyNumberFormat="1" applyFont="1" applyBorder="1"/>
    <xf numFmtId="3" fontId="58" fillId="0" borderId="54" xfId="87" applyNumberFormat="1" applyFont="1" applyBorder="1"/>
    <xf numFmtId="3" fontId="74" fillId="25" borderId="13" xfId="90" applyNumberFormat="1" applyFont="1" applyFill="1" applyBorder="1" applyAlignment="1">
      <alignment vertical="distributed"/>
    </xf>
    <xf numFmtId="49" fontId="20" fillId="0" borderId="68" xfId="85" applyNumberFormat="1" applyBorder="1"/>
    <xf numFmtId="49" fontId="20" fillId="0" borderId="22" xfId="85" applyNumberFormat="1" applyBorder="1"/>
    <xf numFmtId="49" fontId="20" fillId="0" borderId="32" xfId="85" applyNumberFormat="1" applyBorder="1"/>
    <xf numFmtId="49" fontId="20" fillId="0" borderId="85" xfId="85" applyNumberFormat="1" applyBorder="1"/>
    <xf numFmtId="166" fontId="43" fillId="0" borderId="42" xfId="94" applyNumberFormat="1" applyFont="1" applyBorder="1" applyAlignment="1">
      <alignment horizontal="right" vertical="center" wrapText="1" indent="1"/>
    </xf>
    <xf numFmtId="0" fontId="51" fillId="0" borderId="54" xfId="0" applyFont="1" applyBorder="1"/>
    <xf numFmtId="0" fontId="33" fillId="0" borderId="40" xfId="0" applyFont="1" applyBorder="1"/>
    <xf numFmtId="0" fontId="0" fillId="0" borderId="40" xfId="0" applyBorder="1"/>
    <xf numFmtId="0" fontId="105" fillId="0" borderId="10" xfId="0" applyFont="1" applyBorder="1"/>
    <xf numFmtId="0" fontId="105" fillId="0" borderId="87" xfId="0" applyFont="1" applyBorder="1"/>
    <xf numFmtId="0" fontId="105" fillId="0" borderId="13" xfId="0" applyFont="1" applyBorder="1"/>
    <xf numFmtId="0" fontId="105" fillId="0" borderId="17" xfId="0" applyFont="1" applyBorder="1"/>
    <xf numFmtId="0" fontId="81" fillId="25" borderId="77" xfId="86" applyFont="1" applyFill="1" applyBorder="1"/>
    <xf numFmtId="0" fontId="81" fillId="25" borderId="79" xfId="92" applyFont="1" applyFill="1" applyBorder="1"/>
    <xf numFmtId="0" fontId="81" fillId="25" borderId="35" xfId="86" applyFont="1" applyFill="1" applyBorder="1"/>
    <xf numFmtId="3" fontId="81" fillId="25" borderId="79" xfId="86" applyNumberFormat="1" applyFont="1" applyFill="1" applyBorder="1"/>
    <xf numFmtId="3" fontId="81" fillId="25" borderId="15" xfId="86" applyNumberFormat="1" applyFont="1" applyFill="1" applyBorder="1"/>
    <xf numFmtId="0" fontId="81" fillId="25" borderId="15" xfId="92" applyFont="1" applyFill="1" applyBorder="1"/>
    <xf numFmtId="3" fontId="81" fillId="25" borderId="79" xfId="83" applyNumberFormat="1" applyFont="1" applyFill="1" applyBorder="1" applyAlignment="1">
      <alignment vertical="center"/>
    </xf>
    <xf numFmtId="3" fontId="81" fillId="25" borderId="15" xfId="83" applyNumberFormat="1" applyFont="1" applyFill="1" applyBorder="1" applyAlignment="1">
      <alignment vertical="center"/>
    </xf>
    <xf numFmtId="0" fontId="81" fillId="25" borderId="60" xfId="86" applyFont="1" applyFill="1" applyBorder="1"/>
    <xf numFmtId="3" fontId="81" fillId="25" borderId="54" xfId="86" applyNumberFormat="1" applyFont="1" applyFill="1" applyBorder="1"/>
    <xf numFmtId="0" fontId="81" fillId="25" borderId="54" xfId="92" applyFont="1" applyFill="1" applyBorder="1"/>
    <xf numFmtId="3" fontId="81" fillId="25" borderId="54" xfId="83" applyNumberFormat="1" applyFont="1" applyFill="1" applyBorder="1" applyAlignment="1">
      <alignment vertical="center"/>
    </xf>
    <xf numFmtId="3" fontId="81" fillId="25" borderId="13" xfId="83" applyNumberFormat="1" applyFont="1" applyFill="1" applyBorder="1" applyAlignment="1">
      <alignment vertical="center"/>
    </xf>
    <xf numFmtId="3" fontId="51" fillId="0" borderId="88" xfId="86" applyNumberFormat="1" applyFont="1" applyBorder="1"/>
    <xf numFmtId="3" fontId="51" fillId="0" borderId="88" xfId="83" applyNumberFormat="1" applyFont="1" applyBorder="1" applyAlignment="1">
      <alignment vertical="center"/>
    </xf>
    <xf numFmtId="3" fontId="51" fillId="0" borderId="20" xfId="86" applyNumberFormat="1" applyFont="1" applyBorder="1"/>
    <xf numFmtId="3" fontId="52" fillId="0" borderId="92" xfId="86" applyNumberFormat="1" applyFont="1" applyBorder="1"/>
    <xf numFmtId="4" fontId="51" fillId="0" borderId="92" xfId="83" applyNumberFormat="1" applyFont="1" applyBorder="1" applyAlignment="1">
      <alignment vertical="center"/>
    </xf>
    <xf numFmtId="3" fontId="51" fillId="0" borderId="92" xfId="83" applyNumberFormat="1" applyFont="1" applyBorder="1" applyAlignment="1">
      <alignment vertical="center"/>
    </xf>
    <xf numFmtId="3" fontId="52" fillId="0" borderId="92" xfId="83" applyNumberFormat="1" applyFont="1" applyBorder="1" applyAlignment="1">
      <alignment vertical="center"/>
    </xf>
    <xf numFmtId="3" fontId="52" fillId="0" borderId="93" xfId="83" applyNumberFormat="1" applyFont="1" applyBorder="1" applyAlignment="1">
      <alignment vertical="center"/>
    </xf>
    <xf numFmtId="3" fontId="52" fillId="0" borderId="94" xfId="86" applyNumberFormat="1" applyFont="1" applyBorder="1"/>
    <xf numFmtId="3" fontId="51" fillId="0" borderId="92" xfId="86" applyNumberFormat="1" applyFont="1" applyBorder="1"/>
    <xf numFmtId="3" fontId="51" fillId="0" borderId="95" xfId="83" applyNumberFormat="1" applyFont="1" applyBorder="1" applyAlignment="1">
      <alignment vertical="center"/>
    </xf>
    <xf numFmtId="3" fontId="51" fillId="0" borderId="15" xfId="83" applyNumberFormat="1" applyFont="1" applyBorder="1" applyAlignment="1">
      <alignment vertical="center"/>
    </xf>
    <xf numFmtId="3" fontId="51" fillId="0" borderId="54" xfId="83" applyNumberFormat="1" applyFont="1" applyBorder="1" applyAlignment="1">
      <alignment vertical="center"/>
    </xf>
    <xf numFmtId="3" fontId="52" fillId="0" borderId="14" xfId="86" applyNumberFormat="1" applyFont="1" applyBorder="1"/>
    <xf numFmtId="3" fontId="51" fillId="0" borderId="15" xfId="86" applyNumberFormat="1" applyFont="1" applyBorder="1"/>
    <xf numFmtId="4" fontId="51" fillId="0" borderId="93" xfId="83" applyNumberFormat="1" applyFont="1" applyBorder="1" applyAlignment="1">
      <alignment vertical="center"/>
    </xf>
    <xf numFmtId="4" fontId="51" fillId="0" borderId="15" xfId="83" applyNumberFormat="1" applyFont="1" applyBorder="1" applyAlignment="1">
      <alignment vertical="center"/>
    </xf>
    <xf numFmtId="0" fontId="51" fillId="0" borderId="54" xfId="92" applyFont="1" applyBorder="1"/>
    <xf numFmtId="3" fontId="78" fillId="0" borderId="92" xfId="86" applyNumberFormat="1" applyFont="1" applyBorder="1"/>
    <xf numFmtId="3" fontId="78" fillId="0" borderId="92" xfId="83" applyNumberFormat="1" applyFont="1" applyBorder="1" applyAlignment="1">
      <alignment vertical="center"/>
    </xf>
    <xf numFmtId="3" fontId="51" fillId="0" borderId="95" xfId="86" applyNumberFormat="1" applyFont="1" applyBorder="1"/>
    <xf numFmtId="3" fontId="51" fillId="0" borderId="54" xfId="86" applyNumberFormat="1" applyFont="1" applyBorder="1"/>
    <xf numFmtId="3" fontId="51" fillId="0" borderId="93" xfId="83" applyNumberFormat="1" applyFont="1" applyBorder="1" applyAlignment="1">
      <alignment vertical="center"/>
    </xf>
    <xf numFmtId="3" fontId="52" fillId="27" borderId="13" xfId="83" applyNumberFormat="1" applyFont="1" applyFill="1" applyBorder="1" applyAlignment="1">
      <alignment vertical="center"/>
    </xf>
    <xf numFmtId="4" fontId="51" fillId="0" borderId="92" xfId="86" applyNumberFormat="1" applyFont="1" applyBorder="1"/>
    <xf numFmtId="3" fontId="51" fillId="0" borderId="92" xfId="83" applyNumberFormat="1" applyFont="1" applyBorder="1" applyAlignment="1">
      <alignment horizontal="center" vertical="center"/>
    </xf>
    <xf numFmtId="3" fontId="51" fillId="27" borderId="13" xfId="86" applyNumberFormat="1" applyFont="1" applyFill="1" applyBorder="1"/>
    <xf numFmtId="3" fontId="51" fillId="0" borderId="94" xfId="86" applyNumberFormat="1" applyFont="1" applyBorder="1"/>
    <xf numFmtId="165" fontId="51" fillId="0" borderId="92" xfId="86" applyNumberFormat="1" applyFont="1" applyBorder="1"/>
    <xf numFmtId="3" fontId="51" fillId="0" borderId="14" xfId="86" applyNumberFormat="1" applyFont="1" applyBorder="1"/>
    <xf numFmtId="165" fontId="51" fillId="0" borderId="93" xfId="83" applyNumberFormat="1" applyFont="1" applyBorder="1" applyAlignment="1">
      <alignment vertical="center"/>
    </xf>
    <xf numFmtId="165" fontId="51" fillId="0" borderId="15" xfId="83" applyNumberFormat="1" applyFont="1" applyBorder="1" applyAlignment="1">
      <alignment vertical="center"/>
    </xf>
    <xf numFmtId="4" fontId="51" fillId="0" borderId="54" xfId="86" applyNumberFormat="1" applyFont="1" applyBorder="1"/>
    <xf numFmtId="165" fontId="51" fillId="27" borderId="13" xfId="86" applyNumberFormat="1" applyFont="1" applyFill="1" applyBorder="1"/>
    <xf numFmtId="3" fontId="110" fillId="25" borderId="79" xfId="86" applyNumberFormat="1" applyFont="1" applyFill="1" applyBorder="1"/>
    <xf numFmtId="3" fontId="110" fillId="25" borderId="15" xfId="86" applyNumberFormat="1" applyFont="1" applyFill="1" applyBorder="1"/>
    <xf numFmtId="3" fontId="110" fillId="25" borderId="54" xfId="86" applyNumberFormat="1" applyFont="1" applyFill="1" applyBorder="1"/>
    <xf numFmtId="3" fontId="110" fillId="25" borderId="13" xfId="83" applyNumberFormat="1" applyFont="1" applyFill="1" applyBorder="1" applyAlignment="1">
      <alignment vertical="center"/>
    </xf>
    <xf numFmtId="0" fontId="52" fillId="25" borderId="42" xfId="86" applyFont="1" applyFill="1" applyBorder="1" applyAlignment="1">
      <alignment horizontal="center" vertical="center"/>
    </xf>
    <xf numFmtId="0" fontId="52" fillId="25" borderId="43" xfId="86" applyFont="1" applyFill="1" applyBorder="1" applyAlignment="1">
      <alignment horizontal="center" vertical="center"/>
    </xf>
    <xf numFmtId="0" fontId="52" fillId="25" borderId="13" xfId="86" applyFont="1" applyFill="1" applyBorder="1" applyAlignment="1">
      <alignment horizontal="right" vertical="center"/>
    </xf>
    <xf numFmtId="0" fontId="52" fillId="25" borderId="13" xfId="86" applyFont="1" applyFill="1" applyBorder="1" applyAlignment="1">
      <alignment horizontal="center" vertical="center"/>
    </xf>
    <xf numFmtId="0" fontId="52" fillId="25" borderId="13" xfId="86" applyFont="1" applyFill="1" applyBorder="1" applyAlignment="1">
      <alignment horizontal="center" vertical="center" wrapText="1"/>
    </xf>
    <xf numFmtId="0" fontId="52" fillId="25" borderId="13" xfId="86" applyFont="1" applyFill="1" applyBorder="1" applyAlignment="1">
      <alignment horizontal="right" vertical="center" wrapText="1"/>
    </xf>
    <xf numFmtId="4" fontId="52" fillId="0" borderId="92" xfId="86" applyNumberFormat="1" applyFont="1" applyBorder="1"/>
    <xf numFmtId="165" fontId="52" fillId="27" borderId="13" xfId="86" applyNumberFormat="1" applyFont="1" applyFill="1" applyBorder="1"/>
    <xf numFmtId="3" fontId="52" fillId="0" borderId="90" xfId="86" applyNumberFormat="1" applyFont="1" applyBorder="1"/>
    <xf numFmtId="3" fontId="52" fillId="0" borderId="88" xfId="86" applyNumberFormat="1" applyFont="1" applyBorder="1"/>
    <xf numFmtId="4" fontId="51" fillId="0" borderId="88" xfId="83" applyNumberFormat="1" applyFont="1" applyBorder="1" applyAlignment="1">
      <alignment vertical="center"/>
    </xf>
    <xf numFmtId="3" fontId="52" fillId="0" borderId="88" xfId="83" applyNumberFormat="1" applyFont="1" applyBorder="1" applyAlignment="1">
      <alignment vertical="center"/>
    </xf>
    <xf numFmtId="3" fontId="52" fillId="0" borderId="89" xfId="83" applyNumberFormat="1" applyFont="1" applyBorder="1" applyAlignment="1">
      <alignment vertical="center"/>
    </xf>
    <xf numFmtId="4" fontId="51" fillId="0" borderId="91" xfId="83" applyNumberFormat="1" applyFont="1" applyBorder="1" applyAlignment="1">
      <alignment vertical="center"/>
    </xf>
    <xf numFmtId="4" fontId="51" fillId="0" borderId="20" xfId="83" applyNumberFormat="1" applyFont="1" applyBorder="1" applyAlignment="1">
      <alignment vertical="center"/>
    </xf>
    <xf numFmtId="4" fontId="51" fillId="0" borderId="27" xfId="83" applyNumberFormat="1" applyFont="1" applyBorder="1" applyAlignment="1">
      <alignment vertical="center"/>
    </xf>
    <xf numFmtId="3" fontId="52" fillId="0" borderId="26" xfId="86" applyNumberFormat="1" applyFont="1" applyBorder="1"/>
    <xf numFmtId="4" fontId="51" fillId="0" borderId="89" xfId="83" applyNumberFormat="1" applyFont="1" applyBorder="1" applyAlignment="1">
      <alignment vertical="center"/>
    </xf>
    <xf numFmtId="0" fontId="51" fillId="0" borderId="27" xfId="92" applyFont="1" applyBorder="1"/>
    <xf numFmtId="0" fontId="52" fillId="27" borderId="43" xfId="92" applyFont="1" applyFill="1" applyBorder="1"/>
    <xf numFmtId="0" fontId="81" fillId="25" borderId="80" xfId="92" applyFont="1" applyFill="1" applyBorder="1"/>
    <xf numFmtId="0" fontId="81" fillId="25" borderId="20" xfId="92" applyFont="1" applyFill="1" applyBorder="1"/>
    <xf numFmtId="0" fontId="81" fillId="25" borderId="27" xfId="92" applyFont="1" applyFill="1" applyBorder="1"/>
    <xf numFmtId="0" fontId="51" fillId="27" borderId="43" xfId="96" applyFont="1" applyFill="1" applyBorder="1"/>
    <xf numFmtId="3" fontId="59" fillId="0" borderId="92" xfId="86" applyNumberFormat="1" applyFont="1" applyBorder="1"/>
    <xf numFmtId="3" fontId="59" fillId="0" borderId="92" xfId="83" applyNumberFormat="1" applyFont="1" applyBorder="1" applyAlignment="1">
      <alignment vertical="center"/>
    </xf>
    <xf numFmtId="3" fontId="52" fillId="0" borderId="15" xfId="86" applyNumberFormat="1" applyFont="1" applyBorder="1"/>
    <xf numFmtId="3" fontId="59" fillId="0" borderId="15" xfId="86" applyNumberFormat="1" applyFont="1" applyBorder="1"/>
    <xf numFmtId="3" fontId="52" fillId="0" borderId="15" xfId="83" applyNumberFormat="1" applyFont="1" applyBorder="1" applyAlignment="1">
      <alignment vertical="center"/>
    </xf>
    <xf numFmtId="3" fontId="59" fillId="0" borderId="15" xfId="83" applyNumberFormat="1" applyFont="1" applyBorder="1" applyAlignment="1">
      <alignment vertical="center"/>
    </xf>
    <xf numFmtId="3" fontId="52" fillId="27" borderId="15" xfId="86" applyNumberFormat="1" applyFont="1" applyFill="1" applyBorder="1"/>
    <xf numFmtId="3" fontId="52" fillId="27" borderId="63" xfId="83" applyNumberFormat="1" applyFont="1" applyFill="1" applyBorder="1" applyAlignment="1">
      <alignment vertical="center"/>
    </xf>
    <xf numFmtId="3" fontId="52" fillId="27" borderId="34" xfId="83" applyNumberFormat="1" applyFont="1" applyFill="1" applyBorder="1" applyAlignment="1">
      <alignment vertical="center"/>
    </xf>
    <xf numFmtId="3" fontId="81" fillId="25" borderId="14" xfId="83" applyNumberFormat="1" applyFont="1" applyFill="1" applyBorder="1" applyAlignment="1">
      <alignment vertical="center"/>
    </xf>
    <xf numFmtId="0" fontId="78" fillId="0" borderId="24" xfId="96" applyFont="1" applyBorder="1" applyAlignment="1">
      <alignment horizontal="left" vertical="center"/>
    </xf>
    <xf numFmtId="0" fontId="78" fillId="0" borderId="19" xfId="96" applyFont="1" applyBorder="1" applyAlignment="1">
      <alignment horizontal="left" vertical="center"/>
    </xf>
    <xf numFmtId="0" fontId="59" fillId="0" borderId="19" xfId="96" applyFont="1" applyBorder="1" applyAlignment="1">
      <alignment horizontal="left" vertical="center"/>
    </xf>
    <xf numFmtId="0" fontId="59" fillId="0" borderId="18" xfId="96" applyFont="1" applyBorder="1" applyAlignment="1">
      <alignment horizontal="left" vertical="center"/>
    </xf>
    <xf numFmtId="0" fontId="52" fillId="0" borderId="20" xfId="96" applyFont="1" applyBorder="1" applyAlignment="1">
      <alignment horizontal="left" vertical="center"/>
    </xf>
    <xf numFmtId="0" fontId="52" fillId="0" borderId="19" xfId="96" applyFont="1" applyBorder="1" applyAlignment="1">
      <alignment horizontal="left" vertical="center"/>
    </xf>
    <xf numFmtId="0" fontId="60" fillId="25" borderId="33" xfId="96" applyFont="1" applyFill="1" applyBorder="1" applyAlignment="1">
      <alignment horizontal="left" vertical="center"/>
    </xf>
    <xf numFmtId="0" fontId="60" fillId="25" borderId="70" xfId="96" applyFont="1" applyFill="1" applyBorder="1" applyAlignment="1">
      <alignment horizontal="left" vertical="center"/>
    </xf>
    <xf numFmtId="0" fontId="80" fillId="25" borderId="24" xfId="96" applyFont="1" applyFill="1" applyBorder="1" applyAlignment="1">
      <alignment horizontal="left" vertical="center"/>
    </xf>
    <xf numFmtId="0" fontId="80" fillId="25" borderId="19" xfId="96" applyFont="1" applyFill="1" applyBorder="1" applyAlignment="1">
      <alignment horizontal="left" vertical="center"/>
    </xf>
    <xf numFmtId="0" fontId="80" fillId="25" borderId="35" xfId="96" applyFont="1" applyFill="1" applyBorder="1" applyAlignment="1">
      <alignment horizontal="left" vertical="center"/>
    </xf>
    <xf numFmtId="0" fontId="60" fillId="0" borderId="0" xfId="96" applyFont="1" applyAlignment="1">
      <alignment horizontal="center"/>
    </xf>
    <xf numFmtId="0" fontId="78" fillId="0" borderId="20" xfId="96" applyFont="1" applyBorder="1" applyAlignment="1">
      <alignment horizontal="left" vertical="center"/>
    </xf>
    <xf numFmtId="0" fontId="3" fillId="0" borderId="62" xfId="96" applyFont="1" applyBorder="1" applyAlignment="1">
      <alignment horizontal="right"/>
    </xf>
    <xf numFmtId="0" fontId="52" fillId="0" borderId="39" xfId="96" applyFont="1" applyBorder="1" applyAlignment="1">
      <alignment horizontal="left" vertical="center"/>
    </xf>
    <xf numFmtId="0" fontId="52" fillId="0" borderId="26" xfId="96" applyFont="1" applyBorder="1" applyAlignment="1">
      <alignment horizontal="left" vertical="center"/>
    </xf>
    <xf numFmtId="0" fontId="52" fillId="0" borderId="38" xfId="96" applyFont="1" applyBorder="1" applyAlignment="1">
      <alignment horizontal="left" vertical="center"/>
    </xf>
    <xf numFmtId="0" fontId="78" fillId="0" borderId="20" xfId="96" applyFont="1" applyBorder="1" applyAlignment="1">
      <alignment horizontal="left"/>
    </xf>
    <xf numFmtId="0" fontId="78" fillId="0" borderId="19" xfId="96" applyFont="1" applyBorder="1" applyAlignment="1">
      <alignment horizontal="left"/>
    </xf>
    <xf numFmtId="0" fontId="45" fillId="0" borderId="0" xfId="0" applyFont="1" applyAlignment="1">
      <alignment horizontal="left" wrapText="1"/>
    </xf>
    <xf numFmtId="0" fontId="45" fillId="0" borderId="62" xfId="0" applyFont="1" applyBorder="1" applyAlignment="1">
      <alignment horizontal="left" wrapText="1"/>
    </xf>
    <xf numFmtId="0" fontId="52" fillId="0" borderId="73" xfId="96" applyFont="1" applyBorder="1" applyAlignment="1">
      <alignment horizontal="left" vertical="center"/>
    </xf>
    <xf numFmtId="0" fontId="79" fillId="0" borderId="41" xfId="96" applyFont="1" applyBorder="1" applyAlignment="1">
      <alignment horizontal="left" vertical="center"/>
    </xf>
    <xf numFmtId="0" fontId="52" fillId="0" borderId="32" xfId="96" applyFont="1" applyBorder="1" applyAlignment="1">
      <alignment horizontal="left" vertical="center"/>
    </xf>
    <xf numFmtId="0" fontId="80" fillId="25" borderId="18" xfId="96" applyFont="1" applyFill="1" applyBorder="1" applyAlignment="1">
      <alignment horizontal="left" vertical="center"/>
    </xf>
    <xf numFmtId="0" fontId="52" fillId="0" borderId="29" xfId="96" applyFont="1" applyBorder="1" applyAlignment="1">
      <alignment horizontal="left" vertical="center"/>
    </xf>
    <xf numFmtId="0" fontId="52" fillId="0" borderId="25" xfId="96" applyFont="1" applyBorder="1" applyAlignment="1">
      <alignment horizontal="left" vertical="center"/>
    </xf>
    <xf numFmtId="0" fontId="52" fillId="0" borderId="37" xfId="96" applyFont="1" applyBorder="1" applyAlignment="1">
      <alignment horizontal="left" vertical="center"/>
    </xf>
    <xf numFmtId="0" fontId="80" fillId="25" borderId="23" xfId="96" applyFont="1" applyFill="1" applyBorder="1" applyAlignment="1">
      <alignment horizontal="left" vertical="center"/>
    </xf>
    <xf numFmtId="0" fontId="103" fillId="25" borderId="13" xfId="79" applyFont="1" applyFill="1" applyBorder="1" applyAlignment="1">
      <alignment horizontal="center" wrapText="1"/>
    </xf>
    <xf numFmtId="0" fontId="47" fillId="25" borderId="13" xfId="0" applyFont="1" applyFill="1" applyBorder="1" applyAlignment="1">
      <alignment horizontal="center" wrapText="1"/>
    </xf>
    <xf numFmtId="0" fontId="0" fillId="25" borderId="13" xfId="0" applyFill="1" applyBorder="1" applyAlignment="1">
      <alignment wrapText="1"/>
    </xf>
    <xf numFmtId="0" fontId="42" fillId="25" borderId="13" xfId="0" applyFont="1" applyFill="1" applyBorder="1" applyAlignment="1">
      <alignment horizontal="center" wrapText="1"/>
    </xf>
    <xf numFmtId="0" fontId="56" fillId="25" borderId="13" xfId="96" applyFont="1" applyFill="1" applyBorder="1" applyAlignment="1">
      <alignment horizontal="center" vertical="center" wrapText="1"/>
    </xf>
    <xf numFmtId="0" fontId="56" fillId="25" borderId="17" xfId="96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wrapText="1"/>
    </xf>
    <xf numFmtId="0" fontId="53" fillId="0" borderId="0" xfId="0" applyFont="1" applyAlignment="1">
      <alignment horizontal="center" wrapText="1"/>
    </xf>
    <xf numFmtId="0" fontId="0" fillId="0" borderId="0" xfId="0"/>
    <xf numFmtId="0" fontId="42" fillId="0" borderId="0" xfId="0" applyFont="1" applyAlignment="1">
      <alignment horizontal="center" wrapText="1"/>
    </xf>
    <xf numFmtId="0" fontId="45" fillId="0" borderId="0" xfId="79" applyFont="1" applyAlignment="1">
      <alignment horizontal="right" wrapText="1"/>
    </xf>
    <xf numFmtId="0" fontId="104" fillId="0" borderId="0" xfId="0" applyFont="1" applyAlignment="1">
      <alignment horizontal="right" wrapText="1"/>
    </xf>
    <xf numFmtId="0" fontId="51" fillId="0" borderId="30" xfId="0" applyFont="1" applyBorder="1"/>
    <xf numFmtId="0" fontId="51" fillId="0" borderId="60" xfId="0" applyFont="1" applyBorder="1"/>
    <xf numFmtId="0" fontId="45" fillId="0" borderId="23" xfId="0" applyFont="1" applyBorder="1" applyAlignment="1">
      <alignment wrapText="1"/>
    </xf>
    <xf numFmtId="0" fontId="0" fillId="0" borderId="35" xfId="0" applyBorder="1" applyAlignment="1">
      <alignment wrapText="1"/>
    </xf>
    <xf numFmtId="0" fontId="45" fillId="0" borderId="31" xfId="0" applyFont="1" applyBorder="1" applyAlignment="1">
      <alignment wrapText="1"/>
    </xf>
    <xf numFmtId="0" fontId="45" fillId="0" borderId="59" xfId="0" applyFont="1" applyBorder="1" applyAlignment="1">
      <alignment wrapText="1"/>
    </xf>
    <xf numFmtId="0" fontId="52" fillId="25" borderId="77" xfId="86" applyFont="1" applyFill="1" applyBorder="1" applyAlignment="1">
      <alignment horizontal="center" vertical="center"/>
    </xf>
    <xf numFmtId="0" fontId="52" fillId="25" borderId="80" xfId="86" applyFont="1" applyFill="1" applyBorder="1" applyAlignment="1">
      <alignment horizontal="center" vertical="center"/>
    </xf>
    <xf numFmtId="0" fontId="52" fillId="25" borderId="84" xfId="86" applyFont="1" applyFill="1" applyBorder="1" applyAlignment="1">
      <alignment horizontal="center" vertical="center"/>
    </xf>
    <xf numFmtId="0" fontId="52" fillId="25" borderId="75" xfId="86" applyFont="1" applyFill="1" applyBorder="1" applyAlignment="1">
      <alignment horizontal="center" vertical="center"/>
    </xf>
    <xf numFmtId="0" fontId="58" fillId="0" borderId="0" xfId="96" applyFont="1" applyAlignment="1">
      <alignment horizontal="center"/>
    </xf>
    <xf numFmtId="0" fontId="3" fillId="0" borderId="0" xfId="96" applyFont="1" applyAlignment="1">
      <alignment horizontal="right"/>
    </xf>
    <xf numFmtId="166" fontId="68" fillId="0" borderId="79" xfId="94" applyNumberFormat="1" applyFont="1" applyBorder="1" applyAlignment="1">
      <alignment horizontal="center" vertical="center" wrapText="1"/>
    </xf>
    <xf numFmtId="166" fontId="68" fillId="0" borderId="57" xfId="94" applyNumberFormat="1" applyFont="1" applyBorder="1" applyAlignment="1">
      <alignment horizontal="center" vertical="center" wrapText="1"/>
    </xf>
    <xf numFmtId="166" fontId="73" fillId="0" borderId="0" xfId="94" applyNumberFormat="1" applyFont="1" applyAlignment="1">
      <alignment horizontal="center" vertical="center" wrapText="1"/>
    </xf>
    <xf numFmtId="166" fontId="68" fillId="0" borderId="63" xfId="94" applyNumberFormat="1" applyFont="1" applyBorder="1" applyAlignment="1">
      <alignment horizontal="center" vertical="center" wrapText="1"/>
    </xf>
    <xf numFmtId="166" fontId="68" fillId="0" borderId="34" xfId="94" applyNumberFormat="1" applyFont="1" applyBorder="1" applyAlignment="1">
      <alignment horizontal="center" vertical="center" wrapText="1"/>
    </xf>
    <xf numFmtId="0" fontId="3" fillId="0" borderId="26" xfId="96" applyFont="1" applyBorder="1" applyAlignment="1">
      <alignment horizontal="right"/>
    </xf>
    <xf numFmtId="0" fontId="20" fillId="0" borderId="80" xfId="94" applyBorder="1" applyAlignment="1">
      <alignment horizontal="justify" vertical="center" wrapText="1"/>
    </xf>
    <xf numFmtId="0" fontId="58" fillId="0" borderId="0" xfId="94" applyFont="1" applyAlignment="1">
      <alignment horizontal="center" wrapText="1"/>
    </xf>
    <xf numFmtId="0" fontId="56" fillId="0" borderId="0" xfId="94" applyFont="1" applyAlignment="1">
      <alignment horizontal="right" wrapText="1"/>
    </xf>
    <xf numFmtId="166" fontId="67" fillId="0" borderId="16" xfId="94" applyNumberFormat="1" applyFont="1" applyBorder="1" applyAlignment="1">
      <alignment horizontal="center" textRotation="180" wrapText="1"/>
    </xf>
    <xf numFmtId="166" fontId="95" fillId="0" borderId="0" xfId="94" applyNumberFormat="1" applyFont="1" applyAlignment="1">
      <alignment horizontal="center" vertical="center" wrapText="1"/>
    </xf>
    <xf numFmtId="166" fontId="96" fillId="0" borderId="10" xfId="94" applyNumberFormat="1" applyFont="1" applyBorder="1" applyAlignment="1">
      <alignment horizontal="left" vertical="center" wrapText="1" indent="2"/>
    </xf>
    <xf numFmtId="166" fontId="96" fillId="0" borderId="12" xfId="94" applyNumberFormat="1" applyFont="1" applyBorder="1" applyAlignment="1">
      <alignment horizontal="left" vertical="center" wrapText="1" indent="2"/>
    </xf>
    <xf numFmtId="166" fontId="69" fillId="0" borderId="78" xfId="94" applyNumberFormat="1" applyFont="1" applyBorder="1" applyAlignment="1">
      <alignment horizontal="center" vertical="center"/>
    </xf>
    <xf numFmtId="166" fontId="69" fillId="0" borderId="53" xfId="94" applyNumberFormat="1" applyFont="1" applyBorder="1" applyAlignment="1">
      <alignment horizontal="center" vertical="center"/>
    </xf>
    <xf numFmtId="166" fontId="69" fillId="0" borderId="10" xfId="94" applyNumberFormat="1" applyFont="1" applyBorder="1" applyAlignment="1">
      <alignment horizontal="center" vertical="center"/>
    </xf>
    <xf numFmtId="166" fontId="69" fillId="0" borderId="11" xfId="94" applyNumberFormat="1" applyFont="1" applyBorder="1" applyAlignment="1">
      <alignment horizontal="center" vertical="center"/>
    </xf>
    <xf numFmtId="166" fontId="69" fillId="0" borderId="12" xfId="94" applyNumberFormat="1" applyFont="1" applyBorder="1" applyAlignment="1">
      <alignment horizontal="center" vertical="center"/>
    </xf>
    <xf numFmtId="166" fontId="69" fillId="0" borderId="31" xfId="94" applyNumberFormat="1" applyFont="1" applyBorder="1" applyAlignment="1">
      <alignment horizontal="center" vertical="center" wrapText="1"/>
    </xf>
    <xf numFmtId="166" fontId="69" fillId="0" borderId="32" xfId="94" applyNumberFormat="1" applyFont="1" applyBorder="1" applyAlignment="1">
      <alignment horizontal="center" vertical="center" wrapText="1"/>
    </xf>
    <xf numFmtId="166" fontId="69" fillId="0" borderId="74" xfId="94" applyNumberFormat="1" applyFont="1" applyBorder="1" applyAlignment="1">
      <alignment horizontal="center" vertical="center"/>
    </xf>
    <xf numFmtId="166" fontId="69" fillId="0" borderId="44" xfId="94" applyNumberFormat="1" applyFont="1" applyBorder="1" applyAlignment="1">
      <alignment horizontal="center" vertical="center"/>
    </xf>
    <xf numFmtId="166" fontId="69" fillId="0" borderId="65" xfId="94" applyNumberFormat="1" applyFont="1" applyBorder="1" applyAlignment="1">
      <alignment horizontal="center" vertical="center" wrapText="1"/>
    </xf>
    <xf numFmtId="166" fontId="69" fillId="0" borderId="49" xfId="94" applyNumberFormat="1" applyFont="1" applyBorder="1" applyAlignment="1">
      <alignment horizontal="center" vertical="center"/>
    </xf>
    <xf numFmtId="166" fontId="69" fillId="0" borderId="63" xfId="94" applyNumberFormat="1" applyFont="1" applyBorder="1" applyAlignment="1">
      <alignment horizontal="center" vertical="center" wrapText="1"/>
    </xf>
    <xf numFmtId="166" fontId="69" fillId="0" borderId="34" xfId="94" applyNumberFormat="1" applyFont="1" applyBorder="1" applyAlignment="1">
      <alignment horizontal="center" vertical="center" wrapText="1"/>
    </xf>
    <xf numFmtId="0" fontId="98" fillId="0" borderId="0" xfId="94" applyFont="1" applyAlignment="1">
      <alignment horizontal="right" wrapText="1"/>
    </xf>
    <xf numFmtId="166" fontId="20" fillId="0" borderId="62" xfId="94" applyNumberFormat="1" applyBorder="1" applyAlignment="1">
      <alignment horizontal="right" vertical="center" wrapText="1"/>
    </xf>
    <xf numFmtId="0" fontId="63" fillId="0" borderId="17" xfId="93" applyFont="1" applyBorder="1" applyAlignment="1">
      <alignment horizontal="center" vertical="center" wrapText="1"/>
    </xf>
    <xf numFmtId="0" fontId="63" fillId="0" borderId="13" xfId="93" applyFont="1" applyBorder="1" applyAlignment="1">
      <alignment horizontal="center" vertical="center" wrapText="1"/>
    </xf>
    <xf numFmtId="166" fontId="66" fillId="0" borderId="0" xfId="93" applyNumberFormat="1" applyFont="1" applyAlignment="1">
      <alignment horizontal="center" vertical="center" wrapText="1"/>
    </xf>
    <xf numFmtId="0" fontId="63" fillId="0" borderId="76" xfId="93" applyFont="1" applyBorder="1" applyAlignment="1">
      <alignment horizontal="center" vertical="center" wrapText="1"/>
    </xf>
    <xf numFmtId="0" fontId="63" fillId="0" borderId="74" xfId="93" applyFont="1" applyBorder="1" applyAlignment="1">
      <alignment horizontal="center" vertical="center" wrapText="1"/>
    </xf>
    <xf numFmtId="0" fontId="71" fillId="0" borderId="18" xfId="93" applyFont="1" applyBorder="1" applyAlignment="1" applyProtection="1">
      <alignment horizontal="center"/>
      <protection locked="0"/>
    </xf>
    <xf numFmtId="0" fontId="43" fillId="0" borderId="59" xfId="93" applyFont="1" applyBorder="1" applyAlignment="1">
      <alignment horizontal="center" vertical="center" wrapText="1"/>
    </xf>
    <xf numFmtId="0" fontId="43" fillId="0" borderId="65" xfId="93" applyFont="1" applyBorder="1" applyAlignment="1">
      <alignment horizontal="center" vertical="center" wrapText="1"/>
    </xf>
    <xf numFmtId="0" fontId="43" fillId="0" borderId="64" xfId="93" applyFont="1" applyBorder="1" applyAlignment="1">
      <alignment horizontal="center" vertical="center" wrapText="1"/>
    </xf>
    <xf numFmtId="0" fontId="71" fillId="0" borderId="18" xfId="93" applyFont="1" applyBorder="1" applyAlignment="1">
      <alignment horizontal="center" vertical="center"/>
    </xf>
    <xf numFmtId="0" fontId="71" fillId="0" borderId="21" xfId="93" applyFont="1" applyBorder="1" applyAlignment="1">
      <alignment horizontal="center" vertical="center"/>
    </xf>
    <xf numFmtId="166" fontId="20" fillId="0" borderId="0" xfId="94" applyNumberFormat="1" applyAlignment="1">
      <alignment horizontal="right" vertical="center" wrapText="1"/>
    </xf>
    <xf numFmtId="167" fontId="63" fillId="0" borderId="41" xfId="54" applyNumberFormat="1" applyFont="1" applyBorder="1" applyAlignment="1">
      <alignment horizontal="center"/>
    </xf>
    <xf numFmtId="167" fontId="63" fillId="0" borderId="44" xfId="54" applyNumberFormat="1" applyFont="1" applyBorder="1" applyAlignment="1">
      <alignment horizontal="center"/>
    </xf>
    <xf numFmtId="0" fontId="63" fillId="0" borderId="41" xfId="93" applyFont="1" applyBorder="1" applyAlignment="1">
      <alignment horizontal="center" vertical="center" wrapText="1"/>
    </xf>
    <xf numFmtId="166" fontId="96" fillId="0" borderId="0" xfId="93" applyNumberFormat="1" applyFont="1" applyAlignment="1">
      <alignment horizontal="left" vertical="center"/>
    </xf>
    <xf numFmtId="0" fontId="43" fillId="0" borderId="76" xfId="93" applyFont="1" applyBorder="1" applyAlignment="1">
      <alignment horizontal="center" vertical="center" wrapText="1"/>
    </xf>
    <xf numFmtId="0" fontId="70" fillId="0" borderId="80" xfId="93" applyFont="1" applyBorder="1" applyAlignment="1">
      <alignment horizontal="center" vertical="center" wrapText="1"/>
    </xf>
    <xf numFmtId="0" fontId="63" fillId="0" borderId="17" xfId="93" applyFont="1" applyBorder="1" applyAlignment="1">
      <alignment horizontal="center" vertical="center"/>
    </xf>
    <xf numFmtId="0" fontId="63" fillId="0" borderId="13" xfId="93" applyFont="1" applyBorder="1" applyAlignment="1">
      <alignment horizontal="center" vertical="center"/>
    </xf>
    <xf numFmtId="0" fontId="63" fillId="0" borderId="42" xfId="93" applyFont="1" applyBorder="1" applyAlignment="1">
      <alignment horizontal="center" vertical="center"/>
    </xf>
    <xf numFmtId="0" fontId="92" fillId="0" borderId="19" xfId="94" applyFont="1" applyBorder="1" applyAlignment="1">
      <alignment horizontal="left" wrapText="1"/>
    </xf>
    <xf numFmtId="0" fontId="92" fillId="0" borderId="18" xfId="94" applyFont="1" applyBorder="1" applyAlignment="1">
      <alignment horizontal="left" wrapText="1"/>
    </xf>
    <xf numFmtId="0" fontId="92" fillId="0" borderId="35" xfId="94" applyFont="1" applyBorder="1" applyAlignment="1">
      <alignment horizontal="left" wrapText="1"/>
    </xf>
    <xf numFmtId="0" fontId="92" fillId="0" borderId="49" xfId="94" applyFont="1" applyBorder="1" applyAlignment="1">
      <alignment horizontal="left" wrapText="1"/>
    </xf>
    <xf numFmtId="0" fontId="96" fillId="0" borderId="0" xfId="93" applyFont="1" applyAlignment="1">
      <alignment horizontal="left" wrapText="1"/>
    </xf>
    <xf numFmtId="0" fontId="43" fillId="0" borderId="31" xfId="93" applyFont="1" applyBorder="1" applyAlignment="1">
      <alignment horizontal="center" vertical="center" wrapText="1"/>
    </xf>
    <xf numFmtId="0" fontId="43" fillId="0" borderId="30" xfId="93" applyFont="1" applyBorder="1" applyAlignment="1">
      <alignment horizontal="center" vertical="center" wrapText="1"/>
    </xf>
    <xf numFmtId="167" fontId="71" fillId="0" borderId="18" xfId="54" applyNumberFormat="1" applyFont="1" applyBorder="1" applyAlignment="1" applyProtection="1">
      <alignment horizontal="center"/>
      <protection locked="0"/>
    </xf>
    <xf numFmtId="167" fontId="71" fillId="0" borderId="21" xfId="54" applyNumberFormat="1" applyFont="1" applyBorder="1" applyAlignment="1" applyProtection="1">
      <alignment horizontal="center"/>
      <protection locked="0"/>
    </xf>
    <xf numFmtId="0" fontId="43" fillId="0" borderId="74" xfId="93" applyFont="1" applyBorder="1" applyAlignment="1">
      <alignment horizontal="center" vertical="center" wrapText="1"/>
    </xf>
    <xf numFmtId="0" fontId="43" fillId="0" borderId="67" xfId="93" applyFont="1" applyBorder="1" applyAlignment="1">
      <alignment horizontal="center" vertical="center" wrapText="1"/>
    </xf>
    <xf numFmtId="0" fontId="43" fillId="0" borderId="28" xfId="93" applyFont="1" applyBorder="1" applyAlignment="1">
      <alignment horizontal="center" vertical="center" wrapText="1"/>
    </xf>
    <xf numFmtId="0" fontId="102" fillId="0" borderId="0" xfId="85" applyFont="1" applyAlignment="1">
      <alignment horizontal="center"/>
    </xf>
    <xf numFmtId="0" fontId="10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91" applyFont="1" applyAlignment="1">
      <alignment horizontal="center"/>
    </xf>
    <xf numFmtId="0" fontId="103" fillId="0" borderId="42" xfId="91" applyFont="1" applyBorder="1" applyAlignment="1">
      <alignment horizontal="center" vertical="center" wrapText="1"/>
    </xf>
    <xf numFmtId="0" fontId="42" fillId="24" borderId="13" xfId="91" applyFont="1" applyFill="1" applyBorder="1" applyAlignment="1">
      <alignment horizontal="center" vertical="center" wrapText="1"/>
    </xf>
    <xf numFmtId="0" fontId="42" fillId="24" borderId="43" xfId="91" applyFont="1" applyFill="1" applyBorder="1" applyAlignment="1">
      <alignment horizontal="center" vertical="center" wrapText="1"/>
    </xf>
    <xf numFmtId="0" fontId="42" fillId="24" borderId="79" xfId="91" applyFont="1" applyFill="1" applyBorder="1" applyAlignment="1">
      <alignment horizontal="center" vertical="center" wrapText="1"/>
    </xf>
    <xf numFmtId="0" fontId="42" fillId="24" borderId="50" xfId="91" applyFont="1" applyFill="1" applyBorder="1" applyAlignment="1">
      <alignment horizontal="center" vertical="center" wrapText="1"/>
    </xf>
    <xf numFmtId="0" fontId="42" fillId="24" borderId="57" xfId="91" applyFont="1" applyFill="1" applyBorder="1" applyAlignment="1">
      <alignment horizontal="center" vertical="center" wrapText="1"/>
    </xf>
    <xf numFmtId="0" fontId="42" fillId="24" borderId="17" xfId="91" applyFont="1" applyFill="1" applyBorder="1" applyAlignment="1">
      <alignment horizontal="center" vertical="center" wrapText="1"/>
    </xf>
    <xf numFmtId="0" fontId="58" fillId="0" borderId="0" xfId="89" applyFont="1" applyAlignment="1">
      <alignment horizontal="center"/>
    </xf>
    <xf numFmtId="0" fontId="106" fillId="0" borderId="0" xfId="89" applyFont="1" applyAlignment="1">
      <alignment horizontal="center"/>
    </xf>
    <xf numFmtId="0" fontId="58" fillId="25" borderId="81" xfId="89" applyFont="1" applyFill="1" applyBorder="1" applyAlignment="1">
      <alignment horizontal="center" vertical="center" wrapText="1"/>
    </xf>
    <xf numFmtId="0" fontId="58" fillId="25" borderId="68" xfId="89" applyFont="1" applyFill="1" applyBorder="1" applyAlignment="1">
      <alignment horizontal="center" vertical="center" wrapText="1"/>
    </xf>
    <xf numFmtId="0" fontId="58" fillId="25" borderId="33" xfId="89" applyFont="1" applyFill="1" applyBorder="1" applyAlignment="1">
      <alignment horizontal="center" vertical="center" wrapText="1"/>
    </xf>
    <xf numFmtId="0" fontId="58" fillId="25" borderId="82" xfId="89" applyFont="1" applyFill="1" applyBorder="1" applyAlignment="1">
      <alignment horizontal="center" vertical="center" wrapText="1"/>
    </xf>
    <xf numFmtId="0" fontId="58" fillId="25" borderId="22" xfId="89" applyFont="1" applyFill="1" applyBorder="1" applyAlignment="1">
      <alignment horizontal="center" vertical="center" wrapText="1"/>
    </xf>
    <xf numFmtId="0" fontId="58" fillId="25" borderId="70" xfId="89" applyFont="1" applyFill="1" applyBorder="1" applyAlignment="1">
      <alignment horizontal="center" vertical="center" wrapText="1"/>
    </xf>
    <xf numFmtId="0" fontId="58" fillId="25" borderId="59" xfId="89" applyFont="1" applyFill="1" applyBorder="1" applyAlignment="1">
      <alignment horizontal="center" vertical="center" wrapText="1"/>
    </xf>
    <xf numFmtId="0" fontId="58" fillId="25" borderId="65" xfId="89" applyFont="1" applyFill="1" applyBorder="1" applyAlignment="1">
      <alignment horizontal="center" vertical="center" wrapText="1"/>
    </xf>
    <xf numFmtId="0" fontId="58" fillId="25" borderId="64" xfId="89" applyFont="1" applyFill="1" applyBorder="1" applyAlignment="1">
      <alignment horizontal="center" vertical="center" wrapText="1"/>
    </xf>
    <xf numFmtId="0" fontId="58" fillId="25" borderId="78" xfId="89" applyFont="1" applyFill="1" applyBorder="1" applyAlignment="1">
      <alignment horizontal="center" vertical="center" wrapText="1"/>
    </xf>
    <xf numFmtId="0" fontId="58" fillId="25" borderId="69" xfId="89" applyFont="1" applyFill="1" applyBorder="1" applyAlignment="1">
      <alignment horizontal="center" vertical="center" wrapText="1"/>
    </xf>
    <xf numFmtId="0" fontId="58" fillId="25" borderId="83" xfId="89" applyFont="1" applyFill="1" applyBorder="1" applyAlignment="1">
      <alignment horizontal="center" vertical="center" wrapText="1"/>
    </xf>
    <xf numFmtId="0" fontId="58" fillId="0" borderId="0" xfId="90" applyFont="1" applyAlignment="1">
      <alignment horizontal="center" wrapText="1"/>
    </xf>
    <xf numFmtId="0" fontId="56" fillId="0" borderId="0" xfId="90" applyFont="1" applyAlignment="1">
      <alignment horizontal="right"/>
    </xf>
    <xf numFmtId="0" fontId="3" fillId="0" borderId="0" xfId="90" applyFont="1" applyAlignment="1">
      <alignment horizontal="right"/>
    </xf>
    <xf numFmtId="0" fontId="58" fillId="25" borderId="84" xfId="96" applyFont="1" applyFill="1" applyBorder="1" applyAlignment="1">
      <alignment horizontal="center" vertical="center" wrapText="1"/>
    </xf>
    <xf numFmtId="0" fontId="58" fillId="25" borderId="52" xfId="96" applyFont="1" applyFill="1" applyBorder="1" applyAlignment="1">
      <alignment horizontal="center" vertical="center" wrapText="1"/>
    </xf>
    <xf numFmtId="0" fontId="58" fillId="25" borderId="58" xfId="96" applyFont="1" applyFill="1" applyBorder="1" applyAlignment="1">
      <alignment horizontal="center" vertical="center" wrapText="1"/>
    </xf>
    <xf numFmtId="0" fontId="104" fillId="25" borderId="55" xfId="90" applyFont="1" applyFill="1" applyBorder="1" applyAlignment="1">
      <alignment horizontal="center" vertical="center" wrapText="1"/>
    </xf>
    <xf numFmtId="0" fontId="104" fillId="25" borderId="24" xfId="90" applyFont="1" applyFill="1" applyBorder="1" applyAlignment="1">
      <alignment horizontal="center" vertical="center" wrapText="1"/>
    </xf>
    <xf numFmtId="0" fontId="104" fillId="25" borderId="72" xfId="90" applyFont="1" applyFill="1" applyBorder="1" applyAlignment="1">
      <alignment horizontal="center" vertical="center" wrapText="1"/>
    </xf>
    <xf numFmtId="0" fontId="104" fillId="25" borderId="63" xfId="90" applyFont="1" applyFill="1" applyBorder="1" applyAlignment="1">
      <alignment horizontal="center" vertical="center"/>
    </xf>
    <xf numFmtId="0" fontId="104" fillId="25" borderId="15" xfId="90" applyFont="1" applyFill="1" applyBorder="1" applyAlignment="1">
      <alignment horizontal="center" vertical="center"/>
    </xf>
    <xf numFmtId="0" fontId="104" fillId="25" borderId="34" xfId="90" applyFont="1" applyFill="1" applyBorder="1" applyAlignment="1">
      <alignment horizontal="center" vertical="center"/>
    </xf>
    <xf numFmtId="0" fontId="58" fillId="25" borderId="80" xfId="96" applyFont="1" applyFill="1" applyBorder="1" applyAlignment="1">
      <alignment horizontal="center" vertical="center" wrapText="1"/>
    </xf>
    <xf numFmtId="0" fontId="58" fillId="25" borderId="0" xfId="96" applyFont="1" applyFill="1" applyBorder="1" applyAlignment="1">
      <alignment horizontal="center" vertical="center" wrapText="1"/>
    </xf>
    <xf numFmtId="0" fontId="58" fillId="25" borderId="62" xfId="96" applyFont="1" applyFill="1" applyBorder="1" applyAlignment="1">
      <alignment horizontal="center" vertical="center" wrapText="1"/>
    </xf>
    <xf numFmtId="0" fontId="58" fillId="25" borderId="79" xfId="96" applyFont="1" applyFill="1" applyBorder="1" applyAlignment="1">
      <alignment horizontal="center" vertical="center" wrapText="1"/>
    </xf>
    <xf numFmtId="0" fontId="58" fillId="25" borderId="50" xfId="96" applyFont="1" applyFill="1" applyBorder="1" applyAlignment="1">
      <alignment horizontal="center" vertical="center" wrapText="1"/>
    </xf>
    <xf numFmtId="0" fontId="58" fillId="25" borderId="57" xfId="96" applyFont="1" applyFill="1" applyBorder="1" applyAlignment="1">
      <alignment horizontal="center" vertical="center" wrapText="1"/>
    </xf>
  </cellXfs>
  <cellStyles count="10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8000000}"/>
    <cellStyle name="20% - Accent2" xfId="8" xr:uid="{00000000-0005-0000-0000-000009000000}"/>
    <cellStyle name="20% - Accent3" xfId="9" xr:uid="{00000000-0005-0000-0000-00000A000000}"/>
    <cellStyle name="20% - Accent4" xfId="10" xr:uid="{00000000-0005-0000-0000-00000B000000}"/>
    <cellStyle name="20% - Accent5" xfId="11" xr:uid="{00000000-0005-0000-0000-00000C000000}"/>
    <cellStyle name="20% - Accent6" xfId="12" xr:uid="{00000000-0005-0000-0000-00000D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6000000}"/>
    <cellStyle name="40% - Accent2" xfId="20" xr:uid="{00000000-0005-0000-0000-000017000000}"/>
    <cellStyle name="40% - Accent3" xfId="21" xr:uid="{00000000-0005-0000-0000-000018000000}"/>
    <cellStyle name="40% - Accent4" xfId="22" xr:uid="{00000000-0005-0000-0000-000019000000}"/>
    <cellStyle name="40% - Accent5" xfId="23" xr:uid="{00000000-0005-0000-0000-00001A000000}"/>
    <cellStyle name="40% - Accent6" xfId="24" xr:uid="{00000000-0005-0000-0000-00001B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24000000}"/>
    <cellStyle name="60% - Accent2" xfId="32" xr:uid="{00000000-0005-0000-0000-000025000000}"/>
    <cellStyle name="60% - Accent3" xfId="33" xr:uid="{00000000-0005-0000-0000-000026000000}"/>
    <cellStyle name="60% - Accent4" xfId="34" xr:uid="{00000000-0005-0000-0000-000027000000}"/>
    <cellStyle name="60% - Accent5" xfId="35" xr:uid="{00000000-0005-0000-0000-000028000000}"/>
    <cellStyle name="60% - Accent6" xfId="36" xr:uid="{00000000-0005-0000-0000-000029000000}"/>
    <cellStyle name="Accent1" xfId="37" xr:uid="{00000000-0005-0000-0000-00002A000000}"/>
    <cellStyle name="Accent2" xfId="38" xr:uid="{00000000-0005-0000-0000-00002B000000}"/>
    <cellStyle name="Accent3" xfId="39" xr:uid="{00000000-0005-0000-0000-00002C000000}"/>
    <cellStyle name="Accent4" xfId="40" xr:uid="{00000000-0005-0000-0000-00002D000000}"/>
    <cellStyle name="Accent5" xfId="41" xr:uid="{00000000-0005-0000-0000-00002E000000}"/>
    <cellStyle name="Accent6" xfId="42" xr:uid="{00000000-0005-0000-0000-00002F000000}"/>
    <cellStyle name="Bad" xfId="43" xr:uid="{00000000-0005-0000-0000-000030000000}"/>
    <cellStyle name="Bevitel" xfId="44" builtinId="20" customBuiltin="1"/>
    <cellStyle name="Calculation" xfId="45" xr:uid="{00000000-0005-0000-0000-000032000000}"/>
    <cellStyle name="Check Cell" xfId="46" xr:uid="{00000000-0005-0000-0000-000033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A000000}"/>
    <cellStyle name="Ezres" xfId="54" builtinId="3"/>
    <cellStyle name="Ezres 2" xfId="55" xr:uid="{00000000-0005-0000-0000-00003C000000}"/>
    <cellStyle name="Ezres 3" xfId="56" xr:uid="{00000000-0005-0000-0000-00003D000000}"/>
    <cellStyle name="Ezres 4" xfId="57" xr:uid="{00000000-0005-0000-0000-00003E000000}"/>
    <cellStyle name="Ezres 4 2" xfId="58" xr:uid="{00000000-0005-0000-0000-00003F000000}"/>
    <cellStyle name="Figyelmeztetés" xfId="59" builtinId="11" customBuiltin="1"/>
    <cellStyle name="Good" xfId="60" xr:uid="{00000000-0005-0000-0000-000041000000}"/>
    <cellStyle name="Heading 1" xfId="61" xr:uid="{00000000-0005-0000-0000-000042000000}"/>
    <cellStyle name="Heading 2" xfId="62" xr:uid="{00000000-0005-0000-0000-000043000000}"/>
    <cellStyle name="Heading 3" xfId="63" xr:uid="{00000000-0005-0000-0000-000044000000}"/>
    <cellStyle name="Heading 4" xfId="64" xr:uid="{00000000-0005-0000-0000-000045000000}"/>
    <cellStyle name="Hivatkozott cella" xfId="65" builtinId="24" customBuiltin="1"/>
    <cellStyle name="Input" xfId="66" xr:uid="{00000000-0005-0000-0000-000047000000}"/>
    <cellStyle name="Jegyzet" xfId="67" builtinId="10" customBuiltin="1"/>
    <cellStyle name="Jelölőszín 1" xfId="68" builtinId="29" customBuiltin="1"/>
    <cellStyle name="Jelölőszín 2" xfId="69" builtinId="33" customBuiltin="1"/>
    <cellStyle name="Jelölőszín 3" xfId="70" builtinId="37" customBuiltin="1"/>
    <cellStyle name="Jelölőszín 4" xfId="71" builtinId="41" customBuiltin="1"/>
    <cellStyle name="Jelölőszín 5" xfId="72" builtinId="45" customBuiltin="1"/>
    <cellStyle name="Jelölőszín 6" xfId="73" builtinId="49" customBuiltin="1"/>
    <cellStyle name="Jó" xfId="74" builtinId="26" customBuiltin="1"/>
    <cellStyle name="Kimenet" xfId="75" builtinId="21" customBuiltin="1"/>
    <cellStyle name="Linked Cell" xfId="76" xr:uid="{00000000-0005-0000-0000-00004B000000}"/>
    <cellStyle name="Magyarázó szöveg" xfId="77" builtinId="53" customBuiltin="1"/>
    <cellStyle name="Neutral" xfId="78" xr:uid="{00000000-0005-0000-0000-00004D000000}"/>
    <cellStyle name="Normál" xfId="0" builtinId="0"/>
    <cellStyle name="Normál 2" xfId="79" xr:uid="{00000000-0005-0000-0000-00004F000000}"/>
    <cellStyle name="Normál 3" xfId="80" xr:uid="{00000000-0005-0000-0000-000050000000}"/>
    <cellStyle name="Normál 4" xfId="81" xr:uid="{00000000-0005-0000-0000-000051000000}"/>
    <cellStyle name="Normál 5" xfId="82" xr:uid="{00000000-0005-0000-0000-000052000000}"/>
    <cellStyle name="Normál_  3   _2010.évi állami" xfId="83" xr:uid="{00000000-0005-0000-0000-000053000000}"/>
    <cellStyle name="Normál_11szm" xfId="84" xr:uid="{00000000-0005-0000-0000-000054000000}"/>
    <cellStyle name="Normál_12.sz.mell.2013.évi fejlesztés" xfId="85" xr:uid="{00000000-0005-0000-0000-000055000000}"/>
    <cellStyle name="Normál_2004.évi normatívák" xfId="86" xr:uid="{00000000-0005-0000-0000-000056000000}"/>
    <cellStyle name="Normál_2010.évi tervezett beruházás, felújítás" xfId="87" xr:uid="{00000000-0005-0000-0000-000057000000}"/>
    <cellStyle name="Normál_3aszm" xfId="88" xr:uid="{00000000-0005-0000-0000-000058000000}"/>
    <cellStyle name="Normál_5szm" xfId="89" xr:uid="{00000000-0005-0000-0000-000059000000}"/>
    <cellStyle name="Normál_6szm" xfId="90" xr:uid="{00000000-0005-0000-0000-00005A000000}"/>
    <cellStyle name="Normál_7szm" xfId="91" xr:uid="{00000000-0005-0000-0000-00005B000000}"/>
    <cellStyle name="Normál_költségvetés módosítás I." xfId="92" xr:uid="{00000000-0005-0000-0000-00005C000000}"/>
    <cellStyle name="Normál_KVRENMUNKA" xfId="93" xr:uid="{00000000-0005-0000-0000-00005D000000}"/>
    <cellStyle name="Normál_Másolat eredetijeKVIREND" xfId="94" xr:uid="{00000000-0005-0000-0000-00005E000000}"/>
    <cellStyle name="Normal_tanusitv" xfId="95" xr:uid="{00000000-0005-0000-0000-00005F000000}"/>
    <cellStyle name="Normál_Zalakaros" xfId="96" xr:uid="{00000000-0005-0000-0000-000060000000}"/>
    <cellStyle name="Note" xfId="97" xr:uid="{00000000-0005-0000-0000-000061000000}"/>
    <cellStyle name="Output" xfId="98" xr:uid="{00000000-0005-0000-0000-000062000000}"/>
    <cellStyle name="Összesen" xfId="99" builtinId="25" customBuiltin="1"/>
    <cellStyle name="Rossz" xfId="100" builtinId="27" customBuiltin="1"/>
    <cellStyle name="Semleges" xfId="101" builtinId="28" customBuiltin="1"/>
    <cellStyle name="Számítás" xfId="102" builtinId="22" customBuiltin="1"/>
    <cellStyle name="Százalék 2" xfId="103" xr:uid="{00000000-0005-0000-0000-000067000000}"/>
    <cellStyle name="Title" xfId="104" xr:uid="{00000000-0005-0000-0000-000068000000}"/>
    <cellStyle name="Total" xfId="105" xr:uid="{00000000-0005-0000-0000-000069000000}"/>
    <cellStyle name="Warning Text" xfId="106" xr:uid="{00000000-0005-0000-0000-00006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IX57"/>
  <sheetViews>
    <sheetView tabSelected="1" view="pageLayout" zoomScale="80" zoomScaleSheetLayoutView="100" zoomScalePageLayoutView="80" workbookViewId="0">
      <selection activeCell="B4" sqref="B4:C4"/>
    </sheetView>
  </sheetViews>
  <sheetFormatPr defaultColWidth="9.140625" defaultRowHeight="12.75" x14ac:dyDescent="0.2"/>
  <cols>
    <col min="1" max="1" width="4.5703125" style="22" customWidth="1"/>
    <col min="2" max="2" width="43.42578125" style="22" customWidth="1"/>
    <col min="3" max="3" width="13.85546875" style="22" customWidth="1"/>
    <col min="4" max="5" width="14.28515625" style="22" customWidth="1"/>
    <col min="6" max="6" width="14.42578125" style="22" customWidth="1"/>
    <col min="7" max="7" width="5.7109375" style="22" customWidth="1"/>
    <col min="8" max="8" width="42.85546875" style="22" customWidth="1"/>
    <col min="9" max="9" width="14.28515625" style="22" customWidth="1"/>
    <col min="10" max="11" width="14.140625" style="22" customWidth="1"/>
    <col min="12" max="12" width="14.7109375" style="22" customWidth="1"/>
    <col min="13" max="16384" width="9.140625" style="22"/>
  </cols>
  <sheetData>
    <row r="1" spans="1:12" ht="18.75" x14ac:dyDescent="0.3">
      <c r="A1" s="716" t="s">
        <v>482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</row>
    <row r="2" spans="1:12" ht="18.75" x14ac:dyDescent="0.3">
      <c r="A2" s="716" t="s">
        <v>537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</row>
    <row r="3" spans="1:12" ht="18.75" x14ac:dyDescent="0.3">
      <c r="A3" s="136"/>
      <c r="B3" s="136"/>
      <c r="C3" s="136"/>
      <c r="D3" s="136"/>
      <c r="E3" s="549"/>
      <c r="F3" s="136"/>
      <c r="G3" s="136"/>
      <c r="H3" s="136"/>
      <c r="I3" s="137"/>
      <c r="J3" s="137"/>
      <c r="K3" s="137"/>
      <c r="L3" s="135"/>
    </row>
    <row r="4" spans="1:12" ht="18.75" x14ac:dyDescent="0.3">
      <c r="A4" s="136"/>
      <c r="B4" s="724" t="s">
        <v>617</v>
      </c>
      <c r="C4" s="724"/>
      <c r="D4" s="136"/>
      <c r="E4" s="549"/>
      <c r="F4" s="136"/>
      <c r="G4" s="136"/>
      <c r="H4" s="136"/>
      <c r="I4" s="137"/>
      <c r="J4" s="137"/>
      <c r="K4" s="137"/>
      <c r="L4" s="135"/>
    </row>
    <row r="5" spans="1:12" ht="15.75" thickBot="1" x14ac:dyDescent="0.3">
      <c r="B5" s="725" t="s">
        <v>568</v>
      </c>
      <c r="C5" s="725"/>
      <c r="I5" s="163"/>
      <c r="J5" s="718" t="s">
        <v>469</v>
      </c>
      <c r="K5" s="718"/>
      <c r="L5" s="718"/>
    </row>
    <row r="6" spans="1:12" ht="74.25" customHeight="1" thickBot="1" x14ac:dyDescent="0.25">
      <c r="A6" s="190"/>
      <c r="B6" s="203" t="s">
        <v>307</v>
      </c>
      <c r="C6" s="192" t="s">
        <v>587</v>
      </c>
      <c r="D6" s="193" t="s">
        <v>595</v>
      </c>
      <c r="E6" s="192" t="s">
        <v>596</v>
      </c>
      <c r="F6" s="193" t="s">
        <v>597</v>
      </c>
      <c r="G6" s="194"/>
      <c r="H6" s="191" t="s">
        <v>307</v>
      </c>
      <c r="I6" s="192" t="s">
        <v>587</v>
      </c>
      <c r="J6" s="193" t="s">
        <v>595</v>
      </c>
      <c r="K6" s="192" t="s">
        <v>596</v>
      </c>
      <c r="L6" s="193" t="s">
        <v>597</v>
      </c>
    </row>
    <row r="7" spans="1:12" ht="15" customHeight="1" x14ac:dyDescent="0.2">
      <c r="A7" s="719" t="s">
        <v>308</v>
      </c>
      <c r="B7" s="720"/>
      <c r="C7" s="720"/>
      <c r="D7" s="720"/>
      <c r="E7" s="720"/>
      <c r="F7" s="721"/>
      <c r="G7" s="720" t="s">
        <v>309</v>
      </c>
      <c r="H7" s="720"/>
      <c r="I7" s="720"/>
      <c r="J7" s="720"/>
      <c r="K7" s="720"/>
      <c r="L7" s="721"/>
    </row>
    <row r="8" spans="1:12" ht="15" customHeight="1" x14ac:dyDescent="0.25">
      <c r="A8" s="66" t="s">
        <v>99</v>
      </c>
      <c r="B8" s="25" t="s">
        <v>310</v>
      </c>
      <c r="C8" s="26"/>
      <c r="D8" s="26"/>
      <c r="E8" s="553"/>
      <c r="F8" s="50"/>
      <c r="G8" s="46" t="s">
        <v>99</v>
      </c>
      <c r="H8" s="27" t="s">
        <v>310</v>
      </c>
      <c r="I8" s="26"/>
      <c r="J8" s="26"/>
      <c r="K8" s="553"/>
      <c r="L8" s="50"/>
    </row>
    <row r="9" spans="1:12" ht="15" customHeight="1" x14ac:dyDescent="0.25">
      <c r="A9" s="66"/>
      <c r="B9" s="34" t="s">
        <v>311</v>
      </c>
      <c r="C9" s="40">
        <v>15303140</v>
      </c>
      <c r="D9" s="40">
        <v>15303140</v>
      </c>
      <c r="E9" s="554">
        <v>2274660</v>
      </c>
      <c r="F9" s="51">
        <v>17577800</v>
      </c>
      <c r="G9" s="28"/>
      <c r="H9" s="34" t="s">
        <v>345</v>
      </c>
      <c r="I9" s="26">
        <v>13851000</v>
      </c>
      <c r="J9" s="26">
        <v>13851000</v>
      </c>
      <c r="K9" s="553">
        <v>465000</v>
      </c>
      <c r="L9" s="50">
        <v>14316000</v>
      </c>
    </row>
    <row r="10" spans="1:12" ht="35.25" customHeight="1" x14ac:dyDescent="0.25">
      <c r="A10" s="66"/>
      <c r="B10" s="41" t="s">
        <v>312</v>
      </c>
      <c r="C10" s="33">
        <v>11081000</v>
      </c>
      <c r="D10" s="33">
        <v>11081000</v>
      </c>
      <c r="E10" s="555">
        <v>0</v>
      </c>
      <c r="F10" s="52">
        <v>11081000</v>
      </c>
      <c r="G10" s="46"/>
      <c r="H10" s="64" t="s">
        <v>346</v>
      </c>
      <c r="I10" s="26">
        <v>2540000</v>
      </c>
      <c r="J10" s="26">
        <v>2540000</v>
      </c>
      <c r="K10" s="553">
        <v>70000</v>
      </c>
      <c r="L10" s="50">
        <v>2610000</v>
      </c>
    </row>
    <row r="11" spans="1:12" ht="15" customHeight="1" x14ac:dyDescent="0.25">
      <c r="A11" s="66"/>
      <c r="B11" s="34" t="s">
        <v>313</v>
      </c>
      <c r="C11" s="33">
        <v>3637000</v>
      </c>
      <c r="D11" s="33">
        <v>4027000</v>
      </c>
      <c r="E11" s="555">
        <v>500000</v>
      </c>
      <c r="F11" s="52">
        <v>4527000</v>
      </c>
      <c r="G11" s="46"/>
      <c r="H11" s="34" t="s">
        <v>347</v>
      </c>
      <c r="I11" s="26">
        <v>12618948</v>
      </c>
      <c r="J11" s="26">
        <v>12618948</v>
      </c>
      <c r="K11" s="553">
        <v>830660</v>
      </c>
      <c r="L11" s="50">
        <v>13449608</v>
      </c>
    </row>
    <row r="12" spans="1:12" ht="15" customHeight="1" x14ac:dyDescent="0.25">
      <c r="A12" s="66"/>
      <c r="B12" s="34" t="s">
        <v>314</v>
      </c>
      <c r="C12" s="33">
        <v>0</v>
      </c>
      <c r="D12" s="33">
        <v>0</v>
      </c>
      <c r="E12" s="555">
        <v>0</v>
      </c>
      <c r="F12" s="52">
        <v>0</v>
      </c>
      <c r="G12" s="46"/>
      <c r="H12" s="34" t="s">
        <v>348</v>
      </c>
      <c r="I12" s="26">
        <v>840000</v>
      </c>
      <c r="J12" s="26">
        <v>840000</v>
      </c>
      <c r="K12" s="553">
        <v>39000</v>
      </c>
      <c r="L12" s="50">
        <v>879000</v>
      </c>
    </row>
    <row r="13" spans="1:12" ht="15" customHeight="1" x14ac:dyDescent="0.25">
      <c r="A13" s="66"/>
      <c r="B13" s="452"/>
      <c r="C13" s="42"/>
      <c r="D13" s="42"/>
      <c r="E13" s="556"/>
      <c r="F13" s="53"/>
      <c r="G13" s="46"/>
      <c r="H13" s="34" t="s">
        <v>349</v>
      </c>
      <c r="I13" s="26">
        <v>1520000</v>
      </c>
      <c r="J13" s="26">
        <v>1651000</v>
      </c>
      <c r="K13" s="553">
        <v>0</v>
      </c>
      <c r="L13" s="50">
        <v>1651000</v>
      </c>
    </row>
    <row r="14" spans="1:12" ht="15" customHeight="1" x14ac:dyDescent="0.25">
      <c r="A14" s="66"/>
      <c r="B14" s="32"/>
      <c r="C14" s="33"/>
      <c r="D14" s="33"/>
      <c r="E14" s="555"/>
      <c r="F14" s="52"/>
      <c r="G14" s="46"/>
      <c r="H14" s="34" t="s">
        <v>315</v>
      </c>
      <c r="I14" s="26">
        <v>0</v>
      </c>
      <c r="J14" s="26">
        <v>0</v>
      </c>
      <c r="K14" s="553">
        <v>0</v>
      </c>
      <c r="L14" s="50">
        <v>0</v>
      </c>
    </row>
    <row r="15" spans="1:12" ht="15" customHeight="1" x14ac:dyDescent="0.25">
      <c r="A15" s="705" t="s">
        <v>316</v>
      </c>
      <c r="B15" s="706"/>
      <c r="C15" s="42">
        <f>SUM(C9:C14)</f>
        <v>30021140</v>
      </c>
      <c r="D15" s="42">
        <f>SUM(D9:D14)</f>
        <v>30411140</v>
      </c>
      <c r="E15" s="42">
        <f>SUM(E9:E14)</f>
        <v>2774660</v>
      </c>
      <c r="F15" s="42">
        <f>SUM(F9:F14)</f>
        <v>33185800</v>
      </c>
      <c r="G15" s="722" t="s">
        <v>317</v>
      </c>
      <c r="H15" s="723"/>
      <c r="I15" s="45">
        <f>SUM(I9:I14)</f>
        <v>31369948</v>
      </c>
      <c r="J15" s="45">
        <f>SUM(J9:J14)</f>
        <v>31500948</v>
      </c>
      <c r="K15" s="45">
        <f>SUM(K9:K14)</f>
        <v>1404660</v>
      </c>
      <c r="L15" s="57">
        <f>SUM(L9:L14)</f>
        <v>32905608</v>
      </c>
    </row>
    <row r="16" spans="1:12" ht="15" customHeight="1" x14ac:dyDescent="0.25">
      <c r="A16" s="67"/>
      <c r="B16" s="36"/>
      <c r="C16" s="31"/>
      <c r="D16" s="31"/>
      <c r="E16" s="557"/>
      <c r="F16" s="54"/>
      <c r="G16" s="47"/>
      <c r="H16" s="43"/>
      <c r="I16" s="35"/>
      <c r="J16" s="35"/>
      <c r="K16" s="564"/>
      <c r="L16" s="56"/>
    </row>
    <row r="17" spans="1:12" ht="15" customHeight="1" x14ac:dyDescent="0.2">
      <c r="A17" s="705" t="s">
        <v>340</v>
      </c>
      <c r="B17" s="706"/>
      <c r="C17" s="42">
        <v>0</v>
      </c>
      <c r="D17" s="42">
        <v>0</v>
      </c>
      <c r="E17" s="556">
        <v>0</v>
      </c>
      <c r="F17" s="53">
        <v>0</v>
      </c>
      <c r="G17" s="717" t="s">
        <v>344</v>
      </c>
      <c r="H17" s="706"/>
      <c r="I17" s="45">
        <v>612126</v>
      </c>
      <c r="J17" s="45">
        <v>612126</v>
      </c>
      <c r="K17" s="563">
        <v>0</v>
      </c>
      <c r="L17" s="57">
        <v>612126</v>
      </c>
    </row>
    <row r="18" spans="1:12" ht="15" customHeight="1" x14ac:dyDescent="0.2">
      <c r="A18" s="68"/>
      <c r="B18" s="32"/>
      <c r="C18" s="33"/>
      <c r="D18" s="33"/>
      <c r="E18" s="555"/>
      <c r="F18" s="52"/>
      <c r="G18" s="48"/>
      <c r="H18" s="32"/>
      <c r="I18" s="35"/>
      <c r="J18" s="35"/>
      <c r="K18" s="564"/>
      <c r="L18" s="56"/>
    </row>
    <row r="19" spans="1:12" ht="15" customHeight="1" x14ac:dyDescent="0.3">
      <c r="A19" s="733" t="s">
        <v>318</v>
      </c>
      <c r="B19" s="729"/>
      <c r="C19" s="145">
        <f>C15+C17</f>
        <v>30021140</v>
      </c>
      <c r="D19" s="145">
        <f>D15+D17</f>
        <v>30411140</v>
      </c>
      <c r="E19" s="145">
        <f>E15+E17</f>
        <v>2774660</v>
      </c>
      <c r="F19" s="145">
        <f>F15+F17</f>
        <v>33185800</v>
      </c>
      <c r="G19" s="714" t="s">
        <v>319</v>
      </c>
      <c r="H19" s="729" t="s">
        <v>319</v>
      </c>
      <c r="I19" s="146">
        <f>I15+I17</f>
        <v>31982074</v>
      </c>
      <c r="J19" s="146">
        <f>J15+J17</f>
        <v>32113074</v>
      </c>
      <c r="K19" s="146">
        <f>K15+K17</f>
        <v>1404660</v>
      </c>
      <c r="L19" s="147">
        <f>L15+L17</f>
        <v>33517734</v>
      </c>
    </row>
    <row r="20" spans="1:12" ht="15" customHeight="1" x14ac:dyDescent="0.3">
      <c r="A20" s="450"/>
      <c r="B20" s="451"/>
      <c r="C20" s="145"/>
      <c r="D20" s="145"/>
      <c r="E20" s="149"/>
      <c r="F20" s="149"/>
      <c r="G20" s="449"/>
      <c r="H20" s="451"/>
      <c r="I20" s="146"/>
      <c r="J20" s="146"/>
      <c r="K20" s="565"/>
      <c r="L20" s="147"/>
    </row>
    <row r="21" spans="1:12" ht="15" customHeight="1" thickBot="1" x14ac:dyDescent="0.3">
      <c r="A21" s="728" t="s">
        <v>320</v>
      </c>
      <c r="B21" s="727"/>
      <c r="C21" s="199"/>
      <c r="D21" s="199"/>
      <c r="E21" s="558"/>
      <c r="F21" s="200"/>
      <c r="G21" s="726" t="s">
        <v>339</v>
      </c>
      <c r="H21" s="727"/>
      <c r="I21" s="201"/>
      <c r="J21" s="201"/>
      <c r="K21" s="566"/>
      <c r="L21" s="202"/>
    </row>
    <row r="22" spans="1:12" ht="15" customHeight="1" x14ac:dyDescent="0.25">
      <c r="A22" s="730" t="s">
        <v>321</v>
      </c>
      <c r="B22" s="731"/>
      <c r="C22" s="195"/>
      <c r="D22" s="195"/>
      <c r="E22" s="559"/>
      <c r="F22" s="196"/>
      <c r="G22" s="732" t="s">
        <v>322</v>
      </c>
      <c r="H22" s="731"/>
      <c r="I22" s="197"/>
      <c r="J22" s="197"/>
      <c r="K22" s="567"/>
      <c r="L22" s="198"/>
    </row>
    <row r="23" spans="1:12" ht="15" customHeight="1" x14ac:dyDescent="0.25">
      <c r="A23" s="66" t="s">
        <v>99</v>
      </c>
      <c r="B23" s="37" t="s">
        <v>310</v>
      </c>
      <c r="C23" s="26"/>
      <c r="D23" s="26"/>
      <c r="E23" s="553"/>
      <c r="F23" s="50"/>
      <c r="G23" s="49" t="s">
        <v>99</v>
      </c>
      <c r="H23" s="27" t="s">
        <v>310</v>
      </c>
      <c r="I23" s="26"/>
      <c r="J23" s="26"/>
      <c r="K23" s="553"/>
      <c r="L23" s="50"/>
    </row>
    <row r="24" spans="1:12" ht="15" customHeight="1" x14ac:dyDescent="0.2">
      <c r="A24" s="69"/>
      <c r="B24" s="30" t="s">
        <v>323</v>
      </c>
      <c r="C24" s="26">
        <v>0</v>
      </c>
      <c r="D24" s="26">
        <v>0</v>
      </c>
      <c r="E24" s="553">
        <v>0</v>
      </c>
      <c r="F24" s="50">
        <v>0</v>
      </c>
      <c r="G24" s="49"/>
      <c r="H24" s="34" t="s">
        <v>324</v>
      </c>
      <c r="I24" s="26">
        <v>3839935</v>
      </c>
      <c r="J24" s="26">
        <v>4098935</v>
      </c>
      <c r="K24" s="553">
        <v>1370000</v>
      </c>
      <c r="L24" s="50">
        <v>5468935</v>
      </c>
    </row>
    <row r="25" spans="1:12" ht="15" customHeight="1" x14ac:dyDescent="0.2">
      <c r="A25" s="69"/>
      <c r="B25" s="30" t="s">
        <v>325</v>
      </c>
      <c r="C25" s="26">
        <v>0</v>
      </c>
      <c r="D25" s="26">
        <v>0</v>
      </c>
      <c r="E25" s="553">
        <v>0</v>
      </c>
      <c r="F25" s="50">
        <v>0</v>
      </c>
      <c r="G25" s="49"/>
      <c r="H25" s="34" t="s">
        <v>326</v>
      </c>
      <c r="I25" s="26">
        <v>1800000</v>
      </c>
      <c r="J25" s="26">
        <v>1800000</v>
      </c>
      <c r="K25" s="553">
        <v>0</v>
      </c>
      <c r="L25" s="50">
        <v>1800000</v>
      </c>
    </row>
    <row r="26" spans="1:12" ht="15" customHeight="1" x14ac:dyDescent="0.2">
      <c r="A26" s="69"/>
      <c r="B26" s="30" t="s">
        <v>327</v>
      </c>
      <c r="C26" s="26">
        <v>0</v>
      </c>
      <c r="D26" s="26">
        <v>0</v>
      </c>
      <c r="E26" s="553">
        <v>0</v>
      </c>
      <c r="F26" s="50">
        <v>0</v>
      </c>
      <c r="G26" s="49"/>
      <c r="H26" s="34" t="s">
        <v>328</v>
      </c>
      <c r="I26" s="26">
        <v>0</v>
      </c>
      <c r="J26" s="26">
        <v>0</v>
      </c>
      <c r="K26" s="553">
        <v>0</v>
      </c>
      <c r="L26" s="50">
        <v>0</v>
      </c>
    </row>
    <row r="27" spans="1:12" ht="15" customHeight="1" x14ac:dyDescent="0.2">
      <c r="A27" s="69"/>
      <c r="B27" s="30" t="s">
        <v>329</v>
      </c>
      <c r="C27" s="26">
        <v>0</v>
      </c>
      <c r="D27" s="26">
        <v>0</v>
      </c>
      <c r="E27" s="553">
        <v>0</v>
      </c>
      <c r="F27" s="50">
        <v>0</v>
      </c>
      <c r="G27" s="49"/>
      <c r="H27" s="34" t="s">
        <v>330</v>
      </c>
      <c r="I27" s="26">
        <v>0</v>
      </c>
      <c r="J27" s="26">
        <v>0</v>
      </c>
      <c r="K27" s="553">
        <v>0</v>
      </c>
      <c r="L27" s="50">
        <v>0</v>
      </c>
    </row>
    <row r="28" spans="1:12" s="148" customFormat="1" ht="15" customHeight="1" x14ac:dyDescent="0.25">
      <c r="A28" s="69"/>
      <c r="B28" s="44"/>
      <c r="C28" s="62"/>
      <c r="D28" s="62"/>
      <c r="E28" s="560"/>
      <c r="F28" s="63"/>
      <c r="G28" s="49"/>
      <c r="H28" s="34" t="s">
        <v>465</v>
      </c>
      <c r="I28" s="26">
        <v>0</v>
      </c>
      <c r="J28" s="26">
        <v>0</v>
      </c>
      <c r="K28" s="553">
        <v>0</v>
      </c>
      <c r="L28" s="50">
        <v>0</v>
      </c>
    </row>
    <row r="29" spans="1:12" s="148" customFormat="1" ht="15" customHeight="1" x14ac:dyDescent="0.2">
      <c r="A29" s="70" t="s">
        <v>331</v>
      </c>
      <c r="B29" s="65"/>
      <c r="C29" s="42">
        <f>SUM(C24:C28)</f>
        <v>0</v>
      </c>
      <c r="D29" s="42">
        <f>SUM(D24:D28)</f>
        <v>0</v>
      </c>
      <c r="E29" s="42">
        <f>SUM(E24:E28)</f>
        <v>0</v>
      </c>
      <c r="F29" s="42">
        <f>SUM(F24:F28)</f>
        <v>0</v>
      </c>
      <c r="G29" s="707" t="s">
        <v>332</v>
      </c>
      <c r="H29" s="708"/>
      <c r="I29" s="45">
        <f>SUM(I24:I28)</f>
        <v>5639935</v>
      </c>
      <c r="J29" s="45">
        <f>SUM(J24:J28)</f>
        <v>5898935</v>
      </c>
      <c r="K29" s="45">
        <f>SUM(K24:K28)</f>
        <v>1370000</v>
      </c>
      <c r="L29" s="57">
        <f>SUM(L24:L28)</f>
        <v>7268935</v>
      </c>
    </row>
    <row r="30" spans="1:12" ht="15" customHeight="1" x14ac:dyDescent="0.2">
      <c r="A30" s="71"/>
      <c r="B30" s="38"/>
      <c r="C30" s="31"/>
      <c r="D30" s="31"/>
      <c r="E30" s="557"/>
      <c r="F30" s="54"/>
      <c r="G30" s="453"/>
      <c r="H30" s="454"/>
      <c r="I30" s="35"/>
      <c r="J30" s="35"/>
      <c r="K30" s="564"/>
      <c r="L30" s="56"/>
    </row>
    <row r="31" spans="1:12" ht="15" customHeight="1" x14ac:dyDescent="0.2">
      <c r="A31" s="70" t="s">
        <v>341</v>
      </c>
      <c r="B31" s="38"/>
      <c r="C31" s="31"/>
      <c r="D31" s="31"/>
      <c r="E31" s="557"/>
      <c r="F31" s="54"/>
      <c r="G31" s="709" t="s">
        <v>333</v>
      </c>
      <c r="H31" s="710"/>
      <c r="I31" s="35"/>
      <c r="J31" s="35"/>
      <c r="K31" s="564"/>
      <c r="L31" s="56"/>
    </row>
    <row r="32" spans="1:12" ht="15" customHeight="1" x14ac:dyDescent="0.2">
      <c r="A32" s="66" t="s">
        <v>99</v>
      </c>
      <c r="B32" s="37" t="s">
        <v>310</v>
      </c>
      <c r="C32" s="31"/>
      <c r="D32" s="31"/>
      <c r="E32" s="557"/>
      <c r="F32" s="54"/>
      <c r="G32" s="66" t="s">
        <v>99</v>
      </c>
      <c r="H32" s="37" t="s">
        <v>310</v>
      </c>
      <c r="I32" s="26"/>
      <c r="J32" s="26"/>
      <c r="K32" s="553"/>
      <c r="L32" s="50"/>
    </row>
    <row r="33" spans="1:12" ht="15" customHeight="1" x14ac:dyDescent="0.2">
      <c r="A33" s="69"/>
      <c r="B33" s="58" t="s">
        <v>342</v>
      </c>
      <c r="C33" s="59">
        <v>7600869</v>
      </c>
      <c r="D33" s="59">
        <v>7600869</v>
      </c>
      <c r="E33" s="561">
        <v>0</v>
      </c>
      <c r="F33" s="60">
        <v>7600869</v>
      </c>
      <c r="G33" s="49"/>
      <c r="H33" s="34"/>
      <c r="I33" s="29"/>
      <c r="J33" s="29"/>
      <c r="K33" s="568"/>
      <c r="L33" s="55"/>
    </row>
    <row r="34" spans="1:12" ht="36.75" customHeight="1" x14ac:dyDescent="0.2">
      <c r="A34" s="66"/>
      <c r="B34" s="151" t="s">
        <v>473</v>
      </c>
      <c r="C34" s="26">
        <v>0</v>
      </c>
      <c r="D34" s="26">
        <v>0</v>
      </c>
      <c r="E34" s="26">
        <v>0</v>
      </c>
      <c r="F34" s="26">
        <v>0</v>
      </c>
      <c r="G34" s="49"/>
      <c r="H34" s="151" t="s">
        <v>474</v>
      </c>
      <c r="I34" s="26">
        <v>0</v>
      </c>
      <c r="J34" s="29">
        <v>0</v>
      </c>
      <c r="K34" s="568">
        <v>0</v>
      </c>
      <c r="L34" s="55">
        <v>0</v>
      </c>
    </row>
    <row r="35" spans="1:12" ht="15" customHeight="1" x14ac:dyDescent="0.2">
      <c r="A35" s="69"/>
      <c r="B35" s="39"/>
      <c r="C35" s="33"/>
      <c r="D35" s="33"/>
      <c r="E35" s="555"/>
      <c r="F35" s="52"/>
      <c r="G35" s="49"/>
      <c r="H35" s="32"/>
      <c r="I35" s="26"/>
      <c r="J35" s="26"/>
      <c r="K35" s="553"/>
      <c r="L35" s="50"/>
    </row>
    <row r="36" spans="1:12" ht="15" customHeight="1" x14ac:dyDescent="0.2">
      <c r="A36" s="705" t="s">
        <v>334</v>
      </c>
      <c r="B36" s="706"/>
      <c r="C36" s="42">
        <f>SUM(C33:C35)</f>
        <v>7600869</v>
      </c>
      <c r="D36" s="42">
        <f>SUM(D33:D35)</f>
        <v>7600869</v>
      </c>
      <c r="E36" s="42">
        <f>SUM(E33:E35)</f>
        <v>0</v>
      </c>
      <c r="F36" s="42">
        <f>SUM(F33:F35)</f>
        <v>7600869</v>
      </c>
      <c r="G36" s="705" t="s">
        <v>333</v>
      </c>
      <c r="H36" s="706"/>
      <c r="I36" s="45">
        <f>SUM(I34:I35)</f>
        <v>0</v>
      </c>
      <c r="J36" s="45">
        <f>SUM(J34:J35)</f>
        <v>0</v>
      </c>
      <c r="K36" s="45">
        <f>SUM(K34:K35)</f>
        <v>0</v>
      </c>
      <c r="L36" s="57">
        <f>SUM(L34:L35)</f>
        <v>0</v>
      </c>
    </row>
    <row r="37" spans="1:12" ht="15" customHeight="1" x14ac:dyDescent="0.2">
      <c r="A37" s="72"/>
      <c r="B37" s="49"/>
      <c r="C37" s="31"/>
      <c r="D37" s="31"/>
      <c r="E37" s="557"/>
      <c r="F37" s="54"/>
      <c r="G37" s="61"/>
      <c r="H37" s="61"/>
      <c r="I37" s="35"/>
      <c r="J37" s="35"/>
      <c r="K37" s="564"/>
      <c r="L37" s="56"/>
    </row>
    <row r="38" spans="1:12" s="23" customFormat="1" ht="17.25" x14ac:dyDescent="0.3">
      <c r="A38" s="713" t="s">
        <v>335</v>
      </c>
      <c r="B38" s="714"/>
      <c r="C38" s="150">
        <f>C29+C36</f>
        <v>7600869</v>
      </c>
      <c r="D38" s="150">
        <f>D29+D36</f>
        <v>7600869</v>
      </c>
      <c r="E38" s="150">
        <f>E29+E36</f>
        <v>0</v>
      </c>
      <c r="F38" s="150">
        <f>F29+F36</f>
        <v>7600869</v>
      </c>
      <c r="G38" s="715" t="s">
        <v>343</v>
      </c>
      <c r="H38" s="714"/>
      <c r="I38" s="146">
        <f>I29+I36</f>
        <v>5639935</v>
      </c>
      <c r="J38" s="146">
        <f>J29+J36</f>
        <v>5898935</v>
      </c>
      <c r="K38" s="146">
        <f>K29+K36</f>
        <v>1370000</v>
      </c>
      <c r="L38" s="147">
        <f>L29+L36</f>
        <v>7268935</v>
      </c>
    </row>
    <row r="39" spans="1:12" s="23" customFormat="1" ht="16.5" thickBot="1" x14ac:dyDescent="0.25">
      <c r="A39" s="459"/>
      <c r="B39" s="460"/>
      <c r="C39" s="461"/>
      <c r="D39" s="461"/>
      <c r="E39" s="562"/>
      <c r="F39" s="462"/>
      <c r="G39" s="463"/>
      <c r="H39" s="463"/>
      <c r="I39" s="464"/>
      <c r="J39" s="464"/>
      <c r="K39" s="569"/>
      <c r="L39" s="465"/>
    </row>
    <row r="40" spans="1:12" s="23" customFormat="1" ht="19.5" thickBot="1" x14ac:dyDescent="0.25">
      <c r="A40" s="711" t="s">
        <v>336</v>
      </c>
      <c r="B40" s="712"/>
      <c r="C40" s="456">
        <f>C19+C38</f>
        <v>37622009</v>
      </c>
      <c r="D40" s="456">
        <f>D19+D38</f>
        <v>38012009</v>
      </c>
      <c r="E40" s="456">
        <f>E19+E38</f>
        <v>2774660</v>
      </c>
      <c r="F40" s="456">
        <f>F19+F38</f>
        <v>40786669</v>
      </c>
      <c r="G40" s="457"/>
      <c r="H40" s="458" t="s">
        <v>337</v>
      </c>
      <c r="I40" s="456">
        <f>I19+I38</f>
        <v>37622009</v>
      </c>
      <c r="J40" s="456">
        <f>J19+J38</f>
        <v>38012009</v>
      </c>
      <c r="K40" s="456">
        <f>K19+K38</f>
        <v>2774660</v>
      </c>
      <c r="L40" s="456">
        <f>L19+L38</f>
        <v>40786669</v>
      </c>
    </row>
    <row r="41" spans="1:12" s="23" customFormat="1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s="23" customFormat="1" ht="14.25" x14ac:dyDescent="0.2">
      <c r="A42"/>
      <c r="B42" s="3"/>
      <c r="C42"/>
      <c r="D42"/>
      <c r="E42" s="550"/>
      <c r="F42"/>
      <c r="G42"/>
      <c r="H42"/>
      <c r="I42"/>
      <c r="J42"/>
      <c r="K42" s="550"/>
      <c r="L42"/>
    </row>
    <row r="43" spans="1:12" s="23" customFormat="1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5" customHeight="1" x14ac:dyDescent="0.2"/>
    <row r="45" spans="1:12" ht="15" customHeight="1" x14ac:dyDescent="0.2"/>
    <row r="46" spans="1:12" ht="15" customHeight="1" x14ac:dyDescent="0.2"/>
    <row r="47" spans="1:12" ht="15" customHeight="1" x14ac:dyDescent="0.2">
      <c r="H47" s="24"/>
    </row>
    <row r="48" spans="1:12" ht="15" customHeight="1" x14ac:dyDescent="0.2"/>
    <row r="49" spans="1:258" ht="15" customHeight="1" x14ac:dyDescent="0.2"/>
    <row r="50" spans="1:258" ht="15" customHeight="1" x14ac:dyDescent="0.2"/>
    <row r="51" spans="1:258" ht="15" customHeight="1" x14ac:dyDescent="0.2"/>
    <row r="52" spans="1:258" ht="15" customHeight="1" x14ac:dyDescent="0.2"/>
    <row r="53" spans="1:258" s="148" customFormat="1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258" ht="15" customHeight="1" x14ac:dyDescent="0.2"/>
    <row r="55" spans="1:258" s="148" customFormat="1" ht="1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7" spans="1:258" ht="15" customHeight="1" x14ac:dyDescent="0.2">
      <c r="M57"/>
      <c r="N57"/>
      <c r="O57"/>
      <c r="P57"/>
      <c r="Q57"/>
      <c r="R57" t="s">
        <v>338</v>
      </c>
      <c r="S57" t="s">
        <v>338</v>
      </c>
      <c r="T57" t="s">
        <v>338</v>
      </c>
      <c r="U57" t="s">
        <v>338</v>
      </c>
      <c r="V57" t="s">
        <v>338</v>
      </c>
      <c r="W57" t="s">
        <v>338</v>
      </c>
      <c r="X57" t="s">
        <v>338</v>
      </c>
      <c r="Y57" t="s">
        <v>338</v>
      </c>
      <c r="Z57" t="s">
        <v>338</v>
      </c>
      <c r="AA57" t="s">
        <v>338</v>
      </c>
      <c r="AB57" t="s">
        <v>338</v>
      </c>
      <c r="AC57" t="s">
        <v>338</v>
      </c>
      <c r="AD57" t="s">
        <v>338</v>
      </c>
      <c r="AE57" t="s">
        <v>338</v>
      </c>
      <c r="AF57" t="s">
        <v>338</v>
      </c>
      <c r="AG57" t="s">
        <v>338</v>
      </c>
      <c r="AH57" t="s">
        <v>338</v>
      </c>
      <c r="AI57" t="s">
        <v>338</v>
      </c>
      <c r="AJ57" t="s">
        <v>338</v>
      </c>
      <c r="AK57" t="s">
        <v>338</v>
      </c>
      <c r="AL57" t="s">
        <v>338</v>
      </c>
      <c r="AM57" t="s">
        <v>338</v>
      </c>
      <c r="AN57" t="s">
        <v>338</v>
      </c>
      <c r="AO57" t="s">
        <v>338</v>
      </c>
      <c r="AP57" t="s">
        <v>338</v>
      </c>
      <c r="AQ57" t="s">
        <v>338</v>
      </c>
      <c r="AR57" t="s">
        <v>338</v>
      </c>
      <c r="AS57" t="s">
        <v>338</v>
      </c>
      <c r="AT57" t="s">
        <v>338</v>
      </c>
      <c r="AU57" t="s">
        <v>338</v>
      </c>
      <c r="AV57" t="s">
        <v>338</v>
      </c>
      <c r="AW57" t="s">
        <v>338</v>
      </c>
      <c r="AX57" t="s">
        <v>338</v>
      </c>
      <c r="AY57" t="s">
        <v>338</v>
      </c>
      <c r="AZ57" t="s">
        <v>338</v>
      </c>
      <c r="BA57" t="s">
        <v>338</v>
      </c>
      <c r="BB57" t="s">
        <v>338</v>
      </c>
      <c r="BC57" t="s">
        <v>338</v>
      </c>
      <c r="BD57" t="s">
        <v>338</v>
      </c>
      <c r="BE57" t="s">
        <v>338</v>
      </c>
      <c r="BF57" t="s">
        <v>338</v>
      </c>
      <c r="BG57" t="s">
        <v>338</v>
      </c>
      <c r="BH57" t="s">
        <v>338</v>
      </c>
      <c r="BI57" t="s">
        <v>338</v>
      </c>
      <c r="BJ57" t="s">
        <v>338</v>
      </c>
      <c r="BK57" t="s">
        <v>338</v>
      </c>
      <c r="BL57" t="s">
        <v>338</v>
      </c>
      <c r="BM57" t="s">
        <v>338</v>
      </c>
      <c r="BN57" t="s">
        <v>338</v>
      </c>
      <c r="BO57" t="s">
        <v>338</v>
      </c>
      <c r="BP57" t="s">
        <v>338</v>
      </c>
      <c r="BQ57" t="s">
        <v>338</v>
      </c>
      <c r="BR57" t="s">
        <v>338</v>
      </c>
      <c r="BS57" t="s">
        <v>338</v>
      </c>
      <c r="BT57" t="s">
        <v>338</v>
      </c>
      <c r="BU57" t="s">
        <v>338</v>
      </c>
      <c r="BV57" t="s">
        <v>338</v>
      </c>
      <c r="BW57" t="s">
        <v>338</v>
      </c>
      <c r="BX57" t="s">
        <v>338</v>
      </c>
      <c r="BY57" t="s">
        <v>338</v>
      </c>
      <c r="BZ57" t="s">
        <v>338</v>
      </c>
      <c r="CA57" t="s">
        <v>338</v>
      </c>
      <c r="CB57" t="s">
        <v>338</v>
      </c>
      <c r="CC57" t="s">
        <v>338</v>
      </c>
      <c r="CD57" t="s">
        <v>338</v>
      </c>
      <c r="CE57" t="s">
        <v>338</v>
      </c>
      <c r="CF57" t="s">
        <v>338</v>
      </c>
      <c r="CG57" t="s">
        <v>338</v>
      </c>
      <c r="CH57" t="s">
        <v>338</v>
      </c>
      <c r="CI57" t="s">
        <v>338</v>
      </c>
      <c r="CJ57" t="s">
        <v>338</v>
      </c>
      <c r="CK57" t="s">
        <v>338</v>
      </c>
      <c r="CL57" t="s">
        <v>338</v>
      </c>
      <c r="CM57" t="s">
        <v>338</v>
      </c>
      <c r="CN57" t="s">
        <v>338</v>
      </c>
      <c r="CO57" t="s">
        <v>338</v>
      </c>
      <c r="CP57" t="s">
        <v>338</v>
      </c>
      <c r="CQ57" t="s">
        <v>338</v>
      </c>
      <c r="CR57" t="s">
        <v>338</v>
      </c>
      <c r="CS57" t="s">
        <v>338</v>
      </c>
      <c r="CT57" t="s">
        <v>338</v>
      </c>
      <c r="CU57" t="s">
        <v>338</v>
      </c>
      <c r="CV57" t="s">
        <v>338</v>
      </c>
      <c r="CW57" t="s">
        <v>338</v>
      </c>
      <c r="CX57" t="s">
        <v>338</v>
      </c>
      <c r="CY57" t="s">
        <v>338</v>
      </c>
      <c r="CZ57" t="s">
        <v>338</v>
      </c>
      <c r="DA57" t="s">
        <v>338</v>
      </c>
      <c r="DB57" t="s">
        <v>338</v>
      </c>
      <c r="DC57" t="s">
        <v>338</v>
      </c>
      <c r="DD57" t="s">
        <v>338</v>
      </c>
      <c r="DE57" t="s">
        <v>338</v>
      </c>
      <c r="DF57" t="s">
        <v>338</v>
      </c>
      <c r="DG57" t="s">
        <v>338</v>
      </c>
      <c r="DH57" t="s">
        <v>338</v>
      </c>
      <c r="DI57" t="s">
        <v>338</v>
      </c>
      <c r="DJ57" t="s">
        <v>338</v>
      </c>
      <c r="DK57" t="s">
        <v>338</v>
      </c>
      <c r="DL57" t="s">
        <v>338</v>
      </c>
      <c r="DM57" t="s">
        <v>338</v>
      </c>
      <c r="DN57" t="s">
        <v>338</v>
      </c>
      <c r="DO57" t="s">
        <v>338</v>
      </c>
      <c r="DP57" t="s">
        <v>338</v>
      </c>
      <c r="DQ57" t="s">
        <v>338</v>
      </c>
      <c r="DR57" t="s">
        <v>338</v>
      </c>
      <c r="DS57" t="s">
        <v>338</v>
      </c>
      <c r="DT57" t="s">
        <v>338</v>
      </c>
      <c r="DU57" t="s">
        <v>338</v>
      </c>
      <c r="DV57" t="s">
        <v>338</v>
      </c>
      <c r="DW57" t="s">
        <v>338</v>
      </c>
      <c r="DX57" t="s">
        <v>338</v>
      </c>
      <c r="DY57" t="s">
        <v>338</v>
      </c>
      <c r="DZ57" t="s">
        <v>338</v>
      </c>
      <c r="EA57" t="s">
        <v>338</v>
      </c>
      <c r="EB57" t="s">
        <v>338</v>
      </c>
      <c r="EC57" t="s">
        <v>338</v>
      </c>
      <c r="ED57" t="s">
        <v>338</v>
      </c>
      <c r="EE57" t="s">
        <v>338</v>
      </c>
      <c r="EF57" t="s">
        <v>338</v>
      </c>
      <c r="EG57" t="s">
        <v>338</v>
      </c>
      <c r="EH57" t="s">
        <v>338</v>
      </c>
      <c r="EI57" t="s">
        <v>338</v>
      </c>
      <c r="EJ57" t="s">
        <v>338</v>
      </c>
      <c r="EK57" t="s">
        <v>338</v>
      </c>
      <c r="EL57" t="s">
        <v>338</v>
      </c>
      <c r="EM57" t="s">
        <v>338</v>
      </c>
      <c r="EN57" t="s">
        <v>338</v>
      </c>
      <c r="EO57" t="s">
        <v>338</v>
      </c>
      <c r="EP57" t="s">
        <v>338</v>
      </c>
      <c r="EQ57" t="s">
        <v>338</v>
      </c>
      <c r="ER57" t="s">
        <v>338</v>
      </c>
      <c r="ES57" t="s">
        <v>338</v>
      </c>
      <c r="ET57" t="s">
        <v>338</v>
      </c>
      <c r="EU57" t="s">
        <v>338</v>
      </c>
      <c r="EV57" t="s">
        <v>338</v>
      </c>
      <c r="EW57" t="s">
        <v>338</v>
      </c>
      <c r="EX57" t="s">
        <v>338</v>
      </c>
      <c r="EY57" t="s">
        <v>338</v>
      </c>
      <c r="EZ57" t="s">
        <v>338</v>
      </c>
      <c r="FA57" t="s">
        <v>338</v>
      </c>
      <c r="FB57" t="s">
        <v>338</v>
      </c>
      <c r="FC57" t="s">
        <v>338</v>
      </c>
      <c r="FD57" t="s">
        <v>338</v>
      </c>
      <c r="FE57" t="s">
        <v>338</v>
      </c>
      <c r="FF57" t="s">
        <v>338</v>
      </c>
      <c r="FG57" t="s">
        <v>338</v>
      </c>
      <c r="FH57" t="s">
        <v>338</v>
      </c>
      <c r="FI57" t="s">
        <v>338</v>
      </c>
      <c r="FJ57" t="s">
        <v>338</v>
      </c>
      <c r="FK57" t="s">
        <v>338</v>
      </c>
      <c r="FL57" t="s">
        <v>338</v>
      </c>
      <c r="FM57" t="s">
        <v>338</v>
      </c>
      <c r="FN57" t="s">
        <v>338</v>
      </c>
      <c r="FO57" t="s">
        <v>338</v>
      </c>
      <c r="FP57" t="s">
        <v>338</v>
      </c>
      <c r="FQ57" t="s">
        <v>338</v>
      </c>
      <c r="FR57" t="s">
        <v>338</v>
      </c>
      <c r="FS57" t="s">
        <v>338</v>
      </c>
      <c r="FT57" t="s">
        <v>338</v>
      </c>
      <c r="FU57" t="s">
        <v>338</v>
      </c>
      <c r="FV57" t="s">
        <v>338</v>
      </c>
      <c r="FW57" t="s">
        <v>338</v>
      </c>
      <c r="FX57" t="s">
        <v>338</v>
      </c>
      <c r="FY57" t="s">
        <v>338</v>
      </c>
      <c r="FZ57" t="s">
        <v>338</v>
      </c>
      <c r="GA57" t="s">
        <v>338</v>
      </c>
      <c r="GB57" t="s">
        <v>338</v>
      </c>
      <c r="GC57" t="s">
        <v>338</v>
      </c>
      <c r="GD57" t="s">
        <v>338</v>
      </c>
      <c r="GE57" t="s">
        <v>338</v>
      </c>
      <c r="GF57" t="s">
        <v>338</v>
      </c>
      <c r="GG57" t="s">
        <v>338</v>
      </c>
      <c r="GH57" t="s">
        <v>338</v>
      </c>
      <c r="GI57" t="s">
        <v>338</v>
      </c>
      <c r="GJ57" t="s">
        <v>338</v>
      </c>
      <c r="GK57" t="s">
        <v>338</v>
      </c>
      <c r="GL57" t="s">
        <v>338</v>
      </c>
      <c r="GM57" t="s">
        <v>338</v>
      </c>
      <c r="GN57" t="s">
        <v>338</v>
      </c>
      <c r="GO57" t="s">
        <v>338</v>
      </c>
      <c r="GP57" t="s">
        <v>338</v>
      </c>
      <c r="GQ57" t="s">
        <v>338</v>
      </c>
      <c r="GR57" t="s">
        <v>338</v>
      </c>
      <c r="GS57" t="s">
        <v>338</v>
      </c>
      <c r="GT57" t="s">
        <v>338</v>
      </c>
      <c r="GU57" t="s">
        <v>338</v>
      </c>
      <c r="GV57" t="s">
        <v>338</v>
      </c>
      <c r="GW57" t="s">
        <v>338</v>
      </c>
      <c r="GX57" t="s">
        <v>338</v>
      </c>
      <c r="GY57" t="s">
        <v>338</v>
      </c>
      <c r="GZ57" t="s">
        <v>338</v>
      </c>
      <c r="HA57" t="s">
        <v>338</v>
      </c>
      <c r="HB57" t="s">
        <v>338</v>
      </c>
      <c r="HC57" t="s">
        <v>338</v>
      </c>
      <c r="HD57" t="s">
        <v>338</v>
      </c>
      <c r="HE57" t="s">
        <v>338</v>
      </c>
      <c r="HF57" t="s">
        <v>338</v>
      </c>
      <c r="HG57" t="s">
        <v>338</v>
      </c>
      <c r="HH57" t="s">
        <v>338</v>
      </c>
      <c r="HI57" t="s">
        <v>338</v>
      </c>
      <c r="HJ57" t="s">
        <v>338</v>
      </c>
      <c r="HK57" t="s">
        <v>338</v>
      </c>
      <c r="HL57" t="s">
        <v>338</v>
      </c>
      <c r="HM57" t="s">
        <v>338</v>
      </c>
      <c r="HN57" t="s">
        <v>338</v>
      </c>
      <c r="HO57" t="s">
        <v>338</v>
      </c>
      <c r="HP57" t="s">
        <v>338</v>
      </c>
      <c r="HQ57" t="s">
        <v>338</v>
      </c>
      <c r="HR57" t="s">
        <v>338</v>
      </c>
      <c r="HS57" t="s">
        <v>338</v>
      </c>
      <c r="HT57" t="s">
        <v>338</v>
      </c>
      <c r="HU57" t="s">
        <v>338</v>
      </c>
      <c r="HV57" t="s">
        <v>338</v>
      </c>
      <c r="HW57" t="s">
        <v>338</v>
      </c>
      <c r="HX57" t="s">
        <v>338</v>
      </c>
      <c r="HY57" t="s">
        <v>338</v>
      </c>
      <c r="HZ57" t="s">
        <v>338</v>
      </c>
      <c r="IA57" t="s">
        <v>338</v>
      </c>
      <c r="IB57" t="s">
        <v>338</v>
      </c>
      <c r="IC57" t="s">
        <v>338</v>
      </c>
      <c r="ID57" t="s">
        <v>338</v>
      </c>
      <c r="IE57" t="s">
        <v>338</v>
      </c>
      <c r="IF57" t="s">
        <v>338</v>
      </c>
      <c r="IG57" t="s">
        <v>338</v>
      </c>
      <c r="IH57" t="s">
        <v>338</v>
      </c>
      <c r="II57" t="s">
        <v>338</v>
      </c>
      <c r="IJ57" t="s">
        <v>338</v>
      </c>
      <c r="IK57" t="s">
        <v>338</v>
      </c>
      <c r="IL57" t="s">
        <v>338</v>
      </c>
      <c r="IM57" t="s">
        <v>338</v>
      </c>
      <c r="IN57" t="s">
        <v>338</v>
      </c>
      <c r="IO57" t="s">
        <v>338</v>
      </c>
      <c r="IP57" t="s">
        <v>338</v>
      </c>
      <c r="IQ57" t="s">
        <v>338</v>
      </c>
      <c r="IR57" t="s">
        <v>338</v>
      </c>
      <c r="IS57" t="s">
        <v>338</v>
      </c>
      <c r="IT57" t="s">
        <v>338</v>
      </c>
      <c r="IU57" t="s">
        <v>338</v>
      </c>
      <c r="IV57" t="s">
        <v>338</v>
      </c>
      <c r="IW57" t="s">
        <v>338</v>
      </c>
      <c r="IX57" t="s">
        <v>338</v>
      </c>
    </row>
  </sheetData>
  <mergeCells count="24">
    <mergeCell ref="G21:H21"/>
    <mergeCell ref="A21:B21"/>
    <mergeCell ref="G19:H19"/>
    <mergeCell ref="A22:B22"/>
    <mergeCell ref="G22:H22"/>
    <mergeCell ref="A19:B19"/>
    <mergeCell ref="A1:L1"/>
    <mergeCell ref="A2:L2"/>
    <mergeCell ref="G17:H17"/>
    <mergeCell ref="J5:L5"/>
    <mergeCell ref="A7:F7"/>
    <mergeCell ref="G7:L7"/>
    <mergeCell ref="A15:B15"/>
    <mergeCell ref="A17:B17"/>
    <mergeCell ref="G15:H15"/>
    <mergeCell ref="B4:C4"/>
    <mergeCell ref="B5:C5"/>
    <mergeCell ref="A36:B36"/>
    <mergeCell ref="G29:H29"/>
    <mergeCell ref="G31:H31"/>
    <mergeCell ref="A40:B40"/>
    <mergeCell ref="A38:B38"/>
    <mergeCell ref="G38:H38"/>
    <mergeCell ref="G36:H36"/>
  </mergeCells>
  <phoneticPr fontId="19" type="noConversion"/>
  <printOptions horizontalCentered="1"/>
  <pageMargins left="0.23622047244094491" right="0.23622047244094491" top="0" bottom="0" header="0.27559055118110237" footer="0.19685039370078741"/>
  <pageSetup paperSize="9" scale="10" orientation="landscape" r:id="rId1"/>
  <headerFooter alignWithMargins="0"/>
  <rowBreaks count="1" manualBreakCount="1">
    <brk id="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2"/>
  </sheetPr>
  <dimension ref="A1:I38"/>
  <sheetViews>
    <sheetView zoomScale="120" zoomScaleNormal="120" workbookViewId="0">
      <selection activeCell="A3" sqref="A3:C4"/>
    </sheetView>
  </sheetViews>
  <sheetFormatPr defaultColWidth="8" defaultRowHeight="15" x14ac:dyDescent="0.25"/>
  <cols>
    <col min="1" max="1" width="4.85546875" style="79" customWidth="1"/>
    <col min="2" max="2" width="30.5703125" style="79" customWidth="1"/>
    <col min="3" max="4" width="12" style="79" customWidth="1"/>
    <col min="5" max="5" width="12.5703125" style="79" customWidth="1"/>
    <col min="6" max="6" width="13" style="79" customWidth="1"/>
    <col min="7" max="16384" width="8" style="79"/>
  </cols>
  <sheetData>
    <row r="1" spans="1:9" s="144" customFormat="1" ht="48.75" customHeight="1" x14ac:dyDescent="0.25">
      <c r="A1" s="788" t="s">
        <v>530</v>
      </c>
      <c r="B1" s="788"/>
      <c r="C1" s="788"/>
      <c r="D1" s="788"/>
      <c r="E1" s="788"/>
      <c r="F1" s="788"/>
    </row>
    <row r="2" spans="1:9" s="103" customFormat="1" ht="15.75" customHeight="1" x14ac:dyDescent="0.25">
      <c r="A2" s="101"/>
      <c r="B2" s="102"/>
      <c r="C2" s="784"/>
      <c r="D2" s="784"/>
      <c r="E2" s="766"/>
      <c r="F2" s="766"/>
      <c r="G2" s="142"/>
      <c r="I2" s="141"/>
    </row>
    <row r="3" spans="1:9" s="103" customFormat="1" ht="15.75" customHeight="1" x14ac:dyDescent="0.25">
      <c r="A3" s="724" t="s">
        <v>547</v>
      </c>
      <c r="B3" s="724"/>
      <c r="C3" s="742"/>
      <c r="D3" s="483"/>
      <c r="E3" s="482"/>
      <c r="F3" s="482"/>
      <c r="G3" s="142"/>
      <c r="I3" s="141"/>
    </row>
    <row r="4" spans="1:9" s="104" customFormat="1" ht="15.75" customHeight="1" x14ac:dyDescent="0.25">
      <c r="A4" s="724" t="s">
        <v>579</v>
      </c>
      <c r="B4" s="724"/>
      <c r="C4" s="742"/>
      <c r="D4" s="140"/>
      <c r="E4" s="797" t="s">
        <v>484</v>
      </c>
      <c r="F4" s="797"/>
      <c r="G4" s="143"/>
      <c r="I4" s="140"/>
    </row>
    <row r="5" spans="1:9" s="104" customFormat="1" ht="15.75" customHeight="1" x14ac:dyDescent="0.25">
      <c r="A5" s="503"/>
      <c r="B5" s="503"/>
      <c r="C5"/>
      <c r="D5" s="140"/>
      <c r="E5" s="484"/>
      <c r="F5" s="484"/>
      <c r="G5" s="143"/>
      <c r="I5" s="140"/>
    </row>
    <row r="6" spans="1:9" ht="15.95" customHeight="1" x14ac:dyDescent="0.25">
      <c r="A6" s="801" t="s">
        <v>531</v>
      </c>
      <c r="B6" s="801"/>
      <c r="C6" s="801"/>
      <c r="D6" s="801"/>
      <c r="E6" s="801"/>
      <c r="F6" s="82"/>
      <c r="G6" s="83"/>
    </row>
    <row r="7" spans="1:9" ht="15.95" customHeight="1" thickBot="1" x14ac:dyDescent="0.3">
      <c r="A7" s="80"/>
      <c r="B7" s="80"/>
      <c r="C7" s="81"/>
      <c r="D7" s="81"/>
      <c r="E7" s="82"/>
      <c r="F7" s="82"/>
      <c r="G7" s="83"/>
    </row>
    <row r="8" spans="1:9" ht="22.5" customHeight="1" x14ac:dyDescent="0.25">
      <c r="A8" s="96" t="s">
        <v>413</v>
      </c>
      <c r="B8" s="802" t="s">
        <v>428</v>
      </c>
      <c r="C8" s="802"/>
      <c r="D8" s="802"/>
      <c r="E8" s="789" t="s">
        <v>429</v>
      </c>
      <c r="F8" s="790"/>
      <c r="G8" s="83"/>
    </row>
    <row r="9" spans="1:9" ht="15.95" customHeight="1" x14ac:dyDescent="0.25">
      <c r="A9" s="97" t="s">
        <v>99</v>
      </c>
      <c r="B9" s="795" t="s">
        <v>100</v>
      </c>
      <c r="C9" s="795"/>
      <c r="D9" s="795"/>
      <c r="E9" s="795" t="s">
        <v>101</v>
      </c>
      <c r="F9" s="796"/>
      <c r="G9" s="83"/>
    </row>
    <row r="10" spans="1:9" ht="15.95" customHeight="1" x14ac:dyDescent="0.25">
      <c r="A10" s="97" t="s">
        <v>106</v>
      </c>
      <c r="B10" s="791"/>
      <c r="C10" s="791"/>
      <c r="D10" s="791"/>
      <c r="E10" s="814"/>
      <c r="F10" s="815"/>
      <c r="G10" s="83"/>
    </row>
    <row r="11" spans="1:9" ht="15.95" customHeight="1" x14ac:dyDescent="0.25">
      <c r="A11" s="97" t="s">
        <v>107</v>
      </c>
      <c r="B11" s="791"/>
      <c r="C11" s="791"/>
      <c r="D11" s="791"/>
      <c r="E11" s="814"/>
      <c r="F11" s="815"/>
      <c r="G11" s="83"/>
    </row>
    <row r="12" spans="1:9" ht="15.95" customHeight="1" x14ac:dyDescent="0.25">
      <c r="A12" s="97" t="s">
        <v>108</v>
      </c>
      <c r="B12" s="791"/>
      <c r="C12" s="791"/>
      <c r="D12" s="791"/>
      <c r="E12" s="814"/>
      <c r="F12" s="815"/>
      <c r="G12" s="83"/>
    </row>
    <row r="13" spans="1:9" ht="25.5" customHeight="1" thickBot="1" x14ac:dyDescent="0.3">
      <c r="A13" s="106" t="s">
        <v>109</v>
      </c>
      <c r="B13" s="800" t="s">
        <v>430</v>
      </c>
      <c r="C13" s="800"/>
      <c r="D13" s="800"/>
      <c r="E13" s="798">
        <f>SUM(E10:E12)</f>
        <v>0</v>
      </c>
      <c r="F13" s="799"/>
      <c r="G13" s="83"/>
    </row>
    <row r="14" spans="1:9" ht="25.5" customHeight="1" x14ac:dyDescent="0.25">
      <c r="A14" s="107"/>
      <c r="B14" s="108"/>
      <c r="C14" s="108"/>
      <c r="D14" s="108"/>
      <c r="E14" s="109"/>
      <c r="F14" s="109"/>
      <c r="G14" s="83"/>
    </row>
    <row r="15" spans="1:9" ht="15.95" customHeight="1" x14ac:dyDescent="0.25">
      <c r="A15" s="801" t="s">
        <v>461</v>
      </c>
      <c r="B15" s="801"/>
      <c r="C15" s="801"/>
      <c r="D15" s="801"/>
      <c r="E15" s="801"/>
      <c r="F15" s="801"/>
      <c r="G15" s="83"/>
    </row>
    <row r="16" spans="1:9" ht="15.95" customHeight="1" thickBot="1" x14ac:dyDescent="0.3">
      <c r="A16" s="80"/>
      <c r="B16" s="80"/>
      <c r="C16" s="81"/>
      <c r="D16" s="81"/>
      <c r="E16" s="82"/>
      <c r="F16" s="82"/>
      <c r="G16" s="83"/>
    </row>
    <row r="17" spans="1:6" ht="15" customHeight="1" x14ac:dyDescent="0.25">
      <c r="A17" s="812" t="s">
        <v>413</v>
      </c>
      <c r="B17" s="802" t="s">
        <v>414</v>
      </c>
      <c r="C17" s="792" t="s">
        <v>415</v>
      </c>
      <c r="D17" s="793"/>
      <c r="E17" s="794"/>
      <c r="F17" s="816" t="s">
        <v>416</v>
      </c>
    </row>
    <row r="18" spans="1:6" ht="13.5" customHeight="1" thickBot="1" x14ac:dyDescent="0.3">
      <c r="A18" s="813"/>
      <c r="B18" s="818"/>
      <c r="C18" s="84" t="s">
        <v>522</v>
      </c>
      <c r="D18" s="84" t="s">
        <v>526</v>
      </c>
      <c r="E18" s="84" t="s">
        <v>532</v>
      </c>
      <c r="F18" s="817"/>
    </row>
    <row r="19" spans="1:6" ht="15.75" thickBot="1" x14ac:dyDescent="0.3">
      <c r="A19" s="85" t="s">
        <v>99</v>
      </c>
      <c r="B19" s="86" t="s">
        <v>100</v>
      </c>
      <c r="C19" s="86" t="s">
        <v>101</v>
      </c>
      <c r="D19" s="86" t="s">
        <v>102</v>
      </c>
      <c r="E19" s="86" t="s">
        <v>103</v>
      </c>
      <c r="F19" s="87" t="s">
        <v>417</v>
      </c>
    </row>
    <row r="20" spans="1:6" x14ac:dyDescent="0.25">
      <c r="A20" s="88" t="s">
        <v>106</v>
      </c>
      <c r="B20" s="154"/>
      <c r="C20" s="155"/>
      <c r="D20" s="155"/>
      <c r="E20" s="155"/>
      <c r="F20" s="156">
        <f>SUM(C20:E20)</f>
        <v>0</v>
      </c>
    </row>
    <row r="21" spans="1:6" x14ac:dyDescent="0.25">
      <c r="A21" s="89" t="s">
        <v>107</v>
      </c>
      <c r="B21" s="153"/>
      <c r="C21" s="155"/>
      <c r="D21" s="155"/>
      <c r="E21" s="155"/>
      <c r="F21" s="157">
        <f>SUM(C21:E21)</f>
        <v>0</v>
      </c>
    </row>
    <row r="22" spans="1:6" x14ac:dyDescent="0.25">
      <c r="A22" s="89" t="s">
        <v>108</v>
      </c>
      <c r="B22" s="90"/>
      <c r="C22" s="158"/>
      <c r="D22" s="158"/>
      <c r="E22" s="158"/>
      <c r="F22" s="157">
        <f>SUM(C22:E22)</f>
        <v>0</v>
      </c>
    </row>
    <row r="23" spans="1:6" x14ac:dyDescent="0.25">
      <c r="A23" s="89" t="s">
        <v>109</v>
      </c>
      <c r="B23" s="90"/>
      <c r="C23" s="158"/>
      <c r="D23" s="158"/>
      <c r="E23" s="158"/>
      <c r="F23" s="157">
        <f>SUM(C23:E23)</f>
        <v>0</v>
      </c>
    </row>
    <row r="24" spans="1:6" ht="15.75" thickBot="1" x14ac:dyDescent="0.3">
      <c r="A24" s="91" t="s">
        <v>110</v>
      </c>
      <c r="B24" s="92"/>
      <c r="C24" s="159"/>
      <c r="D24" s="159"/>
      <c r="E24" s="159"/>
      <c r="F24" s="157">
        <f>SUM(C24:E24)</f>
        <v>0</v>
      </c>
    </row>
    <row r="25" spans="1:6" s="95" customFormat="1" thickBot="1" x14ac:dyDescent="0.25">
      <c r="A25" s="93" t="s">
        <v>111</v>
      </c>
      <c r="B25" s="94" t="s">
        <v>418</v>
      </c>
      <c r="C25" s="160">
        <f>SUM(C20:C24)</f>
        <v>0</v>
      </c>
      <c r="D25" s="160">
        <f>SUM(D20:D24)</f>
        <v>0</v>
      </c>
      <c r="E25" s="160">
        <f>SUM(E20:E24)</f>
        <v>0</v>
      </c>
      <c r="F25" s="161">
        <f>SUM(F20:F24)</f>
        <v>0</v>
      </c>
    </row>
    <row r="26" spans="1:6" s="95" customFormat="1" ht="14.25" x14ac:dyDescent="0.2">
      <c r="A26" s="112"/>
      <c r="B26" s="113"/>
      <c r="C26" s="114"/>
      <c r="D26" s="114"/>
      <c r="E26" s="114"/>
      <c r="F26" s="114"/>
    </row>
    <row r="27" spans="1:6" s="115" customFormat="1" ht="30.75" customHeight="1" x14ac:dyDescent="0.25">
      <c r="A27" s="811" t="s">
        <v>462</v>
      </c>
      <c r="B27" s="811"/>
      <c r="C27" s="811"/>
      <c r="D27" s="811"/>
      <c r="E27" s="811"/>
      <c r="F27" s="811"/>
    </row>
    <row r="28" spans="1:6" ht="15.75" thickBot="1" x14ac:dyDescent="0.3"/>
    <row r="29" spans="1:6" ht="32.25" thickBot="1" x14ac:dyDescent="0.3">
      <c r="A29" s="189" t="s">
        <v>413</v>
      </c>
      <c r="B29" s="786" t="s">
        <v>419</v>
      </c>
      <c r="C29" s="787"/>
      <c r="D29" s="787"/>
      <c r="E29" s="787"/>
      <c r="F29" s="189" t="s">
        <v>533</v>
      </c>
    </row>
    <row r="30" spans="1:6" ht="15.75" thickBot="1" x14ac:dyDescent="0.3">
      <c r="A30" s="336" t="s">
        <v>99</v>
      </c>
      <c r="B30" s="804" t="s">
        <v>100</v>
      </c>
      <c r="C30" s="805"/>
      <c r="D30" s="805"/>
      <c r="E30" s="806"/>
      <c r="F30" s="337" t="s">
        <v>101</v>
      </c>
    </row>
    <row r="31" spans="1:6" x14ac:dyDescent="0.25">
      <c r="A31" s="422" t="s">
        <v>106</v>
      </c>
      <c r="B31" s="423" t="s">
        <v>420</v>
      </c>
      <c r="C31" s="424"/>
      <c r="D31" s="425"/>
      <c r="E31" s="425"/>
      <c r="F31" s="426">
        <v>10900000</v>
      </c>
    </row>
    <row r="32" spans="1:6" ht="23.25" customHeight="1" x14ac:dyDescent="0.25">
      <c r="A32" s="117" t="s">
        <v>107</v>
      </c>
      <c r="B32" s="807" t="s">
        <v>421</v>
      </c>
      <c r="C32" s="808"/>
      <c r="D32" s="808"/>
      <c r="E32" s="809"/>
      <c r="F32" s="152">
        <v>3100000</v>
      </c>
    </row>
    <row r="33" spans="1:6" x14ac:dyDescent="0.25">
      <c r="A33" s="117" t="s">
        <v>108</v>
      </c>
      <c r="B33" s="807" t="s">
        <v>422</v>
      </c>
      <c r="C33" s="808"/>
      <c r="D33" s="808"/>
      <c r="E33" s="809"/>
      <c r="F33" s="152">
        <v>0</v>
      </c>
    </row>
    <row r="34" spans="1:6" ht="30" customHeight="1" x14ac:dyDescent="0.25">
      <c r="A34" s="117" t="s">
        <v>109</v>
      </c>
      <c r="B34" s="807" t="s">
        <v>423</v>
      </c>
      <c r="C34" s="808"/>
      <c r="D34" s="808"/>
      <c r="E34" s="809"/>
      <c r="F34" s="152">
        <v>0</v>
      </c>
    </row>
    <row r="35" spans="1:6" x14ac:dyDescent="0.25">
      <c r="A35" s="117" t="s">
        <v>110</v>
      </c>
      <c r="B35" s="807" t="s">
        <v>424</v>
      </c>
      <c r="C35" s="808"/>
      <c r="D35" s="808"/>
      <c r="E35" s="809"/>
      <c r="F35" s="152">
        <v>1000</v>
      </c>
    </row>
    <row r="36" spans="1:6" ht="17.25" customHeight="1" thickBot="1" x14ac:dyDescent="0.3">
      <c r="A36" s="118" t="s">
        <v>111</v>
      </c>
      <c r="B36" s="810" t="s">
        <v>425</v>
      </c>
      <c r="C36" s="810"/>
      <c r="D36" s="810"/>
      <c r="E36" s="810"/>
      <c r="F36" s="427">
        <v>0</v>
      </c>
    </row>
    <row r="37" spans="1:6" ht="29.25" customHeight="1" thickBot="1" x14ac:dyDescent="0.3">
      <c r="A37" s="116" t="s">
        <v>426</v>
      </c>
      <c r="B37" s="419"/>
      <c r="C37" s="420"/>
      <c r="D37" s="420"/>
      <c r="E37" s="420"/>
      <c r="F37" s="421">
        <f>SUM(F31:F36)</f>
        <v>14001000</v>
      </c>
    </row>
    <row r="38" spans="1:6" ht="27" customHeight="1" x14ac:dyDescent="0.25">
      <c r="A38" s="803" t="s">
        <v>427</v>
      </c>
      <c r="B38" s="803"/>
      <c r="C38" s="803"/>
      <c r="D38" s="803"/>
      <c r="E38" s="803"/>
    </row>
  </sheetData>
  <mergeCells count="33">
    <mergeCell ref="A3:C3"/>
    <mergeCell ref="A4:C4"/>
    <mergeCell ref="A27:F27"/>
    <mergeCell ref="A17:A18"/>
    <mergeCell ref="E10:F10"/>
    <mergeCell ref="E12:F12"/>
    <mergeCell ref="E11:F11"/>
    <mergeCell ref="F17:F18"/>
    <mergeCell ref="A15:F15"/>
    <mergeCell ref="B17:B18"/>
    <mergeCell ref="A38:E38"/>
    <mergeCell ref="B30:E30"/>
    <mergeCell ref="B32:E32"/>
    <mergeCell ref="B33:E33"/>
    <mergeCell ref="B34:E34"/>
    <mergeCell ref="B36:E36"/>
    <mergeCell ref="B35:E35"/>
    <mergeCell ref="B29:E29"/>
    <mergeCell ref="A1:F1"/>
    <mergeCell ref="E8:F8"/>
    <mergeCell ref="C2:D2"/>
    <mergeCell ref="E2:F2"/>
    <mergeCell ref="B11:D11"/>
    <mergeCell ref="B12:D12"/>
    <mergeCell ref="C17:E17"/>
    <mergeCell ref="B9:D9"/>
    <mergeCell ref="E9:F9"/>
    <mergeCell ref="E4:F4"/>
    <mergeCell ref="B10:D10"/>
    <mergeCell ref="E13:F13"/>
    <mergeCell ref="B13:D13"/>
    <mergeCell ref="A6:E6"/>
    <mergeCell ref="B8:D8"/>
  </mergeCells>
  <phoneticPr fontId="20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3"/>
  <sheetViews>
    <sheetView topLeftCell="C1" workbookViewId="0">
      <selection activeCell="C5" sqref="C5:H5"/>
    </sheetView>
  </sheetViews>
  <sheetFormatPr defaultColWidth="8" defaultRowHeight="12.75" x14ac:dyDescent="0.2"/>
  <cols>
    <col min="1" max="1" width="9.85546875" style="169" hidden="1" customWidth="1"/>
    <col min="2" max="2" width="3.28515625" style="169" hidden="1" customWidth="1"/>
    <col min="3" max="3" width="54.28515625" style="169" customWidth="1"/>
    <col min="4" max="7" width="13.5703125" style="169" customWidth="1"/>
    <col min="8" max="8" width="51.42578125" style="169" customWidth="1"/>
    <col min="9" max="13" width="12.7109375" style="169" customWidth="1"/>
    <col min="14" max="16384" width="8" style="169"/>
  </cols>
  <sheetData>
    <row r="1" spans="1:13" ht="30" customHeight="1" x14ac:dyDescent="0.3">
      <c r="A1" s="819" t="s">
        <v>519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552"/>
    </row>
    <row r="2" spans="1:13" ht="30" customHeight="1" x14ac:dyDescent="0.3">
      <c r="C2" s="819" t="s">
        <v>493</v>
      </c>
      <c r="D2" s="819"/>
      <c r="E2" s="819"/>
      <c r="F2" s="819"/>
      <c r="G2" s="819"/>
      <c r="H2" s="819"/>
      <c r="I2" s="819"/>
      <c r="J2" s="821"/>
      <c r="K2" s="821"/>
      <c r="L2" s="821"/>
      <c r="M2" s="552"/>
    </row>
    <row r="3" spans="1:13" ht="17.25" customHeight="1" x14ac:dyDescent="0.3">
      <c r="A3" s="819" t="s">
        <v>492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552"/>
    </row>
    <row r="4" spans="1:13" ht="17.25" customHeight="1" x14ac:dyDescent="0.3">
      <c r="C4" s="170"/>
      <c r="D4" s="170"/>
      <c r="E4" s="552"/>
      <c r="F4" s="516"/>
      <c r="G4" s="516"/>
      <c r="H4" s="170"/>
      <c r="I4" s="171"/>
      <c r="J4" s="171"/>
      <c r="K4" s="171"/>
      <c r="L4" s="171"/>
      <c r="M4" s="171"/>
    </row>
    <row r="5" spans="1:13" ht="17.25" customHeight="1" x14ac:dyDescent="0.25">
      <c r="C5" s="724" t="s">
        <v>625</v>
      </c>
      <c r="D5" s="724"/>
      <c r="E5" s="724"/>
      <c r="F5" s="724"/>
      <c r="G5" s="724"/>
      <c r="H5" s="742"/>
      <c r="I5" s="171"/>
      <c r="J5" s="171"/>
      <c r="K5" s="171"/>
      <c r="L5" s="171"/>
      <c r="M5" s="171"/>
    </row>
    <row r="6" spans="1:13" ht="19.5" customHeight="1" thickBot="1" x14ac:dyDescent="0.3">
      <c r="C6" s="724" t="s">
        <v>580</v>
      </c>
      <c r="D6" s="724"/>
      <c r="E6" s="724"/>
      <c r="F6" s="724"/>
      <c r="G6" s="724"/>
      <c r="H6" s="742"/>
      <c r="I6" s="172"/>
      <c r="J6" s="172"/>
      <c r="K6" s="172"/>
      <c r="L6" s="172" t="s">
        <v>494</v>
      </c>
      <c r="M6" s="172"/>
    </row>
    <row r="7" spans="1:13" ht="42" customHeight="1" thickBot="1" x14ac:dyDescent="0.25">
      <c r="A7" s="173" t="s">
        <v>495</v>
      </c>
      <c r="B7" s="338" t="s">
        <v>496</v>
      </c>
      <c r="C7" s="342" t="s">
        <v>497</v>
      </c>
      <c r="D7" s="348" t="s">
        <v>587</v>
      </c>
      <c r="E7" s="342" t="s">
        <v>588</v>
      </c>
      <c r="F7" s="342" t="s">
        <v>601</v>
      </c>
      <c r="G7" s="355" t="s">
        <v>602</v>
      </c>
      <c r="H7" s="342" t="s">
        <v>498</v>
      </c>
      <c r="I7" s="342" t="s">
        <v>587</v>
      </c>
      <c r="J7" s="348" t="s">
        <v>588</v>
      </c>
      <c r="K7" s="342" t="s">
        <v>601</v>
      </c>
      <c r="L7" s="342" t="s">
        <v>602</v>
      </c>
      <c r="M7" s="577"/>
    </row>
    <row r="8" spans="1:13" s="175" customFormat="1" ht="11.25" thickBot="1" x14ac:dyDescent="0.2">
      <c r="A8" s="174">
        <v>1</v>
      </c>
      <c r="B8" s="339">
        <v>2</v>
      </c>
      <c r="C8" s="343" t="s">
        <v>99</v>
      </c>
      <c r="D8" s="349" t="s">
        <v>100</v>
      </c>
      <c r="E8" s="343" t="s">
        <v>101</v>
      </c>
      <c r="F8" s="343" t="s">
        <v>102</v>
      </c>
      <c r="G8" s="356" t="s">
        <v>103</v>
      </c>
      <c r="H8" s="343" t="s">
        <v>417</v>
      </c>
      <c r="I8" s="343" t="s">
        <v>434</v>
      </c>
      <c r="J8" s="349" t="s">
        <v>546</v>
      </c>
      <c r="K8" s="343" t="s">
        <v>590</v>
      </c>
      <c r="L8" s="343" t="s">
        <v>603</v>
      </c>
      <c r="M8" s="578"/>
    </row>
    <row r="9" spans="1:13" ht="42.75" customHeight="1" x14ac:dyDescent="0.2">
      <c r="A9" s="176" t="s">
        <v>499</v>
      </c>
      <c r="B9" s="340" t="s">
        <v>500</v>
      </c>
      <c r="C9" s="344" t="s">
        <v>527</v>
      </c>
      <c r="D9" s="350">
        <v>2039935</v>
      </c>
      <c r="E9" s="519">
        <v>2298935</v>
      </c>
      <c r="F9" s="519">
        <v>57700</v>
      </c>
      <c r="G9" s="357">
        <v>2356635</v>
      </c>
      <c r="H9" s="361"/>
      <c r="I9" s="519"/>
      <c r="J9" s="350"/>
      <c r="K9" s="519"/>
      <c r="L9" s="519"/>
      <c r="M9" s="579"/>
    </row>
    <row r="10" spans="1:13" ht="15" customHeight="1" x14ac:dyDescent="0.2">
      <c r="A10" s="176" t="s">
        <v>499</v>
      </c>
      <c r="B10" s="340" t="s">
        <v>500</v>
      </c>
      <c r="C10" s="345" t="s">
        <v>525</v>
      </c>
      <c r="D10" s="351">
        <v>1800000</v>
      </c>
      <c r="E10" s="520">
        <v>1800000</v>
      </c>
      <c r="F10" s="520">
        <v>0</v>
      </c>
      <c r="G10" s="360">
        <v>1800000</v>
      </c>
      <c r="H10" s="362"/>
      <c r="I10" s="521"/>
      <c r="J10" s="352"/>
      <c r="K10" s="521"/>
      <c r="L10" s="521"/>
      <c r="M10" s="580"/>
    </row>
    <row r="11" spans="1:13" ht="12.75" customHeight="1" x14ac:dyDescent="0.2">
      <c r="A11" s="176" t="s">
        <v>501</v>
      </c>
      <c r="B11" s="340" t="s">
        <v>502</v>
      </c>
      <c r="C11" s="346" t="s">
        <v>540</v>
      </c>
      <c r="D11" s="352">
        <v>1800000</v>
      </c>
      <c r="E11" s="521">
        <v>1800000</v>
      </c>
      <c r="F11" s="521">
        <v>-820700</v>
      </c>
      <c r="G11" s="358">
        <v>979300</v>
      </c>
      <c r="H11" s="362"/>
      <c r="I11" s="521"/>
      <c r="J11" s="352"/>
      <c r="K11" s="521"/>
      <c r="L11" s="521"/>
      <c r="M11" s="580"/>
    </row>
    <row r="12" spans="1:13" ht="17.25" customHeight="1" x14ac:dyDescent="0.2">
      <c r="A12" s="176" t="s">
        <v>503</v>
      </c>
      <c r="B12" s="340" t="s">
        <v>504</v>
      </c>
      <c r="C12" s="346" t="s">
        <v>606</v>
      </c>
      <c r="D12" s="352">
        <v>0</v>
      </c>
      <c r="E12" s="521">
        <v>0</v>
      </c>
      <c r="F12" s="521">
        <v>833000</v>
      </c>
      <c r="G12" s="358">
        <v>833000</v>
      </c>
      <c r="H12" s="362"/>
      <c r="I12" s="521"/>
      <c r="J12" s="352"/>
      <c r="K12" s="521"/>
      <c r="L12" s="521"/>
      <c r="M12" s="580"/>
    </row>
    <row r="13" spans="1:13" ht="15" customHeight="1" x14ac:dyDescent="0.2">
      <c r="A13" s="176" t="s">
        <v>499</v>
      </c>
      <c r="B13" s="340" t="s">
        <v>505</v>
      </c>
      <c r="C13" s="346" t="s">
        <v>607</v>
      </c>
      <c r="D13" s="352">
        <v>0</v>
      </c>
      <c r="E13" s="521">
        <v>0</v>
      </c>
      <c r="F13" s="521">
        <v>250000</v>
      </c>
      <c r="G13" s="358">
        <v>250000</v>
      </c>
      <c r="H13" s="362"/>
      <c r="I13" s="521"/>
      <c r="J13" s="352"/>
      <c r="K13" s="521"/>
      <c r="L13" s="521"/>
      <c r="M13" s="580"/>
    </row>
    <row r="14" spans="1:13" x14ac:dyDescent="0.2">
      <c r="A14" s="176" t="s">
        <v>503</v>
      </c>
      <c r="B14" s="340" t="s">
        <v>504</v>
      </c>
      <c r="C14" s="346" t="s">
        <v>608</v>
      </c>
      <c r="D14" s="352">
        <v>0</v>
      </c>
      <c r="E14" s="521">
        <v>0</v>
      </c>
      <c r="F14" s="522">
        <v>850000</v>
      </c>
      <c r="G14" s="359">
        <v>850000</v>
      </c>
      <c r="H14" s="362"/>
      <c r="I14" s="521"/>
      <c r="J14" s="352"/>
      <c r="K14" s="521"/>
      <c r="L14" s="521"/>
      <c r="M14" s="580"/>
    </row>
    <row r="15" spans="1:13" ht="16.5" customHeight="1" x14ac:dyDescent="0.2">
      <c r="A15" s="177">
        <v>999000</v>
      </c>
      <c r="B15" s="340" t="s">
        <v>505</v>
      </c>
      <c r="C15" s="346" t="s">
        <v>609</v>
      </c>
      <c r="D15" s="352">
        <v>0</v>
      </c>
      <c r="E15" s="521">
        <v>0</v>
      </c>
      <c r="F15" s="522">
        <v>200000</v>
      </c>
      <c r="G15" s="359">
        <v>200000</v>
      </c>
      <c r="H15" s="363"/>
      <c r="I15" s="521"/>
      <c r="J15" s="352"/>
      <c r="K15" s="521"/>
      <c r="L15" s="521"/>
      <c r="M15" s="580"/>
    </row>
    <row r="16" spans="1:13" x14ac:dyDescent="0.2">
      <c r="A16" s="176" t="s">
        <v>506</v>
      </c>
      <c r="B16" s="340" t="s">
        <v>507</v>
      </c>
      <c r="C16" s="346"/>
      <c r="D16" s="353"/>
      <c r="E16" s="522"/>
      <c r="F16" s="522"/>
      <c r="G16" s="359"/>
      <c r="H16" s="362"/>
      <c r="I16" s="522"/>
      <c r="J16" s="353"/>
      <c r="K16" s="522"/>
      <c r="L16" s="522"/>
      <c r="M16" s="579"/>
    </row>
    <row r="17" spans="1:13" x14ac:dyDescent="0.2">
      <c r="A17" s="176" t="s">
        <v>508</v>
      </c>
      <c r="B17" s="340" t="s">
        <v>509</v>
      </c>
      <c r="C17" s="346"/>
      <c r="D17" s="353"/>
      <c r="E17" s="522"/>
      <c r="F17" s="522"/>
      <c r="G17" s="359"/>
      <c r="H17" s="362"/>
      <c r="I17" s="522"/>
      <c r="J17" s="353"/>
      <c r="K17" s="522"/>
      <c r="L17" s="522"/>
      <c r="M17" s="579"/>
    </row>
    <row r="18" spans="1:13" ht="15" customHeight="1" x14ac:dyDescent="0.2">
      <c r="A18" s="176" t="s">
        <v>499</v>
      </c>
      <c r="B18" s="340" t="s">
        <v>510</v>
      </c>
      <c r="C18" s="347"/>
      <c r="D18" s="352"/>
      <c r="E18" s="523"/>
      <c r="F18" s="523"/>
      <c r="G18" s="518"/>
      <c r="H18" s="364"/>
      <c r="I18" s="522"/>
      <c r="J18" s="353"/>
      <c r="K18" s="522"/>
      <c r="L18" s="522"/>
      <c r="M18" s="579"/>
    </row>
    <row r="19" spans="1:13" ht="15" customHeight="1" thickBot="1" x14ac:dyDescent="0.25">
      <c r="A19" s="178"/>
      <c r="B19" s="341"/>
      <c r="C19" s="383"/>
      <c r="D19" s="354"/>
      <c r="E19" s="523"/>
      <c r="F19" s="523"/>
      <c r="G19" s="518"/>
      <c r="H19" s="364"/>
      <c r="I19" s="520"/>
      <c r="J19" s="353"/>
      <c r="K19" s="522"/>
      <c r="L19" s="522"/>
      <c r="M19" s="579"/>
    </row>
    <row r="20" spans="1:13" ht="13.5" thickBot="1" x14ac:dyDescent="0.25">
      <c r="A20" s="610"/>
      <c r="B20" s="611"/>
      <c r="C20" s="384" t="s">
        <v>490</v>
      </c>
      <c r="D20" s="385">
        <f>SUM(D9:D18)</f>
        <v>5639935</v>
      </c>
      <c r="E20" s="524">
        <f>SUM(E9:E18)</f>
        <v>5898935</v>
      </c>
      <c r="F20" s="524">
        <f t="shared" ref="F20:G20" si="0">SUM(F9:F18)</f>
        <v>1370000</v>
      </c>
      <c r="G20" s="385">
        <f t="shared" si="0"/>
        <v>7268935</v>
      </c>
      <c r="H20" s="384"/>
      <c r="I20" s="524">
        <f>SUM(I9:I18)</f>
        <v>0</v>
      </c>
      <c r="J20" s="385">
        <f t="shared" ref="J20:L20" si="1">SUM(J9:J18)</f>
        <v>0</v>
      </c>
      <c r="K20" s="524">
        <f t="shared" si="1"/>
        <v>0</v>
      </c>
      <c r="L20" s="524">
        <f t="shared" si="1"/>
        <v>0</v>
      </c>
      <c r="M20" s="581"/>
    </row>
    <row r="21" spans="1:13" x14ac:dyDescent="0.2">
      <c r="A21" s="608"/>
      <c r="B21" s="609"/>
    </row>
    <row r="22" spans="1:13" x14ac:dyDescent="0.2">
      <c r="A22" s="179"/>
      <c r="B22" s="180"/>
    </row>
    <row r="23" spans="1:13" ht="13.5" thickBot="1" x14ac:dyDescent="0.25">
      <c r="A23" s="182" t="s">
        <v>490</v>
      </c>
      <c r="B23" s="181"/>
    </row>
  </sheetData>
  <mergeCells count="5">
    <mergeCell ref="A1:L1"/>
    <mergeCell ref="C2:L2"/>
    <mergeCell ref="A3:L3"/>
    <mergeCell ref="C6:H6"/>
    <mergeCell ref="C5:H5"/>
  </mergeCells>
  <phoneticPr fontId="48" type="noConversion"/>
  <printOptions horizontalCentered="1"/>
  <pageMargins left="0.39370078740157483" right="0.39370078740157483" top="0.59055118110236227" bottom="0.59055118110236227" header="0" footer="0"/>
  <pageSetup paperSize="9" scale="67" orientation="landscape" r:id="rId1"/>
  <headerFooter alignWithMargins="0">
    <oddHeader xml:space="preserve"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22"/>
  </sheetPr>
  <dimension ref="A1:E14"/>
  <sheetViews>
    <sheetView zoomScaleSheetLayoutView="80" workbookViewId="0">
      <selection activeCell="A5" sqref="A5:C6"/>
    </sheetView>
  </sheetViews>
  <sheetFormatPr defaultColWidth="9.140625" defaultRowHeight="12.75" x14ac:dyDescent="0.2"/>
  <cols>
    <col min="1" max="1" width="8.42578125" style="184" customWidth="1"/>
    <col min="2" max="2" width="44.42578125" style="184" customWidth="1"/>
    <col min="3" max="3" width="5.5703125" style="184" hidden="1" customWidth="1"/>
    <col min="4" max="4" width="14.7109375" style="184" customWidth="1"/>
    <col min="5" max="5" width="21.140625" style="184" customWidth="1"/>
    <col min="6" max="16384" width="9.140625" style="184"/>
  </cols>
  <sheetData>
    <row r="1" spans="1:5" ht="15.75" x14ac:dyDescent="0.25">
      <c r="A1" s="822" t="s">
        <v>528</v>
      </c>
      <c r="B1" s="822"/>
      <c r="C1" s="822"/>
      <c r="D1" s="822"/>
      <c r="E1" s="822"/>
    </row>
    <row r="2" spans="1:5" ht="15.75" x14ac:dyDescent="0.25">
      <c r="A2" s="183"/>
      <c r="B2" s="183"/>
      <c r="C2" s="183"/>
      <c r="D2" s="183"/>
      <c r="E2" s="183"/>
    </row>
    <row r="3" spans="1:5" ht="15.75" x14ac:dyDescent="0.25">
      <c r="A3" s="183"/>
      <c r="B3" s="183"/>
      <c r="C3" s="183"/>
      <c r="D3" s="183"/>
      <c r="E3" s="183"/>
    </row>
    <row r="4" spans="1:5" ht="12.75" customHeight="1" x14ac:dyDescent="0.2">
      <c r="A4" s="185"/>
      <c r="B4" s="185"/>
      <c r="C4" s="185"/>
      <c r="D4" s="185"/>
      <c r="E4" s="468"/>
    </row>
    <row r="5" spans="1:5" ht="15" x14ac:dyDescent="0.25">
      <c r="A5" s="724" t="s">
        <v>581</v>
      </c>
      <c r="B5" s="724"/>
      <c r="C5" s="742"/>
      <c r="D5" s="186"/>
      <c r="E5" s="469" t="s">
        <v>469</v>
      </c>
    </row>
    <row r="6" spans="1:5" ht="15.75" thickBot="1" x14ac:dyDescent="0.3">
      <c r="A6" s="724" t="s">
        <v>582</v>
      </c>
      <c r="B6" s="724"/>
      <c r="C6" s="742"/>
      <c r="D6" s="186"/>
      <c r="E6" s="186"/>
    </row>
    <row r="7" spans="1:5" ht="15.75" customHeight="1" thickBot="1" x14ac:dyDescent="0.25">
      <c r="A7" s="823" t="s">
        <v>511</v>
      </c>
      <c r="B7" s="824" t="s">
        <v>512</v>
      </c>
      <c r="C7" s="825"/>
      <c r="D7" s="826" t="s">
        <v>529</v>
      </c>
      <c r="E7" s="829" t="s">
        <v>513</v>
      </c>
    </row>
    <row r="8" spans="1:5" ht="15.75" customHeight="1" thickBot="1" x14ac:dyDescent="0.25">
      <c r="A8" s="823"/>
      <c r="B8" s="824"/>
      <c r="C8" s="825"/>
      <c r="D8" s="827"/>
      <c r="E8" s="829"/>
    </row>
    <row r="9" spans="1:5" ht="15.75" customHeight="1" thickBot="1" x14ac:dyDescent="0.25">
      <c r="A9" s="823"/>
      <c r="B9" s="824"/>
      <c r="C9" s="825"/>
      <c r="D9" s="827"/>
      <c r="E9" s="829"/>
    </row>
    <row r="10" spans="1:5" ht="15.75" customHeight="1" thickBot="1" x14ac:dyDescent="0.25">
      <c r="A10" s="823"/>
      <c r="B10" s="824"/>
      <c r="C10" s="825"/>
      <c r="D10" s="828"/>
      <c r="E10" s="829"/>
    </row>
    <row r="11" spans="1:5" s="187" customFormat="1" ht="28.35" customHeight="1" x14ac:dyDescent="0.25">
      <c r="A11" s="365" t="s">
        <v>514</v>
      </c>
      <c r="B11" s="366" t="s">
        <v>515</v>
      </c>
      <c r="C11" s="368"/>
      <c r="D11" s="371">
        <v>0</v>
      </c>
      <c r="E11" s="370"/>
    </row>
    <row r="12" spans="1:5" s="187" customFormat="1" ht="28.35" customHeight="1" thickBot="1" x14ac:dyDescent="0.3">
      <c r="A12" s="428" t="s">
        <v>516</v>
      </c>
      <c r="B12" s="367" t="s">
        <v>517</v>
      </c>
      <c r="C12" s="369"/>
      <c r="D12" s="429">
        <v>0</v>
      </c>
      <c r="E12" s="430"/>
    </row>
    <row r="13" spans="1:5" ht="28.35" customHeight="1" thickBot="1" x14ac:dyDescent="0.3">
      <c r="A13" s="431"/>
      <c r="B13" s="432" t="s">
        <v>518</v>
      </c>
      <c r="C13" s="433"/>
      <c r="D13" s="434">
        <f>D11+D12</f>
        <v>0</v>
      </c>
      <c r="E13" s="435"/>
    </row>
    <row r="14" spans="1:5" ht="16.5" customHeight="1" x14ac:dyDescent="0.25">
      <c r="A14" s="188"/>
      <c r="B14" s="188"/>
      <c r="C14" s="188"/>
      <c r="D14" s="188"/>
      <c r="E14" s="188"/>
    </row>
  </sheetData>
  <mergeCells count="8">
    <mergeCell ref="A1:E1"/>
    <mergeCell ref="A7:A10"/>
    <mergeCell ref="B7:B10"/>
    <mergeCell ref="C7:C10"/>
    <mergeCell ref="D7:D10"/>
    <mergeCell ref="E7:E10"/>
    <mergeCell ref="A5:C5"/>
    <mergeCell ref="A6:C6"/>
  </mergeCells>
  <phoneticPr fontId="48" type="noConversion"/>
  <printOptions horizontalCentered="1"/>
  <pageMargins left="0.23622047244094491" right="0.23622047244094491" top="1.51" bottom="0.19685039370078741" header="0.94" footer="0.19685039370078741"/>
  <pageSetup paperSize="9" orientation="portrait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44"/>
  <sheetViews>
    <sheetView topLeftCell="C1" zoomScaleNormal="100" workbookViewId="0">
      <selection activeCell="A5" sqref="A5:C5"/>
    </sheetView>
  </sheetViews>
  <sheetFormatPr defaultColWidth="9.140625" defaultRowHeight="12.75" x14ac:dyDescent="0.2"/>
  <cols>
    <col min="1" max="1" width="8.7109375" style="494" customWidth="1"/>
    <col min="2" max="2" width="51.85546875" style="494" customWidth="1"/>
    <col min="3" max="3" width="14.42578125" style="494" customWidth="1"/>
    <col min="4" max="5" width="15.28515625" style="494" customWidth="1"/>
    <col min="6" max="6" width="13.28515625" style="494" customWidth="1"/>
    <col min="7" max="8" width="14.7109375" style="494" customWidth="1"/>
    <col min="9" max="9" width="13.28515625" style="494" customWidth="1"/>
    <col min="10" max="10" width="13.85546875" style="494" customWidth="1"/>
    <col min="11" max="16384" width="9.140625" style="494"/>
  </cols>
  <sheetData>
    <row r="1" spans="1:10" ht="15.75" x14ac:dyDescent="0.25">
      <c r="A1" s="830" t="s">
        <v>583</v>
      </c>
      <c r="B1" s="830"/>
      <c r="C1" s="830"/>
      <c r="D1" s="830"/>
      <c r="E1" s="830"/>
      <c r="F1" s="830"/>
      <c r="G1" s="830"/>
      <c r="H1" s="830"/>
      <c r="I1" s="830"/>
      <c r="J1" s="830"/>
    </row>
    <row r="2" spans="1:10" ht="15.75" x14ac:dyDescent="0.25">
      <c r="A2" s="493"/>
      <c r="B2" s="493"/>
      <c r="C2" s="493"/>
      <c r="D2" s="493"/>
      <c r="E2" s="493"/>
      <c r="F2" s="493"/>
      <c r="G2" s="493"/>
      <c r="H2" s="493"/>
      <c r="I2" s="493"/>
      <c r="J2" s="493"/>
    </row>
    <row r="3" spans="1:10" x14ac:dyDescent="0.2">
      <c r="A3" s="495"/>
      <c r="B3" s="495"/>
      <c r="C3" s="495"/>
      <c r="D3" s="495"/>
      <c r="E3" s="495"/>
      <c r="F3" s="495"/>
      <c r="G3" s="495"/>
      <c r="H3" s="495"/>
      <c r="I3" s="495"/>
      <c r="J3" s="496"/>
    </row>
    <row r="4" spans="1:10" ht="15" x14ac:dyDescent="0.25">
      <c r="A4" s="724" t="s">
        <v>570</v>
      </c>
      <c r="B4" s="724"/>
      <c r="C4" s="742"/>
      <c r="D4" s="495"/>
      <c r="E4" s="495"/>
      <c r="F4" s="495"/>
      <c r="G4" s="495"/>
      <c r="H4" s="495"/>
      <c r="I4" s="495"/>
      <c r="J4" s="496"/>
    </row>
    <row r="5" spans="1:10" ht="15.75" thickBot="1" x14ac:dyDescent="0.3">
      <c r="A5" s="724" t="s">
        <v>584</v>
      </c>
      <c r="B5" s="724"/>
      <c r="C5" s="742"/>
      <c r="D5" s="495"/>
      <c r="E5" s="508"/>
      <c r="F5" s="508"/>
      <c r="G5" s="508"/>
      <c r="H5" s="508"/>
      <c r="I5" s="831" t="s">
        <v>469</v>
      </c>
      <c r="J5" s="831"/>
    </row>
    <row r="6" spans="1:10" ht="23.25" customHeight="1" x14ac:dyDescent="0.2">
      <c r="A6" s="832" t="s">
        <v>548</v>
      </c>
      <c r="B6" s="835" t="s">
        <v>549</v>
      </c>
      <c r="C6" s="838" t="s">
        <v>550</v>
      </c>
      <c r="D6" s="839"/>
      <c r="E6" s="839"/>
      <c r="F6" s="840"/>
      <c r="G6" s="838" t="s">
        <v>551</v>
      </c>
      <c r="H6" s="839"/>
      <c r="I6" s="839"/>
      <c r="J6" s="841"/>
    </row>
    <row r="7" spans="1:10" ht="15" customHeight="1" x14ac:dyDescent="0.2">
      <c r="A7" s="833"/>
      <c r="B7" s="836"/>
      <c r="C7" s="836" t="s">
        <v>552</v>
      </c>
      <c r="D7" s="836" t="s">
        <v>553</v>
      </c>
      <c r="E7" s="836" t="s">
        <v>554</v>
      </c>
      <c r="F7" s="836" t="s">
        <v>555</v>
      </c>
      <c r="G7" s="836" t="s">
        <v>390</v>
      </c>
      <c r="H7" s="504" t="s">
        <v>556</v>
      </c>
      <c r="I7" s="836" t="s">
        <v>557</v>
      </c>
      <c r="J7" s="842" t="s">
        <v>555</v>
      </c>
    </row>
    <row r="8" spans="1:10" ht="15" customHeight="1" x14ac:dyDescent="0.2">
      <c r="A8" s="833"/>
      <c r="B8" s="836"/>
      <c r="C8" s="836"/>
      <c r="D8" s="836"/>
      <c r="E8" s="836"/>
      <c r="F8" s="836"/>
      <c r="G8" s="836"/>
      <c r="H8" s="504" t="s">
        <v>558</v>
      </c>
      <c r="I8" s="836"/>
      <c r="J8" s="842"/>
    </row>
    <row r="9" spans="1:10" ht="15" customHeight="1" thickBot="1" x14ac:dyDescent="0.25">
      <c r="A9" s="834"/>
      <c r="B9" s="837"/>
      <c r="C9" s="837"/>
      <c r="D9" s="837"/>
      <c r="E9" s="837"/>
      <c r="F9" s="837"/>
      <c r="G9" s="837"/>
      <c r="H9" s="515" t="s">
        <v>559</v>
      </c>
      <c r="I9" s="837"/>
      <c r="J9" s="843"/>
    </row>
    <row r="10" spans="1:10" ht="39.950000000000003" customHeight="1" x14ac:dyDescent="0.2">
      <c r="A10" s="509" t="s">
        <v>106</v>
      </c>
      <c r="B10" s="510" t="s">
        <v>306</v>
      </c>
      <c r="C10" s="511">
        <v>0</v>
      </c>
      <c r="D10" s="512">
        <v>0</v>
      </c>
      <c r="E10" s="513">
        <v>0</v>
      </c>
      <c r="F10" s="513">
        <v>0</v>
      </c>
      <c r="G10" s="514">
        <v>0</v>
      </c>
      <c r="H10" s="513">
        <v>0</v>
      </c>
      <c r="I10" s="513">
        <v>0</v>
      </c>
      <c r="J10" s="513">
        <v>0</v>
      </c>
    </row>
    <row r="11" spans="1:10" ht="39.950000000000003" customHeight="1" x14ac:dyDescent="0.25">
      <c r="A11" s="497"/>
      <c r="B11" s="498" t="s">
        <v>391</v>
      </c>
      <c r="C11" s="31">
        <f t="shared" ref="C11:J11" si="0">SUM(C10:C10)</f>
        <v>0</v>
      </c>
      <c r="D11" s="31">
        <f t="shared" si="0"/>
        <v>0</v>
      </c>
      <c r="E11" s="31">
        <f t="shared" si="0"/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</row>
    <row r="12" spans="1:10" ht="39.950000000000003" customHeight="1" x14ac:dyDescent="0.2">
      <c r="B12" s="499"/>
      <c r="C12" s="499"/>
      <c r="D12" s="499"/>
      <c r="E12" s="499"/>
      <c r="F12" s="499"/>
      <c r="G12" s="499"/>
      <c r="H12" s="499"/>
    </row>
    <row r="13" spans="1:10" ht="39.950000000000003" customHeight="1" x14ac:dyDescent="0.2"/>
    <row r="44" spans="11:11" x14ac:dyDescent="0.2">
      <c r="K44" s="500"/>
    </row>
  </sheetData>
  <mergeCells count="15">
    <mergeCell ref="A1:J1"/>
    <mergeCell ref="I5:J5"/>
    <mergeCell ref="A6:A9"/>
    <mergeCell ref="B6:B9"/>
    <mergeCell ref="C6:F6"/>
    <mergeCell ref="G6:J6"/>
    <mergeCell ref="C7:C9"/>
    <mergeCell ref="D7:D9"/>
    <mergeCell ref="E7:E9"/>
    <mergeCell ref="A4:C4"/>
    <mergeCell ref="J7:J9"/>
    <mergeCell ref="A5:C5"/>
    <mergeCell ref="F7:F9"/>
    <mergeCell ref="G7:G9"/>
    <mergeCell ref="I7:I9"/>
  </mergeCells>
  <phoneticPr fontId="1" type="noConversion"/>
  <printOptions horizontalCentered="1"/>
  <pageMargins left="0.23622047244094491" right="0.23622047244094491" top="1.3385826771653544" bottom="0.19685039370078741" header="0.59055118110236227" footer="0.19685039370078741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"/>
  <sheetViews>
    <sheetView zoomScaleNormal="100" zoomScaleSheetLayoutView="90" workbookViewId="0">
      <selection activeCell="A3" sqref="A3:C3"/>
    </sheetView>
  </sheetViews>
  <sheetFormatPr defaultColWidth="10.7109375" defaultRowHeight="12.75" x14ac:dyDescent="0.2"/>
  <cols>
    <col min="1" max="1" width="8.28515625" style="501" customWidth="1"/>
    <col min="2" max="2" width="58" style="501" bestFit="1" customWidth="1"/>
    <col min="3" max="5" width="16.28515625" style="501" customWidth="1"/>
    <col min="6" max="6" width="13" style="501" customWidth="1"/>
    <col min="7" max="16384" width="10.7109375" style="501"/>
  </cols>
  <sheetData>
    <row r="1" spans="1:6" ht="56.25" customHeight="1" x14ac:dyDescent="0.25">
      <c r="A1" s="844" t="s">
        <v>586</v>
      </c>
      <c r="B1" s="844"/>
      <c r="C1" s="844"/>
      <c r="D1" s="844"/>
      <c r="E1" s="844"/>
      <c r="F1" s="844"/>
    </row>
    <row r="2" spans="1:6" ht="19.5" customHeight="1" x14ac:dyDescent="0.2">
      <c r="E2" s="845"/>
      <c r="F2" s="845"/>
    </row>
    <row r="3" spans="1:6" ht="19.5" customHeight="1" x14ac:dyDescent="0.25">
      <c r="A3" s="724" t="s">
        <v>626</v>
      </c>
      <c r="B3" s="724"/>
      <c r="C3" s="742"/>
      <c r="D3" s="550"/>
      <c r="E3" s="502"/>
      <c r="F3" s="502"/>
    </row>
    <row r="4" spans="1:6" ht="19.5" customHeight="1" thickBot="1" x14ac:dyDescent="0.3">
      <c r="A4" s="724" t="s">
        <v>585</v>
      </c>
      <c r="B4" s="724"/>
      <c r="C4" s="742"/>
      <c r="D4" s="550"/>
      <c r="E4" s="846" t="s">
        <v>469</v>
      </c>
      <c r="F4" s="846"/>
    </row>
    <row r="5" spans="1:6" ht="15" customHeight="1" x14ac:dyDescent="0.2">
      <c r="A5" s="850" t="s">
        <v>548</v>
      </c>
      <c r="B5" s="853" t="s">
        <v>197</v>
      </c>
      <c r="C5" s="856" t="s">
        <v>587</v>
      </c>
      <c r="D5" s="859" t="s">
        <v>595</v>
      </c>
      <c r="E5" s="859" t="s">
        <v>600</v>
      </c>
      <c r="F5" s="847" t="s">
        <v>597</v>
      </c>
    </row>
    <row r="6" spans="1:6" ht="15" customHeight="1" x14ac:dyDescent="0.2">
      <c r="A6" s="851"/>
      <c r="B6" s="854"/>
      <c r="C6" s="857"/>
      <c r="D6" s="860"/>
      <c r="E6" s="860"/>
      <c r="F6" s="848"/>
    </row>
    <row r="7" spans="1:6" ht="15" customHeight="1" x14ac:dyDescent="0.2">
      <c r="A7" s="851"/>
      <c r="B7" s="854"/>
      <c r="C7" s="857"/>
      <c r="D7" s="860"/>
      <c r="E7" s="860"/>
      <c r="F7" s="848"/>
    </row>
    <row r="8" spans="1:6" ht="3.75" customHeight="1" thickBot="1" x14ac:dyDescent="0.25">
      <c r="A8" s="852"/>
      <c r="B8" s="855"/>
      <c r="C8" s="858"/>
      <c r="D8" s="861"/>
      <c r="E8" s="861"/>
      <c r="F8" s="849"/>
    </row>
    <row r="9" spans="1:6" ht="24.95" customHeight="1" x14ac:dyDescent="0.25">
      <c r="A9" s="582"/>
      <c r="B9" s="587" t="s">
        <v>560</v>
      </c>
      <c r="C9" s="592">
        <v>0</v>
      </c>
      <c r="D9" s="603">
        <v>0</v>
      </c>
      <c r="E9" s="603">
        <v>39000</v>
      </c>
      <c r="F9" s="597">
        <v>39000</v>
      </c>
    </row>
    <row r="10" spans="1:6" ht="24.95" customHeight="1" x14ac:dyDescent="0.25">
      <c r="A10" s="583"/>
      <c r="B10" s="588" t="s">
        <v>561</v>
      </c>
      <c r="C10" s="593">
        <v>0</v>
      </c>
      <c r="D10" s="604">
        <v>0</v>
      </c>
      <c r="E10" s="604">
        <v>0</v>
      </c>
      <c r="F10" s="598">
        <v>0</v>
      </c>
    </row>
    <row r="11" spans="1:6" ht="24.95" customHeight="1" x14ac:dyDescent="0.25">
      <c r="A11" s="583" t="s">
        <v>106</v>
      </c>
      <c r="B11" s="589" t="s">
        <v>562</v>
      </c>
      <c r="C11" s="594">
        <f>SUM(C9:C10)</f>
        <v>0</v>
      </c>
      <c r="D11" s="605">
        <f>SUM(D9:D10)</f>
        <v>0</v>
      </c>
      <c r="E11" s="605">
        <f>SUM(E9:E10)</f>
        <v>39000</v>
      </c>
      <c r="F11" s="599">
        <f>SUM(F9:F10)</f>
        <v>39000</v>
      </c>
    </row>
    <row r="12" spans="1:6" ht="24.95" customHeight="1" x14ac:dyDescent="0.25">
      <c r="A12" s="584"/>
      <c r="B12" s="588" t="s">
        <v>563</v>
      </c>
      <c r="C12" s="593">
        <v>740000</v>
      </c>
      <c r="D12" s="604">
        <v>740000</v>
      </c>
      <c r="E12" s="604">
        <v>0</v>
      </c>
      <c r="F12" s="600">
        <v>740000</v>
      </c>
    </row>
    <row r="13" spans="1:6" ht="27.75" customHeight="1" x14ac:dyDescent="0.25">
      <c r="A13" s="584"/>
      <c r="B13" s="588" t="s">
        <v>564</v>
      </c>
      <c r="C13" s="593">
        <v>100000</v>
      </c>
      <c r="D13" s="604">
        <v>100000</v>
      </c>
      <c r="E13" s="604">
        <v>0</v>
      </c>
      <c r="F13" s="600">
        <v>100000</v>
      </c>
    </row>
    <row r="14" spans="1:6" ht="27.75" customHeight="1" x14ac:dyDescent="0.25">
      <c r="A14" s="584"/>
      <c r="B14" s="588" t="s">
        <v>565</v>
      </c>
      <c r="C14" s="593">
        <v>0</v>
      </c>
      <c r="D14" s="604">
        <v>0</v>
      </c>
      <c r="E14" s="604">
        <v>0</v>
      </c>
      <c r="F14" s="600">
        <v>0</v>
      </c>
    </row>
    <row r="15" spans="1:6" ht="24.95" customHeight="1" thickBot="1" x14ac:dyDescent="0.3">
      <c r="A15" s="585" t="s">
        <v>107</v>
      </c>
      <c r="B15" s="590" t="s">
        <v>566</v>
      </c>
      <c r="C15" s="595">
        <f>SUM(C12:C14)</f>
        <v>840000</v>
      </c>
      <c r="D15" s="606">
        <f>SUM(D12:D14)</f>
        <v>840000</v>
      </c>
      <c r="E15" s="606">
        <f>SUM(E12:E14)</f>
        <v>0</v>
      </c>
      <c r="F15" s="601">
        <f>SUM(F12:F14)</f>
        <v>840000</v>
      </c>
    </row>
    <row r="16" spans="1:6" ht="36" customHeight="1" thickBot="1" x14ac:dyDescent="0.3">
      <c r="A16" s="586"/>
      <c r="B16" s="591" t="s">
        <v>567</v>
      </c>
      <c r="C16" s="596">
        <f>C11+C15</f>
        <v>840000</v>
      </c>
      <c r="D16" s="607">
        <f>D11+D15</f>
        <v>840000</v>
      </c>
      <c r="E16" s="607">
        <f>E11+E15</f>
        <v>39000</v>
      </c>
      <c r="F16" s="602">
        <f>F11+F15</f>
        <v>879000</v>
      </c>
    </row>
  </sheetData>
  <mergeCells count="11">
    <mergeCell ref="A1:F1"/>
    <mergeCell ref="E2:F2"/>
    <mergeCell ref="E4:F4"/>
    <mergeCell ref="F5:F8"/>
    <mergeCell ref="A3:C3"/>
    <mergeCell ref="A5:A8"/>
    <mergeCell ref="B5:B8"/>
    <mergeCell ref="C5:C8"/>
    <mergeCell ref="E5:E8"/>
    <mergeCell ref="A4:C4"/>
    <mergeCell ref="D5:D8"/>
  </mergeCells>
  <phoneticPr fontId="1" type="noConversion"/>
  <printOptions horizontalCentered="1"/>
  <pageMargins left="0.23622047244094491" right="0.23622047244094491" top="1.0900000000000001" bottom="0.19" header="0.36" footer="0.19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3"/>
  <sheetViews>
    <sheetView view="pageBreakPreview" zoomScaleSheetLayoutView="100" workbookViewId="0">
      <selection activeCell="A4" sqref="A4:B4"/>
    </sheetView>
  </sheetViews>
  <sheetFormatPr defaultRowHeight="14.25" x14ac:dyDescent="0.2"/>
  <cols>
    <col min="1" max="1" width="7.5703125" customWidth="1"/>
    <col min="2" max="2" width="46.85546875" customWidth="1"/>
    <col min="3" max="3" width="13" customWidth="1"/>
    <col min="4" max="4" width="13" style="550" customWidth="1"/>
    <col min="5" max="6" width="13.140625" customWidth="1"/>
    <col min="7" max="7" width="12.28515625" style="487" customWidth="1"/>
    <col min="8" max="8" width="11.85546875" style="487" customWidth="1"/>
    <col min="9" max="9" width="10.85546875" style="487" customWidth="1"/>
  </cols>
  <sheetData>
    <row r="1" spans="1:9" ht="30" customHeight="1" x14ac:dyDescent="0.3">
      <c r="A1" s="741" t="s">
        <v>480</v>
      </c>
      <c r="B1" s="741"/>
      <c r="C1" s="741"/>
      <c r="D1" s="741"/>
      <c r="E1" s="741"/>
      <c r="F1" s="741"/>
      <c r="G1" s="742"/>
      <c r="H1" s="742"/>
      <c r="I1" s="742"/>
    </row>
    <row r="2" spans="1:9" ht="18" customHeight="1" x14ac:dyDescent="0.2">
      <c r="A2" s="743" t="s">
        <v>492</v>
      </c>
      <c r="B2" s="743"/>
      <c r="C2" s="743"/>
      <c r="D2" s="743"/>
      <c r="E2" s="743"/>
      <c r="F2" s="743"/>
      <c r="G2" s="742"/>
      <c r="H2" s="742"/>
      <c r="I2" s="742"/>
    </row>
    <row r="3" spans="1:9" ht="18" customHeight="1" x14ac:dyDescent="0.2">
      <c r="A3" s="481"/>
      <c r="B3" s="481"/>
      <c r="C3" s="481"/>
      <c r="D3" s="551"/>
      <c r="E3" s="481"/>
      <c r="F3" s="481"/>
      <c r="G3" s="485"/>
      <c r="H3" s="485"/>
      <c r="I3" s="485"/>
    </row>
    <row r="4" spans="1:9" ht="18" customHeight="1" x14ac:dyDescent="0.25">
      <c r="A4" s="724" t="s">
        <v>618</v>
      </c>
      <c r="B4" s="724"/>
      <c r="C4" s="481"/>
      <c r="D4" s="551"/>
      <c r="E4" s="481"/>
      <c r="F4" s="481"/>
      <c r="G4" s="485"/>
      <c r="H4" s="485"/>
      <c r="I4" s="485"/>
    </row>
    <row r="5" spans="1:9" ht="17.25" customHeight="1" thickBot="1" x14ac:dyDescent="0.3">
      <c r="A5" s="725" t="s">
        <v>569</v>
      </c>
      <c r="B5" s="725"/>
      <c r="C5" s="164"/>
      <c r="D5" s="164"/>
      <c r="E5" s="745"/>
      <c r="F5" s="745"/>
      <c r="G5" s="486"/>
      <c r="H5" s="744" t="s">
        <v>469</v>
      </c>
      <c r="I5" s="744"/>
    </row>
    <row r="6" spans="1:9" ht="13.5" customHeight="1" thickBot="1" x14ac:dyDescent="0.25">
      <c r="A6" s="735" t="s">
        <v>0</v>
      </c>
      <c r="B6" s="737" t="s">
        <v>1</v>
      </c>
      <c r="C6" s="738" t="s">
        <v>587</v>
      </c>
      <c r="D6" s="738" t="s">
        <v>591</v>
      </c>
      <c r="E6" s="739" t="s">
        <v>598</v>
      </c>
      <c r="F6" s="738" t="s">
        <v>599</v>
      </c>
      <c r="G6" s="734" t="s">
        <v>592</v>
      </c>
      <c r="H6" s="734"/>
      <c r="I6" s="734"/>
    </row>
    <row r="7" spans="1:9" ht="44.25" customHeight="1" thickBot="1" x14ac:dyDescent="0.25">
      <c r="A7" s="736"/>
      <c r="B7" s="736"/>
      <c r="C7" s="736"/>
      <c r="D7" s="736"/>
      <c r="E7" s="740"/>
      <c r="F7" s="736"/>
      <c r="G7" s="492" t="s">
        <v>543</v>
      </c>
      <c r="H7" s="492" t="s">
        <v>544</v>
      </c>
      <c r="I7" s="492" t="s">
        <v>545</v>
      </c>
    </row>
    <row r="8" spans="1:9" ht="12.75" customHeight="1" thickBot="1" x14ac:dyDescent="0.25">
      <c r="A8" s="488" t="s">
        <v>99</v>
      </c>
      <c r="B8" s="489" t="s">
        <v>100</v>
      </c>
      <c r="C8" s="490" t="s">
        <v>101</v>
      </c>
      <c r="D8" s="489" t="s">
        <v>102</v>
      </c>
      <c r="E8" s="491" t="s">
        <v>103</v>
      </c>
      <c r="F8" s="489" t="s">
        <v>417</v>
      </c>
      <c r="G8" s="505" t="s">
        <v>434</v>
      </c>
      <c r="H8" s="507" t="s">
        <v>546</v>
      </c>
      <c r="I8" s="506" t="s">
        <v>590</v>
      </c>
    </row>
    <row r="9" spans="1:9" ht="21.95" customHeight="1" x14ac:dyDescent="0.2">
      <c r="A9" s="204" t="s">
        <v>2</v>
      </c>
      <c r="B9" s="217" t="s">
        <v>3</v>
      </c>
      <c r="C9" s="208">
        <f t="shared" ref="C9:I9" si="0">C10+C17</f>
        <v>15303140</v>
      </c>
      <c r="D9" s="570">
        <f t="shared" si="0"/>
        <v>15303140</v>
      </c>
      <c r="E9" s="208">
        <f t="shared" si="0"/>
        <v>2274660</v>
      </c>
      <c r="F9" s="208">
        <f t="shared" si="0"/>
        <v>17577800</v>
      </c>
      <c r="G9" s="208">
        <f t="shared" si="0"/>
        <v>17577800</v>
      </c>
      <c r="H9" s="208">
        <f t="shared" si="0"/>
        <v>0</v>
      </c>
      <c r="I9" s="208">
        <f t="shared" si="0"/>
        <v>0</v>
      </c>
    </row>
    <row r="10" spans="1:9" s="6" customFormat="1" ht="21.95" customHeight="1" x14ac:dyDescent="0.2">
      <c r="A10" s="205" t="s">
        <v>4</v>
      </c>
      <c r="B10" s="218" t="s">
        <v>5</v>
      </c>
      <c r="C10" s="209">
        <v>15303140</v>
      </c>
      <c r="D10" s="229">
        <v>15303140</v>
      </c>
      <c r="E10" s="222">
        <v>1256360</v>
      </c>
      <c r="F10" s="229">
        <v>16559500</v>
      </c>
      <c r="G10" s="229">
        <v>16559500</v>
      </c>
      <c r="H10" s="229">
        <v>0</v>
      </c>
      <c r="I10" s="229">
        <v>0</v>
      </c>
    </row>
    <row r="11" spans="1:9" s="6" customFormat="1" ht="21.95" hidden="1" customHeight="1" x14ac:dyDescent="0.2">
      <c r="A11" s="205" t="s">
        <v>124</v>
      </c>
      <c r="B11" s="218" t="s">
        <v>6</v>
      </c>
      <c r="C11" s="209"/>
      <c r="D11" s="229"/>
      <c r="E11" s="222"/>
      <c r="F11" s="229"/>
      <c r="G11" s="229"/>
      <c r="H11" s="208">
        <v>0</v>
      </c>
      <c r="I11" s="229"/>
    </row>
    <row r="12" spans="1:9" s="6" customFormat="1" ht="21.95" hidden="1" customHeight="1" x14ac:dyDescent="0.2">
      <c r="A12" s="205" t="s">
        <v>125</v>
      </c>
      <c r="B12" s="218" t="s">
        <v>7</v>
      </c>
      <c r="C12" s="209"/>
      <c r="D12" s="229"/>
      <c r="E12" s="222"/>
      <c r="F12" s="229"/>
      <c r="G12" s="229"/>
      <c r="H12" s="229">
        <v>0</v>
      </c>
      <c r="I12" s="229"/>
    </row>
    <row r="13" spans="1:9" s="6" customFormat="1" ht="21.95" hidden="1" customHeight="1" x14ac:dyDescent="0.2">
      <c r="A13" s="205" t="s">
        <v>126</v>
      </c>
      <c r="B13" s="218" t="s">
        <v>8</v>
      </c>
      <c r="C13" s="209"/>
      <c r="D13" s="229"/>
      <c r="E13" s="222"/>
      <c r="F13" s="229"/>
      <c r="G13" s="229"/>
      <c r="H13" s="208">
        <v>0</v>
      </c>
      <c r="I13" s="229"/>
    </row>
    <row r="14" spans="1:9" s="6" customFormat="1" ht="21.95" hidden="1" customHeight="1" x14ac:dyDescent="0.2">
      <c r="A14" s="205" t="s">
        <v>127</v>
      </c>
      <c r="B14" s="218" t="s">
        <v>9</v>
      </c>
      <c r="C14" s="209"/>
      <c r="D14" s="229"/>
      <c r="E14" s="222"/>
      <c r="F14" s="229"/>
      <c r="G14" s="229"/>
      <c r="H14" s="229">
        <v>0</v>
      </c>
      <c r="I14" s="229"/>
    </row>
    <row r="15" spans="1:9" s="6" customFormat="1" ht="21.95" hidden="1" customHeight="1" x14ac:dyDescent="0.2">
      <c r="A15" s="205" t="s">
        <v>128</v>
      </c>
      <c r="B15" s="219" t="s">
        <v>10</v>
      </c>
      <c r="C15" s="210"/>
      <c r="D15" s="230"/>
      <c r="E15" s="222"/>
      <c r="F15" s="230"/>
      <c r="G15" s="230"/>
      <c r="H15" s="208">
        <v>0</v>
      </c>
      <c r="I15" s="230"/>
    </row>
    <row r="16" spans="1:9" s="6" customFormat="1" ht="21.95" hidden="1" customHeight="1" x14ac:dyDescent="0.2">
      <c r="A16" s="205" t="s">
        <v>129</v>
      </c>
      <c r="B16" s="219" t="s">
        <v>11</v>
      </c>
      <c r="C16" s="211"/>
      <c r="D16" s="219"/>
      <c r="E16" s="222"/>
      <c r="F16" s="219"/>
      <c r="G16" s="219"/>
      <c r="H16" s="229">
        <v>0</v>
      </c>
      <c r="I16" s="219"/>
    </row>
    <row r="17" spans="1:9" s="6" customFormat="1" ht="21.95" customHeight="1" x14ac:dyDescent="0.2">
      <c r="A17" s="205" t="s">
        <v>12</v>
      </c>
      <c r="B17" s="218" t="s">
        <v>13</v>
      </c>
      <c r="C17" s="209">
        <v>0</v>
      </c>
      <c r="D17" s="229">
        <v>0</v>
      </c>
      <c r="E17" s="222">
        <v>1018300</v>
      </c>
      <c r="F17" s="229">
        <v>1018300</v>
      </c>
      <c r="G17" s="229">
        <v>1018300</v>
      </c>
      <c r="H17" s="208">
        <v>0</v>
      </c>
      <c r="I17" s="229">
        <v>0</v>
      </c>
    </row>
    <row r="18" spans="1:9" ht="21.95" customHeight="1" x14ac:dyDescent="0.2">
      <c r="A18" s="206" t="s">
        <v>14</v>
      </c>
      <c r="B18" s="220" t="s">
        <v>15</v>
      </c>
      <c r="C18" s="212">
        <v>0</v>
      </c>
      <c r="D18" s="231">
        <v>0</v>
      </c>
      <c r="E18" s="223">
        <v>0</v>
      </c>
      <c r="F18" s="231">
        <v>0</v>
      </c>
      <c r="G18" s="231">
        <v>0</v>
      </c>
      <c r="H18" s="229">
        <v>0</v>
      </c>
      <c r="I18" s="231">
        <v>0</v>
      </c>
    </row>
    <row r="19" spans="1:9" ht="21.95" hidden="1" customHeight="1" x14ac:dyDescent="0.2">
      <c r="A19" s="205" t="s">
        <v>158</v>
      </c>
      <c r="B19" s="219" t="s">
        <v>295</v>
      </c>
      <c r="C19" s="210">
        <v>0</v>
      </c>
      <c r="D19" s="230"/>
      <c r="E19" s="222"/>
      <c r="F19" s="230"/>
      <c r="G19" s="230"/>
      <c r="H19" s="208">
        <v>0</v>
      </c>
      <c r="I19" s="208">
        <v>0</v>
      </c>
    </row>
    <row r="20" spans="1:9" ht="21.95" hidden="1" customHeight="1" x14ac:dyDescent="0.2">
      <c r="A20" s="205" t="s">
        <v>159</v>
      </c>
      <c r="B20" s="218" t="s">
        <v>187</v>
      </c>
      <c r="C20" s="209">
        <v>14220</v>
      </c>
      <c r="D20" s="229"/>
      <c r="E20" s="222"/>
      <c r="F20" s="229"/>
      <c r="G20" s="229"/>
      <c r="H20" s="229">
        <v>0</v>
      </c>
      <c r="I20" s="229">
        <v>0</v>
      </c>
    </row>
    <row r="21" spans="1:9" ht="21.95" customHeight="1" x14ac:dyDescent="0.2">
      <c r="A21" s="206" t="s">
        <v>16</v>
      </c>
      <c r="B21" s="220" t="s">
        <v>17</v>
      </c>
      <c r="C21" s="212">
        <f t="shared" ref="C21:I21" si="1">C23+C28+C22</f>
        <v>11081000</v>
      </c>
      <c r="D21" s="231">
        <f t="shared" si="1"/>
        <v>11081000</v>
      </c>
      <c r="E21" s="212">
        <f t="shared" si="1"/>
        <v>0</v>
      </c>
      <c r="F21" s="212">
        <f t="shared" si="1"/>
        <v>11081000</v>
      </c>
      <c r="G21" s="212">
        <f t="shared" si="1"/>
        <v>11081000</v>
      </c>
      <c r="H21" s="212">
        <f t="shared" si="1"/>
        <v>0</v>
      </c>
      <c r="I21" s="212">
        <f t="shared" si="1"/>
        <v>0</v>
      </c>
    </row>
    <row r="22" spans="1:9" ht="21.95" customHeight="1" x14ac:dyDescent="0.2">
      <c r="A22" s="205" t="s">
        <v>471</v>
      </c>
      <c r="B22" s="218" t="s">
        <v>470</v>
      </c>
      <c r="C22" s="209">
        <v>0</v>
      </c>
      <c r="D22" s="229">
        <v>0</v>
      </c>
      <c r="E22" s="222">
        <v>0</v>
      </c>
      <c r="F22" s="229">
        <v>0</v>
      </c>
      <c r="G22" s="229">
        <v>0</v>
      </c>
      <c r="H22" s="229">
        <v>0</v>
      </c>
      <c r="I22" s="229">
        <v>0</v>
      </c>
    </row>
    <row r="23" spans="1:9" s="6" customFormat="1" ht="23.25" customHeight="1" x14ac:dyDescent="0.2">
      <c r="A23" s="205" t="s">
        <v>18</v>
      </c>
      <c r="B23" s="218" t="s">
        <v>19</v>
      </c>
      <c r="C23" s="209">
        <v>11080000</v>
      </c>
      <c r="D23" s="229">
        <v>11080000</v>
      </c>
      <c r="E23" s="222">
        <v>0</v>
      </c>
      <c r="F23" s="229">
        <v>11080000</v>
      </c>
      <c r="G23" s="229">
        <v>11080000</v>
      </c>
      <c r="H23" s="208">
        <v>0</v>
      </c>
      <c r="I23" s="229">
        <v>0</v>
      </c>
    </row>
    <row r="24" spans="1:9" s="6" customFormat="1" ht="21.95" hidden="1" customHeight="1" x14ac:dyDescent="0.2">
      <c r="A24" s="205" t="s">
        <v>20</v>
      </c>
      <c r="B24" s="218" t="s">
        <v>21</v>
      </c>
      <c r="C24" s="209"/>
      <c r="D24" s="229"/>
      <c r="E24" s="222"/>
      <c r="F24" s="229"/>
      <c r="G24" s="229"/>
      <c r="H24" s="229">
        <v>0</v>
      </c>
      <c r="I24" s="229"/>
    </row>
    <row r="25" spans="1:9" s="6" customFormat="1" ht="21.95" hidden="1" customHeight="1" x14ac:dyDescent="0.2">
      <c r="A25" s="205"/>
      <c r="B25" s="218" t="s">
        <v>22</v>
      </c>
      <c r="C25" s="209"/>
      <c r="D25" s="229"/>
      <c r="E25" s="222"/>
      <c r="F25" s="229"/>
      <c r="G25" s="229"/>
      <c r="H25" s="208">
        <v>0</v>
      </c>
      <c r="I25" s="230"/>
    </row>
    <row r="26" spans="1:9" s="6" customFormat="1" ht="21.95" hidden="1" customHeight="1" x14ac:dyDescent="0.2">
      <c r="A26" s="205" t="s">
        <v>23</v>
      </c>
      <c r="B26" s="218" t="s">
        <v>24</v>
      </c>
      <c r="C26" s="209"/>
      <c r="D26" s="229"/>
      <c r="E26" s="222"/>
      <c r="F26" s="229"/>
      <c r="G26" s="229"/>
      <c r="H26" s="229">
        <v>0</v>
      </c>
      <c r="I26" s="219"/>
    </row>
    <row r="27" spans="1:9" s="6" customFormat="1" ht="21.95" hidden="1" customHeight="1" x14ac:dyDescent="0.2">
      <c r="A27" s="205" t="s">
        <v>25</v>
      </c>
      <c r="B27" s="218" t="s">
        <v>26</v>
      </c>
      <c r="C27" s="209"/>
      <c r="D27" s="229"/>
      <c r="E27" s="222"/>
      <c r="F27" s="229"/>
      <c r="G27" s="229"/>
      <c r="H27" s="208">
        <v>0</v>
      </c>
      <c r="I27" s="229">
        <v>0</v>
      </c>
    </row>
    <row r="28" spans="1:9" s="6" customFormat="1" ht="21.95" customHeight="1" x14ac:dyDescent="0.2">
      <c r="A28" s="205" t="s">
        <v>27</v>
      </c>
      <c r="B28" s="218" t="s">
        <v>28</v>
      </c>
      <c r="C28" s="209">
        <v>1000</v>
      </c>
      <c r="D28" s="229">
        <v>1000</v>
      </c>
      <c r="E28" s="222">
        <v>0</v>
      </c>
      <c r="F28" s="229">
        <v>1000</v>
      </c>
      <c r="G28" s="229">
        <v>1000</v>
      </c>
      <c r="H28" s="229">
        <v>0</v>
      </c>
      <c r="I28" s="231">
        <v>0</v>
      </c>
    </row>
    <row r="29" spans="1:9" ht="21.95" customHeight="1" x14ac:dyDescent="0.2">
      <c r="A29" s="206" t="s">
        <v>29</v>
      </c>
      <c r="B29" s="220" t="s">
        <v>30</v>
      </c>
      <c r="C29" s="212">
        <f t="shared" ref="C29:I29" si="2">SUM(C30:C39)</f>
        <v>3637000</v>
      </c>
      <c r="D29" s="231">
        <f t="shared" si="2"/>
        <v>4027000</v>
      </c>
      <c r="E29" s="212">
        <f t="shared" si="2"/>
        <v>500000</v>
      </c>
      <c r="F29" s="212">
        <f>SUM(F30:F39)</f>
        <v>4527000</v>
      </c>
      <c r="G29" s="212">
        <f t="shared" si="2"/>
        <v>4527000</v>
      </c>
      <c r="H29" s="212">
        <f t="shared" si="2"/>
        <v>0</v>
      </c>
      <c r="I29" s="212">
        <f t="shared" si="2"/>
        <v>0</v>
      </c>
    </row>
    <row r="30" spans="1:9" ht="21.95" customHeight="1" x14ac:dyDescent="0.2">
      <c r="A30" s="205" t="s">
        <v>523</v>
      </c>
      <c r="B30" s="218" t="s">
        <v>524</v>
      </c>
      <c r="C30" s="209">
        <v>100000</v>
      </c>
      <c r="D30" s="229">
        <v>100000</v>
      </c>
      <c r="E30" s="222">
        <v>0</v>
      </c>
      <c r="F30" s="229">
        <v>100000</v>
      </c>
      <c r="G30" s="229">
        <v>100000</v>
      </c>
      <c r="H30" s="229">
        <v>0</v>
      </c>
      <c r="I30" s="229">
        <v>0</v>
      </c>
    </row>
    <row r="31" spans="1:9" ht="21.95" customHeight="1" x14ac:dyDescent="0.2">
      <c r="A31" s="205" t="s">
        <v>31</v>
      </c>
      <c r="B31" s="218" t="s">
        <v>119</v>
      </c>
      <c r="C31" s="209">
        <v>3000000</v>
      </c>
      <c r="D31" s="229">
        <v>3000000</v>
      </c>
      <c r="E31" s="222">
        <v>0</v>
      </c>
      <c r="F31" s="229">
        <v>3000000</v>
      </c>
      <c r="G31" s="229">
        <v>3000000</v>
      </c>
      <c r="H31" s="208">
        <v>0</v>
      </c>
      <c r="I31" s="229">
        <v>0</v>
      </c>
    </row>
    <row r="32" spans="1:9" ht="21.95" customHeight="1" x14ac:dyDescent="0.2">
      <c r="A32" s="205" t="s">
        <v>296</v>
      </c>
      <c r="B32" s="218" t="s">
        <v>297</v>
      </c>
      <c r="C32" s="209">
        <v>200000</v>
      </c>
      <c r="D32" s="229">
        <v>200000</v>
      </c>
      <c r="E32" s="222">
        <v>0</v>
      </c>
      <c r="F32" s="229">
        <v>200000</v>
      </c>
      <c r="G32" s="229">
        <v>200000</v>
      </c>
      <c r="H32" s="229">
        <v>0</v>
      </c>
      <c r="I32" s="229">
        <v>0</v>
      </c>
    </row>
    <row r="33" spans="1:9" ht="21.95" customHeight="1" x14ac:dyDescent="0.2">
      <c r="A33" s="205" t="s">
        <v>32</v>
      </c>
      <c r="B33" s="218" t="s">
        <v>33</v>
      </c>
      <c r="C33" s="209">
        <v>0</v>
      </c>
      <c r="D33" s="229">
        <v>0</v>
      </c>
      <c r="E33" s="222">
        <v>0</v>
      </c>
      <c r="F33" s="229">
        <v>0</v>
      </c>
      <c r="G33" s="229">
        <v>0</v>
      </c>
      <c r="H33" s="208">
        <v>0</v>
      </c>
      <c r="I33" s="229">
        <v>0</v>
      </c>
    </row>
    <row r="34" spans="1:9" ht="18.75" customHeight="1" x14ac:dyDescent="0.2">
      <c r="A34" s="205" t="s">
        <v>34</v>
      </c>
      <c r="B34" s="218" t="s">
        <v>35</v>
      </c>
      <c r="C34" s="209">
        <v>228000</v>
      </c>
      <c r="D34" s="229">
        <v>228000</v>
      </c>
      <c r="E34" s="222">
        <v>0</v>
      </c>
      <c r="F34" s="229">
        <v>228000</v>
      </c>
      <c r="G34" s="229">
        <v>228000</v>
      </c>
      <c r="H34" s="229">
        <v>0</v>
      </c>
      <c r="I34" s="229"/>
    </row>
    <row r="35" spans="1:9" ht="24.75" customHeight="1" x14ac:dyDescent="0.2">
      <c r="A35" s="205" t="s">
        <v>36</v>
      </c>
      <c r="B35" s="218" t="s">
        <v>37</v>
      </c>
      <c r="C35" s="209">
        <v>0</v>
      </c>
      <c r="D35" s="229">
        <v>0</v>
      </c>
      <c r="E35" s="222">
        <v>0</v>
      </c>
      <c r="F35" s="229">
        <v>0</v>
      </c>
      <c r="G35" s="229">
        <v>0</v>
      </c>
      <c r="H35" s="208">
        <v>0</v>
      </c>
      <c r="I35" s="230">
        <v>0</v>
      </c>
    </row>
    <row r="36" spans="1:9" ht="21.95" customHeight="1" x14ac:dyDescent="0.2">
      <c r="A36" s="207" t="s">
        <v>38</v>
      </c>
      <c r="B36" s="221" t="s">
        <v>39</v>
      </c>
      <c r="C36" s="213">
        <v>0</v>
      </c>
      <c r="D36" s="232">
        <v>0</v>
      </c>
      <c r="E36" s="224">
        <v>0</v>
      </c>
      <c r="F36" s="232">
        <v>0</v>
      </c>
      <c r="G36" s="232">
        <v>0</v>
      </c>
      <c r="H36" s="229">
        <v>0</v>
      </c>
      <c r="I36" s="219">
        <v>0</v>
      </c>
    </row>
    <row r="37" spans="1:9" ht="21.95" customHeight="1" x14ac:dyDescent="0.2">
      <c r="A37" s="205" t="s">
        <v>40</v>
      </c>
      <c r="B37" s="218" t="s">
        <v>41</v>
      </c>
      <c r="C37" s="209">
        <v>1000</v>
      </c>
      <c r="D37" s="229">
        <v>1000</v>
      </c>
      <c r="E37" s="222">
        <v>0</v>
      </c>
      <c r="F37" s="229">
        <v>1000</v>
      </c>
      <c r="G37" s="229">
        <v>1000</v>
      </c>
      <c r="H37" s="208">
        <v>0</v>
      </c>
      <c r="I37" s="229">
        <v>0</v>
      </c>
    </row>
    <row r="38" spans="1:9" s="517" customFormat="1" ht="21.95" customHeight="1" x14ac:dyDescent="0.2">
      <c r="A38" s="205" t="s">
        <v>593</v>
      </c>
      <c r="B38" s="218" t="s">
        <v>594</v>
      </c>
      <c r="C38" s="209">
        <v>0</v>
      </c>
      <c r="D38" s="229">
        <v>390000</v>
      </c>
      <c r="E38" s="222">
        <v>0</v>
      </c>
      <c r="F38" s="229">
        <v>390000</v>
      </c>
      <c r="G38" s="229">
        <v>390000</v>
      </c>
      <c r="H38" s="208"/>
      <c r="I38" s="229"/>
    </row>
    <row r="39" spans="1:9" ht="21.95" customHeight="1" x14ac:dyDescent="0.2">
      <c r="A39" s="205" t="s">
        <v>536</v>
      </c>
      <c r="B39" s="218" t="s">
        <v>42</v>
      </c>
      <c r="C39" s="479">
        <v>108000</v>
      </c>
      <c r="D39" s="470">
        <v>108000</v>
      </c>
      <c r="E39" s="437">
        <v>500000</v>
      </c>
      <c r="F39" s="470">
        <v>608000</v>
      </c>
      <c r="G39" s="470">
        <v>608000</v>
      </c>
      <c r="H39" s="229">
        <v>0</v>
      </c>
      <c r="I39" s="231">
        <v>0</v>
      </c>
    </row>
    <row r="40" spans="1:9" ht="21.95" customHeight="1" x14ac:dyDescent="0.2">
      <c r="A40" s="206" t="s">
        <v>43</v>
      </c>
      <c r="B40" s="220" t="s">
        <v>44</v>
      </c>
      <c r="C40" s="212">
        <v>0</v>
      </c>
      <c r="D40" s="231">
        <v>0</v>
      </c>
      <c r="E40" s="223">
        <v>0</v>
      </c>
      <c r="F40" s="234">
        <v>0</v>
      </c>
      <c r="G40" s="234">
        <v>0</v>
      </c>
      <c r="H40" s="208">
        <v>0</v>
      </c>
      <c r="I40" s="208">
        <v>0</v>
      </c>
    </row>
    <row r="41" spans="1:9" ht="21.95" hidden="1" customHeight="1" x14ac:dyDescent="0.2">
      <c r="A41" s="205" t="s">
        <v>298</v>
      </c>
      <c r="B41" s="218" t="s">
        <v>299</v>
      </c>
      <c r="C41" s="214">
        <v>0</v>
      </c>
      <c r="D41" s="218"/>
      <c r="E41" s="226"/>
      <c r="F41" s="218"/>
      <c r="G41" s="218"/>
      <c r="H41" s="229">
        <v>0</v>
      </c>
      <c r="I41" s="229">
        <v>0</v>
      </c>
    </row>
    <row r="42" spans="1:9" ht="21.95" customHeight="1" x14ac:dyDescent="0.2">
      <c r="A42" s="206" t="s">
        <v>45</v>
      </c>
      <c r="B42" s="220" t="s">
        <v>46</v>
      </c>
      <c r="C42" s="212">
        <v>0</v>
      </c>
      <c r="D42" s="231">
        <v>0</v>
      </c>
      <c r="E42" s="223">
        <v>0</v>
      </c>
      <c r="F42" s="231">
        <v>0</v>
      </c>
      <c r="G42" s="231">
        <v>0</v>
      </c>
      <c r="H42" s="208">
        <v>0</v>
      </c>
      <c r="I42" s="229">
        <v>0</v>
      </c>
    </row>
    <row r="43" spans="1:9" ht="21.95" hidden="1" customHeight="1" x14ac:dyDescent="0.2">
      <c r="A43" s="205" t="s">
        <v>120</v>
      </c>
      <c r="B43" s="218" t="s">
        <v>47</v>
      </c>
      <c r="C43" s="209"/>
      <c r="D43" s="229"/>
      <c r="E43" s="222"/>
      <c r="F43" s="229"/>
      <c r="G43" s="229"/>
      <c r="H43" s="229">
        <v>0</v>
      </c>
      <c r="I43" s="229"/>
    </row>
    <row r="44" spans="1:9" ht="21.95" hidden="1" customHeight="1" x14ac:dyDescent="0.2">
      <c r="A44" s="205" t="s">
        <v>302</v>
      </c>
      <c r="B44" s="218" t="s">
        <v>303</v>
      </c>
      <c r="C44" s="209"/>
      <c r="D44" s="229"/>
      <c r="E44" s="222"/>
      <c r="F44" s="229"/>
      <c r="G44" s="229"/>
      <c r="H44" s="208">
        <v>0</v>
      </c>
      <c r="I44" s="229"/>
    </row>
    <row r="45" spans="1:9" ht="21.95" customHeight="1" thickBot="1" x14ac:dyDescent="0.25">
      <c r="A45" s="206" t="s">
        <v>48</v>
      </c>
      <c r="B45" s="220" t="s">
        <v>188</v>
      </c>
      <c r="C45" s="215">
        <v>0</v>
      </c>
      <c r="D45" s="220">
        <v>0</v>
      </c>
      <c r="E45" s="227">
        <v>0</v>
      </c>
      <c r="F45" s="220">
        <v>0</v>
      </c>
      <c r="G45" s="220">
        <v>0</v>
      </c>
      <c r="H45" s="229">
        <v>0</v>
      </c>
      <c r="I45" s="229">
        <v>0</v>
      </c>
    </row>
    <row r="46" spans="1:9" ht="21.95" hidden="1" customHeight="1" x14ac:dyDescent="0.2">
      <c r="A46" s="372" t="s">
        <v>121</v>
      </c>
      <c r="B46" s="373" t="s">
        <v>122</v>
      </c>
      <c r="C46" s="386">
        <v>0</v>
      </c>
      <c r="D46" s="373"/>
      <c r="E46" s="387"/>
      <c r="F46" s="373"/>
      <c r="G46" s="373"/>
      <c r="H46" s="208">
        <v>0</v>
      </c>
      <c r="I46" s="230"/>
    </row>
    <row r="47" spans="1:9" ht="30" customHeight="1" thickBot="1" x14ac:dyDescent="0.3">
      <c r="A47" s="377" t="s">
        <v>185</v>
      </c>
      <c r="B47" s="378" t="s">
        <v>49</v>
      </c>
      <c r="C47" s="379">
        <f t="shared" ref="C47:I47" si="3">C9+C18+C21+C29+C40+C42+C45</f>
        <v>30021140</v>
      </c>
      <c r="D47" s="571">
        <f t="shared" si="3"/>
        <v>30411140</v>
      </c>
      <c r="E47" s="379">
        <f t="shared" si="3"/>
        <v>2774660</v>
      </c>
      <c r="F47" s="379">
        <f>F9+F18+F21+F29+F40+F42+F45</f>
        <v>33185800</v>
      </c>
      <c r="G47" s="379">
        <f t="shared" si="3"/>
        <v>33185800</v>
      </c>
      <c r="H47" s="379">
        <f t="shared" si="3"/>
        <v>0</v>
      </c>
      <c r="I47" s="379">
        <f t="shared" si="3"/>
        <v>0</v>
      </c>
    </row>
    <row r="48" spans="1:9" ht="21.95" customHeight="1" thickBot="1" x14ac:dyDescent="0.25">
      <c r="A48" s="388" t="s">
        <v>50</v>
      </c>
      <c r="B48" s="389" t="s">
        <v>51</v>
      </c>
      <c r="C48" s="390">
        <f t="shared" ref="C48:I48" si="4">SUM(C49:C51)</f>
        <v>7600869</v>
      </c>
      <c r="D48" s="572">
        <f t="shared" si="4"/>
        <v>7600869</v>
      </c>
      <c r="E48" s="390">
        <f t="shared" si="4"/>
        <v>0</v>
      </c>
      <c r="F48" s="390">
        <f t="shared" si="4"/>
        <v>7600869</v>
      </c>
      <c r="G48" s="390">
        <f t="shared" si="4"/>
        <v>7600869</v>
      </c>
      <c r="H48" s="390">
        <f t="shared" si="4"/>
        <v>0</v>
      </c>
      <c r="I48" s="390">
        <f t="shared" si="4"/>
        <v>0</v>
      </c>
    </row>
    <row r="49" spans="1:9" ht="24" customHeight="1" x14ac:dyDescent="0.2">
      <c r="A49" s="207" t="s">
        <v>487</v>
      </c>
      <c r="B49" s="221" t="s">
        <v>475</v>
      </c>
      <c r="C49" s="213">
        <v>0</v>
      </c>
      <c r="D49" s="232">
        <v>0</v>
      </c>
      <c r="E49" s="224">
        <v>0</v>
      </c>
      <c r="F49" s="232">
        <v>0</v>
      </c>
      <c r="G49" s="232">
        <v>0</v>
      </c>
      <c r="H49" s="229">
        <v>0</v>
      </c>
      <c r="I49" s="231">
        <v>0</v>
      </c>
    </row>
    <row r="50" spans="1:9" ht="21.95" customHeight="1" x14ac:dyDescent="0.2">
      <c r="A50" s="205" t="s">
        <v>52</v>
      </c>
      <c r="B50" s="218" t="s">
        <v>53</v>
      </c>
      <c r="C50" s="209">
        <v>7600869</v>
      </c>
      <c r="D50" s="229">
        <v>7600869</v>
      </c>
      <c r="E50" s="222">
        <v>0</v>
      </c>
      <c r="F50" s="229">
        <v>7600869</v>
      </c>
      <c r="G50" s="229">
        <v>7600869</v>
      </c>
      <c r="H50" s="208">
        <v>0</v>
      </c>
      <c r="I50" s="208">
        <v>0</v>
      </c>
    </row>
    <row r="51" spans="1:9" ht="21.95" customHeight="1" thickBot="1" x14ac:dyDescent="0.25">
      <c r="A51" s="372" t="s">
        <v>300</v>
      </c>
      <c r="B51" s="373" t="s">
        <v>301</v>
      </c>
      <c r="C51" s="374"/>
      <c r="D51" s="376"/>
      <c r="E51" s="375">
        <v>0</v>
      </c>
      <c r="F51" s="376">
        <v>0</v>
      </c>
      <c r="G51" s="376">
        <v>0</v>
      </c>
      <c r="H51" s="229">
        <v>0</v>
      </c>
      <c r="I51" s="229">
        <v>0</v>
      </c>
    </row>
    <row r="52" spans="1:9" s="2" customFormat="1" ht="37.5" customHeight="1" thickBot="1" x14ac:dyDescent="0.3">
      <c r="A52" s="377" t="s">
        <v>123</v>
      </c>
      <c r="B52" s="378" t="s">
        <v>54</v>
      </c>
      <c r="C52" s="379">
        <f t="shared" ref="C52:I52" si="5">C47+C48</f>
        <v>37622009</v>
      </c>
      <c r="D52" s="571">
        <f t="shared" si="5"/>
        <v>38012009</v>
      </c>
      <c r="E52" s="379">
        <f t="shared" si="5"/>
        <v>2774660</v>
      </c>
      <c r="F52" s="379">
        <f t="shared" si="5"/>
        <v>40786669</v>
      </c>
      <c r="G52" s="379">
        <f t="shared" si="5"/>
        <v>40786669</v>
      </c>
      <c r="H52" s="379">
        <f t="shared" si="5"/>
        <v>0</v>
      </c>
      <c r="I52" s="379">
        <f t="shared" si="5"/>
        <v>0</v>
      </c>
    </row>
    <row r="53" spans="1:9" ht="15" x14ac:dyDescent="0.25">
      <c r="A53" s="1"/>
      <c r="B53" s="1"/>
      <c r="C53" s="1"/>
      <c r="D53" s="1"/>
      <c r="E53" s="1"/>
      <c r="F53" s="1"/>
    </row>
  </sheetData>
  <mergeCells count="13">
    <mergeCell ref="A1:I1"/>
    <mergeCell ref="A2:I2"/>
    <mergeCell ref="A4:B4"/>
    <mergeCell ref="H5:I5"/>
    <mergeCell ref="A5:B5"/>
    <mergeCell ref="E5:F5"/>
    <mergeCell ref="G6:I6"/>
    <mergeCell ref="A6:A7"/>
    <mergeCell ref="B6:B7"/>
    <mergeCell ref="C6:C7"/>
    <mergeCell ref="E6:E7"/>
    <mergeCell ref="F6:F7"/>
    <mergeCell ref="D6:D7"/>
  </mergeCells>
  <phoneticPr fontId="48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  <rowBreaks count="1" manualBreakCount="1">
    <brk id="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73"/>
  <sheetViews>
    <sheetView workbookViewId="0">
      <selection activeCell="A4" sqref="A4:B4"/>
    </sheetView>
  </sheetViews>
  <sheetFormatPr defaultRowHeight="14.25" x14ac:dyDescent="0.2"/>
  <cols>
    <col min="1" max="1" width="7.140625" customWidth="1"/>
    <col min="2" max="2" width="45.42578125" customWidth="1"/>
    <col min="3" max="3" width="13.5703125" customWidth="1"/>
    <col min="4" max="4" width="13.5703125" style="550" customWidth="1"/>
    <col min="5" max="5" width="12.42578125" customWidth="1"/>
    <col min="6" max="6" width="12.85546875" customWidth="1"/>
    <col min="7" max="7" width="12.85546875" style="487" customWidth="1"/>
    <col min="8" max="8" width="11.85546875" style="487" customWidth="1"/>
    <col min="9" max="9" width="13.28515625" style="487" customWidth="1"/>
  </cols>
  <sheetData>
    <row r="1" spans="1:9" ht="30" customHeight="1" x14ac:dyDescent="0.3">
      <c r="A1" s="741" t="s">
        <v>481</v>
      </c>
      <c r="B1" s="741"/>
      <c r="C1" s="741"/>
      <c r="D1" s="741"/>
      <c r="E1" s="741"/>
      <c r="F1" s="741"/>
      <c r="G1" s="742"/>
      <c r="H1" s="742"/>
      <c r="I1" s="742"/>
    </row>
    <row r="2" spans="1:9" ht="18" customHeight="1" x14ac:dyDescent="0.2">
      <c r="A2" s="743" t="s">
        <v>492</v>
      </c>
      <c r="B2" s="743"/>
      <c r="C2" s="743"/>
      <c r="D2" s="743"/>
      <c r="E2" s="743"/>
      <c r="F2" s="743"/>
      <c r="G2" s="742"/>
      <c r="H2" s="742"/>
      <c r="I2" s="742"/>
    </row>
    <row r="3" spans="1:9" ht="18" customHeight="1" x14ac:dyDescent="0.2">
      <c r="A3" s="481"/>
      <c r="B3" s="481"/>
      <c r="C3" s="481"/>
      <c r="D3" s="551"/>
      <c r="E3" s="481"/>
      <c r="F3" s="481"/>
      <c r="G3" s="485"/>
      <c r="H3" s="485"/>
      <c r="I3" s="485"/>
    </row>
    <row r="4" spans="1:9" ht="18" customHeight="1" x14ac:dyDescent="0.25">
      <c r="A4" s="724" t="s">
        <v>619</v>
      </c>
      <c r="B4" s="724"/>
      <c r="C4" s="481"/>
      <c r="D4" s="551"/>
      <c r="E4" s="481"/>
      <c r="F4" s="481"/>
      <c r="G4" s="485"/>
      <c r="H4" s="485"/>
      <c r="I4" s="485"/>
    </row>
    <row r="5" spans="1:9" ht="19.5" customHeight="1" thickBot="1" x14ac:dyDescent="0.3">
      <c r="A5" s="725" t="s">
        <v>571</v>
      </c>
      <c r="B5" s="725"/>
      <c r="C5" s="162"/>
      <c r="D5" s="162"/>
      <c r="E5" s="745"/>
      <c r="F5" s="745"/>
      <c r="G5" s="486"/>
      <c r="H5" s="744" t="s">
        <v>469</v>
      </c>
      <c r="I5" s="744"/>
    </row>
    <row r="6" spans="1:9" ht="12.95" customHeight="1" thickBot="1" x14ac:dyDescent="0.25">
      <c r="A6" s="735" t="s">
        <v>0</v>
      </c>
      <c r="B6" s="737" t="s">
        <v>1</v>
      </c>
      <c r="C6" s="738" t="s">
        <v>587</v>
      </c>
      <c r="D6" s="738" t="s">
        <v>591</v>
      </c>
      <c r="E6" s="739" t="s">
        <v>598</v>
      </c>
      <c r="F6" s="738" t="s">
        <v>599</v>
      </c>
      <c r="G6" s="734" t="s">
        <v>592</v>
      </c>
      <c r="H6" s="734"/>
      <c r="I6" s="734"/>
    </row>
    <row r="7" spans="1:9" ht="38.25" customHeight="1" thickBot="1" x14ac:dyDescent="0.25">
      <c r="A7" s="736"/>
      <c r="B7" s="736"/>
      <c r="C7" s="736"/>
      <c r="D7" s="736"/>
      <c r="E7" s="740"/>
      <c r="F7" s="736"/>
      <c r="G7" s="492" t="s">
        <v>543</v>
      </c>
      <c r="H7" s="492" t="s">
        <v>544</v>
      </c>
      <c r="I7" s="492" t="s">
        <v>545</v>
      </c>
    </row>
    <row r="8" spans="1:9" ht="12.75" customHeight="1" thickBot="1" x14ac:dyDescent="0.25">
      <c r="A8" s="488" t="s">
        <v>99</v>
      </c>
      <c r="B8" s="489" t="s">
        <v>100</v>
      </c>
      <c r="C8" s="490" t="s">
        <v>101</v>
      </c>
      <c r="D8" s="489" t="s">
        <v>102</v>
      </c>
      <c r="E8" s="491" t="s">
        <v>103</v>
      </c>
      <c r="F8" s="489" t="s">
        <v>417</v>
      </c>
      <c r="G8" s="505" t="s">
        <v>434</v>
      </c>
      <c r="H8" s="507" t="s">
        <v>546</v>
      </c>
      <c r="I8" s="506" t="s">
        <v>590</v>
      </c>
    </row>
    <row r="9" spans="1:9" s="4" customFormat="1" ht="21.95" customHeight="1" x14ac:dyDescent="0.25">
      <c r="A9" s="204" t="s">
        <v>55</v>
      </c>
      <c r="B9" s="217" t="s">
        <v>56</v>
      </c>
      <c r="C9" s="208">
        <f t="shared" ref="C9:I9" si="0">C10+C18</f>
        <v>13851000</v>
      </c>
      <c r="D9" s="570">
        <f t="shared" si="0"/>
        <v>13851000</v>
      </c>
      <c r="E9" s="208">
        <f t="shared" si="0"/>
        <v>465000</v>
      </c>
      <c r="F9" s="208">
        <f t="shared" si="0"/>
        <v>14316000</v>
      </c>
      <c r="G9" s="208">
        <f t="shared" si="0"/>
        <v>14316000</v>
      </c>
      <c r="H9" s="208">
        <f t="shared" si="0"/>
        <v>0</v>
      </c>
      <c r="I9" s="208">
        <f t="shared" si="0"/>
        <v>0</v>
      </c>
    </row>
    <row r="10" spans="1:9" s="3" customFormat="1" ht="21.95" customHeight="1" x14ac:dyDescent="0.2">
      <c r="A10" s="205" t="s">
        <v>57</v>
      </c>
      <c r="B10" s="218" t="s">
        <v>58</v>
      </c>
      <c r="C10" s="209">
        <v>5082000</v>
      </c>
      <c r="D10" s="229">
        <v>5082000</v>
      </c>
      <c r="E10" s="222">
        <v>465000</v>
      </c>
      <c r="F10" s="229">
        <v>5547000</v>
      </c>
      <c r="G10" s="229">
        <v>5547000</v>
      </c>
      <c r="H10" s="229">
        <v>0</v>
      </c>
      <c r="I10" s="229">
        <v>0</v>
      </c>
    </row>
    <row r="11" spans="1:9" s="3" customFormat="1" ht="22.5" hidden="1" customHeight="1" x14ac:dyDescent="0.2">
      <c r="A11" s="205" t="s">
        <v>130</v>
      </c>
      <c r="B11" s="218" t="s">
        <v>59</v>
      </c>
      <c r="C11" s="209"/>
      <c r="D11" s="229"/>
      <c r="E11" s="222"/>
      <c r="F11" s="229"/>
      <c r="G11" s="229"/>
      <c r="H11" s="229"/>
      <c r="I11" s="229"/>
    </row>
    <row r="12" spans="1:9" s="3" customFormat="1" ht="22.5" hidden="1" customHeight="1" x14ac:dyDescent="0.2">
      <c r="A12" s="205" t="s">
        <v>190</v>
      </c>
      <c r="B12" s="218" t="s">
        <v>191</v>
      </c>
      <c r="C12" s="209"/>
      <c r="D12" s="229"/>
      <c r="E12" s="222"/>
      <c r="F12" s="229"/>
      <c r="G12" s="229"/>
      <c r="H12" s="229"/>
      <c r="I12" s="229"/>
    </row>
    <row r="13" spans="1:9" s="3" customFormat="1" ht="22.5" hidden="1" customHeight="1" x14ac:dyDescent="0.2">
      <c r="A13" s="205" t="s">
        <v>287</v>
      </c>
      <c r="B13" s="218" t="s">
        <v>288</v>
      </c>
      <c r="C13" s="209"/>
      <c r="D13" s="229"/>
      <c r="E13" s="222"/>
      <c r="F13" s="229"/>
      <c r="G13" s="229"/>
      <c r="H13" s="229"/>
      <c r="I13" s="229"/>
    </row>
    <row r="14" spans="1:9" s="3" customFormat="1" ht="21.95" hidden="1" customHeight="1" x14ac:dyDescent="0.2">
      <c r="A14" s="205" t="s">
        <v>131</v>
      </c>
      <c r="B14" s="218" t="s">
        <v>60</v>
      </c>
      <c r="C14" s="209"/>
      <c r="D14" s="229"/>
      <c r="E14" s="222"/>
      <c r="F14" s="229"/>
      <c r="G14" s="229"/>
      <c r="H14" s="229"/>
      <c r="I14" s="229"/>
    </row>
    <row r="15" spans="1:9" s="3" customFormat="1" ht="21.95" hidden="1" customHeight="1" x14ac:dyDescent="0.2">
      <c r="A15" s="205" t="s">
        <v>132</v>
      </c>
      <c r="B15" s="218" t="s">
        <v>61</v>
      </c>
      <c r="C15" s="210"/>
      <c r="D15" s="230"/>
      <c r="E15" s="222"/>
      <c r="F15" s="230"/>
      <c r="G15" s="230"/>
      <c r="H15" s="230"/>
      <c r="I15" s="230"/>
    </row>
    <row r="16" spans="1:9" s="3" customFormat="1" ht="21.95" hidden="1" customHeight="1" x14ac:dyDescent="0.2">
      <c r="A16" s="205" t="s">
        <v>133</v>
      </c>
      <c r="B16" s="218" t="s">
        <v>62</v>
      </c>
      <c r="C16" s="211"/>
      <c r="D16" s="219"/>
      <c r="E16" s="222"/>
      <c r="F16" s="219"/>
      <c r="G16" s="219"/>
      <c r="H16" s="219"/>
      <c r="I16" s="219"/>
    </row>
    <row r="17" spans="1:9" s="3" customFormat="1" ht="21.95" hidden="1" customHeight="1" x14ac:dyDescent="0.2">
      <c r="A17" s="205" t="s">
        <v>134</v>
      </c>
      <c r="B17" s="218" t="s">
        <v>63</v>
      </c>
      <c r="C17" s="211"/>
      <c r="D17" s="219"/>
      <c r="E17" s="222"/>
      <c r="F17" s="219"/>
      <c r="G17" s="219"/>
      <c r="H17" s="219"/>
      <c r="I17" s="219"/>
    </row>
    <row r="18" spans="1:9" s="3" customFormat="1" ht="21.95" customHeight="1" x14ac:dyDescent="0.2">
      <c r="A18" s="205" t="s">
        <v>64</v>
      </c>
      <c r="B18" s="218" t="s">
        <v>65</v>
      </c>
      <c r="C18" s="209">
        <v>8769000</v>
      </c>
      <c r="D18" s="229">
        <v>8769000</v>
      </c>
      <c r="E18" s="222">
        <v>0</v>
      </c>
      <c r="F18" s="229">
        <v>8769000</v>
      </c>
      <c r="G18" s="229">
        <v>8769000</v>
      </c>
      <c r="H18" s="229">
        <v>0</v>
      </c>
      <c r="I18" s="229">
        <v>0</v>
      </c>
    </row>
    <row r="19" spans="1:9" s="3" customFormat="1" ht="21.95" hidden="1" customHeight="1" x14ac:dyDescent="0.2">
      <c r="A19" s="205" t="s">
        <v>135</v>
      </c>
      <c r="B19" s="218" t="s">
        <v>66</v>
      </c>
      <c r="C19" s="209">
        <v>2800</v>
      </c>
      <c r="D19" s="229"/>
      <c r="E19" s="222"/>
      <c r="F19" s="229"/>
      <c r="G19" s="229"/>
      <c r="H19" s="229"/>
      <c r="I19" s="229"/>
    </row>
    <row r="20" spans="1:9" s="3" customFormat="1" ht="28.5" hidden="1" customHeight="1" x14ac:dyDescent="0.2">
      <c r="A20" s="205" t="s">
        <v>136</v>
      </c>
      <c r="B20" s="218" t="s">
        <v>67</v>
      </c>
      <c r="C20" s="209">
        <v>2730</v>
      </c>
      <c r="D20" s="229"/>
      <c r="E20" s="222"/>
      <c r="F20" s="229"/>
      <c r="G20" s="229"/>
      <c r="H20" s="229"/>
      <c r="I20" s="229"/>
    </row>
    <row r="21" spans="1:9" s="3" customFormat="1" ht="21.95" hidden="1" customHeight="1" x14ac:dyDescent="0.2">
      <c r="A21" s="205" t="s">
        <v>137</v>
      </c>
      <c r="B21" s="218" t="s">
        <v>68</v>
      </c>
      <c r="C21" s="209">
        <v>900</v>
      </c>
      <c r="D21" s="229"/>
      <c r="E21" s="222"/>
      <c r="F21" s="229"/>
      <c r="G21" s="229"/>
      <c r="H21" s="229"/>
      <c r="I21" s="229"/>
    </row>
    <row r="22" spans="1:9" s="4" customFormat="1" ht="34.5" customHeight="1" x14ac:dyDescent="0.25">
      <c r="A22" s="206" t="s">
        <v>69</v>
      </c>
      <c r="B22" s="237" t="s">
        <v>156</v>
      </c>
      <c r="C22" s="212">
        <v>2540000</v>
      </c>
      <c r="D22" s="231">
        <v>2540000</v>
      </c>
      <c r="E22" s="223">
        <v>70000</v>
      </c>
      <c r="F22" s="231">
        <v>2610000</v>
      </c>
      <c r="G22" s="231">
        <v>2610000</v>
      </c>
      <c r="H22" s="231">
        <v>0</v>
      </c>
      <c r="I22" s="231">
        <v>0</v>
      </c>
    </row>
    <row r="23" spans="1:9" s="4" customFormat="1" ht="21.95" customHeight="1" x14ac:dyDescent="0.25">
      <c r="A23" s="206" t="s">
        <v>70</v>
      </c>
      <c r="B23" s="220" t="s">
        <v>71</v>
      </c>
      <c r="C23" s="216">
        <f t="shared" ref="C23:I23" si="1">C24+C27+C30+C36+C37</f>
        <v>12618948</v>
      </c>
      <c r="D23" s="235">
        <f t="shared" si="1"/>
        <v>12618948</v>
      </c>
      <c r="E23" s="216">
        <f t="shared" si="1"/>
        <v>830660</v>
      </c>
      <c r="F23" s="216">
        <f t="shared" si="1"/>
        <v>13449608</v>
      </c>
      <c r="G23" s="216">
        <f t="shared" si="1"/>
        <v>13449608</v>
      </c>
      <c r="H23" s="216">
        <f t="shared" si="1"/>
        <v>0</v>
      </c>
      <c r="I23" s="216">
        <f t="shared" si="1"/>
        <v>0</v>
      </c>
    </row>
    <row r="24" spans="1:9" s="3" customFormat="1" ht="21.95" customHeight="1" x14ac:dyDescent="0.2">
      <c r="A24" s="205" t="s">
        <v>72</v>
      </c>
      <c r="B24" s="218" t="s">
        <v>73</v>
      </c>
      <c r="C24" s="209">
        <v>2400000</v>
      </c>
      <c r="D24" s="229">
        <v>2400000</v>
      </c>
      <c r="E24" s="222">
        <v>570000</v>
      </c>
      <c r="F24" s="229">
        <v>2970000</v>
      </c>
      <c r="G24" s="229">
        <v>2970000</v>
      </c>
      <c r="H24" s="229">
        <v>0</v>
      </c>
      <c r="I24" s="229">
        <v>0</v>
      </c>
    </row>
    <row r="25" spans="1:9" s="3" customFormat="1" ht="21.95" hidden="1" customHeight="1" x14ac:dyDescent="0.2">
      <c r="A25" s="205" t="s">
        <v>142</v>
      </c>
      <c r="B25" s="218" t="s">
        <v>144</v>
      </c>
      <c r="C25" s="209"/>
      <c r="D25" s="229"/>
      <c r="E25" s="222"/>
      <c r="F25" s="229"/>
      <c r="G25" s="229"/>
      <c r="H25" s="229"/>
      <c r="I25" s="229"/>
    </row>
    <row r="26" spans="1:9" s="3" customFormat="1" ht="21.95" hidden="1" customHeight="1" x14ac:dyDescent="0.2">
      <c r="A26" s="205" t="s">
        <v>143</v>
      </c>
      <c r="B26" s="218" t="s">
        <v>145</v>
      </c>
      <c r="C26" s="209"/>
      <c r="D26" s="229"/>
      <c r="E26" s="222"/>
      <c r="F26" s="229"/>
      <c r="G26" s="229"/>
      <c r="H26" s="229"/>
      <c r="I26" s="229"/>
    </row>
    <row r="27" spans="1:9" s="3" customFormat="1" ht="21.95" customHeight="1" x14ac:dyDescent="0.2">
      <c r="A27" s="205" t="s">
        <v>74</v>
      </c>
      <c r="B27" s="218" t="s">
        <v>75</v>
      </c>
      <c r="C27" s="209">
        <v>800000</v>
      </c>
      <c r="D27" s="229">
        <v>800000</v>
      </c>
      <c r="E27" s="222">
        <v>0</v>
      </c>
      <c r="F27" s="229">
        <v>800000</v>
      </c>
      <c r="G27" s="229">
        <v>800000</v>
      </c>
      <c r="H27" s="229">
        <v>0</v>
      </c>
      <c r="I27" s="229">
        <v>0</v>
      </c>
    </row>
    <row r="28" spans="1:9" s="3" customFormat="1" ht="21.95" hidden="1" customHeight="1" x14ac:dyDescent="0.2">
      <c r="A28" s="205" t="s">
        <v>138</v>
      </c>
      <c r="B28" s="218" t="s">
        <v>140</v>
      </c>
      <c r="C28" s="236"/>
      <c r="D28" s="233"/>
      <c r="E28" s="225"/>
      <c r="F28" s="233"/>
      <c r="G28" s="233"/>
      <c r="H28" s="233"/>
      <c r="I28" s="233"/>
    </row>
    <row r="29" spans="1:9" s="3" customFormat="1" ht="21.95" hidden="1" customHeight="1" x14ac:dyDescent="0.2">
      <c r="A29" s="205" t="s">
        <v>139</v>
      </c>
      <c r="B29" s="218" t="s">
        <v>141</v>
      </c>
      <c r="C29" s="209"/>
      <c r="D29" s="229"/>
      <c r="E29" s="222"/>
      <c r="F29" s="229"/>
      <c r="G29" s="229"/>
      <c r="H29" s="229"/>
      <c r="I29" s="229"/>
    </row>
    <row r="30" spans="1:9" s="3" customFormat="1" ht="21.95" customHeight="1" x14ac:dyDescent="0.2">
      <c r="A30" s="205" t="s">
        <v>76</v>
      </c>
      <c r="B30" s="218" t="s">
        <v>77</v>
      </c>
      <c r="C30" s="209">
        <v>6000000</v>
      </c>
      <c r="D30" s="229">
        <v>6000000</v>
      </c>
      <c r="E30" s="222">
        <v>20000</v>
      </c>
      <c r="F30" s="229">
        <v>6020000</v>
      </c>
      <c r="G30" s="229">
        <v>6020000</v>
      </c>
      <c r="H30" s="229">
        <v>0</v>
      </c>
      <c r="I30" s="229">
        <v>0</v>
      </c>
    </row>
    <row r="31" spans="1:9" s="3" customFormat="1" ht="21.95" hidden="1" customHeight="1" x14ac:dyDescent="0.2">
      <c r="A31" s="205" t="s">
        <v>146</v>
      </c>
      <c r="B31" s="219" t="s">
        <v>78</v>
      </c>
      <c r="C31" s="209"/>
      <c r="D31" s="229"/>
      <c r="E31" s="222"/>
      <c r="F31" s="229"/>
      <c r="G31" s="229"/>
      <c r="H31" s="229"/>
      <c r="I31" s="229"/>
    </row>
    <row r="32" spans="1:9" s="3" customFormat="1" ht="21.95" hidden="1" customHeight="1" x14ac:dyDescent="0.2">
      <c r="A32" s="205" t="s">
        <v>147</v>
      </c>
      <c r="B32" s="219" t="s">
        <v>148</v>
      </c>
      <c r="C32" s="209"/>
      <c r="D32" s="229"/>
      <c r="E32" s="222"/>
      <c r="F32" s="229"/>
      <c r="G32" s="229"/>
      <c r="H32" s="229"/>
      <c r="I32" s="229"/>
    </row>
    <row r="33" spans="1:9" s="3" customFormat="1" ht="21.95" hidden="1" customHeight="1" x14ac:dyDescent="0.2">
      <c r="A33" s="205" t="s">
        <v>149</v>
      </c>
      <c r="B33" s="218" t="s">
        <v>150</v>
      </c>
      <c r="C33" s="209"/>
      <c r="D33" s="229"/>
      <c r="E33" s="222"/>
      <c r="F33" s="229"/>
      <c r="G33" s="229"/>
      <c r="H33" s="229"/>
      <c r="I33" s="229"/>
    </row>
    <row r="34" spans="1:9" s="3" customFormat="1" ht="21.95" hidden="1" customHeight="1" x14ac:dyDescent="0.2">
      <c r="A34" s="205" t="s">
        <v>151</v>
      </c>
      <c r="B34" s="218" t="s">
        <v>153</v>
      </c>
      <c r="C34" s="209"/>
      <c r="D34" s="229"/>
      <c r="E34" s="222"/>
      <c r="F34" s="229"/>
      <c r="G34" s="229"/>
      <c r="H34" s="229"/>
      <c r="I34" s="229"/>
    </row>
    <row r="35" spans="1:9" s="3" customFormat="1" ht="21.95" hidden="1" customHeight="1" x14ac:dyDescent="0.2">
      <c r="A35" s="205" t="s">
        <v>152</v>
      </c>
      <c r="B35" s="218" t="s">
        <v>79</v>
      </c>
      <c r="C35" s="209"/>
      <c r="D35" s="229"/>
      <c r="E35" s="222"/>
      <c r="F35" s="229"/>
      <c r="G35" s="229"/>
      <c r="H35" s="229"/>
      <c r="I35" s="229"/>
    </row>
    <row r="36" spans="1:9" s="3" customFormat="1" ht="21.95" customHeight="1" x14ac:dyDescent="0.2">
      <c r="A36" s="207" t="s">
        <v>80</v>
      </c>
      <c r="B36" s="221" t="s">
        <v>81</v>
      </c>
      <c r="C36" s="213">
        <v>750000</v>
      </c>
      <c r="D36" s="232">
        <v>750000</v>
      </c>
      <c r="E36" s="224">
        <v>0</v>
      </c>
      <c r="F36" s="232">
        <v>750000</v>
      </c>
      <c r="G36" s="232">
        <v>750000</v>
      </c>
      <c r="H36" s="232">
        <v>0</v>
      </c>
      <c r="I36" s="232">
        <v>0</v>
      </c>
    </row>
    <row r="37" spans="1:9" s="3" customFormat="1" ht="21.95" customHeight="1" x14ac:dyDescent="0.2">
      <c r="A37" s="205" t="s">
        <v>82</v>
      </c>
      <c r="B37" s="218" t="s">
        <v>83</v>
      </c>
      <c r="C37" s="209">
        <v>2668948</v>
      </c>
      <c r="D37" s="229">
        <v>2668948</v>
      </c>
      <c r="E37" s="222">
        <v>240660</v>
      </c>
      <c r="F37" s="229">
        <v>2909608</v>
      </c>
      <c r="G37" s="229">
        <v>2909608</v>
      </c>
      <c r="H37" s="229">
        <v>0</v>
      </c>
      <c r="I37" s="229">
        <v>0</v>
      </c>
    </row>
    <row r="38" spans="1:9" s="3" customFormat="1" ht="21.95" hidden="1" customHeight="1" x14ac:dyDescent="0.2">
      <c r="A38" s="205" t="s">
        <v>154</v>
      </c>
      <c r="B38" s="218" t="s">
        <v>84</v>
      </c>
      <c r="C38" s="214">
        <v>12112</v>
      </c>
      <c r="D38" s="218"/>
      <c r="E38" s="226"/>
      <c r="F38" s="218"/>
      <c r="G38" s="218"/>
      <c r="H38" s="218"/>
      <c r="I38" s="218"/>
    </row>
    <row r="39" spans="1:9" s="3" customFormat="1" ht="21.95" hidden="1" customHeight="1" x14ac:dyDescent="0.2">
      <c r="A39" s="205" t="s">
        <v>289</v>
      </c>
      <c r="B39" s="218" t="s">
        <v>290</v>
      </c>
      <c r="C39" s="214">
        <v>0</v>
      </c>
      <c r="D39" s="218"/>
      <c r="E39" s="226"/>
      <c r="F39" s="218"/>
      <c r="G39" s="218"/>
      <c r="H39" s="218"/>
      <c r="I39" s="218"/>
    </row>
    <row r="40" spans="1:9" s="3" customFormat="1" ht="21.95" hidden="1" customHeight="1" x14ac:dyDescent="0.2">
      <c r="A40" s="205" t="s">
        <v>291</v>
      </c>
      <c r="B40" s="218" t="s">
        <v>292</v>
      </c>
      <c r="C40" s="214">
        <v>0</v>
      </c>
      <c r="D40" s="218"/>
      <c r="E40" s="226"/>
      <c r="F40" s="218"/>
      <c r="G40" s="218"/>
      <c r="H40" s="218"/>
      <c r="I40" s="218"/>
    </row>
    <row r="41" spans="1:9" s="3" customFormat="1" ht="21.95" hidden="1" customHeight="1" x14ac:dyDescent="0.2">
      <c r="A41" s="205" t="s">
        <v>155</v>
      </c>
      <c r="B41" s="218" t="s">
        <v>85</v>
      </c>
      <c r="C41" s="214">
        <v>1050</v>
      </c>
      <c r="D41" s="218"/>
      <c r="E41" s="226"/>
      <c r="F41" s="218"/>
      <c r="G41" s="218"/>
      <c r="H41" s="218"/>
      <c r="I41" s="218"/>
    </row>
    <row r="42" spans="1:9" s="4" customFormat="1" ht="21" customHeight="1" x14ac:dyDescent="0.25">
      <c r="A42" s="206" t="s">
        <v>86</v>
      </c>
      <c r="B42" s="220" t="s">
        <v>87</v>
      </c>
      <c r="C42" s="212">
        <v>840000</v>
      </c>
      <c r="D42" s="231">
        <v>840000</v>
      </c>
      <c r="E42" s="223">
        <v>39000</v>
      </c>
      <c r="F42" s="231">
        <v>879000</v>
      </c>
      <c r="G42" s="231">
        <v>879000</v>
      </c>
      <c r="H42" s="231">
        <v>0</v>
      </c>
      <c r="I42" s="231">
        <v>0</v>
      </c>
    </row>
    <row r="43" spans="1:9" s="4" customFormat="1" ht="21.95" hidden="1" customHeight="1" x14ac:dyDescent="0.25">
      <c r="A43" s="205" t="s">
        <v>157</v>
      </c>
      <c r="B43" s="218" t="s">
        <v>115</v>
      </c>
      <c r="C43" s="209">
        <v>100</v>
      </c>
      <c r="D43" s="229"/>
      <c r="E43" s="222"/>
      <c r="F43" s="229"/>
      <c r="G43" s="229"/>
      <c r="H43" s="229"/>
      <c r="I43" s="229"/>
    </row>
    <row r="44" spans="1:9" s="4" customFormat="1" ht="32.25" hidden="1" customHeight="1" x14ac:dyDescent="0.25">
      <c r="A44" s="205" t="s">
        <v>160</v>
      </c>
      <c r="B44" s="218" t="s">
        <v>161</v>
      </c>
      <c r="C44" s="214">
        <v>1800</v>
      </c>
      <c r="D44" s="218"/>
      <c r="E44" s="226"/>
      <c r="F44" s="218"/>
      <c r="G44" s="218"/>
      <c r="H44" s="218"/>
      <c r="I44" s="218"/>
    </row>
    <row r="45" spans="1:9" s="4" customFormat="1" ht="20.25" hidden="1" customHeight="1" x14ac:dyDescent="0.25">
      <c r="A45" s="205" t="s">
        <v>162</v>
      </c>
      <c r="B45" s="218" t="s">
        <v>116</v>
      </c>
      <c r="C45" s="214">
        <v>1600</v>
      </c>
      <c r="D45" s="218"/>
      <c r="E45" s="226"/>
      <c r="F45" s="218"/>
      <c r="G45" s="218"/>
      <c r="H45" s="218"/>
      <c r="I45" s="218"/>
    </row>
    <row r="46" spans="1:9" s="4" customFormat="1" ht="24" hidden="1" customHeight="1" x14ac:dyDescent="0.25">
      <c r="A46" s="205" t="s">
        <v>163</v>
      </c>
      <c r="B46" s="218" t="s">
        <v>117</v>
      </c>
      <c r="C46" s="214">
        <v>3700</v>
      </c>
      <c r="D46" s="218"/>
      <c r="E46" s="226"/>
      <c r="F46" s="218"/>
      <c r="G46" s="218"/>
      <c r="H46" s="218"/>
      <c r="I46" s="218"/>
    </row>
    <row r="47" spans="1:9" s="4" customFormat="1" ht="21.95" customHeight="1" x14ac:dyDescent="0.25">
      <c r="A47" s="206" t="s">
        <v>88</v>
      </c>
      <c r="B47" s="220" t="s">
        <v>118</v>
      </c>
      <c r="C47" s="216">
        <f t="shared" ref="C47:I47" si="2">SUM(C48:C52)</f>
        <v>1520000</v>
      </c>
      <c r="D47" s="235">
        <f t="shared" si="2"/>
        <v>1651000</v>
      </c>
      <c r="E47" s="216">
        <f t="shared" si="2"/>
        <v>0</v>
      </c>
      <c r="F47" s="216">
        <f t="shared" si="2"/>
        <v>1651000</v>
      </c>
      <c r="G47" s="216">
        <v>1501000</v>
      </c>
      <c r="H47" s="216">
        <f t="shared" si="2"/>
        <v>150000</v>
      </c>
      <c r="I47" s="216">
        <f t="shared" si="2"/>
        <v>0</v>
      </c>
    </row>
    <row r="48" spans="1:9" s="4" customFormat="1" ht="21.95" customHeight="1" x14ac:dyDescent="0.25">
      <c r="A48" s="205" t="s">
        <v>164</v>
      </c>
      <c r="B48" s="218" t="s">
        <v>165</v>
      </c>
      <c r="C48" s="209">
        <v>0</v>
      </c>
      <c r="D48" s="229">
        <v>0</v>
      </c>
      <c r="E48" s="222">
        <v>0</v>
      </c>
      <c r="F48" s="229">
        <v>0</v>
      </c>
      <c r="G48" s="229">
        <v>0</v>
      </c>
      <c r="H48" s="229">
        <v>0</v>
      </c>
      <c r="I48" s="229">
        <v>0</v>
      </c>
    </row>
    <row r="49" spans="1:9" s="4" customFormat="1" ht="21.95" customHeight="1" x14ac:dyDescent="0.25">
      <c r="A49" s="205" t="s">
        <v>166</v>
      </c>
      <c r="B49" s="218" t="s">
        <v>192</v>
      </c>
      <c r="C49" s="209">
        <v>1420000</v>
      </c>
      <c r="D49" s="229">
        <v>1501000</v>
      </c>
      <c r="E49" s="222">
        <v>0</v>
      </c>
      <c r="F49" s="229">
        <v>1501000</v>
      </c>
      <c r="G49" s="229">
        <v>1501000</v>
      </c>
      <c r="H49" s="229">
        <v>0</v>
      </c>
      <c r="I49" s="229">
        <v>0</v>
      </c>
    </row>
    <row r="50" spans="1:9" s="4" customFormat="1" ht="30.75" customHeight="1" x14ac:dyDescent="0.25">
      <c r="A50" s="205" t="s">
        <v>167</v>
      </c>
      <c r="B50" s="218" t="s">
        <v>169</v>
      </c>
      <c r="C50" s="209">
        <v>0</v>
      </c>
      <c r="D50" s="229">
        <v>0</v>
      </c>
      <c r="E50" s="222">
        <v>0</v>
      </c>
      <c r="F50" s="229">
        <v>0</v>
      </c>
      <c r="G50" s="229">
        <v>0</v>
      </c>
      <c r="H50" s="229">
        <v>0</v>
      </c>
      <c r="I50" s="229">
        <v>0</v>
      </c>
    </row>
    <row r="51" spans="1:9" s="4" customFormat="1" ht="21.95" customHeight="1" x14ac:dyDescent="0.25">
      <c r="A51" s="205" t="s">
        <v>168</v>
      </c>
      <c r="B51" s="218" t="s">
        <v>170</v>
      </c>
      <c r="C51" s="209">
        <v>100000</v>
      </c>
      <c r="D51" s="229">
        <v>150000</v>
      </c>
      <c r="E51" s="222">
        <v>0</v>
      </c>
      <c r="F51" s="229">
        <v>150000</v>
      </c>
      <c r="G51" s="229">
        <v>150000</v>
      </c>
      <c r="H51" s="229">
        <v>150000</v>
      </c>
      <c r="I51" s="229">
        <v>0</v>
      </c>
    </row>
    <row r="52" spans="1:9" s="4" customFormat="1" ht="21.95" customHeight="1" x14ac:dyDescent="0.25">
      <c r="A52" s="205" t="s">
        <v>283</v>
      </c>
      <c r="B52" s="218" t="s">
        <v>284</v>
      </c>
      <c r="C52" s="209">
        <v>0</v>
      </c>
      <c r="D52" s="229">
        <v>0</v>
      </c>
      <c r="E52" s="222">
        <v>0</v>
      </c>
      <c r="F52" s="229">
        <v>0</v>
      </c>
      <c r="G52" s="229">
        <v>0</v>
      </c>
      <c r="H52" s="229">
        <v>0</v>
      </c>
      <c r="I52" s="229">
        <v>0</v>
      </c>
    </row>
    <row r="53" spans="1:9" s="4" customFormat="1" ht="21.95" customHeight="1" x14ac:dyDescent="0.25">
      <c r="A53" s="206" t="s">
        <v>89</v>
      </c>
      <c r="B53" s="220" t="s">
        <v>90</v>
      </c>
      <c r="C53" s="216">
        <v>3839935</v>
      </c>
      <c r="D53" s="235">
        <v>4098935</v>
      </c>
      <c r="E53" s="228">
        <v>1370000</v>
      </c>
      <c r="F53" s="235">
        <v>5468935</v>
      </c>
      <c r="G53" s="235">
        <v>5468935</v>
      </c>
      <c r="H53" s="235">
        <v>0</v>
      </c>
      <c r="I53" s="235">
        <v>0</v>
      </c>
    </row>
    <row r="54" spans="1:9" s="4" customFormat="1" ht="21.95" hidden="1" customHeight="1" x14ac:dyDescent="0.25">
      <c r="A54" s="205" t="s">
        <v>285</v>
      </c>
      <c r="B54" s="218" t="s">
        <v>286</v>
      </c>
      <c r="C54" s="209"/>
      <c r="D54" s="229"/>
      <c r="E54" s="222"/>
      <c r="F54" s="229"/>
      <c r="G54" s="229"/>
      <c r="H54" s="229"/>
      <c r="I54" s="229"/>
    </row>
    <row r="55" spans="1:9" s="4" customFormat="1" ht="21.95" hidden="1" customHeight="1" x14ac:dyDescent="0.25">
      <c r="A55" s="205" t="s">
        <v>171</v>
      </c>
      <c r="B55" s="218" t="s">
        <v>174</v>
      </c>
      <c r="C55" s="209"/>
      <c r="D55" s="229"/>
      <c r="E55" s="222"/>
      <c r="F55" s="229"/>
      <c r="G55" s="229"/>
      <c r="H55" s="229"/>
      <c r="I55" s="229"/>
    </row>
    <row r="56" spans="1:9" s="3" customFormat="1" ht="21.95" hidden="1" customHeight="1" x14ac:dyDescent="0.2">
      <c r="A56" s="205" t="s">
        <v>172</v>
      </c>
      <c r="B56" s="218" t="s">
        <v>175</v>
      </c>
      <c r="C56" s="213"/>
      <c r="D56" s="232"/>
      <c r="E56" s="224"/>
      <c r="F56" s="232"/>
      <c r="G56" s="232"/>
      <c r="H56" s="232"/>
      <c r="I56" s="232"/>
    </row>
    <row r="57" spans="1:9" s="4" customFormat="1" ht="21.95" hidden="1" customHeight="1" x14ac:dyDescent="0.25">
      <c r="A57" s="205" t="s">
        <v>173</v>
      </c>
      <c r="B57" s="218" t="s">
        <v>176</v>
      </c>
      <c r="C57" s="209"/>
      <c r="D57" s="229"/>
      <c r="E57" s="222"/>
      <c r="F57" s="229"/>
      <c r="G57" s="229"/>
      <c r="H57" s="229"/>
      <c r="I57" s="229"/>
    </row>
    <row r="58" spans="1:9" s="4" customFormat="1" ht="21.95" customHeight="1" x14ac:dyDescent="0.25">
      <c r="A58" s="206" t="s">
        <v>91</v>
      </c>
      <c r="B58" s="220" t="s">
        <v>92</v>
      </c>
      <c r="C58" s="216">
        <v>1800000</v>
      </c>
      <c r="D58" s="235">
        <v>1800000</v>
      </c>
      <c r="E58" s="228">
        <v>0</v>
      </c>
      <c r="F58" s="235">
        <v>1800000</v>
      </c>
      <c r="G58" s="235">
        <v>1800000</v>
      </c>
      <c r="H58" s="235">
        <v>0</v>
      </c>
      <c r="I58" s="235">
        <v>0</v>
      </c>
    </row>
    <row r="59" spans="1:9" s="4" customFormat="1" ht="21.95" hidden="1" customHeight="1" x14ac:dyDescent="0.25">
      <c r="A59" s="205" t="s">
        <v>177</v>
      </c>
      <c r="B59" s="218" t="s">
        <v>179</v>
      </c>
      <c r="C59" s="209"/>
      <c r="D59" s="229"/>
      <c r="E59" s="222"/>
      <c r="F59" s="229"/>
      <c r="G59" s="229"/>
      <c r="H59" s="229"/>
      <c r="I59" s="229"/>
    </row>
    <row r="60" spans="1:9" s="4" customFormat="1" ht="21.95" hidden="1" customHeight="1" x14ac:dyDescent="0.25">
      <c r="A60" s="205" t="s">
        <v>293</v>
      </c>
      <c r="B60" s="218" t="s">
        <v>294</v>
      </c>
      <c r="C60" s="209"/>
      <c r="D60" s="229"/>
      <c r="E60" s="222"/>
      <c r="F60" s="229"/>
      <c r="G60" s="229"/>
      <c r="H60" s="229"/>
      <c r="I60" s="229"/>
    </row>
    <row r="61" spans="1:9" s="4" customFormat="1" ht="21.95" hidden="1" customHeight="1" x14ac:dyDescent="0.25">
      <c r="A61" s="205" t="s">
        <v>178</v>
      </c>
      <c r="B61" s="218" t="s">
        <v>180</v>
      </c>
      <c r="C61" s="209"/>
      <c r="D61" s="229"/>
      <c r="E61" s="222"/>
      <c r="F61" s="229"/>
      <c r="G61" s="229"/>
      <c r="H61" s="229"/>
      <c r="I61" s="229"/>
    </row>
    <row r="62" spans="1:9" s="4" customFormat="1" ht="21.95" customHeight="1" thickBot="1" x14ac:dyDescent="0.3">
      <c r="A62" s="391" t="s">
        <v>93</v>
      </c>
      <c r="B62" s="392" t="s">
        <v>182</v>
      </c>
      <c r="C62" s="393">
        <v>0</v>
      </c>
      <c r="D62" s="395">
        <v>0</v>
      </c>
      <c r="E62" s="394">
        <v>0</v>
      </c>
      <c r="F62" s="395">
        <v>0</v>
      </c>
      <c r="G62" s="395">
        <v>0</v>
      </c>
      <c r="H62" s="395">
        <v>0</v>
      </c>
      <c r="I62" s="395">
        <v>0</v>
      </c>
    </row>
    <row r="63" spans="1:9" s="5" customFormat="1" ht="36" customHeight="1" thickBot="1" x14ac:dyDescent="0.3">
      <c r="A63" s="380" t="s">
        <v>184</v>
      </c>
      <c r="B63" s="381" t="s">
        <v>94</v>
      </c>
      <c r="C63" s="382">
        <f t="shared" ref="C63:I63" si="3">C9+C22+C23+C42+C47+C53+C58+C62</f>
        <v>37009883</v>
      </c>
      <c r="D63" s="575">
        <f t="shared" si="3"/>
        <v>37399883</v>
      </c>
      <c r="E63" s="382">
        <f t="shared" si="3"/>
        <v>2774660</v>
      </c>
      <c r="F63" s="382">
        <f t="shared" si="3"/>
        <v>40174543</v>
      </c>
      <c r="G63" s="382">
        <f t="shared" si="3"/>
        <v>40024543</v>
      </c>
      <c r="H63" s="382">
        <f t="shared" si="3"/>
        <v>150000</v>
      </c>
      <c r="I63" s="382">
        <f t="shared" si="3"/>
        <v>0</v>
      </c>
    </row>
    <row r="64" spans="1:9" s="3" customFormat="1" ht="21.95" customHeight="1" thickBot="1" x14ac:dyDescent="0.3">
      <c r="A64" s="380" t="s">
        <v>95</v>
      </c>
      <c r="B64" s="381" t="s">
        <v>96</v>
      </c>
      <c r="C64" s="379">
        <f t="shared" ref="C64:I64" si="4">SUM(C65:C67)</f>
        <v>612126</v>
      </c>
      <c r="D64" s="571">
        <f t="shared" si="4"/>
        <v>612126</v>
      </c>
      <c r="E64" s="379">
        <f t="shared" si="4"/>
        <v>0</v>
      </c>
      <c r="F64" s="379">
        <f t="shared" si="4"/>
        <v>612126</v>
      </c>
      <c r="G64" s="379">
        <f t="shared" si="4"/>
        <v>612126</v>
      </c>
      <c r="H64" s="379">
        <f t="shared" si="4"/>
        <v>0</v>
      </c>
      <c r="I64" s="379">
        <f t="shared" si="4"/>
        <v>0</v>
      </c>
    </row>
    <row r="65" spans="1:9" s="3" customFormat="1" ht="27.75" customHeight="1" x14ac:dyDescent="0.25">
      <c r="A65" s="207" t="s">
        <v>488</v>
      </c>
      <c r="B65" s="396" t="s">
        <v>476</v>
      </c>
      <c r="C65" s="213">
        <v>0</v>
      </c>
      <c r="D65" s="232">
        <v>0</v>
      </c>
      <c r="E65" s="224">
        <v>0</v>
      </c>
      <c r="F65" s="436">
        <v>0</v>
      </c>
      <c r="G65" s="436">
        <v>0</v>
      </c>
      <c r="H65" s="436">
        <v>0</v>
      </c>
      <c r="I65" s="436">
        <v>0</v>
      </c>
    </row>
    <row r="66" spans="1:9" s="3" customFormat="1" ht="21.95" customHeight="1" x14ac:dyDescent="0.2">
      <c r="A66" s="205" t="s">
        <v>193</v>
      </c>
      <c r="B66" s="218" t="s">
        <v>194</v>
      </c>
      <c r="C66" s="209">
        <v>612126</v>
      </c>
      <c r="D66" s="229">
        <v>612126</v>
      </c>
      <c r="E66" s="222">
        <v>0</v>
      </c>
      <c r="F66" s="229">
        <v>612126</v>
      </c>
      <c r="G66" s="229">
        <v>612126</v>
      </c>
      <c r="H66" s="229">
        <v>0</v>
      </c>
      <c r="I66" s="229">
        <v>0</v>
      </c>
    </row>
    <row r="67" spans="1:9" s="5" customFormat="1" ht="21.75" customHeight="1" thickBot="1" x14ac:dyDescent="0.3">
      <c r="A67" s="372" t="s">
        <v>181</v>
      </c>
      <c r="B67" s="373" t="s">
        <v>97</v>
      </c>
      <c r="C67" s="374">
        <v>0</v>
      </c>
      <c r="D67" s="376">
        <v>0</v>
      </c>
      <c r="E67" s="375">
        <v>0</v>
      </c>
      <c r="F67" s="376">
        <v>0</v>
      </c>
      <c r="G67" s="376">
        <v>0</v>
      </c>
      <c r="H67" s="376">
        <v>0</v>
      </c>
      <c r="I67" s="376">
        <v>0</v>
      </c>
    </row>
    <row r="68" spans="1:9" ht="30" thickBot="1" x14ac:dyDescent="0.3">
      <c r="A68" s="541" t="s">
        <v>186</v>
      </c>
      <c r="B68" s="542" t="s">
        <v>98</v>
      </c>
      <c r="C68" s="543">
        <f t="shared" ref="C68:I68" si="5">C63+C64</f>
        <v>37622009</v>
      </c>
      <c r="D68" s="576">
        <f t="shared" si="5"/>
        <v>38012009</v>
      </c>
      <c r="E68" s="543">
        <f t="shared" si="5"/>
        <v>2774660</v>
      </c>
      <c r="F68" s="543">
        <f t="shared" si="5"/>
        <v>40786669</v>
      </c>
      <c r="G68" s="382">
        <f t="shared" si="5"/>
        <v>40636669</v>
      </c>
      <c r="H68" s="382">
        <f t="shared" si="5"/>
        <v>150000</v>
      </c>
      <c r="I68" s="382">
        <f t="shared" si="5"/>
        <v>0</v>
      </c>
    </row>
    <row r="69" spans="1:9" ht="15" x14ac:dyDescent="0.25">
      <c r="A69" s="750" t="s">
        <v>520</v>
      </c>
      <c r="B69" s="751"/>
      <c r="C69" s="545">
        <v>5</v>
      </c>
      <c r="D69" s="545">
        <v>5</v>
      </c>
      <c r="E69" s="573">
        <v>0</v>
      </c>
      <c r="F69" s="547">
        <v>5</v>
      </c>
    </row>
    <row r="70" spans="1:9" ht="15" x14ac:dyDescent="0.25">
      <c r="A70" s="480"/>
      <c r="B70" s="544" t="s">
        <v>541</v>
      </c>
      <c r="C70" s="546">
        <v>0</v>
      </c>
      <c r="D70" s="546">
        <v>0</v>
      </c>
      <c r="E70" s="574">
        <v>0</v>
      </c>
      <c r="F70" s="548">
        <v>0</v>
      </c>
    </row>
    <row r="71" spans="1:9" ht="15" x14ac:dyDescent="0.25">
      <c r="A71" s="748" t="s">
        <v>542</v>
      </c>
      <c r="B71" s="749"/>
      <c r="C71" s="546">
        <v>2</v>
      </c>
      <c r="D71" s="546">
        <v>2</v>
      </c>
      <c r="E71" s="574">
        <v>0</v>
      </c>
      <c r="F71" s="548">
        <v>2</v>
      </c>
    </row>
    <row r="72" spans="1:9" ht="15.75" thickBot="1" x14ac:dyDescent="0.3">
      <c r="A72" s="746" t="s">
        <v>521</v>
      </c>
      <c r="B72" s="747"/>
      <c r="C72" s="613">
        <v>0</v>
      </c>
      <c r="D72" s="613">
        <v>0</v>
      </c>
      <c r="E72" s="614">
        <v>0</v>
      </c>
      <c r="F72" s="615">
        <v>0</v>
      </c>
    </row>
    <row r="73" spans="1:9" ht="15" thickBot="1" x14ac:dyDescent="0.25">
      <c r="A73" s="616"/>
      <c r="B73" s="617" t="s">
        <v>490</v>
      </c>
      <c r="C73" s="618">
        <v>7</v>
      </c>
      <c r="D73" s="618">
        <v>7</v>
      </c>
      <c r="E73" s="619">
        <v>0</v>
      </c>
      <c r="F73" s="619">
        <v>7</v>
      </c>
    </row>
  </sheetData>
  <mergeCells count="16">
    <mergeCell ref="A72:B72"/>
    <mergeCell ref="E5:F5"/>
    <mergeCell ref="A71:B71"/>
    <mergeCell ref="A1:I1"/>
    <mergeCell ref="A2:I2"/>
    <mergeCell ref="A4:B4"/>
    <mergeCell ref="H5:I5"/>
    <mergeCell ref="A5:B5"/>
    <mergeCell ref="A69:B69"/>
    <mergeCell ref="G6:I6"/>
    <mergeCell ref="A6:A7"/>
    <mergeCell ref="B6:B7"/>
    <mergeCell ref="C6:C7"/>
    <mergeCell ref="E6:E7"/>
    <mergeCell ref="F6:F7"/>
    <mergeCell ref="D6:D7"/>
  </mergeCells>
  <phoneticPr fontId="48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2"/>
    <pageSetUpPr fitToPage="1"/>
  </sheetPr>
  <dimension ref="A1:J50"/>
  <sheetViews>
    <sheetView view="pageBreakPreview" zoomScaleSheetLayoutView="100" workbookViewId="0">
      <selection activeCell="A3" sqref="A3:B3"/>
    </sheetView>
  </sheetViews>
  <sheetFormatPr defaultColWidth="9.140625" defaultRowHeight="15" x14ac:dyDescent="0.25"/>
  <cols>
    <col min="1" max="1" width="87.85546875" style="76" customWidth="1"/>
    <col min="2" max="2" width="9.28515625" style="76" bestFit="1" customWidth="1"/>
    <col min="3" max="3" width="11.85546875" style="76" customWidth="1"/>
    <col min="4" max="7" width="13.28515625" style="76" customWidth="1"/>
    <col min="8" max="8" width="10.7109375" style="76" customWidth="1"/>
    <col min="9" max="9" width="11.7109375" style="76" customWidth="1"/>
    <col min="10" max="10" width="13" style="76" customWidth="1"/>
    <col min="11" max="16384" width="9.140625" style="73"/>
  </cols>
  <sheetData>
    <row r="1" spans="1:10" ht="23.25" customHeight="1" x14ac:dyDescent="0.25">
      <c r="A1" s="756" t="s">
        <v>538</v>
      </c>
      <c r="B1" s="756"/>
      <c r="C1" s="756"/>
      <c r="D1" s="756"/>
      <c r="E1" s="756"/>
      <c r="F1" s="756"/>
      <c r="G1" s="756"/>
      <c r="H1" s="756"/>
      <c r="I1" s="756"/>
      <c r="J1" s="756"/>
    </row>
    <row r="2" spans="1:10" ht="12.75" customHeight="1" x14ac:dyDescent="0.25">
      <c r="A2" s="138"/>
      <c r="B2" s="138"/>
      <c r="C2" s="138"/>
      <c r="D2" s="165"/>
      <c r="E2" s="165"/>
      <c r="F2" s="165"/>
      <c r="G2" s="165"/>
      <c r="H2" s="138"/>
      <c r="I2" s="138"/>
      <c r="J2" s="135"/>
    </row>
    <row r="3" spans="1:10" ht="12.75" customHeight="1" x14ac:dyDescent="0.25">
      <c r="A3" s="724" t="s">
        <v>620</v>
      </c>
      <c r="B3" s="724"/>
      <c r="C3" s="138"/>
      <c r="D3" s="165"/>
      <c r="E3" s="165"/>
      <c r="F3" s="165"/>
      <c r="G3" s="165"/>
      <c r="H3" s="138"/>
      <c r="I3" s="138"/>
      <c r="J3" s="135"/>
    </row>
    <row r="4" spans="1:10" ht="15.75" thickBot="1" x14ac:dyDescent="0.3">
      <c r="A4" s="725" t="s">
        <v>572</v>
      </c>
      <c r="B4" s="725"/>
      <c r="D4" s="166"/>
      <c r="E4" s="166"/>
      <c r="F4" s="166"/>
      <c r="G4" s="166"/>
      <c r="I4" s="757" t="s">
        <v>469</v>
      </c>
      <c r="J4" s="757"/>
    </row>
    <row r="5" spans="1:10" thickBot="1" x14ac:dyDescent="0.25">
      <c r="A5" s="752" t="s">
        <v>350</v>
      </c>
      <c r="B5" s="752" t="s">
        <v>610</v>
      </c>
      <c r="C5" s="753"/>
      <c r="D5" s="753"/>
      <c r="E5" s="752" t="s">
        <v>611</v>
      </c>
      <c r="F5" s="753"/>
      <c r="G5" s="754"/>
      <c r="H5" s="753" t="s">
        <v>613</v>
      </c>
      <c r="I5" s="753"/>
      <c r="J5" s="754"/>
    </row>
    <row r="6" spans="1:10" s="74" customFormat="1" ht="29.25" thickBot="1" x14ac:dyDescent="0.25">
      <c r="A6" s="755"/>
      <c r="B6" s="675" t="s">
        <v>351</v>
      </c>
      <c r="C6" s="675" t="s">
        <v>352</v>
      </c>
      <c r="D6" s="676" t="s">
        <v>389</v>
      </c>
      <c r="E6" s="675" t="s">
        <v>351</v>
      </c>
      <c r="F6" s="675" t="s">
        <v>352</v>
      </c>
      <c r="G6" s="676" t="s">
        <v>389</v>
      </c>
      <c r="H6" s="675" t="s">
        <v>351</v>
      </c>
      <c r="I6" s="675" t="s">
        <v>352</v>
      </c>
      <c r="J6" s="676" t="s">
        <v>389</v>
      </c>
    </row>
    <row r="7" spans="1:10" thickBot="1" x14ac:dyDescent="0.25">
      <c r="A7" s="671"/>
      <c r="B7" s="673"/>
      <c r="C7" s="672" t="s">
        <v>353</v>
      </c>
      <c r="D7" s="674" t="s">
        <v>472</v>
      </c>
      <c r="E7" s="674"/>
      <c r="F7" s="674" t="s">
        <v>353</v>
      </c>
      <c r="G7" s="674" t="s">
        <v>612</v>
      </c>
      <c r="H7" s="673"/>
      <c r="I7" s="674" t="s">
        <v>353</v>
      </c>
      <c r="J7" s="674" t="s">
        <v>472</v>
      </c>
    </row>
    <row r="8" spans="1:10" x14ac:dyDescent="0.25">
      <c r="A8" s="243" t="s">
        <v>376</v>
      </c>
      <c r="B8" s="641"/>
      <c r="C8" s="679"/>
      <c r="D8" s="641"/>
      <c r="E8" s="646"/>
      <c r="F8" s="646"/>
      <c r="G8" s="646"/>
      <c r="H8" s="660"/>
      <c r="I8" s="641"/>
      <c r="J8" s="641"/>
    </row>
    <row r="9" spans="1:10" x14ac:dyDescent="0.25">
      <c r="A9" s="238" t="s">
        <v>368</v>
      </c>
      <c r="B9" s="677">
        <v>0</v>
      </c>
      <c r="C9" s="680">
        <v>0</v>
      </c>
      <c r="D9" s="636">
        <f>B9*C9</f>
        <v>0</v>
      </c>
      <c r="E9" s="697"/>
      <c r="F9" s="697"/>
      <c r="G9" s="697"/>
      <c r="H9" s="657">
        <v>0</v>
      </c>
      <c r="I9" s="636">
        <v>0</v>
      </c>
      <c r="J9" s="636">
        <f>H9*I9</f>
        <v>0</v>
      </c>
    </row>
    <row r="10" spans="1:10" ht="15.75" x14ac:dyDescent="0.25">
      <c r="A10" s="238" t="s">
        <v>373</v>
      </c>
      <c r="B10" s="677"/>
      <c r="C10" s="680"/>
      <c r="D10" s="695">
        <v>0</v>
      </c>
      <c r="E10" s="698"/>
      <c r="F10" s="698"/>
      <c r="G10" s="698"/>
      <c r="H10" s="657"/>
      <c r="I10" s="636"/>
      <c r="J10" s="651">
        <v>0</v>
      </c>
    </row>
    <row r="11" spans="1:10" x14ac:dyDescent="0.25">
      <c r="A11" s="238" t="s">
        <v>354</v>
      </c>
      <c r="B11" s="636"/>
      <c r="C11" s="680"/>
      <c r="D11" s="636">
        <v>1792130</v>
      </c>
      <c r="E11" s="697"/>
      <c r="F11" s="697"/>
      <c r="G11" s="697"/>
      <c r="H11" s="642"/>
      <c r="I11" s="636"/>
      <c r="J11" s="636">
        <v>1792130</v>
      </c>
    </row>
    <row r="12" spans="1:10" ht="15.75" x14ac:dyDescent="0.25">
      <c r="A12" s="238" t="s">
        <v>374</v>
      </c>
      <c r="B12" s="636"/>
      <c r="C12" s="680"/>
      <c r="D12" s="695">
        <v>0</v>
      </c>
      <c r="E12" s="698"/>
      <c r="F12" s="698"/>
      <c r="G12" s="698"/>
      <c r="H12" s="642"/>
      <c r="I12" s="636"/>
      <c r="J12" s="651">
        <v>0</v>
      </c>
    </row>
    <row r="13" spans="1:10" x14ac:dyDescent="0.2">
      <c r="A13" s="239" t="s">
        <v>355</v>
      </c>
      <c r="B13" s="658"/>
      <c r="C13" s="681"/>
      <c r="D13" s="638">
        <v>943290</v>
      </c>
      <c r="E13" s="644"/>
      <c r="F13" s="644"/>
      <c r="G13" s="644"/>
      <c r="H13" s="658"/>
      <c r="I13" s="637"/>
      <c r="J13" s="638">
        <v>943290</v>
      </c>
    </row>
    <row r="14" spans="1:10" x14ac:dyDescent="0.2">
      <c r="A14" s="239" t="s">
        <v>369</v>
      </c>
      <c r="B14" s="658"/>
      <c r="C14" s="681"/>
      <c r="D14" s="638">
        <v>0</v>
      </c>
      <c r="E14" s="644"/>
      <c r="F14" s="644"/>
      <c r="G14" s="644"/>
      <c r="H14" s="658"/>
      <c r="I14" s="637"/>
      <c r="J14" s="638">
        <v>0</v>
      </c>
    </row>
    <row r="15" spans="1:10" x14ac:dyDescent="0.2">
      <c r="A15" s="239" t="s">
        <v>356</v>
      </c>
      <c r="B15" s="638"/>
      <c r="C15" s="634"/>
      <c r="D15" s="638">
        <v>640000</v>
      </c>
      <c r="E15" s="644"/>
      <c r="F15" s="644"/>
      <c r="G15" s="644"/>
      <c r="H15" s="638"/>
      <c r="I15" s="638"/>
      <c r="J15" s="638">
        <v>640000</v>
      </c>
    </row>
    <row r="16" spans="1:10" x14ac:dyDescent="0.2">
      <c r="A16" s="239" t="s">
        <v>370</v>
      </c>
      <c r="B16" s="638"/>
      <c r="C16" s="634"/>
      <c r="D16" s="638">
        <v>0</v>
      </c>
      <c r="E16" s="644"/>
      <c r="F16" s="644"/>
      <c r="G16" s="644"/>
      <c r="H16" s="638"/>
      <c r="I16" s="638"/>
      <c r="J16" s="638">
        <v>0</v>
      </c>
    </row>
    <row r="17" spans="1:10" x14ac:dyDescent="0.2">
      <c r="A17" s="239" t="s">
        <v>357</v>
      </c>
      <c r="B17" s="638"/>
      <c r="C17" s="634"/>
      <c r="D17" s="638">
        <v>0</v>
      </c>
      <c r="E17" s="644"/>
      <c r="F17" s="644"/>
      <c r="G17" s="644"/>
      <c r="H17" s="638"/>
      <c r="I17" s="638"/>
      <c r="J17" s="638">
        <v>0</v>
      </c>
    </row>
    <row r="18" spans="1:10" x14ac:dyDescent="0.2">
      <c r="A18" s="239" t="s">
        <v>371</v>
      </c>
      <c r="B18" s="638"/>
      <c r="C18" s="634"/>
      <c r="D18" s="638">
        <v>0</v>
      </c>
      <c r="E18" s="644"/>
      <c r="F18" s="644"/>
      <c r="G18" s="644"/>
      <c r="H18" s="638"/>
      <c r="I18" s="638"/>
      <c r="J18" s="638">
        <v>0</v>
      </c>
    </row>
    <row r="19" spans="1:10" x14ac:dyDescent="0.2">
      <c r="A19" s="239" t="s">
        <v>358</v>
      </c>
      <c r="B19" s="638"/>
      <c r="C19" s="634"/>
      <c r="D19" s="638">
        <v>208840</v>
      </c>
      <c r="E19" s="644"/>
      <c r="F19" s="644"/>
      <c r="G19" s="644"/>
      <c r="H19" s="638"/>
      <c r="I19" s="638"/>
      <c r="J19" s="638">
        <v>208840</v>
      </c>
    </row>
    <row r="20" spans="1:10" x14ac:dyDescent="0.2">
      <c r="A20" s="239" t="s">
        <v>372</v>
      </c>
      <c r="B20" s="638"/>
      <c r="C20" s="634"/>
      <c r="D20" s="638">
        <v>0</v>
      </c>
      <c r="E20" s="644"/>
      <c r="F20" s="644"/>
      <c r="G20" s="644"/>
      <c r="H20" s="638"/>
      <c r="I20" s="638"/>
      <c r="J20" s="638">
        <v>0</v>
      </c>
    </row>
    <row r="21" spans="1:10" x14ac:dyDescent="0.2">
      <c r="A21" s="238" t="s">
        <v>359</v>
      </c>
      <c r="B21" s="639"/>
      <c r="C21" s="682"/>
      <c r="D21" s="639">
        <v>3500000</v>
      </c>
      <c r="E21" s="699"/>
      <c r="F21" s="699"/>
      <c r="G21" s="699"/>
      <c r="H21" s="638"/>
      <c r="I21" s="639"/>
      <c r="J21" s="639">
        <v>3500000</v>
      </c>
    </row>
    <row r="22" spans="1:10" ht="14.25" customHeight="1" x14ac:dyDescent="0.2">
      <c r="A22" s="238" t="s">
        <v>375</v>
      </c>
      <c r="B22" s="639"/>
      <c r="C22" s="682"/>
      <c r="D22" s="696">
        <v>2351140</v>
      </c>
      <c r="E22" s="700"/>
      <c r="F22" s="700"/>
      <c r="G22" s="700"/>
      <c r="H22" s="638"/>
      <c r="I22" s="639"/>
      <c r="J22" s="652">
        <v>2351140</v>
      </c>
    </row>
    <row r="23" spans="1:10" ht="14.25" customHeight="1" x14ac:dyDescent="0.2">
      <c r="A23" s="238" t="s">
        <v>478</v>
      </c>
      <c r="B23" s="639"/>
      <c r="C23" s="682"/>
      <c r="D23" s="639">
        <v>7650</v>
      </c>
      <c r="E23" s="699"/>
      <c r="F23" s="699"/>
      <c r="G23" s="699"/>
      <c r="H23" s="638"/>
      <c r="I23" s="639"/>
      <c r="J23" s="652">
        <v>7650</v>
      </c>
    </row>
    <row r="24" spans="1:10" ht="14.25" customHeight="1" x14ac:dyDescent="0.2">
      <c r="A24" s="238" t="s">
        <v>479</v>
      </c>
      <c r="B24" s="639"/>
      <c r="C24" s="682"/>
      <c r="D24" s="696">
        <v>0</v>
      </c>
      <c r="E24" s="700"/>
      <c r="F24" s="700"/>
      <c r="G24" s="700"/>
      <c r="H24" s="638"/>
      <c r="I24" s="639"/>
      <c r="J24" s="652">
        <v>0</v>
      </c>
    </row>
    <row r="25" spans="1:10" ht="14.25" customHeight="1" x14ac:dyDescent="0.2">
      <c r="A25" s="238" t="s">
        <v>360</v>
      </c>
      <c r="B25" s="639"/>
      <c r="C25" s="682"/>
      <c r="D25" s="639">
        <v>6141500</v>
      </c>
      <c r="E25" s="699"/>
      <c r="F25" s="699"/>
      <c r="G25" s="699"/>
      <c r="H25" s="638"/>
      <c r="I25" s="639"/>
      <c r="J25" s="639">
        <v>6141500</v>
      </c>
    </row>
    <row r="26" spans="1:10" ht="14.25" customHeight="1" x14ac:dyDescent="0.2">
      <c r="A26" s="238" t="s">
        <v>361</v>
      </c>
      <c r="B26" s="639"/>
      <c r="C26" s="682"/>
      <c r="D26" s="639">
        <v>0</v>
      </c>
      <c r="E26" s="699"/>
      <c r="F26" s="699"/>
      <c r="G26" s="699"/>
      <c r="H26" s="638"/>
      <c r="I26" s="639"/>
      <c r="J26" s="652">
        <v>0</v>
      </c>
    </row>
    <row r="27" spans="1:10" ht="14.25" customHeight="1" thickBot="1" x14ac:dyDescent="0.25">
      <c r="A27" s="443" t="s">
        <v>362</v>
      </c>
      <c r="B27" s="640"/>
      <c r="C27" s="683"/>
      <c r="D27" s="640">
        <v>1148860</v>
      </c>
      <c r="E27" s="699"/>
      <c r="F27" s="699"/>
      <c r="G27" s="699"/>
      <c r="H27" s="655"/>
      <c r="I27" s="640"/>
      <c r="J27" s="640">
        <v>1148860</v>
      </c>
    </row>
    <row r="28" spans="1:10" ht="15.75" thickBot="1" x14ac:dyDescent="0.3">
      <c r="A28" s="444" t="s">
        <v>386</v>
      </c>
      <c r="B28" s="445"/>
      <c r="C28" s="447"/>
      <c r="D28" s="445">
        <f>D11+D22+D23+D25</f>
        <v>10292420</v>
      </c>
      <c r="E28" s="701"/>
      <c r="F28" s="701"/>
      <c r="G28" s="701"/>
      <c r="H28" s="659">
        <f>H11+H22+H23+H25</f>
        <v>0</v>
      </c>
      <c r="I28" s="445">
        <f>I11+I22+I23+I25</f>
        <v>0</v>
      </c>
      <c r="J28" s="445">
        <f>J11+J22+J23+J25</f>
        <v>10292420</v>
      </c>
    </row>
    <row r="29" spans="1:10" x14ac:dyDescent="0.25">
      <c r="A29" s="243" t="s">
        <v>363</v>
      </c>
      <c r="B29" s="641"/>
      <c r="C29" s="679"/>
      <c r="D29" s="641"/>
      <c r="E29" s="697"/>
      <c r="F29" s="697"/>
      <c r="G29" s="697"/>
      <c r="H29" s="660"/>
      <c r="I29" s="641"/>
      <c r="J29" s="641"/>
    </row>
    <row r="30" spans="1:10" x14ac:dyDescent="0.25">
      <c r="A30" s="239" t="s">
        <v>377</v>
      </c>
      <c r="B30" s="661"/>
      <c r="C30" s="633"/>
      <c r="D30" s="642"/>
      <c r="E30" s="647"/>
      <c r="F30" s="647"/>
      <c r="G30" s="647"/>
      <c r="H30" s="661"/>
      <c r="I30" s="642"/>
      <c r="J30" s="642"/>
    </row>
    <row r="31" spans="1:10" x14ac:dyDescent="0.25">
      <c r="A31" s="240" t="s">
        <v>378</v>
      </c>
      <c r="B31" s="638"/>
      <c r="C31" s="633"/>
      <c r="D31" s="642"/>
      <c r="E31" s="647"/>
      <c r="F31" s="647"/>
      <c r="G31" s="647"/>
      <c r="H31" s="638"/>
      <c r="I31" s="642"/>
      <c r="J31" s="642"/>
    </row>
    <row r="32" spans="1:10" x14ac:dyDescent="0.25">
      <c r="A32" s="239" t="s">
        <v>379</v>
      </c>
      <c r="B32" s="661"/>
      <c r="C32" s="633"/>
      <c r="D32" s="642"/>
      <c r="E32" s="647"/>
      <c r="F32" s="647"/>
      <c r="G32" s="647"/>
      <c r="H32" s="661"/>
      <c r="I32" s="642"/>
      <c r="J32" s="642"/>
    </row>
    <row r="33" spans="1:10" x14ac:dyDescent="0.25">
      <c r="A33" s="241" t="s">
        <v>364</v>
      </c>
      <c r="B33" s="643"/>
      <c r="C33" s="684"/>
      <c r="D33" s="653"/>
      <c r="E33" s="647"/>
      <c r="F33" s="647"/>
      <c r="G33" s="647"/>
      <c r="H33" s="643"/>
      <c r="I33" s="643"/>
      <c r="J33" s="653"/>
    </row>
    <row r="34" spans="1:10" x14ac:dyDescent="0.25">
      <c r="A34" s="242" t="s">
        <v>380</v>
      </c>
      <c r="B34" s="644"/>
      <c r="C34" s="685"/>
      <c r="D34" s="647"/>
      <c r="E34" s="647"/>
      <c r="F34" s="647"/>
      <c r="G34" s="647"/>
      <c r="H34" s="644"/>
      <c r="I34" s="644"/>
      <c r="J34" s="647"/>
    </row>
    <row r="35" spans="1:10" ht="15.75" thickBot="1" x14ac:dyDescent="0.3">
      <c r="A35" s="446" t="s">
        <v>381</v>
      </c>
      <c r="B35" s="645"/>
      <c r="C35" s="686"/>
      <c r="D35" s="654"/>
      <c r="E35" s="647"/>
      <c r="F35" s="647"/>
      <c r="G35" s="647"/>
      <c r="H35" s="645"/>
      <c r="I35" s="645"/>
      <c r="J35" s="654"/>
    </row>
    <row r="36" spans="1:10" ht="15.75" thickBot="1" x14ac:dyDescent="0.3">
      <c r="A36" s="444" t="s">
        <v>385</v>
      </c>
      <c r="B36" s="445"/>
      <c r="C36" s="447"/>
      <c r="D36" s="445">
        <f>SUM(D30:D35)</f>
        <v>0</v>
      </c>
      <c r="E36" s="701"/>
      <c r="F36" s="701"/>
      <c r="G36" s="701"/>
      <c r="H36" s="659"/>
      <c r="I36" s="445"/>
      <c r="J36" s="445">
        <f>SUM(J30:J35)</f>
        <v>0</v>
      </c>
    </row>
    <row r="37" spans="1:10" x14ac:dyDescent="0.25">
      <c r="A37" s="243" t="s">
        <v>365</v>
      </c>
      <c r="B37" s="646"/>
      <c r="C37" s="687"/>
      <c r="D37" s="646"/>
      <c r="E37" s="697"/>
      <c r="F37" s="697"/>
      <c r="G37" s="697"/>
      <c r="H37" s="662"/>
      <c r="I37" s="646"/>
      <c r="J37" s="646"/>
    </row>
    <row r="38" spans="1:10" x14ac:dyDescent="0.25">
      <c r="A38" s="239" t="s">
        <v>366</v>
      </c>
      <c r="B38" s="647"/>
      <c r="C38" s="635"/>
      <c r="D38" s="647">
        <v>0</v>
      </c>
      <c r="E38" s="647"/>
      <c r="F38" s="647"/>
      <c r="G38" s="647"/>
      <c r="H38" s="647"/>
      <c r="I38" s="647"/>
      <c r="J38" s="647">
        <v>0</v>
      </c>
    </row>
    <row r="39" spans="1:10" x14ac:dyDescent="0.2">
      <c r="A39" s="239" t="s">
        <v>382</v>
      </c>
      <c r="B39" s="663">
        <v>2</v>
      </c>
      <c r="C39" s="688">
        <v>55360</v>
      </c>
      <c r="D39" s="655">
        <f>B39*C39</f>
        <v>110720</v>
      </c>
      <c r="E39" s="644"/>
      <c r="F39" s="644"/>
      <c r="G39" s="644"/>
      <c r="H39" s="663">
        <v>2</v>
      </c>
      <c r="I39" s="648">
        <v>55360</v>
      </c>
      <c r="J39" s="655">
        <f>H39*I39</f>
        <v>110720</v>
      </c>
    </row>
    <row r="40" spans="1:10" x14ac:dyDescent="0.2">
      <c r="A40" s="167" t="s">
        <v>477</v>
      </c>
      <c r="B40" s="664">
        <v>1</v>
      </c>
      <c r="C40" s="685">
        <v>3100000</v>
      </c>
      <c r="D40" s="655">
        <f>B40*C40</f>
        <v>3100000</v>
      </c>
      <c r="E40" s="644"/>
      <c r="F40" s="644"/>
      <c r="G40" s="644"/>
      <c r="H40" s="664">
        <v>1</v>
      </c>
      <c r="I40" s="649">
        <v>3100000</v>
      </c>
      <c r="J40" s="655">
        <f>H40*I40</f>
        <v>3100000</v>
      </c>
    </row>
    <row r="41" spans="1:10" x14ac:dyDescent="0.25">
      <c r="A41" s="242" t="s">
        <v>383</v>
      </c>
      <c r="B41" s="665"/>
      <c r="C41" s="689"/>
      <c r="D41" s="655"/>
      <c r="E41" s="644"/>
      <c r="F41" s="644"/>
      <c r="G41" s="644"/>
      <c r="H41" s="665"/>
      <c r="I41" s="650"/>
      <c r="J41" s="655"/>
    </row>
    <row r="42" spans="1:10" ht="15.75" thickBot="1" x14ac:dyDescent="0.3">
      <c r="A42" s="446" t="s">
        <v>384</v>
      </c>
      <c r="B42" s="665"/>
      <c r="C42" s="689"/>
      <c r="D42" s="645"/>
      <c r="E42" s="645"/>
      <c r="F42" s="645"/>
      <c r="G42" s="645"/>
      <c r="H42" s="665"/>
      <c r="I42" s="650"/>
      <c r="J42" s="645"/>
    </row>
    <row r="43" spans="1:10" ht="15.75" thickBot="1" x14ac:dyDescent="0.3">
      <c r="A43" s="444" t="s">
        <v>387</v>
      </c>
      <c r="B43" s="678"/>
      <c r="C43" s="690"/>
      <c r="D43" s="656">
        <f>SUM(D38:D42)</f>
        <v>3210720</v>
      </c>
      <c r="E43" s="702"/>
      <c r="F43" s="702"/>
      <c r="G43" s="702"/>
      <c r="H43" s="666"/>
      <c r="I43" s="448"/>
      <c r="J43" s="656">
        <f>SUM(J38:J42)</f>
        <v>3210720</v>
      </c>
    </row>
    <row r="44" spans="1:10" s="75" customFormat="1" ht="15.75" thickBot="1" x14ac:dyDescent="0.3">
      <c r="A44" s="444" t="s">
        <v>388</v>
      </c>
      <c r="B44" s="445"/>
      <c r="C44" s="690"/>
      <c r="D44" s="656">
        <v>1800000</v>
      </c>
      <c r="E44" s="703"/>
      <c r="F44" s="703"/>
      <c r="G44" s="703"/>
      <c r="H44" s="659"/>
      <c r="I44" s="448"/>
      <c r="J44" s="656">
        <v>1800000</v>
      </c>
    </row>
    <row r="45" spans="1:10" ht="25.5" customHeight="1" x14ac:dyDescent="0.25">
      <c r="A45" s="620" t="s">
        <v>367</v>
      </c>
      <c r="B45" s="623"/>
      <c r="C45" s="691"/>
      <c r="D45" s="626">
        <f>D28+D36+D43+D44</f>
        <v>15303140</v>
      </c>
      <c r="E45" s="704"/>
      <c r="F45" s="704"/>
      <c r="G45" s="704"/>
      <c r="H45" s="667"/>
      <c r="I45" s="621"/>
      <c r="J45" s="626">
        <f>J28+J36+J43+J44</f>
        <v>15303140</v>
      </c>
    </row>
    <row r="46" spans="1:10" ht="25.5" customHeight="1" x14ac:dyDescent="0.25">
      <c r="A46" s="622" t="s">
        <v>614</v>
      </c>
      <c r="B46" s="624"/>
      <c r="C46" s="692"/>
      <c r="D46" s="627">
        <v>0</v>
      </c>
      <c r="E46" s="627"/>
      <c r="F46" s="627"/>
      <c r="G46" s="627">
        <v>20000</v>
      </c>
      <c r="H46" s="668"/>
      <c r="I46" s="625"/>
      <c r="J46" s="627">
        <v>20000</v>
      </c>
    </row>
    <row r="47" spans="1:10" ht="25.5" customHeight="1" x14ac:dyDescent="0.25">
      <c r="A47" s="622" t="s">
        <v>615</v>
      </c>
      <c r="B47" s="624"/>
      <c r="C47" s="692"/>
      <c r="D47" s="627">
        <v>0</v>
      </c>
      <c r="E47" s="627"/>
      <c r="F47" s="627"/>
      <c r="G47" s="627">
        <v>1150000</v>
      </c>
      <c r="H47" s="668"/>
      <c r="I47" s="625"/>
      <c r="J47" s="627">
        <v>1150000</v>
      </c>
    </row>
    <row r="48" spans="1:10" ht="25.5" customHeight="1" x14ac:dyDescent="0.25">
      <c r="A48" s="622" t="s">
        <v>616</v>
      </c>
      <c r="B48" s="624"/>
      <c r="C48" s="692"/>
      <c r="D48" s="627">
        <v>0</v>
      </c>
      <c r="E48" s="627"/>
      <c r="F48" s="627"/>
      <c r="G48" s="627">
        <v>86360</v>
      </c>
      <c r="H48" s="668"/>
      <c r="I48" s="625"/>
      <c r="J48" s="627">
        <v>86360</v>
      </c>
    </row>
    <row r="49" spans="1:10" ht="25.5" customHeight="1" thickBot="1" x14ac:dyDescent="0.3">
      <c r="A49" s="628" t="s">
        <v>489</v>
      </c>
      <c r="B49" s="629"/>
      <c r="C49" s="693"/>
      <c r="D49" s="631">
        <v>0</v>
      </c>
      <c r="E49" s="631"/>
      <c r="F49" s="631"/>
      <c r="G49" s="631"/>
      <c r="H49" s="669"/>
      <c r="I49" s="630"/>
      <c r="J49" s="631">
        <v>0</v>
      </c>
    </row>
    <row r="50" spans="1:10" ht="19.5" thickBot="1" x14ac:dyDescent="0.35">
      <c r="A50" s="471" t="s">
        <v>490</v>
      </c>
      <c r="B50" s="472"/>
      <c r="C50" s="694"/>
      <c r="D50" s="632">
        <f>SUM(D45:D49)</f>
        <v>15303140</v>
      </c>
      <c r="E50" s="632">
        <f t="shared" ref="E50:G50" si="0">SUM(E45:E49)</f>
        <v>0</v>
      </c>
      <c r="F50" s="632">
        <f t="shared" si="0"/>
        <v>0</v>
      </c>
      <c r="G50" s="632">
        <f t="shared" si="0"/>
        <v>1256360</v>
      </c>
      <c r="H50" s="670"/>
      <c r="I50" s="632"/>
      <c r="J50" s="632">
        <f>SUM(J45:J49)</f>
        <v>16559500</v>
      </c>
    </row>
  </sheetData>
  <mergeCells count="8">
    <mergeCell ref="E5:G5"/>
    <mergeCell ref="A5:A6"/>
    <mergeCell ref="B5:D5"/>
    <mergeCell ref="H5:J5"/>
    <mergeCell ref="A1:J1"/>
    <mergeCell ref="I4:J4"/>
    <mergeCell ref="A3:B3"/>
    <mergeCell ref="A4:B4"/>
  </mergeCells>
  <phoneticPr fontId="82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9"/>
    <pageSetUpPr fitToPage="1"/>
  </sheetPr>
  <dimension ref="A1:K32"/>
  <sheetViews>
    <sheetView zoomScale="110" zoomScaleNormal="110" zoomScaleSheetLayoutView="100" workbookViewId="0">
      <selection activeCell="A3" sqref="A3:B3"/>
    </sheetView>
  </sheetViews>
  <sheetFormatPr defaultColWidth="8" defaultRowHeight="12.75" x14ac:dyDescent="0.2"/>
  <cols>
    <col min="1" max="1" width="5.85546875" style="7" customWidth="1"/>
    <col min="2" max="2" width="47.28515625" style="10" customWidth="1"/>
    <col min="3" max="6" width="14" style="7" customWidth="1"/>
    <col min="7" max="7" width="47.28515625" style="7" customWidth="1"/>
    <col min="8" max="11" width="14" style="7" customWidth="1"/>
    <col min="12" max="16384" width="8" style="7"/>
  </cols>
  <sheetData>
    <row r="1" spans="1:11" ht="39.75" customHeight="1" x14ac:dyDescent="0.2">
      <c r="B1" s="8" t="s">
        <v>195</v>
      </c>
      <c r="C1" s="9"/>
      <c r="D1" s="9"/>
      <c r="E1" s="9"/>
      <c r="F1" s="9"/>
      <c r="G1" s="9"/>
      <c r="H1" s="9"/>
      <c r="I1" s="9"/>
      <c r="J1" s="9"/>
      <c r="K1" s="9"/>
    </row>
    <row r="2" spans="1:11" ht="19.5" customHeight="1" x14ac:dyDescent="0.2">
      <c r="B2" s="8"/>
      <c r="C2" s="9"/>
      <c r="D2" s="9"/>
      <c r="E2" s="9"/>
      <c r="F2" s="9"/>
      <c r="G2" s="9"/>
      <c r="H2" s="168"/>
      <c r="I2" s="168"/>
      <c r="J2" s="168"/>
      <c r="K2" s="168"/>
    </row>
    <row r="3" spans="1:11" ht="19.5" customHeight="1" x14ac:dyDescent="0.25">
      <c r="A3" s="724" t="s">
        <v>621</v>
      </c>
      <c r="B3" s="724"/>
      <c r="C3" s="9"/>
      <c r="D3" s="9"/>
      <c r="E3" s="9"/>
      <c r="F3" s="9"/>
      <c r="G3" s="9"/>
      <c r="H3" s="168"/>
      <c r="I3" s="168"/>
      <c r="J3" s="168"/>
      <c r="K3" s="168"/>
    </row>
    <row r="4" spans="1:11" ht="15.75" thickBot="1" x14ac:dyDescent="0.3">
      <c r="A4" s="725" t="s">
        <v>573</v>
      </c>
      <c r="B4" s="725"/>
      <c r="H4" s="467"/>
      <c r="I4" s="467"/>
      <c r="J4" s="467"/>
      <c r="K4" s="467" t="s">
        <v>469</v>
      </c>
    </row>
    <row r="5" spans="1:11" ht="18" customHeight="1" thickBot="1" x14ac:dyDescent="0.25">
      <c r="A5" s="758" t="s">
        <v>196</v>
      </c>
      <c r="B5" s="11" t="s">
        <v>104</v>
      </c>
      <c r="C5" s="12"/>
      <c r="D5" s="525"/>
      <c r="E5" s="525"/>
      <c r="F5" s="525"/>
      <c r="G5" s="11" t="s">
        <v>105</v>
      </c>
      <c r="H5" s="13"/>
      <c r="I5" s="13"/>
      <c r="J5" s="13"/>
      <c r="K5" s="13"/>
    </row>
    <row r="6" spans="1:11" s="14" customFormat="1" ht="35.25" customHeight="1" thickBot="1" x14ac:dyDescent="0.25">
      <c r="A6" s="759"/>
      <c r="B6" s="244" t="s">
        <v>197</v>
      </c>
      <c r="C6" s="256" t="s">
        <v>589</v>
      </c>
      <c r="D6" s="280" t="s">
        <v>588</v>
      </c>
      <c r="E6" s="256" t="s">
        <v>604</v>
      </c>
      <c r="F6" s="280" t="s">
        <v>602</v>
      </c>
      <c r="G6" s="256" t="s">
        <v>197</v>
      </c>
      <c r="H6" s="256" t="s">
        <v>589</v>
      </c>
      <c r="I6" s="280" t="s">
        <v>588</v>
      </c>
      <c r="J6" s="256" t="s">
        <v>604</v>
      </c>
      <c r="K6" s="280" t="s">
        <v>602</v>
      </c>
    </row>
    <row r="7" spans="1:11" s="16" customFormat="1" ht="12" customHeight="1" thickBot="1" x14ac:dyDescent="0.25">
      <c r="A7" s="15" t="s">
        <v>99</v>
      </c>
      <c r="B7" s="245" t="s">
        <v>100</v>
      </c>
      <c r="C7" s="15" t="s">
        <v>101</v>
      </c>
      <c r="D7" s="15" t="s">
        <v>102</v>
      </c>
      <c r="E7" s="15" t="s">
        <v>103</v>
      </c>
      <c r="F7" s="15" t="s">
        <v>417</v>
      </c>
      <c r="G7" s="15" t="s">
        <v>434</v>
      </c>
      <c r="H7" s="266" t="s">
        <v>546</v>
      </c>
      <c r="I7" s="266" t="s">
        <v>590</v>
      </c>
      <c r="J7" s="266" t="s">
        <v>603</v>
      </c>
      <c r="K7" s="266" t="s">
        <v>605</v>
      </c>
    </row>
    <row r="8" spans="1:11" ht="12.95" customHeight="1" x14ac:dyDescent="0.2">
      <c r="A8" s="17" t="s">
        <v>106</v>
      </c>
      <c r="B8" s="246" t="s">
        <v>198</v>
      </c>
      <c r="C8" s="257">
        <v>15303140</v>
      </c>
      <c r="D8" s="257">
        <v>15303140</v>
      </c>
      <c r="E8" s="257">
        <v>1256360</v>
      </c>
      <c r="F8" s="257">
        <v>16559500</v>
      </c>
      <c r="G8" s="473" t="s">
        <v>56</v>
      </c>
      <c r="H8" s="267">
        <v>13851000</v>
      </c>
      <c r="I8" s="267">
        <v>13851000</v>
      </c>
      <c r="J8" s="267">
        <v>465000</v>
      </c>
      <c r="K8" s="267">
        <v>14316000</v>
      </c>
    </row>
    <row r="9" spans="1:11" ht="12.95" customHeight="1" x14ac:dyDescent="0.2">
      <c r="A9" s="18" t="s">
        <v>107</v>
      </c>
      <c r="B9" s="247" t="s">
        <v>199</v>
      </c>
      <c r="C9" s="258">
        <v>0</v>
      </c>
      <c r="D9" s="258"/>
      <c r="E9" s="258">
        <v>1018300</v>
      </c>
      <c r="F9" s="258">
        <v>1018300</v>
      </c>
      <c r="G9" s="274" t="s">
        <v>200</v>
      </c>
      <c r="H9" s="268">
        <v>2540000</v>
      </c>
      <c r="I9" s="268">
        <v>2540000</v>
      </c>
      <c r="J9" s="268">
        <v>70000</v>
      </c>
      <c r="K9" s="268">
        <v>2610000</v>
      </c>
    </row>
    <row r="10" spans="1:11" ht="12.95" customHeight="1" x14ac:dyDescent="0.2">
      <c r="A10" s="18" t="s">
        <v>108</v>
      </c>
      <c r="B10" s="247" t="s">
        <v>201</v>
      </c>
      <c r="C10" s="258">
        <v>0</v>
      </c>
      <c r="D10" s="258"/>
      <c r="E10" s="258"/>
      <c r="F10" s="258"/>
      <c r="G10" s="274" t="s">
        <v>202</v>
      </c>
      <c r="H10" s="268">
        <v>12618948</v>
      </c>
      <c r="I10" s="268">
        <v>12618948</v>
      </c>
      <c r="J10" s="268">
        <v>830660</v>
      </c>
      <c r="K10" s="268">
        <v>13449608</v>
      </c>
    </row>
    <row r="11" spans="1:11" ht="12.95" customHeight="1" x14ac:dyDescent="0.2">
      <c r="A11" s="18" t="s">
        <v>109</v>
      </c>
      <c r="B11" s="247" t="s">
        <v>17</v>
      </c>
      <c r="C11" s="258">
        <v>11081000</v>
      </c>
      <c r="D11" s="258">
        <v>11081000</v>
      </c>
      <c r="E11" s="258"/>
      <c r="F11" s="258">
        <v>11081000</v>
      </c>
      <c r="G11" s="274" t="s">
        <v>87</v>
      </c>
      <c r="H11" s="268">
        <v>840000</v>
      </c>
      <c r="I11" s="268">
        <v>840000</v>
      </c>
      <c r="J11" s="268">
        <v>39000</v>
      </c>
      <c r="K11" s="268">
        <v>879000</v>
      </c>
    </row>
    <row r="12" spans="1:11" ht="12.95" customHeight="1" x14ac:dyDescent="0.2">
      <c r="A12" s="18" t="s">
        <v>110</v>
      </c>
      <c r="B12" s="19" t="s">
        <v>30</v>
      </c>
      <c r="C12" s="258">
        <v>3637000</v>
      </c>
      <c r="D12" s="258">
        <v>4027000</v>
      </c>
      <c r="E12" s="258">
        <v>500000</v>
      </c>
      <c r="F12" s="258">
        <v>4527000</v>
      </c>
      <c r="G12" s="274" t="s">
        <v>118</v>
      </c>
      <c r="H12" s="268">
        <v>1520000</v>
      </c>
      <c r="I12" s="268">
        <v>1651000</v>
      </c>
      <c r="J12" s="268">
        <v>0</v>
      </c>
      <c r="K12" s="268">
        <v>1651000</v>
      </c>
    </row>
    <row r="13" spans="1:11" ht="12.95" customHeight="1" x14ac:dyDescent="0.2">
      <c r="A13" s="18" t="s">
        <v>111</v>
      </c>
      <c r="B13" s="247" t="s">
        <v>46</v>
      </c>
      <c r="C13" s="258"/>
      <c r="D13" s="258"/>
      <c r="E13" s="258"/>
      <c r="F13" s="258"/>
      <c r="G13" s="274" t="s">
        <v>203</v>
      </c>
      <c r="H13" s="268">
        <v>0</v>
      </c>
      <c r="I13" s="268"/>
      <c r="J13" s="268">
        <v>0</v>
      </c>
      <c r="K13" s="268">
        <v>0</v>
      </c>
    </row>
    <row r="14" spans="1:11" ht="12.95" customHeight="1" x14ac:dyDescent="0.2">
      <c r="A14" s="18" t="s">
        <v>112</v>
      </c>
      <c r="B14" s="247" t="s">
        <v>204</v>
      </c>
      <c r="C14" s="258"/>
      <c r="D14" s="258"/>
      <c r="E14" s="258"/>
      <c r="F14" s="258"/>
      <c r="G14" s="275"/>
      <c r="H14" s="268"/>
      <c r="I14" s="268"/>
      <c r="J14" s="268"/>
      <c r="K14" s="268"/>
    </row>
    <row r="15" spans="1:11" ht="12.95" customHeight="1" thickBot="1" x14ac:dyDescent="0.25">
      <c r="A15" s="18" t="s">
        <v>113</v>
      </c>
      <c r="B15" s="248"/>
      <c r="C15" s="258"/>
      <c r="D15" s="258"/>
      <c r="E15" s="258"/>
      <c r="F15" s="258"/>
      <c r="G15" s="275"/>
      <c r="H15" s="268"/>
      <c r="I15" s="268"/>
      <c r="J15" s="268"/>
      <c r="K15" s="268"/>
    </row>
    <row r="16" spans="1:11" ht="15.95" customHeight="1" thickBot="1" x14ac:dyDescent="0.25">
      <c r="A16" s="18" t="s">
        <v>114</v>
      </c>
      <c r="B16" s="249" t="s">
        <v>209</v>
      </c>
      <c r="C16" s="259">
        <f>SUM(C8:C15)</f>
        <v>30021140</v>
      </c>
      <c r="D16" s="259">
        <f>SUM(D8:D15)</f>
        <v>30411140</v>
      </c>
      <c r="E16" s="259">
        <f t="shared" ref="E16:F16" si="0">SUM(E8:E15)</f>
        <v>2774660</v>
      </c>
      <c r="F16" s="259">
        <f t="shared" si="0"/>
        <v>33185800</v>
      </c>
      <c r="G16" s="276" t="s">
        <v>210</v>
      </c>
      <c r="H16" s="269">
        <f>SUM(H8:H15)</f>
        <v>31369948</v>
      </c>
      <c r="I16" s="269">
        <f>SUM(I8:I15)</f>
        <v>31500948</v>
      </c>
      <c r="J16" s="269">
        <f t="shared" ref="J16:K16" si="1">SUM(J8:J15)</f>
        <v>1404660</v>
      </c>
      <c r="K16" s="269">
        <f t="shared" si="1"/>
        <v>32905608</v>
      </c>
    </row>
    <row r="17" spans="1:11" ht="12.95" customHeight="1" x14ac:dyDescent="0.2">
      <c r="A17" s="18" t="s">
        <v>205</v>
      </c>
      <c r="B17" s="250" t="s">
        <v>212</v>
      </c>
      <c r="C17" s="260">
        <f>+C18+C19+C20+C21</f>
        <v>7600869</v>
      </c>
      <c r="D17" s="260">
        <f>+D18+D19+D20+D21</f>
        <v>7600869</v>
      </c>
      <c r="E17" s="260">
        <f t="shared" ref="E17:F17" si="2">+E18+E19+E20+E21</f>
        <v>0</v>
      </c>
      <c r="F17" s="260">
        <f t="shared" si="2"/>
        <v>7600869</v>
      </c>
      <c r="G17" s="277" t="s">
        <v>213</v>
      </c>
      <c r="H17" s="270"/>
      <c r="I17" s="270"/>
      <c r="J17" s="270"/>
      <c r="K17" s="270"/>
    </row>
    <row r="18" spans="1:11" ht="12.95" customHeight="1" x14ac:dyDescent="0.2">
      <c r="A18" s="18" t="s">
        <v>206</v>
      </c>
      <c r="B18" s="251" t="s">
        <v>215</v>
      </c>
      <c r="C18" s="261">
        <v>7600869</v>
      </c>
      <c r="D18" s="261">
        <v>7600869</v>
      </c>
      <c r="E18" s="261"/>
      <c r="F18" s="261">
        <v>7600869</v>
      </c>
      <c r="G18" s="277" t="s">
        <v>216</v>
      </c>
      <c r="H18" s="271"/>
      <c r="I18" s="271"/>
      <c r="J18" s="271"/>
      <c r="K18" s="271"/>
    </row>
    <row r="19" spans="1:11" ht="12.95" customHeight="1" x14ac:dyDescent="0.2">
      <c r="A19" s="18" t="s">
        <v>207</v>
      </c>
      <c r="B19" s="251" t="s">
        <v>218</v>
      </c>
      <c r="C19" s="261"/>
      <c r="D19" s="261"/>
      <c r="E19" s="261"/>
      <c r="F19" s="261"/>
      <c r="G19" s="277" t="s">
        <v>219</v>
      </c>
      <c r="H19" s="271"/>
      <c r="I19" s="271"/>
      <c r="J19" s="271"/>
      <c r="K19" s="271"/>
    </row>
    <row r="20" spans="1:11" ht="12.95" customHeight="1" x14ac:dyDescent="0.2">
      <c r="A20" s="18" t="s">
        <v>208</v>
      </c>
      <c r="B20" s="251" t="s">
        <v>221</v>
      </c>
      <c r="C20" s="261"/>
      <c r="D20" s="261"/>
      <c r="E20" s="261"/>
      <c r="F20" s="261"/>
      <c r="G20" s="277" t="s">
        <v>222</v>
      </c>
      <c r="H20" s="271"/>
      <c r="I20" s="271"/>
      <c r="J20" s="271"/>
      <c r="K20" s="271"/>
    </row>
    <row r="21" spans="1:11" ht="12.95" customHeight="1" x14ac:dyDescent="0.2">
      <c r="A21" s="18" t="s">
        <v>211</v>
      </c>
      <c r="B21" s="251" t="s">
        <v>224</v>
      </c>
      <c r="C21" s="261"/>
      <c r="D21" s="263"/>
      <c r="E21" s="263"/>
      <c r="F21" s="263"/>
      <c r="G21" s="278" t="s">
        <v>225</v>
      </c>
      <c r="H21" s="271"/>
      <c r="I21" s="271"/>
      <c r="J21" s="271"/>
      <c r="K21" s="271"/>
    </row>
    <row r="22" spans="1:11" ht="12.95" customHeight="1" x14ac:dyDescent="0.2">
      <c r="A22" s="18" t="s">
        <v>214</v>
      </c>
      <c r="B22" s="251" t="s">
        <v>227</v>
      </c>
      <c r="C22" s="262">
        <f>+C23+C24</f>
        <v>0</v>
      </c>
      <c r="D22" s="262"/>
      <c r="E22" s="262"/>
      <c r="F22" s="262"/>
      <c r="G22" s="277" t="s">
        <v>228</v>
      </c>
      <c r="H22" s="271"/>
      <c r="I22" s="271"/>
      <c r="J22" s="271"/>
      <c r="K22" s="271"/>
    </row>
    <row r="23" spans="1:11" ht="12.95" customHeight="1" x14ac:dyDescent="0.2">
      <c r="A23" s="18" t="s">
        <v>217</v>
      </c>
      <c r="B23" s="252" t="s">
        <v>230</v>
      </c>
      <c r="C23" s="263"/>
      <c r="D23" s="263"/>
      <c r="E23" s="263"/>
      <c r="F23" s="263"/>
      <c r="G23" s="273" t="s">
        <v>231</v>
      </c>
      <c r="H23" s="270"/>
      <c r="I23" s="270"/>
      <c r="J23" s="270"/>
      <c r="K23" s="270"/>
    </row>
    <row r="24" spans="1:11" ht="12.95" customHeight="1" x14ac:dyDescent="0.2">
      <c r="A24" s="18" t="s">
        <v>220</v>
      </c>
      <c r="B24" s="253" t="s">
        <v>233</v>
      </c>
      <c r="C24" s="261"/>
      <c r="D24" s="261"/>
      <c r="E24" s="261"/>
      <c r="F24" s="261"/>
      <c r="G24" s="274" t="s">
        <v>234</v>
      </c>
      <c r="H24" s="271"/>
      <c r="I24" s="271"/>
      <c r="J24" s="271"/>
      <c r="K24" s="271"/>
    </row>
    <row r="25" spans="1:11" ht="12.95" customHeight="1" x14ac:dyDescent="0.2">
      <c r="A25" s="18" t="s">
        <v>223</v>
      </c>
      <c r="B25" s="253" t="s">
        <v>236</v>
      </c>
      <c r="C25" s="261"/>
      <c r="D25" s="261"/>
      <c r="E25" s="261"/>
      <c r="F25" s="261"/>
      <c r="G25" s="274" t="s">
        <v>237</v>
      </c>
      <c r="H25" s="271"/>
      <c r="I25" s="271"/>
      <c r="J25" s="271"/>
      <c r="K25" s="271"/>
    </row>
    <row r="26" spans="1:11" ht="12.95" customHeight="1" x14ac:dyDescent="0.2">
      <c r="A26" s="18" t="s">
        <v>226</v>
      </c>
      <c r="B26" s="253" t="s">
        <v>239</v>
      </c>
      <c r="C26" s="261"/>
      <c r="D26" s="261"/>
      <c r="E26" s="261"/>
      <c r="F26" s="261"/>
      <c r="G26" s="274" t="s">
        <v>305</v>
      </c>
      <c r="H26" s="271">
        <v>612126</v>
      </c>
      <c r="I26" s="271">
        <v>612126</v>
      </c>
      <c r="J26" s="271">
        <v>0</v>
      </c>
      <c r="K26" s="271">
        <v>612126</v>
      </c>
    </row>
    <row r="27" spans="1:11" ht="12.95" customHeight="1" thickBot="1" x14ac:dyDescent="0.25">
      <c r="A27" s="18" t="s">
        <v>229</v>
      </c>
      <c r="B27" s="253" t="s">
        <v>239</v>
      </c>
      <c r="C27" s="261"/>
      <c r="D27" s="540"/>
      <c r="E27" s="540"/>
      <c r="F27" s="540"/>
      <c r="G27" s="279" t="s">
        <v>183</v>
      </c>
      <c r="H27" s="272"/>
      <c r="I27" s="272"/>
      <c r="J27" s="272"/>
      <c r="K27" s="272"/>
    </row>
    <row r="28" spans="1:11" ht="15.95" customHeight="1" thickBot="1" x14ac:dyDescent="0.25">
      <c r="A28" s="18" t="s">
        <v>232</v>
      </c>
      <c r="B28" s="254" t="s">
        <v>241</v>
      </c>
      <c r="C28" s="264">
        <f>+C17+C22+C25+C27</f>
        <v>7600869</v>
      </c>
      <c r="D28" s="264">
        <f>+D17+D22+D25+D27</f>
        <v>7600869</v>
      </c>
      <c r="E28" s="264">
        <f t="shared" ref="E28:F28" si="3">+E17+E22+E25+E27</f>
        <v>0</v>
      </c>
      <c r="F28" s="264">
        <f t="shared" si="3"/>
        <v>7600869</v>
      </c>
      <c r="G28" s="276" t="s">
        <v>242</v>
      </c>
      <c r="H28" s="269">
        <f>SUM(H17:H27)</f>
        <v>612126</v>
      </c>
      <c r="I28" s="269">
        <f>SUM(I17:I27)</f>
        <v>612126</v>
      </c>
      <c r="J28" s="269">
        <f t="shared" ref="J28:K28" si="4">SUM(J17:J27)</f>
        <v>0</v>
      </c>
      <c r="K28" s="269">
        <f t="shared" si="4"/>
        <v>612126</v>
      </c>
    </row>
    <row r="29" spans="1:11" ht="13.5" thickBot="1" x14ac:dyDescent="0.25">
      <c r="A29" s="18" t="s">
        <v>235</v>
      </c>
      <c r="B29" s="255" t="s">
        <v>244</v>
      </c>
      <c r="C29" s="265">
        <f>+C16+C28</f>
        <v>37622009</v>
      </c>
      <c r="D29" s="265">
        <f>+D16+D28</f>
        <v>38012009</v>
      </c>
      <c r="E29" s="265">
        <f t="shared" ref="E29:F29" si="5">+E16+E28</f>
        <v>2774660</v>
      </c>
      <c r="F29" s="265">
        <f t="shared" si="5"/>
        <v>40786669</v>
      </c>
      <c r="G29" s="20" t="s">
        <v>245</v>
      </c>
      <c r="H29" s="21">
        <f>+H16+H28</f>
        <v>31982074</v>
      </c>
      <c r="I29" s="21">
        <f>+I16+I28</f>
        <v>32113074</v>
      </c>
      <c r="J29" s="21">
        <f t="shared" ref="J29:K29" si="6">+J16+J28</f>
        <v>1404660</v>
      </c>
      <c r="K29" s="21">
        <f t="shared" si="6"/>
        <v>33517734</v>
      </c>
    </row>
    <row r="30" spans="1:11" ht="13.5" thickBot="1" x14ac:dyDescent="0.25">
      <c r="A30" s="18" t="s">
        <v>238</v>
      </c>
      <c r="B30" s="255" t="s">
        <v>247</v>
      </c>
      <c r="C30" s="265">
        <f>IF(C16-H16&lt;0,H16-C16,"-")</f>
        <v>1348808</v>
      </c>
      <c r="D30" s="265">
        <f>IF(D16-I16&lt;0,I16-D16,"-")</f>
        <v>1089808</v>
      </c>
      <c r="E30" s="265" t="str">
        <f>IF(E16-J16&lt;0,J16-E16,"-")</f>
        <v>-</v>
      </c>
      <c r="F30" s="265" t="str">
        <f>IF(F16-K16&lt;0,K16-F16,"-")</f>
        <v>-</v>
      </c>
      <c r="G30" s="20" t="s">
        <v>248</v>
      </c>
      <c r="H30" s="21" t="str">
        <f>IF(C16-H16&gt;0,C16-H16,"-")</f>
        <v>-</v>
      </c>
      <c r="I30" s="21" t="str">
        <f>IF(D16-I16&gt;0,D16-I16,"-")</f>
        <v>-</v>
      </c>
      <c r="J30" s="21">
        <f>IF(E16-J16&gt;0,E16-J16,"-")</f>
        <v>1370000</v>
      </c>
      <c r="K30" s="21">
        <f>IF(F16-K16&gt;0,F16-K16,"-")</f>
        <v>280192</v>
      </c>
    </row>
    <row r="31" spans="1:11" ht="13.5" thickBot="1" x14ac:dyDescent="0.25">
      <c r="A31" s="281" t="s">
        <v>240</v>
      </c>
      <c r="B31" s="255" t="s">
        <v>250</v>
      </c>
      <c r="C31" s="265" t="str">
        <f>IF(C16+C28-H29&lt;0,H29-(C16+C28),"-")</f>
        <v>-</v>
      </c>
      <c r="D31" s="265" t="str">
        <f>IF(D16+D28-I29&lt;0,I29-(D16+D28),"-")</f>
        <v>-</v>
      </c>
      <c r="E31" s="265" t="str">
        <f>IF(E16+E28-J29&lt;0,J29-(E16+E28),"-")</f>
        <v>-</v>
      </c>
      <c r="F31" s="265" t="str">
        <f>IF(F16+F28-K29&lt;0,K29-(F16+F28),"-")</f>
        <v>-</v>
      </c>
      <c r="G31" s="20" t="s">
        <v>251</v>
      </c>
      <c r="H31" s="21">
        <f>IF(C16+C28-H29&gt;0,C16+C28-H29,"-")</f>
        <v>5639935</v>
      </c>
      <c r="I31" s="21">
        <f>IF(D16+D28-I29&gt;0,D16+D28-I29,"-")</f>
        <v>5898935</v>
      </c>
      <c r="J31" s="21">
        <f>IF(E16+E28-J29&gt;0,E16+E28-J29,"-")</f>
        <v>1370000</v>
      </c>
      <c r="K31" s="21">
        <f>IF(F16+F28-K29&gt;0,F16+F28-K29,"-")</f>
        <v>7268935</v>
      </c>
    </row>
    <row r="32" spans="1:11" ht="18.75" x14ac:dyDescent="0.2">
      <c r="B32" s="760"/>
      <c r="C32" s="760"/>
      <c r="D32" s="760"/>
      <c r="E32" s="760"/>
      <c r="F32" s="760"/>
      <c r="G32" s="760"/>
    </row>
  </sheetData>
  <mergeCells count="4">
    <mergeCell ref="A5:A6"/>
    <mergeCell ref="B32:G32"/>
    <mergeCell ref="A3:B3"/>
    <mergeCell ref="A4:B4"/>
  </mergeCells>
  <phoneticPr fontId="2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6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9"/>
    <pageSetUpPr fitToPage="1"/>
  </sheetPr>
  <dimension ref="A1:K31"/>
  <sheetViews>
    <sheetView zoomScale="110" zoomScaleNormal="110" zoomScaleSheetLayoutView="115" workbookViewId="0">
      <selection activeCell="A3" sqref="A3:B3"/>
    </sheetView>
  </sheetViews>
  <sheetFormatPr defaultColWidth="8" defaultRowHeight="12.75" x14ac:dyDescent="0.2"/>
  <cols>
    <col min="1" max="1" width="5.85546875" style="7" customWidth="1"/>
    <col min="2" max="2" width="47.28515625" style="10" customWidth="1"/>
    <col min="3" max="6" width="14" style="7" customWidth="1"/>
    <col min="7" max="7" width="47.28515625" style="7" customWidth="1"/>
    <col min="8" max="11" width="14" style="7" customWidth="1"/>
    <col min="12" max="16384" width="8" style="7"/>
  </cols>
  <sheetData>
    <row r="1" spans="1:11" ht="31.5" x14ac:dyDescent="0.2">
      <c r="B1" s="8" t="s">
        <v>252</v>
      </c>
      <c r="C1" s="9"/>
      <c r="D1" s="9"/>
      <c r="E1" s="9"/>
      <c r="F1" s="9"/>
      <c r="G1" s="9"/>
      <c r="H1" s="9"/>
      <c r="I1" s="9"/>
      <c r="J1" s="9"/>
      <c r="K1" s="9"/>
    </row>
    <row r="2" spans="1:11" ht="19.5" customHeight="1" x14ac:dyDescent="0.2">
      <c r="B2" s="8"/>
      <c r="C2" s="9"/>
      <c r="D2" s="9"/>
      <c r="E2" s="9"/>
      <c r="F2" s="9"/>
      <c r="G2" s="9"/>
      <c r="H2" s="168"/>
      <c r="I2" s="168"/>
      <c r="J2" s="168"/>
      <c r="K2" s="168"/>
    </row>
    <row r="3" spans="1:11" ht="19.5" customHeight="1" x14ac:dyDescent="0.25">
      <c r="A3" s="724" t="s">
        <v>622</v>
      </c>
      <c r="B3" s="724"/>
      <c r="C3" s="9"/>
      <c r="D3" s="9"/>
      <c r="E3" s="9"/>
      <c r="F3" s="9"/>
      <c r="G3" s="9"/>
      <c r="H3" s="168"/>
      <c r="I3" s="168"/>
      <c r="J3" s="168"/>
      <c r="K3" s="168"/>
    </row>
    <row r="4" spans="1:11" ht="15.75" thickBot="1" x14ac:dyDescent="0.3">
      <c r="A4" s="725" t="s">
        <v>574</v>
      </c>
      <c r="B4" s="725"/>
      <c r="H4" s="467"/>
      <c r="I4" s="467"/>
      <c r="J4" s="467"/>
      <c r="K4" s="467" t="s">
        <v>469</v>
      </c>
    </row>
    <row r="5" spans="1:11" ht="13.5" thickBot="1" x14ac:dyDescent="0.25">
      <c r="A5" s="761" t="s">
        <v>196</v>
      </c>
      <c r="B5" s="11" t="s">
        <v>104</v>
      </c>
      <c r="C5" s="12"/>
      <c r="D5" s="525"/>
      <c r="E5" s="525"/>
      <c r="F5" s="525"/>
      <c r="G5" s="11" t="s">
        <v>105</v>
      </c>
      <c r="H5" s="13"/>
      <c r="I5" s="13"/>
      <c r="J5" s="13"/>
      <c r="K5" s="13"/>
    </row>
    <row r="6" spans="1:11" s="14" customFormat="1" ht="36.75" thickBot="1" x14ac:dyDescent="0.25">
      <c r="A6" s="762"/>
      <c r="B6" s="256" t="s">
        <v>197</v>
      </c>
      <c r="C6" s="526" t="s">
        <v>589</v>
      </c>
      <c r="D6" s="256" t="s">
        <v>588</v>
      </c>
      <c r="E6" s="256" t="s">
        <v>604</v>
      </c>
      <c r="F6" s="280" t="s">
        <v>602</v>
      </c>
      <c r="G6" s="256" t="s">
        <v>197</v>
      </c>
      <c r="H6" s="526" t="s">
        <v>589</v>
      </c>
      <c r="I6" s="256" t="s">
        <v>588</v>
      </c>
      <c r="J6" s="256" t="s">
        <v>604</v>
      </c>
      <c r="K6" s="280" t="s">
        <v>602</v>
      </c>
    </row>
    <row r="7" spans="1:11" s="14" customFormat="1" ht="13.5" thickBot="1" x14ac:dyDescent="0.25">
      <c r="A7" s="15" t="s">
        <v>99</v>
      </c>
      <c r="B7" s="15" t="s">
        <v>100</v>
      </c>
      <c r="C7" s="527" t="s">
        <v>101</v>
      </c>
      <c r="D7" s="15" t="s">
        <v>102</v>
      </c>
      <c r="E7" s="15" t="s">
        <v>103</v>
      </c>
      <c r="F7" s="527" t="s">
        <v>417</v>
      </c>
      <c r="G7" s="15" t="s">
        <v>434</v>
      </c>
      <c r="H7" s="527" t="s">
        <v>546</v>
      </c>
      <c r="I7" s="15" t="s">
        <v>590</v>
      </c>
      <c r="J7" s="15" t="s">
        <v>603</v>
      </c>
      <c r="K7" s="266" t="s">
        <v>605</v>
      </c>
    </row>
    <row r="8" spans="1:11" ht="12.95" customHeight="1" x14ac:dyDescent="0.2">
      <c r="A8" s="17" t="s">
        <v>106</v>
      </c>
      <c r="B8" s="273" t="s">
        <v>253</v>
      </c>
      <c r="C8" s="528"/>
      <c r="D8" s="257"/>
      <c r="E8" s="257"/>
      <c r="F8" s="528"/>
      <c r="G8" s="273" t="s">
        <v>90</v>
      </c>
      <c r="H8" s="528">
        <v>3839935</v>
      </c>
      <c r="I8" s="257">
        <v>4098935</v>
      </c>
      <c r="J8" s="257">
        <v>1370000</v>
      </c>
      <c r="K8" s="267">
        <v>5468935</v>
      </c>
    </row>
    <row r="9" spans="1:11" x14ac:dyDescent="0.2">
      <c r="A9" s="18" t="s">
        <v>107</v>
      </c>
      <c r="B9" s="274" t="s">
        <v>254</v>
      </c>
      <c r="C9" s="282"/>
      <c r="D9" s="258"/>
      <c r="E9" s="258"/>
      <c r="F9" s="282"/>
      <c r="G9" s="274" t="s">
        <v>255</v>
      </c>
      <c r="H9" s="282">
        <v>0</v>
      </c>
      <c r="I9" s="258">
        <v>0</v>
      </c>
      <c r="J9" s="258"/>
      <c r="K9" s="268">
        <v>0</v>
      </c>
    </row>
    <row r="10" spans="1:11" ht="12.95" customHeight="1" x14ac:dyDescent="0.2">
      <c r="A10" s="18" t="s">
        <v>108</v>
      </c>
      <c r="B10" s="274" t="s">
        <v>44</v>
      </c>
      <c r="C10" s="282">
        <v>0</v>
      </c>
      <c r="D10" s="258"/>
      <c r="E10" s="258"/>
      <c r="F10" s="282"/>
      <c r="G10" s="274" t="s">
        <v>92</v>
      </c>
      <c r="H10" s="282">
        <v>1800000</v>
      </c>
      <c r="I10" s="258">
        <v>1800000</v>
      </c>
      <c r="J10" s="258"/>
      <c r="K10" s="268">
        <v>1800000</v>
      </c>
    </row>
    <row r="11" spans="1:11" ht="12.95" customHeight="1" x14ac:dyDescent="0.2">
      <c r="A11" s="18" t="s">
        <v>109</v>
      </c>
      <c r="B11" s="274" t="s">
        <v>256</v>
      </c>
      <c r="C11" s="282">
        <v>0</v>
      </c>
      <c r="D11" s="258"/>
      <c r="E11" s="258"/>
      <c r="F11" s="282"/>
      <c r="G11" s="274" t="s">
        <v>257</v>
      </c>
      <c r="H11" s="282"/>
      <c r="I11" s="258"/>
      <c r="J11" s="258"/>
      <c r="K11" s="268"/>
    </row>
    <row r="12" spans="1:11" ht="12.75" customHeight="1" x14ac:dyDescent="0.2">
      <c r="A12" s="18" t="s">
        <v>110</v>
      </c>
      <c r="B12" s="274" t="s">
        <v>258</v>
      </c>
      <c r="C12" s="282"/>
      <c r="D12" s="258"/>
      <c r="E12" s="258"/>
      <c r="F12" s="282"/>
      <c r="G12" s="274" t="s">
        <v>259</v>
      </c>
      <c r="H12" s="282"/>
      <c r="I12" s="258"/>
      <c r="J12" s="258"/>
      <c r="K12" s="268"/>
    </row>
    <row r="13" spans="1:11" ht="12.95" customHeight="1" x14ac:dyDescent="0.2">
      <c r="A13" s="18" t="s">
        <v>111</v>
      </c>
      <c r="B13" s="274" t="s">
        <v>260</v>
      </c>
      <c r="C13" s="282"/>
      <c r="D13" s="537"/>
      <c r="E13" s="537"/>
      <c r="F13" s="529"/>
      <c r="G13" s="290" t="s">
        <v>203</v>
      </c>
      <c r="H13" s="529"/>
      <c r="I13" s="537"/>
      <c r="J13" s="537"/>
      <c r="K13" s="288"/>
    </row>
    <row r="14" spans="1:11" ht="13.5" thickBot="1" x14ac:dyDescent="0.25">
      <c r="A14" s="18" t="s">
        <v>205</v>
      </c>
      <c r="B14" s="275"/>
      <c r="C14" s="282"/>
      <c r="D14" s="258"/>
      <c r="E14" s="258"/>
      <c r="F14" s="282"/>
      <c r="G14" s="291"/>
      <c r="H14" s="282"/>
      <c r="I14" s="258"/>
      <c r="J14" s="258"/>
      <c r="K14" s="268"/>
    </row>
    <row r="15" spans="1:11" ht="15.95" customHeight="1" thickBot="1" x14ac:dyDescent="0.25">
      <c r="A15" s="20" t="s">
        <v>207</v>
      </c>
      <c r="B15" s="276" t="s">
        <v>261</v>
      </c>
      <c r="C15" s="530">
        <f>+C8+C10+C11+C13+C14</f>
        <v>0</v>
      </c>
      <c r="D15" s="259">
        <f t="shared" ref="D15:F15" si="0">+D8+D10+D11+D13+D14</f>
        <v>0</v>
      </c>
      <c r="E15" s="259">
        <f t="shared" si="0"/>
        <v>0</v>
      </c>
      <c r="F15" s="530">
        <f t="shared" si="0"/>
        <v>0</v>
      </c>
      <c r="G15" s="276" t="s">
        <v>262</v>
      </c>
      <c r="H15" s="530">
        <f>+H8+H10+H12+H13+H14</f>
        <v>5639935</v>
      </c>
      <c r="I15" s="259">
        <f>+I8+I10+I12+I13+I14</f>
        <v>5898935</v>
      </c>
      <c r="J15" s="259">
        <f>+J8+J10+J12+J13+J14</f>
        <v>1370000</v>
      </c>
      <c r="K15" s="269">
        <f>+K8+K10+K12+K13+K14</f>
        <v>7268935</v>
      </c>
    </row>
    <row r="16" spans="1:11" ht="12.95" customHeight="1" x14ac:dyDescent="0.2">
      <c r="A16" s="17" t="s">
        <v>208</v>
      </c>
      <c r="B16" s="283" t="s">
        <v>263</v>
      </c>
      <c r="C16" s="531">
        <f>+C17+C18+C19+C20+C21</f>
        <v>0</v>
      </c>
      <c r="D16" s="538"/>
      <c r="E16" s="538"/>
      <c r="F16" s="531"/>
      <c r="G16" s="277" t="s">
        <v>213</v>
      </c>
      <c r="H16" s="534"/>
      <c r="I16" s="539"/>
      <c r="J16" s="539"/>
      <c r="K16" s="289"/>
    </row>
    <row r="17" spans="1:11" ht="12.95" customHeight="1" x14ac:dyDescent="0.2">
      <c r="A17" s="18" t="s">
        <v>211</v>
      </c>
      <c r="B17" s="284" t="s">
        <v>264</v>
      </c>
      <c r="C17" s="532"/>
      <c r="D17" s="261"/>
      <c r="E17" s="261"/>
      <c r="F17" s="532"/>
      <c r="G17" s="277" t="s">
        <v>265</v>
      </c>
      <c r="H17" s="532"/>
      <c r="I17" s="261"/>
      <c r="J17" s="261"/>
      <c r="K17" s="271"/>
    </row>
    <row r="18" spans="1:11" ht="12.95" customHeight="1" x14ac:dyDescent="0.2">
      <c r="A18" s="17" t="s">
        <v>214</v>
      </c>
      <c r="B18" s="284" t="s">
        <v>266</v>
      </c>
      <c r="C18" s="532"/>
      <c r="D18" s="261"/>
      <c r="E18" s="261"/>
      <c r="F18" s="532"/>
      <c r="G18" s="277" t="s">
        <v>219</v>
      </c>
      <c r="H18" s="532"/>
      <c r="I18" s="261"/>
      <c r="J18" s="261"/>
      <c r="K18" s="271"/>
    </row>
    <row r="19" spans="1:11" ht="12.95" customHeight="1" x14ac:dyDescent="0.2">
      <c r="A19" s="18" t="s">
        <v>217</v>
      </c>
      <c r="B19" s="284" t="s">
        <v>267</v>
      </c>
      <c r="C19" s="532"/>
      <c r="D19" s="261"/>
      <c r="E19" s="261"/>
      <c r="F19" s="532"/>
      <c r="G19" s="277" t="s">
        <v>222</v>
      </c>
      <c r="H19" s="532"/>
      <c r="I19" s="261"/>
      <c r="J19" s="261"/>
      <c r="K19" s="271"/>
    </row>
    <row r="20" spans="1:11" ht="12.95" customHeight="1" x14ac:dyDescent="0.2">
      <c r="A20" s="17" t="s">
        <v>220</v>
      </c>
      <c r="B20" s="284" t="s">
        <v>268</v>
      </c>
      <c r="C20" s="532"/>
      <c r="D20" s="263"/>
      <c r="E20" s="263"/>
      <c r="F20" s="533"/>
      <c r="G20" s="278" t="s">
        <v>225</v>
      </c>
      <c r="H20" s="532"/>
      <c r="I20" s="261"/>
      <c r="J20" s="261"/>
      <c r="K20" s="271"/>
    </row>
    <row r="21" spans="1:11" ht="12.95" customHeight="1" x14ac:dyDescent="0.2">
      <c r="A21" s="18" t="s">
        <v>223</v>
      </c>
      <c r="B21" s="284" t="s">
        <v>269</v>
      </c>
      <c r="C21" s="532"/>
      <c r="D21" s="261"/>
      <c r="E21" s="261"/>
      <c r="F21" s="532"/>
      <c r="G21" s="277" t="s">
        <v>270</v>
      </c>
      <c r="H21" s="532"/>
      <c r="I21" s="261"/>
      <c r="J21" s="261"/>
      <c r="K21" s="271"/>
    </row>
    <row r="22" spans="1:11" ht="12.95" customHeight="1" x14ac:dyDescent="0.2">
      <c r="A22" s="17" t="s">
        <v>226</v>
      </c>
      <c r="B22" s="285" t="s">
        <v>271</v>
      </c>
      <c r="C22" s="536">
        <f>+C23+C24+C25+C26+C27</f>
        <v>0</v>
      </c>
      <c r="D22" s="538"/>
      <c r="E22" s="538"/>
      <c r="F22" s="531"/>
      <c r="G22" s="292" t="s">
        <v>272</v>
      </c>
      <c r="H22" s="532"/>
      <c r="I22" s="261"/>
      <c r="J22" s="261"/>
      <c r="K22" s="271"/>
    </row>
    <row r="23" spans="1:11" ht="12.95" customHeight="1" x14ac:dyDescent="0.2">
      <c r="A23" s="18" t="s">
        <v>229</v>
      </c>
      <c r="B23" s="284" t="s">
        <v>273</v>
      </c>
      <c r="C23" s="532"/>
      <c r="D23" s="539"/>
      <c r="E23" s="539"/>
      <c r="F23" s="534"/>
      <c r="G23" s="292" t="s">
        <v>274</v>
      </c>
      <c r="H23" s="532"/>
      <c r="I23" s="261"/>
      <c r="J23" s="261"/>
      <c r="K23" s="271"/>
    </row>
    <row r="24" spans="1:11" ht="12.95" customHeight="1" x14ac:dyDescent="0.2">
      <c r="A24" s="17" t="s">
        <v>232</v>
      </c>
      <c r="B24" s="284" t="s">
        <v>275</v>
      </c>
      <c r="C24" s="532"/>
      <c r="D24" s="539"/>
      <c r="E24" s="539"/>
      <c r="F24" s="534"/>
      <c r="G24" s="293"/>
      <c r="H24" s="532"/>
      <c r="I24" s="261"/>
      <c r="J24" s="261"/>
      <c r="K24" s="271"/>
    </row>
    <row r="25" spans="1:11" ht="12.95" customHeight="1" x14ac:dyDescent="0.2">
      <c r="A25" s="18" t="s">
        <v>235</v>
      </c>
      <c r="B25" s="284" t="s">
        <v>189</v>
      </c>
      <c r="C25" s="532"/>
      <c r="D25" s="539"/>
      <c r="E25" s="539"/>
      <c r="F25" s="534"/>
      <c r="G25" s="294"/>
      <c r="H25" s="532"/>
      <c r="I25" s="261"/>
      <c r="J25" s="261"/>
      <c r="K25" s="271"/>
    </row>
    <row r="26" spans="1:11" ht="12.95" customHeight="1" x14ac:dyDescent="0.2">
      <c r="A26" s="17" t="s">
        <v>238</v>
      </c>
      <c r="B26" s="286" t="s">
        <v>276</v>
      </c>
      <c r="C26" s="532"/>
      <c r="D26" s="261"/>
      <c r="E26" s="261"/>
      <c r="F26" s="532"/>
      <c r="G26" s="275"/>
      <c r="H26" s="532"/>
      <c r="I26" s="261"/>
      <c r="J26" s="261"/>
      <c r="K26" s="271"/>
    </row>
    <row r="27" spans="1:11" ht="12.95" customHeight="1" thickBot="1" x14ac:dyDescent="0.25">
      <c r="A27" s="18" t="s">
        <v>240</v>
      </c>
      <c r="B27" s="287" t="s">
        <v>277</v>
      </c>
      <c r="C27" s="532"/>
      <c r="D27" s="539"/>
      <c r="E27" s="539"/>
      <c r="F27" s="534"/>
      <c r="G27" s="294"/>
      <c r="H27" s="532"/>
      <c r="I27" s="261"/>
      <c r="J27" s="261"/>
      <c r="K27" s="271"/>
    </row>
    <row r="28" spans="1:11" ht="21.75" customHeight="1" thickBot="1" x14ac:dyDescent="0.25">
      <c r="A28" s="20" t="s">
        <v>243</v>
      </c>
      <c r="B28" s="276" t="s">
        <v>278</v>
      </c>
      <c r="C28" s="530">
        <f>+C16+C22</f>
        <v>0</v>
      </c>
      <c r="D28" s="259">
        <f t="shared" ref="D28:F28" si="1">+D16+D22</f>
        <v>0</v>
      </c>
      <c r="E28" s="259">
        <f t="shared" si="1"/>
        <v>0</v>
      </c>
      <c r="F28" s="530">
        <f t="shared" si="1"/>
        <v>0</v>
      </c>
      <c r="G28" s="276" t="s">
        <v>279</v>
      </c>
      <c r="H28" s="530">
        <f>SUM(H16:H27)</f>
        <v>0</v>
      </c>
      <c r="I28" s="259">
        <f>SUM(I16:I27)</f>
        <v>0</v>
      </c>
      <c r="J28" s="259">
        <f>SUM(J16:J27)</f>
        <v>0</v>
      </c>
      <c r="K28" s="269">
        <f>SUM(K16:K27)</f>
        <v>0</v>
      </c>
    </row>
    <row r="29" spans="1:11" ht="13.5" thickBot="1" x14ac:dyDescent="0.25">
      <c r="A29" s="20" t="s">
        <v>246</v>
      </c>
      <c r="B29" s="20" t="s">
        <v>280</v>
      </c>
      <c r="C29" s="535">
        <f>+C15+C28</f>
        <v>0</v>
      </c>
      <c r="D29" s="265">
        <f t="shared" ref="D29:F29" si="2">+D15+D28</f>
        <v>0</v>
      </c>
      <c r="E29" s="265">
        <f t="shared" si="2"/>
        <v>0</v>
      </c>
      <c r="F29" s="535">
        <f t="shared" si="2"/>
        <v>0</v>
      </c>
      <c r="G29" s="20" t="s">
        <v>281</v>
      </c>
      <c r="H29" s="535">
        <f>+H15+H28</f>
        <v>5639935</v>
      </c>
      <c r="I29" s="265">
        <f>+I15+I28</f>
        <v>5898935</v>
      </c>
      <c r="J29" s="265">
        <f>+J15+J28</f>
        <v>1370000</v>
      </c>
      <c r="K29" s="21">
        <f>+K15+K28</f>
        <v>7268935</v>
      </c>
    </row>
    <row r="30" spans="1:11" ht="13.5" thickBot="1" x14ac:dyDescent="0.25">
      <c r="A30" s="20" t="s">
        <v>249</v>
      </c>
      <c r="B30" s="20" t="s">
        <v>247</v>
      </c>
      <c r="C30" s="535">
        <f>IF(C15-H15&lt;0,H15-C15,"-")</f>
        <v>5639935</v>
      </c>
      <c r="D30" s="265">
        <f t="shared" ref="D30:F30" si="3">IF(D15-I15&lt;0,I15-D15,"-")</f>
        <v>5898935</v>
      </c>
      <c r="E30" s="265">
        <f t="shared" si="3"/>
        <v>1370000</v>
      </c>
      <c r="F30" s="535">
        <f t="shared" si="3"/>
        <v>7268935</v>
      </c>
      <c r="G30" s="20" t="s">
        <v>248</v>
      </c>
      <c r="H30" s="535" t="str">
        <f>IF(C15-H15&gt;0,C15-H15,"-")</f>
        <v>-</v>
      </c>
      <c r="I30" s="265" t="str">
        <f>IF(D15-I15&gt;0,D15-I15,"-")</f>
        <v>-</v>
      </c>
      <c r="J30" s="265" t="str">
        <f>IF(E15-J15&gt;0,E15-J15,"-")</f>
        <v>-</v>
      </c>
      <c r="K30" s="21" t="str">
        <f t="shared" ref="K30" si="4">IF(H15-K15&gt;0,H15-K15,"-")</f>
        <v>-</v>
      </c>
    </row>
    <row r="31" spans="1:11" ht="13.5" thickBot="1" x14ac:dyDescent="0.25">
      <c r="A31" s="20" t="s">
        <v>282</v>
      </c>
      <c r="B31" s="20" t="s">
        <v>250</v>
      </c>
      <c r="C31" s="535">
        <f>C30-C28</f>
        <v>5639935</v>
      </c>
      <c r="D31" s="265">
        <f t="shared" ref="D31:F31" si="5">D30-D28</f>
        <v>5898935</v>
      </c>
      <c r="E31" s="265">
        <f t="shared" si="5"/>
        <v>1370000</v>
      </c>
      <c r="F31" s="535">
        <f t="shared" si="5"/>
        <v>7268935</v>
      </c>
      <c r="G31" s="255" t="s">
        <v>251</v>
      </c>
      <c r="H31" s="612" t="s">
        <v>306</v>
      </c>
      <c r="I31" s="265" t="s">
        <v>306</v>
      </c>
      <c r="J31" s="265" t="s">
        <v>306</v>
      </c>
      <c r="K31" s="265" t="s">
        <v>306</v>
      </c>
    </row>
  </sheetData>
  <mergeCells count="3">
    <mergeCell ref="A5:A6"/>
    <mergeCell ref="A3:B3"/>
    <mergeCell ref="A4:B4"/>
  </mergeCells>
  <phoneticPr fontId="2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6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T29"/>
  <sheetViews>
    <sheetView zoomScale="80" zoomScaleSheetLayoutView="90" workbookViewId="0">
      <selection activeCell="A3" sqref="A3:C3"/>
    </sheetView>
  </sheetViews>
  <sheetFormatPr defaultColWidth="9.140625" defaultRowHeight="12.75" x14ac:dyDescent="0.2"/>
  <cols>
    <col min="1" max="1" width="3" style="77" customWidth="1"/>
    <col min="2" max="2" width="33.5703125" style="77" customWidth="1"/>
    <col min="3" max="3" width="11.5703125" style="77" customWidth="1"/>
    <col min="4" max="5" width="12.42578125" style="77" customWidth="1"/>
    <col min="6" max="7" width="11" style="77" customWidth="1"/>
    <col min="8" max="8" width="10.7109375" style="77" customWidth="1"/>
    <col min="9" max="9" width="11.140625" style="77" customWidth="1"/>
    <col min="10" max="10" width="10.5703125" style="77" customWidth="1"/>
    <col min="11" max="11" width="11.7109375" style="77" customWidth="1"/>
    <col min="12" max="12" width="10.5703125" style="77" customWidth="1"/>
    <col min="13" max="14" width="11.28515625" style="77" customWidth="1"/>
    <col min="15" max="15" width="14" style="77" customWidth="1"/>
    <col min="16" max="16384" width="9.140625" style="77"/>
  </cols>
  <sheetData>
    <row r="1" spans="1:20" s="134" customFormat="1" ht="15.75" x14ac:dyDescent="0.25">
      <c r="A1" s="756" t="s">
        <v>535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139"/>
      <c r="Q1" s="139"/>
      <c r="R1" s="139"/>
      <c r="S1" s="139"/>
      <c r="T1" s="139"/>
    </row>
    <row r="2" spans="1:20" s="134" customFormat="1" x14ac:dyDescent="0.2">
      <c r="O2" s="135"/>
    </row>
    <row r="3" spans="1:20" s="134" customFormat="1" ht="15" x14ac:dyDescent="0.25">
      <c r="A3" s="724" t="s">
        <v>623</v>
      </c>
      <c r="B3" s="724"/>
      <c r="C3" s="742"/>
      <c r="O3" s="135"/>
    </row>
    <row r="4" spans="1:20" s="134" customFormat="1" ht="15" x14ac:dyDescent="0.25">
      <c r="A4" s="724" t="s">
        <v>575</v>
      </c>
      <c r="B4" s="724"/>
      <c r="C4" s="742"/>
      <c r="N4" s="763" t="s">
        <v>469</v>
      </c>
      <c r="O4" s="763"/>
    </row>
    <row r="5" spans="1:20" ht="28.35" customHeight="1" x14ac:dyDescent="0.2">
      <c r="A5" s="119" t="s">
        <v>392</v>
      </c>
      <c r="B5" s="120" t="s">
        <v>197</v>
      </c>
      <c r="C5" s="120" t="s">
        <v>393</v>
      </c>
      <c r="D5" s="120" t="s">
        <v>394</v>
      </c>
      <c r="E5" s="120" t="s">
        <v>395</v>
      </c>
      <c r="F5" s="120" t="s">
        <v>396</v>
      </c>
      <c r="G5" s="120" t="s">
        <v>397</v>
      </c>
      <c r="H5" s="120" t="s">
        <v>398</v>
      </c>
      <c r="I5" s="120" t="s">
        <v>399</v>
      </c>
      <c r="J5" s="120" t="s">
        <v>400</v>
      </c>
      <c r="K5" s="120" t="s">
        <v>401</v>
      </c>
      <c r="L5" s="120" t="s">
        <v>402</v>
      </c>
      <c r="M5" s="120" t="s">
        <v>403</v>
      </c>
      <c r="N5" s="120" t="s">
        <v>404</v>
      </c>
      <c r="O5" s="120" t="s">
        <v>390</v>
      </c>
    </row>
    <row r="6" spans="1:20" ht="28.35" customHeight="1" x14ac:dyDescent="0.25">
      <c r="A6" s="121"/>
      <c r="B6" s="122" t="s">
        <v>405</v>
      </c>
      <c r="C6" s="123"/>
      <c r="D6" s="124">
        <f>C25</f>
        <v>6833536</v>
      </c>
      <c r="E6" s="124">
        <f>D25</f>
        <v>6658329</v>
      </c>
      <c r="F6" s="124">
        <f t="shared" ref="F6:N6" si="0">E25</f>
        <v>6803122</v>
      </c>
      <c r="G6" s="124">
        <f t="shared" si="0"/>
        <v>6647915</v>
      </c>
      <c r="H6" s="124">
        <f t="shared" si="0"/>
        <v>6472708</v>
      </c>
      <c r="I6" s="124">
        <f t="shared" si="0"/>
        <v>7796801</v>
      </c>
      <c r="J6" s="124">
        <f t="shared" si="0"/>
        <v>8618954</v>
      </c>
      <c r="K6" s="124">
        <f t="shared" si="0"/>
        <v>6884747</v>
      </c>
      <c r="L6" s="124">
        <f t="shared" si="0"/>
        <v>5226540</v>
      </c>
      <c r="M6" s="124">
        <f t="shared" si="0"/>
        <v>2411398</v>
      </c>
      <c r="N6" s="124">
        <f t="shared" si="0"/>
        <v>868191</v>
      </c>
      <c r="O6" s="400"/>
    </row>
    <row r="7" spans="1:20" ht="22.5" customHeight="1" x14ac:dyDescent="0.25">
      <c r="A7" s="125" t="s">
        <v>106</v>
      </c>
      <c r="B7" s="126" t="s">
        <v>30</v>
      </c>
      <c r="C7" s="127">
        <v>301583</v>
      </c>
      <c r="D7" s="127">
        <v>301583</v>
      </c>
      <c r="E7" s="127">
        <v>691583</v>
      </c>
      <c r="F7" s="127">
        <v>301583</v>
      </c>
      <c r="G7" s="127">
        <v>301583</v>
      </c>
      <c r="H7" s="127">
        <v>801583</v>
      </c>
      <c r="I7" s="127">
        <v>301583</v>
      </c>
      <c r="J7" s="127">
        <v>301583</v>
      </c>
      <c r="K7" s="127">
        <v>301583</v>
      </c>
      <c r="L7" s="127">
        <v>301583</v>
      </c>
      <c r="M7" s="127">
        <v>301583</v>
      </c>
      <c r="N7" s="127">
        <v>319587</v>
      </c>
      <c r="O7" s="400">
        <f t="shared" ref="O7:O12" si="1">SUM(C7:N7)</f>
        <v>4527000</v>
      </c>
    </row>
    <row r="8" spans="1:20" ht="21.75" customHeight="1" x14ac:dyDescent="0.25">
      <c r="A8" s="125" t="s">
        <v>107</v>
      </c>
      <c r="B8" s="126" t="s">
        <v>17</v>
      </c>
      <c r="C8" s="127">
        <v>923416</v>
      </c>
      <c r="D8" s="127">
        <v>923416</v>
      </c>
      <c r="E8" s="127">
        <v>923416</v>
      </c>
      <c r="F8" s="127">
        <v>923416</v>
      </c>
      <c r="G8" s="127">
        <v>923416</v>
      </c>
      <c r="H8" s="127">
        <v>923416</v>
      </c>
      <c r="I8" s="127">
        <v>923416</v>
      </c>
      <c r="J8" s="127">
        <v>923416</v>
      </c>
      <c r="K8" s="127">
        <v>923416</v>
      </c>
      <c r="L8" s="127">
        <v>923416</v>
      </c>
      <c r="M8" s="127">
        <v>923416</v>
      </c>
      <c r="N8" s="127">
        <v>923424</v>
      </c>
      <c r="O8" s="400">
        <f t="shared" si="1"/>
        <v>11081000</v>
      </c>
    </row>
    <row r="9" spans="1:20" ht="34.5" customHeight="1" x14ac:dyDescent="0.25">
      <c r="A9" s="125" t="s">
        <v>108</v>
      </c>
      <c r="B9" s="126" t="s">
        <v>464</v>
      </c>
      <c r="C9" s="127">
        <v>1275261</v>
      </c>
      <c r="D9" s="127">
        <v>1275261</v>
      </c>
      <c r="E9" s="127">
        <v>1275261</v>
      </c>
      <c r="F9" s="127">
        <v>1275261</v>
      </c>
      <c r="G9" s="127">
        <v>1275261</v>
      </c>
      <c r="H9" s="127">
        <v>1275261</v>
      </c>
      <c r="I9" s="127">
        <v>2531621</v>
      </c>
      <c r="J9" s="127">
        <v>1275261</v>
      </c>
      <c r="K9" s="127">
        <v>1275261</v>
      </c>
      <c r="L9" s="127">
        <v>1275261</v>
      </c>
      <c r="M9" s="127">
        <v>1275261</v>
      </c>
      <c r="N9" s="127">
        <v>1275269</v>
      </c>
      <c r="O9" s="400">
        <f t="shared" si="1"/>
        <v>16559500</v>
      </c>
    </row>
    <row r="10" spans="1:20" ht="28.35" customHeight="1" x14ac:dyDescent="0.25">
      <c r="A10" s="125" t="s">
        <v>109</v>
      </c>
      <c r="B10" s="129" t="s">
        <v>467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979300</v>
      </c>
      <c r="I10" s="127">
        <v>0</v>
      </c>
      <c r="J10" s="127">
        <v>39000</v>
      </c>
      <c r="K10" s="127">
        <v>0</v>
      </c>
      <c r="L10" s="127">
        <v>0</v>
      </c>
      <c r="M10" s="127">
        <v>0</v>
      </c>
      <c r="N10" s="127">
        <v>0</v>
      </c>
      <c r="O10" s="400">
        <f t="shared" si="1"/>
        <v>1018300</v>
      </c>
    </row>
    <row r="11" spans="1:20" ht="33.75" customHeight="1" x14ac:dyDescent="0.25">
      <c r="A11" s="125" t="s">
        <v>110</v>
      </c>
      <c r="B11" s="129" t="s">
        <v>463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400">
        <f t="shared" si="1"/>
        <v>0</v>
      </c>
    </row>
    <row r="12" spans="1:20" ht="33.75" customHeight="1" x14ac:dyDescent="0.25">
      <c r="A12" s="125" t="s">
        <v>111</v>
      </c>
      <c r="B12" s="129" t="s">
        <v>468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400">
        <f t="shared" si="1"/>
        <v>0</v>
      </c>
    </row>
    <row r="13" spans="1:20" ht="28.35" customHeight="1" thickBot="1" x14ac:dyDescent="0.3">
      <c r="A13" s="125" t="s">
        <v>112</v>
      </c>
      <c r="B13" s="398" t="s">
        <v>406</v>
      </c>
      <c r="C13" s="127">
        <v>7600869</v>
      </c>
      <c r="D13" s="399">
        <v>0</v>
      </c>
      <c r="E13" s="399">
        <v>0</v>
      </c>
      <c r="F13" s="399">
        <v>0</v>
      </c>
      <c r="G13" s="399">
        <v>0</v>
      </c>
      <c r="H13" s="399">
        <v>0</v>
      </c>
      <c r="I13" s="399">
        <v>0</v>
      </c>
      <c r="J13" s="399">
        <v>0</v>
      </c>
      <c r="K13" s="399">
        <v>0</v>
      </c>
      <c r="L13" s="399">
        <v>0</v>
      </c>
      <c r="M13" s="399">
        <v>0</v>
      </c>
      <c r="N13" s="399">
        <v>0</v>
      </c>
      <c r="O13" s="400">
        <f>SUM(C13:N13)</f>
        <v>7600869</v>
      </c>
    </row>
    <row r="14" spans="1:20" s="133" customFormat="1" ht="28.35" customHeight="1" thickBot="1" x14ac:dyDescent="0.3">
      <c r="A14" s="397"/>
      <c r="B14" s="404" t="s">
        <v>407</v>
      </c>
      <c r="C14" s="405">
        <f t="shared" ref="C14:O14" si="2">SUM(C7:C13)</f>
        <v>10101129</v>
      </c>
      <c r="D14" s="405">
        <f t="shared" si="2"/>
        <v>2500260</v>
      </c>
      <c r="E14" s="405">
        <f t="shared" si="2"/>
        <v>2890260</v>
      </c>
      <c r="F14" s="405">
        <f t="shared" si="2"/>
        <v>2500260</v>
      </c>
      <c r="G14" s="405">
        <f t="shared" si="2"/>
        <v>2500260</v>
      </c>
      <c r="H14" s="405">
        <f t="shared" si="2"/>
        <v>3979560</v>
      </c>
      <c r="I14" s="405">
        <f t="shared" si="2"/>
        <v>3756620</v>
      </c>
      <c r="J14" s="405">
        <f t="shared" si="2"/>
        <v>2539260</v>
      </c>
      <c r="K14" s="405">
        <f t="shared" si="2"/>
        <v>2500260</v>
      </c>
      <c r="L14" s="405">
        <f t="shared" si="2"/>
        <v>2500260</v>
      </c>
      <c r="M14" s="405">
        <f t="shared" si="2"/>
        <v>2500260</v>
      </c>
      <c r="N14" s="405">
        <f t="shared" si="2"/>
        <v>2518280</v>
      </c>
      <c r="O14" s="406">
        <f t="shared" si="2"/>
        <v>40786669</v>
      </c>
    </row>
    <row r="15" spans="1:20" ht="28.35" customHeight="1" x14ac:dyDescent="0.25">
      <c r="A15" s="121"/>
      <c r="B15" s="401" t="s">
        <v>105</v>
      </c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/>
    </row>
    <row r="16" spans="1:20" ht="28.35" customHeight="1" x14ac:dyDescent="0.25">
      <c r="A16" s="125" t="s">
        <v>113</v>
      </c>
      <c r="B16" s="130" t="s">
        <v>56</v>
      </c>
      <c r="C16" s="127">
        <v>1193000</v>
      </c>
      <c r="D16" s="127">
        <v>1193000</v>
      </c>
      <c r="E16" s="127">
        <v>1193000</v>
      </c>
      <c r="F16" s="127">
        <v>1193000</v>
      </c>
      <c r="G16" s="127">
        <v>1193000</v>
      </c>
      <c r="H16" s="127">
        <v>1193000</v>
      </c>
      <c r="I16" s="127">
        <v>1193000</v>
      </c>
      <c r="J16" s="127">
        <v>1193000</v>
      </c>
      <c r="K16" s="127">
        <v>1193000</v>
      </c>
      <c r="L16" s="127">
        <v>1193000</v>
      </c>
      <c r="M16" s="127">
        <v>1193000</v>
      </c>
      <c r="N16" s="127">
        <v>1193000</v>
      </c>
      <c r="O16" s="128">
        <f t="shared" ref="O16:O22" si="3">SUM(C16:N16)</f>
        <v>14316000</v>
      </c>
    </row>
    <row r="17" spans="1:15" ht="28.35" customHeight="1" x14ac:dyDescent="0.25">
      <c r="A17" s="125" t="s">
        <v>114</v>
      </c>
      <c r="B17" s="130" t="s">
        <v>408</v>
      </c>
      <c r="C17" s="127">
        <v>217500</v>
      </c>
      <c r="D17" s="127">
        <v>217500</v>
      </c>
      <c r="E17" s="127">
        <v>217500</v>
      </c>
      <c r="F17" s="127">
        <v>217500</v>
      </c>
      <c r="G17" s="127">
        <v>217500</v>
      </c>
      <c r="H17" s="127">
        <v>217500</v>
      </c>
      <c r="I17" s="127">
        <v>217500</v>
      </c>
      <c r="J17" s="127">
        <v>217500</v>
      </c>
      <c r="K17" s="127">
        <v>217500</v>
      </c>
      <c r="L17" s="127">
        <v>217500</v>
      </c>
      <c r="M17" s="127">
        <v>217500</v>
      </c>
      <c r="N17" s="127">
        <v>217500</v>
      </c>
      <c r="O17" s="128">
        <f t="shared" si="3"/>
        <v>2610000</v>
      </c>
    </row>
    <row r="18" spans="1:15" ht="28.35" customHeight="1" x14ac:dyDescent="0.25">
      <c r="A18" s="125" t="s">
        <v>205</v>
      </c>
      <c r="B18" s="131" t="s">
        <v>71</v>
      </c>
      <c r="C18" s="127">
        <v>1120801</v>
      </c>
      <c r="D18" s="127">
        <v>1120801</v>
      </c>
      <c r="E18" s="127">
        <v>1120801</v>
      </c>
      <c r="F18" s="127">
        <v>1120801</v>
      </c>
      <c r="G18" s="127">
        <v>1120801</v>
      </c>
      <c r="H18" s="127">
        <v>1120801</v>
      </c>
      <c r="I18" s="127">
        <v>1120801</v>
      </c>
      <c r="J18" s="127">
        <v>1120801</v>
      </c>
      <c r="K18" s="127">
        <v>1120801</v>
      </c>
      <c r="L18" s="127">
        <v>1120801</v>
      </c>
      <c r="M18" s="127">
        <v>1120801</v>
      </c>
      <c r="N18" s="127">
        <v>1120797</v>
      </c>
      <c r="O18" s="128">
        <f t="shared" si="3"/>
        <v>13449608</v>
      </c>
    </row>
    <row r="19" spans="1:15" ht="28.35" customHeight="1" x14ac:dyDescent="0.25">
      <c r="A19" s="125" t="s">
        <v>206</v>
      </c>
      <c r="B19" s="132" t="s">
        <v>87</v>
      </c>
      <c r="C19" s="127">
        <v>3333</v>
      </c>
      <c r="D19" s="127">
        <v>23333</v>
      </c>
      <c r="E19" s="127">
        <v>23333</v>
      </c>
      <c r="F19" s="127">
        <v>3333</v>
      </c>
      <c r="G19" s="127">
        <v>23333</v>
      </c>
      <c r="H19" s="127">
        <v>3333</v>
      </c>
      <c r="I19" s="127">
        <v>23333</v>
      </c>
      <c r="J19" s="127">
        <v>121333</v>
      </c>
      <c r="K19" s="127">
        <v>6333</v>
      </c>
      <c r="L19" s="127">
        <v>23333</v>
      </c>
      <c r="M19" s="127">
        <v>21333</v>
      </c>
      <c r="N19" s="127">
        <v>603337</v>
      </c>
      <c r="O19" s="128">
        <f t="shared" si="3"/>
        <v>879000</v>
      </c>
    </row>
    <row r="20" spans="1:15" ht="32.25" customHeight="1" x14ac:dyDescent="0.25">
      <c r="A20" s="125" t="s">
        <v>207</v>
      </c>
      <c r="B20" s="132" t="s">
        <v>304</v>
      </c>
      <c r="C20" s="127">
        <v>120833</v>
      </c>
      <c r="D20" s="127">
        <v>120833</v>
      </c>
      <c r="E20" s="127">
        <v>190833</v>
      </c>
      <c r="F20" s="127">
        <v>120833</v>
      </c>
      <c r="G20" s="127">
        <v>120833</v>
      </c>
      <c r="H20" s="127">
        <v>120833</v>
      </c>
      <c r="I20" s="127">
        <v>120833</v>
      </c>
      <c r="J20" s="127">
        <v>120833</v>
      </c>
      <c r="K20" s="127">
        <v>120833</v>
      </c>
      <c r="L20" s="127">
        <v>120833</v>
      </c>
      <c r="M20" s="127">
        <v>120833</v>
      </c>
      <c r="N20" s="127">
        <v>251837</v>
      </c>
      <c r="O20" s="128">
        <f t="shared" si="3"/>
        <v>1651000</v>
      </c>
    </row>
    <row r="21" spans="1:15" ht="28.35" customHeight="1" x14ac:dyDescent="0.25">
      <c r="A21" s="125" t="s">
        <v>208</v>
      </c>
      <c r="B21" s="131" t="s">
        <v>409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1800000</v>
      </c>
      <c r="M21" s="127">
        <v>0</v>
      </c>
      <c r="N21" s="127">
        <v>0</v>
      </c>
      <c r="O21" s="128">
        <f t="shared" si="3"/>
        <v>1800000</v>
      </c>
    </row>
    <row r="22" spans="1:15" ht="28.35" customHeight="1" x14ac:dyDescent="0.25">
      <c r="A22" s="125" t="s">
        <v>211</v>
      </c>
      <c r="B22" s="131" t="s">
        <v>410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259000</v>
      </c>
      <c r="J22" s="127">
        <v>1500000</v>
      </c>
      <c r="K22" s="127">
        <v>1500000</v>
      </c>
      <c r="L22" s="127">
        <v>839935</v>
      </c>
      <c r="M22" s="127">
        <v>1370000</v>
      </c>
      <c r="N22" s="127">
        <v>0</v>
      </c>
      <c r="O22" s="128">
        <f t="shared" si="3"/>
        <v>5468935</v>
      </c>
    </row>
    <row r="23" spans="1:15" ht="28.35" customHeight="1" thickBot="1" x14ac:dyDescent="0.3">
      <c r="A23" s="407" t="s">
        <v>214</v>
      </c>
      <c r="B23" s="408" t="s">
        <v>491</v>
      </c>
      <c r="C23" s="127">
        <v>612126</v>
      </c>
      <c r="D23" s="399">
        <v>0</v>
      </c>
      <c r="E23" s="399">
        <v>0</v>
      </c>
      <c r="F23" s="399">
        <v>0</v>
      </c>
      <c r="G23" s="399">
        <v>0</v>
      </c>
      <c r="H23" s="399">
        <v>0</v>
      </c>
      <c r="I23" s="399">
        <v>0</v>
      </c>
      <c r="J23" s="399">
        <v>0</v>
      </c>
      <c r="K23" s="399">
        <v>0</v>
      </c>
      <c r="L23" s="399">
        <v>0</v>
      </c>
      <c r="M23" s="399">
        <v>0</v>
      </c>
      <c r="N23" s="399">
        <v>0</v>
      </c>
      <c r="O23" s="400">
        <f>SUM(C23:N23)</f>
        <v>612126</v>
      </c>
    </row>
    <row r="24" spans="1:15" s="133" customFormat="1" ht="28.35" customHeight="1" thickBot="1" x14ac:dyDescent="0.3">
      <c r="A24" s="411"/>
      <c r="B24" s="412" t="s">
        <v>411</v>
      </c>
      <c r="C24" s="405">
        <f t="shared" ref="C24:O24" si="4">SUM(C16:C23)</f>
        <v>3267593</v>
      </c>
      <c r="D24" s="405">
        <f t="shared" si="4"/>
        <v>2675467</v>
      </c>
      <c r="E24" s="405">
        <f t="shared" si="4"/>
        <v>2745467</v>
      </c>
      <c r="F24" s="405">
        <f t="shared" si="4"/>
        <v>2655467</v>
      </c>
      <c r="G24" s="405">
        <f t="shared" si="4"/>
        <v>2675467</v>
      </c>
      <c r="H24" s="405">
        <f t="shared" si="4"/>
        <v>2655467</v>
      </c>
      <c r="I24" s="405">
        <f t="shared" si="4"/>
        <v>2934467</v>
      </c>
      <c r="J24" s="405">
        <f t="shared" si="4"/>
        <v>4273467</v>
      </c>
      <c r="K24" s="405">
        <f t="shared" si="4"/>
        <v>4158467</v>
      </c>
      <c r="L24" s="405">
        <f t="shared" si="4"/>
        <v>5315402</v>
      </c>
      <c r="M24" s="405">
        <f t="shared" si="4"/>
        <v>4043467</v>
      </c>
      <c r="N24" s="405">
        <f t="shared" si="4"/>
        <v>3386471</v>
      </c>
      <c r="O24" s="406">
        <f t="shared" si="4"/>
        <v>40786669</v>
      </c>
    </row>
    <row r="25" spans="1:15" ht="15.75" x14ac:dyDescent="0.25">
      <c r="A25" s="409"/>
      <c r="B25" s="401" t="s">
        <v>412</v>
      </c>
      <c r="C25" s="410">
        <f>C14-C24</f>
        <v>6833536</v>
      </c>
      <c r="D25" s="410">
        <f t="shared" ref="D25:N25" si="5">D6+D14-D24</f>
        <v>6658329</v>
      </c>
      <c r="E25" s="410">
        <f t="shared" si="5"/>
        <v>6803122</v>
      </c>
      <c r="F25" s="410">
        <f t="shared" si="5"/>
        <v>6647915</v>
      </c>
      <c r="G25" s="410">
        <f t="shared" si="5"/>
        <v>6472708</v>
      </c>
      <c r="H25" s="410">
        <f t="shared" si="5"/>
        <v>7796801</v>
      </c>
      <c r="I25" s="410">
        <f t="shared" si="5"/>
        <v>8618954</v>
      </c>
      <c r="J25" s="410">
        <f t="shared" si="5"/>
        <v>6884747</v>
      </c>
      <c r="K25" s="410">
        <f t="shared" si="5"/>
        <v>5226540</v>
      </c>
      <c r="L25" s="410">
        <f t="shared" si="5"/>
        <v>2411398</v>
      </c>
      <c r="M25" s="410">
        <f t="shared" si="5"/>
        <v>868191</v>
      </c>
      <c r="N25" s="410">
        <f t="shared" si="5"/>
        <v>0</v>
      </c>
      <c r="O25" s="409"/>
    </row>
    <row r="29" spans="1:15" ht="22.5" customHeight="1" x14ac:dyDescent="0.2">
      <c r="B29" s="78"/>
    </row>
  </sheetData>
  <mergeCells count="4">
    <mergeCell ref="A1:O1"/>
    <mergeCell ref="N4:O4"/>
    <mergeCell ref="A3:C3"/>
    <mergeCell ref="A4:C4"/>
  </mergeCells>
  <phoneticPr fontId="86" type="noConversion"/>
  <printOptions horizontalCentered="1"/>
  <pageMargins left="0.15748031496062992" right="0.15748031496062992" top="0.86614173228346458" bottom="0.19685039370078741" header="0.35433070866141736" footer="0.19685039370078741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22"/>
  </sheetPr>
  <dimension ref="A1:D33"/>
  <sheetViews>
    <sheetView workbookViewId="0">
      <selection activeCell="A3" sqref="A3:C4"/>
    </sheetView>
  </sheetViews>
  <sheetFormatPr defaultColWidth="8" defaultRowHeight="12.75" x14ac:dyDescent="0.2"/>
  <cols>
    <col min="1" max="1" width="5" style="101" customWidth="1"/>
    <col min="2" max="2" width="54.140625" style="103" customWidth="1"/>
    <col min="3" max="4" width="15.140625" style="103" customWidth="1"/>
    <col min="5" max="16384" width="8" style="103"/>
  </cols>
  <sheetData>
    <row r="1" spans="1:4" ht="40.5" customHeight="1" x14ac:dyDescent="0.25">
      <c r="B1" s="765" t="s">
        <v>483</v>
      </c>
      <c r="C1" s="765"/>
      <c r="D1" s="765"/>
    </row>
    <row r="2" spans="1:4" ht="15.75" customHeight="1" x14ac:dyDescent="0.25">
      <c r="B2" s="102"/>
      <c r="C2" s="766"/>
      <c r="D2" s="766"/>
    </row>
    <row r="3" spans="1:4" ht="15.75" customHeight="1" x14ac:dyDescent="0.25">
      <c r="A3" s="724" t="s">
        <v>576</v>
      </c>
      <c r="B3" s="724"/>
      <c r="C3" s="742"/>
      <c r="D3" s="482"/>
    </row>
    <row r="4" spans="1:4" s="104" customFormat="1" ht="15.75" thickBot="1" x14ac:dyDescent="0.3">
      <c r="A4" s="724" t="s">
        <v>577</v>
      </c>
      <c r="B4" s="724"/>
      <c r="C4" s="742"/>
      <c r="D4" s="467" t="s">
        <v>484</v>
      </c>
    </row>
    <row r="5" spans="1:4" s="105" customFormat="1" ht="48" customHeight="1" thickBot="1" x14ac:dyDescent="0.25">
      <c r="A5" s="295" t="s">
        <v>413</v>
      </c>
      <c r="B5" s="300" t="s">
        <v>441</v>
      </c>
      <c r="C5" s="300" t="s">
        <v>442</v>
      </c>
      <c r="D5" s="308" t="s">
        <v>443</v>
      </c>
    </row>
    <row r="6" spans="1:4" s="105" customFormat="1" ht="14.1" customHeight="1" thickBot="1" x14ac:dyDescent="0.25">
      <c r="A6" s="295" t="s">
        <v>99</v>
      </c>
      <c r="B6" s="300" t="s">
        <v>100</v>
      </c>
      <c r="C6" s="300" t="s">
        <v>101</v>
      </c>
      <c r="D6" s="308" t="s">
        <v>102</v>
      </c>
    </row>
    <row r="7" spans="1:4" ht="18" customHeight="1" x14ac:dyDescent="0.2">
      <c r="A7" s="296" t="s">
        <v>106</v>
      </c>
      <c r="B7" s="301" t="s">
        <v>444</v>
      </c>
      <c r="C7" s="314">
        <v>228000</v>
      </c>
      <c r="D7" s="309">
        <v>0</v>
      </c>
    </row>
    <row r="8" spans="1:4" ht="18" customHeight="1" x14ac:dyDescent="0.2">
      <c r="A8" s="297" t="s">
        <v>107</v>
      </c>
      <c r="B8" s="302" t="s">
        <v>445</v>
      </c>
      <c r="C8" s="314">
        <v>0</v>
      </c>
      <c r="D8" s="310">
        <v>0</v>
      </c>
    </row>
    <row r="9" spans="1:4" ht="18" customHeight="1" x14ac:dyDescent="0.2">
      <c r="A9" s="297" t="s">
        <v>108</v>
      </c>
      <c r="B9" s="302" t="s">
        <v>446</v>
      </c>
      <c r="C9" s="314">
        <v>0</v>
      </c>
      <c r="D9" s="310">
        <v>0</v>
      </c>
    </row>
    <row r="10" spans="1:4" ht="18" customHeight="1" x14ac:dyDescent="0.2">
      <c r="A10" s="297" t="s">
        <v>109</v>
      </c>
      <c r="B10" s="302" t="s">
        <v>447</v>
      </c>
      <c r="C10" s="314">
        <v>0</v>
      </c>
      <c r="D10" s="310">
        <v>0</v>
      </c>
    </row>
    <row r="11" spans="1:4" ht="18" customHeight="1" x14ac:dyDescent="0.2">
      <c r="A11" s="297" t="s">
        <v>110</v>
      </c>
      <c r="B11" s="302" t="s">
        <v>448</v>
      </c>
      <c r="C11" s="314">
        <v>10900000</v>
      </c>
      <c r="D11" s="310">
        <v>0</v>
      </c>
    </row>
    <row r="12" spans="1:4" ht="18" customHeight="1" x14ac:dyDescent="0.2">
      <c r="A12" s="297" t="s">
        <v>111</v>
      </c>
      <c r="B12" s="302" t="s">
        <v>449</v>
      </c>
      <c r="C12" s="314">
        <v>0</v>
      </c>
      <c r="D12" s="310">
        <v>0</v>
      </c>
    </row>
    <row r="13" spans="1:4" ht="18" customHeight="1" x14ac:dyDescent="0.2">
      <c r="A13" s="297" t="s">
        <v>112</v>
      </c>
      <c r="B13" s="303" t="s">
        <v>450</v>
      </c>
      <c r="C13" s="314">
        <v>0</v>
      </c>
      <c r="D13" s="310">
        <v>0</v>
      </c>
    </row>
    <row r="14" spans="1:4" ht="18" customHeight="1" x14ac:dyDescent="0.2">
      <c r="A14" s="297" t="s">
        <v>114</v>
      </c>
      <c r="B14" s="303" t="s">
        <v>451</v>
      </c>
      <c r="C14" s="314">
        <v>0</v>
      </c>
      <c r="D14" s="310">
        <v>0</v>
      </c>
    </row>
    <row r="15" spans="1:4" ht="18" customHeight="1" x14ac:dyDescent="0.2">
      <c r="A15" s="297" t="s">
        <v>205</v>
      </c>
      <c r="B15" s="303" t="s">
        <v>452</v>
      </c>
      <c r="C15" s="314">
        <v>6900000</v>
      </c>
      <c r="D15" s="310">
        <v>0</v>
      </c>
    </row>
    <row r="16" spans="1:4" ht="18" customHeight="1" x14ac:dyDescent="0.2">
      <c r="A16" s="297" t="s">
        <v>206</v>
      </c>
      <c r="B16" s="303" t="s">
        <v>453</v>
      </c>
      <c r="C16" s="314">
        <v>0</v>
      </c>
      <c r="D16" s="310">
        <v>0</v>
      </c>
    </row>
    <row r="17" spans="1:4" ht="22.5" customHeight="1" x14ac:dyDescent="0.2">
      <c r="A17" s="297" t="s">
        <v>207</v>
      </c>
      <c r="B17" s="303" t="s">
        <v>454</v>
      </c>
      <c r="C17" s="314">
        <v>4000000</v>
      </c>
      <c r="D17" s="310">
        <v>0</v>
      </c>
    </row>
    <row r="18" spans="1:4" ht="18" customHeight="1" x14ac:dyDescent="0.2">
      <c r="A18" s="297" t="s">
        <v>208</v>
      </c>
      <c r="B18" s="302" t="s">
        <v>455</v>
      </c>
      <c r="C18" s="314">
        <v>180000</v>
      </c>
      <c r="D18" s="310">
        <v>0</v>
      </c>
    </row>
    <row r="19" spans="1:4" ht="18" customHeight="1" x14ac:dyDescent="0.2">
      <c r="A19" s="297" t="s">
        <v>211</v>
      </c>
      <c r="B19" s="302" t="s">
        <v>456</v>
      </c>
      <c r="C19" s="314">
        <v>0</v>
      </c>
      <c r="D19" s="310">
        <v>0</v>
      </c>
    </row>
    <row r="20" spans="1:4" ht="18" customHeight="1" x14ac:dyDescent="0.2">
      <c r="A20" s="297" t="s">
        <v>214</v>
      </c>
      <c r="B20" s="302" t="s">
        <v>457</v>
      </c>
      <c r="C20" s="314">
        <v>3000000</v>
      </c>
      <c r="D20" s="310">
        <v>0</v>
      </c>
    </row>
    <row r="21" spans="1:4" ht="18" customHeight="1" x14ac:dyDescent="0.2">
      <c r="A21" s="297" t="s">
        <v>217</v>
      </c>
      <c r="B21" s="302" t="s">
        <v>458</v>
      </c>
      <c r="C21" s="314">
        <v>0</v>
      </c>
      <c r="D21" s="310">
        <v>0</v>
      </c>
    </row>
    <row r="22" spans="1:4" ht="18" customHeight="1" x14ac:dyDescent="0.2">
      <c r="A22" s="297" t="s">
        <v>220</v>
      </c>
      <c r="B22" s="302" t="s">
        <v>459</v>
      </c>
      <c r="C22" s="314">
        <v>0</v>
      </c>
      <c r="D22" s="310">
        <v>0</v>
      </c>
    </row>
    <row r="23" spans="1:4" ht="18" customHeight="1" x14ac:dyDescent="0.2">
      <c r="A23" s="297" t="s">
        <v>223</v>
      </c>
      <c r="B23" s="304"/>
      <c r="C23" s="315"/>
      <c r="D23" s="311"/>
    </row>
    <row r="24" spans="1:4" ht="18" customHeight="1" x14ac:dyDescent="0.2">
      <c r="A24" s="297" t="s">
        <v>226</v>
      </c>
      <c r="B24" s="305"/>
      <c r="C24" s="315"/>
      <c r="D24" s="311"/>
    </row>
    <row r="25" spans="1:4" ht="18" customHeight="1" x14ac:dyDescent="0.2">
      <c r="A25" s="297" t="s">
        <v>229</v>
      </c>
      <c r="B25" s="305"/>
      <c r="C25" s="315"/>
      <c r="D25" s="311"/>
    </row>
    <row r="26" spans="1:4" ht="18" customHeight="1" x14ac:dyDescent="0.2">
      <c r="A26" s="297" t="s">
        <v>232</v>
      </c>
      <c r="B26" s="305"/>
      <c r="C26" s="315"/>
      <c r="D26" s="311"/>
    </row>
    <row r="27" spans="1:4" ht="18" customHeight="1" x14ac:dyDescent="0.2">
      <c r="A27" s="297" t="s">
        <v>235</v>
      </c>
      <c r="B27" s="305"/>
      <c r="C27" s="315"/>
      <c r="D27" s="311"/>
    </row>
    <row r="28" spans="1:4" ht="18" customHeight="1" x14ac:dyDescent="0.2">
      <c r="A28" s="297" t="s">
        <v>238</v>
      </c>
      <c r="B28" s="305"/>
      <c r="C28" s="315"/>
      <c r="D28" s="311"/>
    </row>
    <row r="29" spans="1:4" ht="18" customHeight="1" x14ac:dyDescent="0.2">
      <c r="A29" s="297" t="s">
        <v>240</v>
      </c>
      <c r="B29" s="305"/>
      <c r="C29" s="315"/>
      <c r="D29" s="311"/>
    </row>
    <row r="30" spans="1:4" ht="18" customHeight="1" x14ac:dyDescent="0.2">
      <c r="A30" s="297" t="s">
        <v>243</v>
      </c>
      <c r="B30" s="305"/>
      <c r="C30" s="315"/>
      <c r="D30" s="311"/>
    </row>
    <row r="31" spans="1:4" ht="18" customHeight="1" thickBot="1" x14ac:dyDescent="0.25">
      <c r="A31" s="298" t="s">
        <v>246</v>
      </c>
      <c r="B31" s="306"/>
      <c r="C31" s="316"/>
      <c r="D31" s="312"/>
    </row>
    <row r="32" spans="1:4" ht="18" customHeight="1" thickBot="1" x14ac:dyDescent="0.25">
      <c r="A32" s="299" t="s">
        <v>249</v>
      </c>
      <c r="B32" s="307" t="s">
        <v>391</v>
      </c>
      <c r="C32" s="317">
        <f>+C7+C8+C9+C10+C11+C18+C19+C20+C21+C22+C23+C24+C25+C26+C27+C28+C29+C30+C31</f>
        <v>14308000</v>
      </c>
      <c r="D32" s="313">
        <f>SUM(D7:D22)</f>
        <v>0</v>
      </c>
    </row>
    <row r="33" spans="1:4" ht="8.25" customHeight="1" x14ac:dyDescent="0.2">
      <c r="A33" s="110"/>
      <c r="B33" s="764"/>
      <c r="C33" s="764"/>
      <c r="D33" s="764"/>
    </row>
  </sheetData>
  <mergeCells count="5">
    <mergeCell ref="B33:D33"/>
    <mergeCell ref="B1:D1"/>
    <mergeCell ref="C2:D2"/>
    <mergeCell ref="A3:C3"/>
    <mergeCell ref="A4:C4"/>
  </mergeCells>
  <phoneticPr fontId="71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2"/>
  </sheetPr>
  <dimension ref="A2:I16"/>
  <sheetViews>
    <sheetView workbookViewId="0">
      <selection activeCell="A4" sqref="A4:C4"/>
    </sheetView>
  </sheetViews>
  <sheetFormatPr defaultColWidth="8" defaultRowHeight="12.75" x14ac:dyDescent="0.2"/>
  <cols>
    <col min="1" max="1" width="5.85546875" style="10" customWidth="1"/>
    <col min="2" max="2" width="42.5703125" style="7" customWidth="1"/>
    <col min="3" max="7" width="11" style="7" customWidth="1"/>
    <col min="8" max="8" width="12.28515625" style="7" customWidth="1"/>
    <col min="9" max="9" width="2.85546875" style="7" customWidth="1"/>
    <col min="10" max="16384" width="8" style="7"/>
  </cols>
  <sheetData>
    <row r="2" spans="1:9" ht="39.75" customHeight="1" x14ac:dyDescent="0.2">
      <c r="A2" s="768" t="s">
        <v>485</v>
      </c>
      <c r="B2" s="768"/>
      <c r="C2" s="768"/>
      <c r="D2" s="768"/>
      <c r="E2" s="768"/>
      <c r="F2" s="768"/>
      <c r="G2" s="768"/>
      <c r="H2" s="768"/>
    </row>
    <row r="3" spans="1:9" s="103" customFormat="1" ht="15.75" customHeight="1" x14ac:dyDescent="0.25">
      <c r="A3" s="101"/>
      <c r="B3" s="102"/>
      <c r="C3" s="784"/>
      <c r="D3" s="784"/>
      <c r="G3" s="766"/>
      <c r="H3" s="766"/>
      <c r="I3" s="141"/>
    </row>
    <row r="4" spans="1:9" s="103" customFormat="1" ht="15.75" customHeight="1" x14ac:dyDescent="0.25">
      <c r="A4" s="724" t="s">
        <v>624</v>
      </c>
      <c r="B4" s="724"/>
      <c r="C4" s="742"/>
      <c r="D4" s="483"/>
      <c r="G4" s="482"/>
      <c r="H4" s="482"/>
      <c r="I4" s="141"/>
    </row>
    <row r="5" spans="1:9" s="104" customFormat="1" ht="15.75" thickBot="1" x14ac:dyDescent="0.3">
      <c r="A5" s="724" t="s">
        <v>578</v>
      </c>
      <c r="B5" s="724"/>
      <c r="C5" s="742"/>
      <c r="D5" s="140"/>
      <c r="G5" s="785" t="s">
        <v>484</v>
      </c>
      <c r="H5" s="785"/>
      <c r="I5" s="140"/>
    </row>
    <row r="6" spans="1:9" s="98" customFormat="1" ht="26.25" customHeight="1" thickBot="1" x14ac:dyDescent="0.25">
      <c r="A6" s="776" t="s">
        <v>196</v>
      </c>
      <c r="B6" s="778" t="s">
        <v>431</v>
      </c>
      <c r="C6" s="780" t="s">
        <v>432</v>
      </c>
      <c r="D6" s="782" t="s">
        <v>534</v>
      </c>
      <c r="E6" s="773" t="s">
        <v>433</v>
      </c>
      <c r="F6" s="774"/>
      <c r="G6" s="775"/>
      <c r="H6" s="771" t="s">
        <v>390</v>
      </c>
    </row>
    <row r="7" spans="1:9" s="99" customFormat="1" ht="32.25" customHeight="1" thickBot="1" x14ac:dyDescent="0.25">
      <c r="A7" s="777"/>
      <c r="B7" s="779"/>
      <c r="C7" s="781"/>
      <c r="D7" s="783"/>
      <c r="E7" s="329" t="s">
        <v>492</v>
      </c>
      <c r="F7" s="329" t="s">
        <v>522</v>
      </c>
      <c r="G7" s="329" t="s">
        <v>526</v>
      </c>
      <c r="H7" s="772"/>
    </row>
    <row r="8" spans="1:9" s="100" customFormat="1" ht="12.95" customHeight="1" thickBot="1" x14ac:dyDescent="0.25">
      <c r="A8" s="318" t="s">
        <v>99</v>
      </c>
      <c r="B8" s="319" t="s">
        <v>100</v>
      </c>
      <c r="C8" s="320" t="s">
        <v>101</v>
      </c>
      <c r="D8" s="325" t="s">
        <v>102</v>
      </c>
      <c r="E8" s="320" t="s">
        <v>103</v>
      </c>
      <c r="F8" s="325" t="s">
        <v>417</v>
      </c>
      <c r="G8" s="325" t="s">
        <v>434</v>
      </c>
      <c r="H8" s="331" t="s">
        <v>466</v>
      </c>
    </row>
    <row r="9" spans="1:9" ht="24.75" customHeight="1" x14ac:dyDescent="0.2">
      <c r="A9" s="441" t="s">
        <v>106</v>
      </c>
      <c r="B9" s="438" t="s">
        <v>435</v>
      </c>
      <c r="C9" s="321"/>
      <c r="D9" s="326">
        <v>0</v>
      </c>
      <c r="E9" s="475">
        <v>0</v>
      </c>
      <c r="F9" s="474" t="s">
        <v>306</v>
      </c>
      <c r="G9" s="326">
        <v>0</v>
      </c>
      <c r="H9" s="332">
        <v>0</v>
      </c>
    </row>
    <row r="10" spans="1:9" ht="26.1" customHeight="1" x14ac:dyDescent="0.2">
      <c r="A10" s="442" t="s">
        <v>107</v>
      </c>
      <c r="B10" s="439" t="s">
        <v>436</v>
      </c>
      <c r="C10" s="322"/>
      <c r="D10" s="327">
        <v>0</v>
      </c>
      <c r="E10" s="327">
        <v>0</v>
      </c>
      <c r="F10" s="474" t="s">
        <v>306</v>
      </c>
      <c r="G10" s="327">
        <v>0</v>
      </c>
      <c r="H10" s="333">
        <v>0</v>
      </c>
      <c r="I10" s="767"/>
    </row>
    <row r="11" spans="1:9" ht="20.100000000000001" customHeight="1" x14ac:dyDescent="0.2">
      <c r="A11" s="442" t="s">
        <v>108</v>
      </c>
      <c r="B11" s="439" t="s">
        <v>437</v>
      </c>
      <c r="C11" s="323" t="s">
        <v>492</v>
      </c>
      <c r="D11" s="327">
        <v>0</v>
      </c>
      <c r="E11" s="328">
        <v>5468935</v>
      </c>
      <c r="F11" s="474" t="s">
        <v>306</v>
      </c>
      <c r="G11" s="327">
        <v>0</v>
      </c>
      <c r="H11" s="334">
        <f>SUM(D11:G11)</f>
        <v>5468935</v>
      </c>
      <c r="I11" s="767"/>
    </row>
    <row r="12" spans="1:9" ht="20.100000000000001" customHeight="1" x14ac:dyDescent="0.2">
      <c r="A12" s="442" t="s">
        <v>109</v>
      </c>
      <c r="B12" s="439" t="s">
        <v>438</v>
      </c>
      <c r="C12" s="323" t="s">
        <v>492</v>
      </c>
      <c r="D12" s="327">
        <v>0</v>
      </c>
      <c r="E12" s="328">
        <v>1800000</v>
      </c>
      <c r="F12" s="474" t="s">
        <v>306</v>
      </c>
      <c r="G12" s="327">
        <v>0</v>
      </c>
      <c r="H12" s="334">
        <f>SUM(D12:G12)</f>
        <v>1800000</v>
      </c>
      <c r="I12" s="767"/>
    </row>
    <row r="13" spans="1:9" ht="20.100000000000001" customHeight="1" x14ac:dyDescent="0.2">
      <c r="A13" s="442" t="s">
        <v>110</v>
      </c>
      <c r="B13" s="440" t="s">
        <v>439</v>
      </c>
      <c r="C13" s="323" t="s">
        <v>486</v>
      </c>
      <c r="D13" s="327">
        <v>0</v>
      </c>
      <c r="E13" s="328">
        <f>SUM(E14:E15)</f>
        <v>688326</v>
      </c>
      <c r="F13" s="474" t="s">
        <v>306</v>
      </c>
      <c r="G13" s="328">
        <f>SUM(G14:G15)</f>
        <v>0</v>
      </c>
      <c r="H13" s="334">
        <f>H14+H15</f>
        <v>688326</v>
      </c>
      <c r="I13" s="767"/>
    </row>
    <row r="14" spans="1:9" ht="20.100000000000001" customHeight="1" x14ac:dyDescent="0.2">
      <c r="A14" s="442" t="s">
        <v>111</v>
      </c>
      <c r="B14" s="478" t="s">
        <v>539</v>
      </c>
      <c r="C14" s="324" t="s">
        <v>486</v>
      </c>
      <c r="D14" s="327">
        <v>0</v>
      </c>
      <c r="E14" s="414">
        <v>76200</v>
      </c>
      <c r="F14" s="474" t="s">
        <v>306</v>
      </c>
      <c r="G14" s="330" t="s">
        <v>306</v>
      </c>
      <c r="H14" s="335">
        <f>SUM(D14:G14)</f>
        <v>76200</v>
      </c>
      <c r="I14" s="767"/>
    </row>
    <row r="15" spans="1:9" ht="20.100000000000001" customHeight="1" thickBot="1" x14ac:dyDescent="0.25">
      <c r="A15" s="477" t="s">
        <v>112</v>
      </c>
      <c r="B15" s="455" t="s">
        <v>460</v>
      </c>
      <c r="C15" s="466" t="s">
        <v>486</v>
      </c>
      <c r="D15" s="413">
        <v>0</v>
      </c>
      <c r="E15" s="414">
        <v>612126</v>
      </c>
      <c r="F15" s="474" t="s">
        <v>306</v>
      </c>
      <c r="G15" s="330" t="s">
        <v>306</v>
      </c>
      <c r="H15" s="415">
        <f>SUM(D15:G15)</f>
        <v>612126</v>
      </c>
      <c r="I15" s="767"/>
    </row>
    <row r="16" spans="1:9" s="111" customFormat="1" ht="20.100000000000001" customHeight="1" thickBot="1" x14ac:dyDescent="0.25">
      <c r="A16" s="769" t="s">
        <v>440</v>
      </c>
      <c r="B16" s="770"/>
      <c r="C16" s="416"/>
      <c r="D16" s="417">
        <f>+D9+D10+D11+D12+D13</f>
        <v>0</v>
      </c>
      <c r="E16" s="417">
        <f>+E9+E10+E11+E12+E13</f>
        <v>7957261</v>
      </c>
      <c r="F16" s="476" t="s">
        <v>306</v>
      </c>
      <c r="G16" s="417">
        <f>+G9+G10+G11+G12+G13</f>
        <v>0</v>
      </c>
      <c r="H16" s="418">
        <f>+H9+H10+H11+H12+H13</f>
        <v>7957261</v>
      </c>
      <c r="I16" s="767"/>
    </row>
  </sheetData>
  <mergeCells count="14">
    <mergeCell ref="I10:I16"/>
    <mergeCell ref="A2:H2"/>
    <mergeCell ref="A16:B16"/>
    <mergeCell ref="H6:H7"/>
    <mergeCell ref="E6:G6"/>
    <mergeCell ref="A6:A7"/>
    <mergeCell ref="B6:B7"/>
    <mergeCell ref="C6:C7"/>
    <mergeCell ref="D6:D7"/>
    <mergeCell ref="C3:D3"/>
    <mergeCell ref="G5:H5"/>
    <mergeCell ref="G3:H3"/>
    <mergeCell ref="A4:C4"/>
    <mergeCell ref="A5:C5"/>
  </mergeCells>
  <phoneticPr fontId="2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6</vt:i4>
      </vt:variant>
    </vt:vector>
  </HeadingPairs>
  <TitlesOfParts>
    <vt:vector size="20" baseType="lpstr">
      <vt:lpstr>1. Mérlegszerű</vt:lpstr>
      <vt:lpstr>2,a Elemi bevételek</vt:lpstr>
      <vt:lpstr>2,b Elemi kiadások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11. Projekt</vt:lpstr>
      <vt:lpstr>12. Lakosságnak juttatott tám.</vt:lpstr>
      <vt:lpstr>'1. Mérlegszerű'!Nyomtatási_terület</vt:lpstr>
      <vt:lpstr>'2,a Elemi bevételek'!Nyomtatási_terület</vt:lpstr>
      <vt:lpstr>'2,b Elemi kiadások'!Nyomtatási_terület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kopecskone</cp:lastModifiedBy>
  <cp:lastPrinted>2019-09-12T08:58:34Z</cp:lastPrinted>
  <dcterms:created xsi:type="dcterms:W3CDTF">2014-10-28T13:28:45Z</dcterms:created>
  <dcterms:modified xsi:type="dcterms:W3CDTF">2019-09-30T14:25:03Z</dcterms:modified>
</cp:coreProperties>
</file>