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995"/>
  </bookViews>
  <sheets>
    <sheet name="1" sheetId="1" r:id="rId1"/>
    <sheet name="3" sheetId="2" r:id="rId2"/>
    <sheet name="4" sheetId="3" r:id="rId3"/>
    <sheet name="6" sheetId="4" r:id="rId4"/>
    <sheet name="7" sheetId="5" r:id="rId5"/>
  </sheets>
  <definedNames>
    <definedName name="_xlnm.Print_Area" localSheetId="1">'3'!$A$1:$F$42</definedName>
  </definedNames>
  <calcPr calcId="125725"/>
</workbook>
</file>

<file path=xl/calcChain.xml><?xml version="1.0" encoding="utf-8"?>
<calcChain xmlns="http://schemas.openxmlformats.org/spreadsheetml/2006/main">
  <c r="I18" i="1"/>
  <c r="J18"/>
  <c r="K18"/>
  <c r="D39" i="2"/>
  <c r="E39"/>
  <c r="F39"/>
  <c r="D18"/>
  <c r="D17" s="1"/>
  <c r="D16" s="1"/>
  <c r="E18"/>
  <c r="F18"/>
  <c r="F17" s="1"/>
  <c r="F16" s="1"/>
  <c r="D21"/>
  <c r="E21"/>
  <c r="F21"/>
  <c r="C17"/>
  <c r="E17"/>
  <c r="E16" s="1"/>
  <c r="D29" i="3"/>
  <c r="E29"/>
  <c r="F29"/>
  <c r="D6"/>
  <c r="E6"/>
  <c r="F6"/>
  <c r="C6"/>
  <c r="C5" s="1"/>
  <c r="I33" i="1"/>
  <c r="J33"/>
  <c r="K33"/>
  <c r="I26"/>
  <c r="J26"/>
  <c r="H18"/>
  <c r="I14"/>
  <c r="J14"/>
  <c r="K14"/>
  <c r="H14"/>
  <c r="D11"/>
  <c r="E11"/>
  <c r="E16" s="1"/>
  <c r="E18" s="1"/>
  <c r="F11"/>
  <c r="D16"/>
  <c r="F16"/>
  <c r="F18" s="1"/>
  <c r="C16"/>
  <c r="C11"/>
  <c r="D33"/>
  <c r="E33"/>
  <c r="F33"/>
  <c r="D26"/>
  <c r="E26"/>
  <c r="F26"/>
  <c r="D18"/>
  <c r="D41" i="3"/>
  <c r="E41"/>
  <c r="F41"/>
  <c r="D38"/>
  <c r="E38"/>
  <c r="F38"/>
  <c r="D34"/>
  <c r="E34"/>
  <c r="F34"/>
  <c r="D24"/>
  <c r="E24"/>
  <c r="F24"/>
  <c r="D19"/>
  <c r="E19"/>
  <c r="F19"/>
  <c r="D13"/>
  <c r="D5" s="1"/>
  <c r="E13"/>
  <c r="E5" s="1"/>
  <c r="F13"/>
  <c r="D36" i="2"/>
  <c r="E36"/>
  <c r="F36"/>
  <c r="D33"/>
  <c r="E33"/>
  <c r="F33"/>
  <c r="D24"/>
  <c r="E24"/>
  <c r="F24"/>
  <c r="C24"/>
  <c r="D13"/>
  <c r="E13"/>
  <c r="F13"/>
  <c r="D31"/>
  <c r="E31"/>
  <c r="F31"/>
  <c r="C31"/>
  <c r="O46" i="4"/>
  <c r="O45"/>
  <c r="N44"/>
  <c r="N35"/>
  <c r="N47" s="1"/>
  <c r="M44"/>
  <c r="L44"/>
  <c r="O44" s="1"/>
  <c r="L35"/>
  <c r="K44"/>
  <c r="J44"/>
  <c r="J35"/>
  <c r="J47"/>
  <c r="I44"/>
  <c r="H44"/>
  <c r="H35"/>
  <c r="H47"/>
  <c r="G44"/>
  <c r="F44"/>
  <c r="F47" s="1"/>
  <c r="E44"/>
  <c r="E47" s="1"/>
  <c r="D44"/>
  <c r="C44"/>
  <c r="O43"/>
  <c r="O42"/>
  <c r="O41"/>
  <c r="O40"/>
  <c r="O39"/>
  <c r="O38"/>
  <c r="O37"/>
  <c r="O36"/>
  <c r="M35"/>
  <c r="M47" s="1"/>
  <c r="K35"/>
  <c r="K47"/>
  <c r="I35"/>
  <c r="I47"/>
  <c r="G35"/>
  <c r="G47"/>
  <c r="F35"/>
  <c r="E35"/>
  <c r="D35"/>
  <c r="D47" s="1"/>
  <c r="C35"/>
  <c r="C47"/>
  <c r="O34"/>
  <c r="O33"/>
  <c r="O32"/>
  <c r="O31"/>
  <c r="O30"/>
  <c r="O29"/>
  <c r="O28"/>
  <c r="O27"/>
  <c r="O26"/>
  <c r="O25"/>
  <c r="O23"/>
  <c r="O22"/>
  <c r="N21"/>
  <c r="M21"/>
  <c r="M14"/>
  <c r="M24" s="1"/>
  <c r="L21"/>
  <c r="K21"/>
  <c r="K14"/>
  <c r="K24" s="1"/>
  <c r="K49" s="1"/>
  <c r="J21"/>
  <c r="J24" s="1"/>
  <c r="J49" s="1"/>
  <c r="I21"/>
  <c r="I14"/>
  <c r="I24" s="1"/>
  <c r="I49" s="1"/>
  <c r="H21"/>
  <c r="G21"/>
  <c r="G14"/>
  <c r="G24"/>
  <c r="G49" s="1"/>
  <c r="F21"/>
  <c r="F24" s="1"/>
  <c r="F49" s="1"/>
  <c r="E21"/>
  <c r="E14"/>
  <c r="E24" s="1"/>
  <c r="E49" s="1"/>
  <c r="D21"/>
  <c r="C21"/>
  <c r="C24" s="1"/>
  <c r="O20"/>
  <c r="O19"/>
  <c r="O18"/>
  <c r="O17"/>
  <c r="O16"/>
  <c r="O15"/>
  <c r="N14"/>
  <c r="N24" s="1"/>
  <c r="L14"/>
  <c r="L24"/>
  <c r="J14"/>
  <c r="H14"/>
  <c r="H24"/>
  <c r="H49" s="1"/>
  <c r="F14"/>
  <c r="D14"/>
  <c r="D24"/>
  <c r="D49" s="1"/>
  <c r="C14"/>
  <c r="O13"/>
  <c r="O12"/>
  <c r="O11"/>
  <c r="O10"/>
  <c r="O9"/>
  <c r="O8"/>
  <c r="C41" i="3"/>
  <c r="C38"/>
  <c r="C34"/>
  <c r="C29"/>
  <c r="C24"/>
  <c r="C19"/>
  <c r="C13"/>
  <c r="C39" i="2"/>
  <c r="C36"/>
  <c r="C33"/>
  <c r="C21"/>
  <c r="C18"/>
  <c r="C13"/>
  <c r="F6"/>
  <c r="F5" s="1"/>
  <c r="E6"/>
  <c r="E5" s="1"/>
  <c r="D6"/>
  <c r="D5" s="1"/>
  <c r="C6"/>
  <c r="C5" s="1"/>
  <c r="H33" i="1"/>
  <c r="C33"/>
  <c r="F29"/>
  <c r="F28"/>
  <c r="H26"/>
  <c r="H27" s="1"/>
  <c r="C26"/>
  <c r="F25"/>
  <c r="K24"/>
  <c r="K26" s="1"/>
  <c r="F23"/>
  <c r="K17"/>
  <c r="C18"/>
  <c r="C27" s="1"/>
  <c r="C34" s="1"/>
  <c r="F13"/>
  <c r="K1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O21" i="4"/>
  <c r="O35"/>
  <c r="L47" l="1"/>
  <c r="L49" s="1"/>
  <c r="M49"/>
  <c r="N49"/>
  <c r="O47"/>
  <c r="O14"/>
  <c r="D40" i="3"/>
  <c r="D44" s="1"/>
  <c r="C40"/>
  <c r="C44" s="1"/>
  <c r="H34" i="1"/>
  <c r="K27"/>
  <c r="K34" s="1"/>
  <c r="J27"/>
  <c r="J34" s="1"/>
  <c r="I27"/>
  <c r="I34" s="1"/>
  <c r="F27"/>
  <c r="F34" s="1"/>
  <c r="E27"/>
  <c r="E34" s="1"/>
  <c r="D27"/>
  <c r="D34" s="1"/>
  <c r="F5" i="3"/>
  <c r="F40" s="1"/>
  <c r="F44" s="1"/>
  <c r="E40"/>
  <c r="E44" s="1"/>
  <c r="E38" i="2"/>
  <c r="E42" s="1"/>
  <c r="F38"/>
  <c r="F42" s="1"/>
  <c r="D38"/>
  <c r="D42" s="1"/>
  <c r="C16"/>
  <c r="C38" s="1"/>
  <c r="C42" s="1"/>
  <c r="C49" i="4"/>
  <c r="O24"/>
  <c r="O49" l="1"/>
</calcChain>
</file>

<file path=xl/sharedStrings.xml><?xml version="1.0" encoding="utf-8"?>
<sst xmlns="http://schemas.openxmlformats.org/spreadsheetml/2006/main" count="377" uniqueCount="336">
  <si>
    <t>1.sz.melléklet</t>
  </si>
  <si>
    <t xml:space="preserve">Márokföld Község Önkormányzata </t>
  </si>
  <si>
    <t xml:space="preserve">2015. évi összesített pénzügyi mérlege </t>
  </si>
  <si>
    <t>Sor- szám</t>
  </si>
  <si>
    <t>A</t>
  </si>
  <si>
    <t>B</t>
  </si>
  <si>
    <t>C</t>
  </si>
  <si>
    <t>D</t>
  </si>
  <si>
    <t xml:space="preserve">2015. évi előirányzat </t>
  </si>
  <si>
    <t>Bevételek</t>
  </si>
  <si>
    <t>Eredeti előirányzat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</si>
  <si>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</si>
  <si>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</si>
  <si>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</si>
  <si>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</si>
  <si>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</si>
  <si>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</si>
  <si>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</si>
  <si>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</si>
  <si>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</si>
  <si>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</si>
  <si>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</si>
  <si>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</si>
  <si>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</si>
  <si>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</si>
  <si>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</si>
  <si>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</si>
  <si>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</si>
  <si>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</si>
  <si>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</si>
  <si>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</si>
  <si>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</si>
  <si>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</si>
  <si>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</si>
  <si>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</si>
  <si>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</si>
  <si>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</si>
  <si>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</si>
  <si>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</si>
  <si>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</si>
  <si>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</si>
  <si>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</si>
  <si>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</si>
  <si>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</si>
  <si>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</si>
  <si>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</si>
  <si>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</si>
  <si>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</si>
  <si>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</si>
  <si>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</si>
  <si>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Beruházás megelőlegezési hitel felvétel államháztartáson kívülről </t>
  </si>
  <si>
    <t xml:space="preserve">4.1. Hitel-, kölcsöntörlesztés államháztart. kívülre </t>
  </si>
  <si>
    <t xml:space="preserve">4.2 Maradvány igénybevétele </t>
  </si>
  <si>
    <t xml:space="preserve">4.2. Belföldi finanszírozás kiadásai </t>
  </si>
  <si>
    <t xml:space="preserve">       ebből előző évi költségvetési maradvány igénybevétele </t>
  </si>
  <si>
    <t>4.3. Központi, irányító szervi támog.         folyósítása működési</t>
  </si>
  <si>
    <t>Államháztartáson belüli megelőlegezések</t>
  </si>
  <si>
    <t>Államháztartáson belüli megelőlegezések visszafiz.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</si>
  <si>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</si>
  <si>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</si>
  <si>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</si>
  <si>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</si>
  <si>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Önkormányzatának 2015. évi bevételei </t>
  </si>
  <si>
    <t>3. melléklet</t>
  </si>
  <si>
    <t>adatok ezer Ft-ban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</si>
  <si>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</si>
  <si>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</si>
  <si>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</si>
  <si>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</si>
  <si>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</si>
  <si>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</si>
  <si>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</si>
  <si>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</si>
  <si>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</si>
  <si>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</si>
  <si>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</si>
  <si>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</si>
  <si>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</si>
  <si>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</si>
  <si>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</si>
  <si>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</si>
  <si>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</si>
  <si>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</si>
  <si>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</si>
  <si>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</si>
  <si>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</si>
  <si>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</si>
  <si>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</si>
  <si>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</si>
  <si>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</si>
  <si>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</si>
  <si>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</si>
  <si>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</si>
  <si>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</si>
  <si>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</si>
  <si>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</si>
  <si>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</si>
  <si>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</si>
  <si>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Tartózkodás után fizetendő idegenforgalmi adó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</si>
  <si>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</si>
  <si>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</si>
  <si>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</si>
  <si>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</si>
  <si>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</si>
  <si>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</si>
  <si>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</si>
  <si>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</si>
  <si>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</si>
  <si>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</si>
  <si>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</si>
  <si>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</si>
  <si>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</si>
  <si>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</si>
  <si>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</si>
  <si>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</si>
  <si>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</si>
  <si>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</si>
  <si>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</si>
  <si>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</si>
  <si>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</si>
  <si>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</si>
  <si>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 önkormányzattól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</si>
  <si>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</si>
  <si>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</si>
  <si>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</si>
  <si>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</si>
  <si>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</si>
  <si>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</si>
  <si>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</si>
  <si>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</si>
  <si>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</si>
  <si>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</si>
  <si>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</si>
  <si>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ÁHT-n belüli megelőlegezések előir.</t>
  </si>
  <si>
    <t>B7+ B8</t>
  </si>
  <si>
    <t>Márokföld Község Önkormányzatának 2015. évi kiadásai</t>
  </si>
  <si>
    <t>4. melléklet</t>
  </si>
  <si>
    <t>ezer Ft-ban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</si>
  <si>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</si>
  <si>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</si>
  <si>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</si>
  <si>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</si>
  <si>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</si>
  <si>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</si>
  <si>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</si>
  <si>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</si>
  <si>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</si>
  <si>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Béren kívüli juttatások (Erzsébet út., Széchenyi Pih. K.)</t>
  </si>
  <si>
    <t>K1109.</t>
  </si>
  <si>
    <t>Közlekedés költségtérítés</t>
  </si>
  <si>
    <t>K1110.</t>
  </si>
  <si>
    <t xml:space="preserve">Egyéb költségtérítés 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</si>
  <si>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</si>
  <si>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</si>
  <si>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</si>
  <si>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</si>
  <si>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</si>
  <si>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</si>
  <si>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</si>
  <si>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 reprezentáció</t>
  </si>
  <si>
    <t>K2.</t>
  </si>
  <si>
    <t>Munkaadót terhelő járulékok és szociális hozzájárulási adó</t>
  </si>
  <si>
    <t>K3.</t>
  </si>
  <si>
    <t>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</si>
  <si>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</si>
  <si>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</si>
  <si>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</si>
  <si>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</si>
  <si>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</si>
  <si>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</si>
  <si>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</si>
  <si>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</si>
  <si>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</si>
  <si>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</si>
  <si>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</si>
  <si>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</si>
  <si>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</si>
  <si>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</si>
  <si>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</si>
  <si>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</si>
  <si>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</si>
  <si>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</si>
  <si>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</si>
  <si>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</si>
  <si>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</si>
  <si>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</si>
  <si>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</si>
  <si>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</si>
  <si>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</si>
  <si>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K67.</t>
  </si>
  <si>
    <t>Beruházási célú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</si>
  <si>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</si>
  <si>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</si>
  <si>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</si>
  <si>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</si>
  <si>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</si>
  <si>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</si>
  <si>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</si>
  <si>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</si>
  <si>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</si>
  <si>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</si>
  <si>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</si>
  <si>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</si>
  <si>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</si>
  <si>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</si>
  <si>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</si>
  <si>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</si>
  <si>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</si>
  <si>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</si>
  <si>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6.sz.melléklet</t>
  </si>
  <si>
    <t>Márokföld Község Önkormányzata</t>
  </si>
  <si>
    <t>előirányzat felhasználási és likviditási ütemterve a 2015. évi költségvetési rendeletéhez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</si>
  <si>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</si>
  <si>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</si>
  <si>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</si>
  <si>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</si>
  <si>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</si>
  <si>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</si>
  <si>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</si>
  <si>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</si>
  <si>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</si>
  <si>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</si>
  <si>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</si>
  <si>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</si>
  <si>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</si>
  <si>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</si>
  <si>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</si>
  <si>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</si>
  <si>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</si>
  <si>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</si>
  <si>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</si>
  <si>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</si>
  <si>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</si>
  <si>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</si>
  <si>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</si>
  <si>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</si>
  <si>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</si>
  <si>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</si>
  <si>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Működési bevétel</t>
  </si>
  <si>
    <t>3.</t>
  </si>
  <si>
    <t xml:space="preserve">Közhatalmi bevétel </t>
  </si>
  <si>
    <t>4.</t>
  </si>
  <si>
    <t xml:space="preserve">Önkormányzatok működési támogatása </t>
  </si>
  <si>
    <t>5.</t>
  </si>
  <si>
    <t>Működési támogatás ÁHT-én belül</t>
  </si>
  <si>
    <t>6.</t>
  </si>
  <si>
    <t>Áht-n kívüli működési pénze. átvétel</t>
  </si>
  <si>
    <t>7.</t>
  </si>
  <si>
    <t>Támogatás felügyeleti szervtől</t>
  </si>
  <si>
    <t>8.</t>
  </si>
  <si>
    <t>Működéci c. bev. össz.</t>
  </si>
  <si>
    <t>9.</t>
  </si>
  <si>
    <t>Immat. javak értékesítése</t>
  </si>
  <si>
    <t>10.</t>
  </si>
  <si>
    <t>Ingatlanok értékesítése</t>
  </si>
  <si>
    <t>11.</t>
  </si>
  <si>
    <t xml:space="preserve">Egyéb tárgyi eszközök értékesítése </t>
  </si>
  <si>
    <t>12.</t>
  </si>
  <si>
    <t xml:space="preserve">Részesedések </t>
  </si>
  <si>
    <t>13.</t>
  </si>
  <si>
    <t>Felhalmozási célú támogatás ÁHT-én belül</t>
  </si>
  <si>
    <t>14.</t>
  </si>
  <si>
    <t>Felhalmozási célú támogatás ÁHT-én kívül</t>
  </si>
  <si>
    <t>Felhalmozási c. bev. össz.</t>
  </si>
  <si>
    <t>Fininaszírozási művelet kvi.maradvány</t>
  </si>
  <si>
    <t>Áht-n belüli megelőlegezések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</si>
  <si>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</si>
  <si>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</si>
  <si>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</si>
  <si>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</si>
  <si>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</si>
  <si>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</si>
  <si>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</si>
  <si>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</si>
  <si>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</si>
  <si>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</si>
  <si>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</si>
  <si>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</si>
  <si>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</si>
  <si>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</si>
  <si>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</si>
  <si>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</si>
  <si>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</si>
  <si>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</si>
  <si>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</si>
  <si>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</si>
  <si>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</si>
  <si>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</si>
  <si>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</si>
  <si>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</si>
  <si>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</si>
  <si>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</si>
  <si>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</si>
  <si>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</si>
  <si>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</si>
  <si>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</si>
  <si>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</si>
  <si>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</si>
  <si>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</si>
  <si>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Hitel visszafizetés</t>
  </si>
  <si>
    <t>Kiadások összesen:</t>
  </si>
  <si>
    <t>Pénzkészlet</t>
  </si>
  <si>
    <t>7. sz. melléklet</t>
  </si>
  <si>
    <t>Márokföld   Községi Önkormányzat</t>
  </si>
  <si>
    <t xml:space="preserve">         2015.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</si>
  <si>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</si>
  <si>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</si>
  <si>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</si>
  <si>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</si>
  <si>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</si>
  <si>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</si>
  <si>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</si>
  <si>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</si>
  <si>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</si>
  <si>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</si>
  <si>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</si>
  <si>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</si>
  <si>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</si>
  <si>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</si>
  <si>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</si>
  <si>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</si>
  <si>
    <t>Módosított előirányzat 2015.10.31.</t>
  </si>
  <si>
    <t>Készletértékesítés ellenértéke</t>
  </si>
  <si>
    <t>B401.</t>
  </si>
  <si>
    <t>Módosítás 2015.12.31.</t>
  </si>
  <si>
    <t>Módosított előirányzat 2015.12.31.</t>
  </si>
  <si>
    <t>Egyéb áruhasználati és szolgáltatási adók</t>
  </si>
  <si>
    <t>B355.</t>
  </si>
  <si>
    <t>K914.</t>
  </si>
  <si>
    <t>K911.</t>
  </si>
  <si>
    <t>Hitel-, kölcsöntörlesztés áht-n kívülre</t>
  </si>
  <si>
    <t>K1102.</t>
  </si>
  <si>
    <t>Normatív jutalom</t>
  </si>
  <si>
    <t>Informatikai eszközök beszerzése, létesítése</t>
  </si>
  <si>
    <t>Egyéb tárgyi eszközök beszerzése,létesítése</t>
  </si>
  <si>
    <t>K63.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</si>
</sst>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0;\-#,##0"/>
  </numFmts>
  <fonts count="63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34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charset val="134"/>
    </font>
    <font>
      <sz val="11"/>
      <color indexed="8"/>
      <name val="Calibri"/>
      <family val="2"/>
      <charset val="134"/>
    </font>
    <font>
      <sz val="10"/>
      <name val="Times New Roman CE"/>
      <charset val="238"/>
    </font>
    <font>
      <b/>
      <sz val="18"/>
      <color indexed="56"/>
      <name val="Cambria"/>
      <family val="2"/>
      <charset val="134"/>
    </font>
    <font>
      <b/>
      <sz val="11"/>
      <color indexed="52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1"/>
      <color indexed="56"/>
      <name val="Calibri"/>
      <family val="2"/>
      <charset val="134"/>
    </font>
    <font>
      <i/>
      <sz val="11"/>
      <color indexed="23"/>
      <name val="Calibri"/>
      <family val="2"/>
      <charset val="134"/>
    </font>
    <font>
      <sz val="11"/>
      <color indexed="9"/>
      <name val="Calibri"/>
      <family val="2"/>
      <charset val="134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3"/>
      <color indexed="56"/>
      <name val="Calibri"/>
      <family val="2"/>
      <charset val="134"/>
    </font>
    <font>
      <sz val="11"/>
      <color indexed="20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52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4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59" fillId="21" borderId="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3" fillId="7" borderId="1" applyNumberFormat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0" borderId="0">
      <alignment vertical="center"/>
    </xf>
    <xf numFmtId="0" fontId="61" fillId="0" borderId="0">
      <alignment vertical="center"/>
    </xf>
    <xf numFmtId="0" fontId="1" fillId="0" borderId="0">
      <alignment vertical="center"/>
    </xf>
    <xf numFmtId="0" fontId="62" fillId="0" borderId="0">
      <alignment vertical="center"/>
    </xf>
    <xf numFmtId="0" fontId="60" fillId="0" borderId="0">
      <alignment vertical="center"/>
    </xf>
    <xf numFmtId="0" fontId="49" fillId="0" borderId="0">
      <alignment vertical="center"/>
    </xf>
    <xf numFmtId="0" fontId="40" fillId="23" borderId="7" applyNumberFormat="0" applyFont="0" applyAlignment="0" applyProtection="0">
      <alignment vertical="center"/>
    </xf>
    <xf numFmtId="0" fontId="50" fillId="20" borderId="8" applyNumberForma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</cellStyleXfs>
  <cellXfs count="211">
    <xf numFmtId="0" fontId="0" fillId="0" borderId="0" xfId="0" applyAlignment="1"/>
    <xf numFmtId="0" fontId="1" fillId="0" borderId="0" xfId="42" applyAlignment="1"/>
    <xf numFmtId="0" fontId="3" fillId="0" borderId="0" xfId="42" applyFont="1" applyAlignment="1">
      <alignment horizontal="right"/>
    </xf>
    <xf numFmtId="0" fontId="4" fillId="0" borderId="0" xfId="42" applyFont="1" applyAlignment="1">
      <alignment horizontal="center"/>
    </xf>
    <xf numFmtId="0" fontId="4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6" fillId="0" borderId="10" xfId="42" applyFont="1" applyBorder="1" applyAlignment="1">
      <alignment horizontal="center"/>
    </xf>
    <xf numFmtId="0" fontId="6" fillId="0" borderId="11" xfId="42" applyFont="1" applyBorder="1" applyAlignment="1">
      <alignment horizontal="center"/>
    </xf>
    <xf numFmtId="0" fontId="1" fillId="0" borderId="12" xfId="42" applyBorder="1" applyAlignment="1"/>
    <xf numFmtId="3" fontId="1" fillId="0" borderId="13" xfId="42" applyNumberFormat="1" applyBorder="1" applyAlignment="1"/>
    <xf numFmtId="0" fontId="1" fillId="0" borderId="14" xfId="42" applyBorder="1" applyAlignment="1"/>
    <xf numFmtId="0" fontId="1" fillId="0" borderId="15" xfId="42" applyBorder="1" applyAlignment="1"/>
    <xf numFmtId="3" fontId="1" fillId="0" borderId="15" xfId="42" applyNumberFormat="1" applyBorder="1" applyAlignment="1"/>
    <xf numFmtId="0" fontId="6" fillId="0" borderId="16" xfId="42" applyFont="1" applyBorder="1" applyAlignment="1">
      <alignment horizontal="left"/>
    </xf>
    <xf numFmtId="0" fontId="6" fillId="0" borderId="0" xfId="42" applyFont="1" applyBorder="1" applyAlignment="1">
      <alignment horizontal="left"/>
    </xf>
    <xf numFmtId="0" fontId="6" fillId="0" borderId="17" xfId="42" applyFont="1" applyBorder="1" applyAlignment="1">
      <alignment horizontal="left"/>
    </xf>
    <xf numFmtId="0" fontId="1" fillId="0" borderId="18" xfId="42" applyBorder="1" applyAlignment="1"/>
    <xf numFmtId="0" fontId="1" fillId="0" borderId="19" xfId="42" applyBorder="1" applyAlignment="1"/>
    <xf numFmtId="0" fontId="1" fillId="0" borderId="11" xfId="42" applyBorder="1" applyAlignment="1">
      <alignment horizontal="center"/>
    </xf>
    <xf numFmtId="0" fontId="1" fillId="0" borderId="20" xfId="42" applyBorder="1" applyAlignment="1">
      <alignment horizontal="center"/>
    </xf>
    <xf numFmtId="0" fontId="6" fillId="0" borderId="20" xfId="42" applyFont="1" applyBorder="1" applyAlignment="1">
      <alignment horizontal="center"/>
    </xf>
    <xf numFmtId="0" fontId="1" fillId="0" borderId="13" xfId="42" applyBorder="1" applyAlignment="1"/>
    <xf numFmtId="0" fontId="1" fillId="0" borderId="21" xfId="42" applyBorder="1" applyAlignment="1"/>
    <xf numFmtId="0" fontId="1" fillId="0" borderId="22" xfId="42" applyBorder="1" applyAlignment="1"/>
    <xf numFmtId="0" fontId="1" fillId="0" borderId="23" xfId="42" applyBorder="1" applyAlignment="1"/>
    <xf numFmtId="0" fontId="8" fillId="0" borderId="0" xfId="39" applyFont="1" applyAlignment="1"/>
    <xf numFmtId="0" fontId="8" fillId="0" borderId="0" xfId="39" applyFont="1" applyBorder="1" applyAlignment="1"/>
    <xf numFmtId="0" fontId="9" fillId="0" borderId="0" xfId="39" applyFont="1" applyAlignment="1"/>
    <xf numFmtId="0" fontId="9" fillId="0" borderId="0" xfId="39" applyFont="1" applyBorder="1" applyAlignment="1"/>
    <xf numFmtId="0" fontId="10" fillId="0" borderId="0" xfId="39" applyFont="1" applyAlignment="1"/>
    <xf numFmtId="0" fontId="11" fillId="0" borderId="0" xfId="39" applyFont="1" applyAlignment="1"/>
    <xf numFmtId="0" fontId="9" fillId="0" borderId="0" xfId="39" applyFont="1" applyAlignment="1">
      <alignment horizontal="center"/>
    </xf>
    <xf numFmtId="0" fontId="8" fillId="0" borderId="24" xfId="39" applyFont="1" applyBorder="1" applyAlignment="1">
      <alignment horizontal="center"/>
    </xf>
    <xf numFmtId="0" fontId="9" fillId="0" borderId="24" xfId="39" applyFont="1" applyBorder="1" applyAlignment="1">
      <alignment horizontal="center"/>
    </xf>
    <xf numFmtId="0" fontId="8" fillId="0" borderId="0" xfId="39" applyFont="1" applyAlignment="1">
      <alignment horizontal="center"/>
    </xf>
    <xf numFmtId="3" fontId="8" fillId="0" borderId="0" xfId="39" applyNumberFormat="1" applyFont="1" applyAlignment="1"/>
    <xf numFmtId="3" fontId="12" fillId="0" borderId="0" xfId="39" applyNumberFormat="1" applyFont="1" applyAlignment="1"/>
    <xf numFmtId="3" fontId="8" fillId="0" borderId="0" xfId="39" applyNumberFormat="1" applyFont="1" applyBorder="1" applyAlignment="1"/>
    <xf numFmtId="0" fontId="9" fillId="0" borderId="25" xfId="39" applyFont="1" applyBorder="1" applyAlignment="1"/>
    <xf numFmtId="3" fontId="9" fillId="0" borderId="25" xfId="39" applyNumberFormat="1" applyFont="1" applyBorder="1" applyAlignment="1"/>
    <xf numFmtId="3" fontId="9" fillId="0" borderId="0" xfId="39" applyNumberFormat="1" applyFont="1" applyBorder="1" applyAlignment="1"/>
    <xf numFmtId="0" fontId="9" fillId="0" borderId="26" xfId="39" applyFont="1" applyBorder="1" applyAlignment="1"/>
    <xf numFmtId="3" fontId="9" fillId="0" borderId="27" xfId="39" applyNumberFormat="1" applyFont="1" applyBorder="1" applyAlignment="1"/>
    <xf numFmtId="0" fontId="11" fillId="0" borderId="0" xfId="39" applyFont="1" applyAlignment="1">
      <alignment horizontal="center"/>
    </xf>
    <xf numFmtId="3" fontId="10" fillId="0" borderId="0" xfId="39" applyNumberFormat="1" applyFont="1" applyAlignment="1"/>
    <xf numFmtId="3" fontId="9" fillId="0" borderId="0" xfId="39" applyNumberFormat="1" applyFont="1" applyAlignment="1"/>
    <xf numFmtId="0" fontId="8" fillId="0" borderId="25" xfId="39" applyFont="1" applyBorder="1" applyAlignment="1"/>
    <xf numFmtId="3" fontId="8" fillId="0" borderId="25" xfId="39" applyNumberFormat="1" applyFont="1" applyBorder="1" applyAlignment="1"/>
    <xf numFmtId="3" fontId="13" fillId="0" borderId="28" xfId="39" applyNumberFormat="1" applyFont="1" applyBorder="1" applyAlignment="1">
      <alignment wrapText="1"/>
    </xf>
    <xf numFmtId="3" fontId="11" fillId="0" borderId="0" xfId="39" applyNumberFormat="1" applyFont="1" applyAlignment="1"/>
    <xf numFmtId="0" fontId="14" fillId="0" borderId="0" xfId="39" applyFont="1" applyAlignment="1"/>
    <xf numFmtId="3" fontId="14" fillId="0" borderId="0" xfId="39" applyNumberFormat="1" applyFont="1" applyAlignment="1"/>
    <xf numFmtId="0" fontId="8" fillId="0" borderId="29" xfId="39" applyFont="1" applyBorder="1" applyAlignment="1">
      <alignment horizontal="center"/>
    </xf>
    <xf numFmtId="0" fontId="11" fillId="0" borderId="0" xfId="39" applyFont="1" applyBorder="1" applyAlignment="1"/>
    <xf numFmtId="0" fontId="16" fillId="0" borderId="0" xfId="39" applyFont="1" applyAlignment="1"/>
    <xf numFmtId="3" fontId="16" fillId="0" borderId="0" xfId="39" applyNumberFormat="1" applyFont="1" applyAlignment="1"/>
    <xf numFmtId="3" fontId="14" fillId="0" borderId="30" xfId="39" applyNumberFormat="1" applyFont="1" applyBorder="1" applyAlignment="1"/>
    <xf numFmtId="3" fontId="16" fillId="0" borderId="31" xfId="39" applyNumberFormat="1" applyFont="1" applyBorder="1" applyAlignment="1"/>
    <xf numFmtId="3" fontId="14" fillId="0" borderId="31" xfId="39" applyNumberFormat="1" applyFont="1" applyBorder="1" applyAlignment="1"/>
    <xf numFmtId="3" fontId="16" fillId="0" borderId="30" xfId="39" applyNumberFormat="1" applyFont="1" applyBorder="1" applyAlignment="1"/>
    <xf numFmtId="3" fontId="16" fillId="0" borderId="0" xfId="39" applyNumberFormat="1" applyFont="1" applyBorder="1" applyAlignment="1"/>
    <xf numFmtId="0" fontId="17" fillId="0" borderId="0" xfId="42" applyFont="1" applyAlignment="1"/>
    <xf numFmtId="0" fontId="18" fillId="0" borderId="0" xfId="42" applyFont="1" applyAlignment="1"/>
    <xf numFmtId="0" fontId="19" fillId="0" borderId="0" xfId="42" applyFont="1" applyAlignment="1"/>
    <xf numFmtId="0" fontId="22" fillId="0" borderId="32" xfId="42" applyFont="1" applyBorder="1" applyAlignment="1">
      <alignment horizontal="center" wrapText="1"/>
    </xf>
    <xf numFmtId="0" fontId="23" fillId="0" borderId="33" xfId="42" applyFont="1" applyBorder="1" applyAlignment="1">
      <alignment horizontal="center" wrapText="1"/>
    </xf>
    <xf numFmtId="0" fontId="24" fillId="0" borderId="34" xfId="42" applyFont="1" applyBorder="1" applyAlignment="1">
      <alignment horizontal="center" wrapText="1"/>
    </xf>
    <xf numFmtId="0" fontId="23" fillId="0" borderId="35" xfId="42" applyFont="1" applyBorder="1" applyAlignment="1">
      <alignment wrapText="1"/>
    </xf>
    <xf numFmtId="0" fontId="23" fillId="0" borderId="36" xfId="42" applyFont="1" applyBorder="1" applyAlignment="1">
      <alignment wrapText="1"/>
    </xf>
    <xf numFmtId="3" fontId="23" fillId="0" borderId="36" xfId="42" applyNumberFormat="1" applyFont="1" applyBorder="1" applyAlignment="1">
      <alignment horizontal="right" wrapText="1"/>
    </xf>
    <xf numFmtId="0" fontId="25" fillId="0" borderId="37" xfId="42" applyFont="1" applyBorder="1" applyAlignment="1">
      <alignment wrapText="1"/>
    </xf>
    <xf numFmtId="0" fontId="25" fillId="0" borderId="11" xfId="42" applyFont="1" applyBorder="1" applyAlignment="1">
      <alignment wrapText="1"/>
    </xf>
    <xf numFmtId="3" fontId="25" fillId="0" borderId="11" xfId="42" applyNumberFormat="1" applyFont="1" applyBorder="1" applyAlignment="1">
      <alignment horizontal="right" wrapText="1"/>
    </xf>
    <xf numFmtId="0" fontId="13" fillId="0" borderId="37" xfId="42" applyFont="1" applyBorder="1" applyAlignment="1">
      <alignment wrapText="1"/>
    </xf>
    <xf numFmtId="0" fontId="13" fillId="0" borderId="11" xfId="42" applyFont="1" applyBorder="1" applyAlignment="1">
      <alignment wrapText="1"/>
    </xf>
    <xf numFmtId="3" fontId="13" fillId="0" borderId="11" xfId="42" applyNumberFormat="1" applyFont="1" applyBorder="1" applyAlignment="1">
      <alignment horizontal="right" wrapText="1"/>
    </xf>
    <xf numFmtId="0" fontId="13" fillId="0" borderId="11" xfId="42" applyFont="1" applyBorder="1" applyAlignment="1">
      <alignment horizontal="right" wrapText="1"/>
    </xf>
    <xf numFmtId="0" fontId="23" fillId="0" borderId="37" xfId="42" applyFont="1" applyBorder="1" applyAlignment="1">
      <alignment wrapText="1"/>
    </xf>
    <xf numFmtId="0" fontId="26" fillId="0" borderId="11" xfId="42" applyFont="1" applyBorder="1" applyAlignment="1">
      <alignment wrapText="1"/>
    </xf>
    <xf numFmtId="3" fontId="26" fillId="0" borderId="11" xfId="42" applyNumberFormat="1" applyFont="1" applyBorder="1" applyAlignment="1">
      <alignment horizontal="right" wrapText="1"/>
    </xf>
    <xf numFmtId="0" fontId="23" fillId="0" borderId="11" xfId="42" applyFont="1" applyBorder="1" applyAlignment="1">
      <alignment wrapText="1"/>
    </xf>
    <xf numFmtId="3" fontId="23" fillId="0" borderId="11" xfId="42" applyNumberFormat="1" applyFont="1" applyBorder="1" applyAlignment="1">
      <alignment horizontal="right" wrapText="1"/>
    </xf>
    <xf numFmtId="0" fontId="21" fillId="0" borderId="37" xfId="42" applyFont="1" applyBorder="1" applyAlignment="1">
      <alignment wrapText="1"/>
    </xf>
    <xf numFmtId="0" fontId="21" fillId="0" borderId="11" xfId="42" applyFont="1" applyBorder="1" applyAlignment="1">
      <alignment wrapText="1"/>
    </xf>
    <xf numFmtId="0" fontId="28" fillId="0" borderId="37" xfId="42" applyFont="1" applyBorder="1" applyAlignment="1">
      <alignment wrapText="1"/>
    </xf>
    <xf numFmtId="0" fontId="28" fillId="0" borderId="11" xfId="42" applyFont="1" applyBorder="1" applyAlignment="1">
      <alignment wrapText="1"/>
    </xf>
    <xf numFmtId="3" fontId="28" fillId="0" borderId="11" xfId="42" applyNumberFormat="1" applyFont="1" applyBorder="1" applyAlignment="1">
      <alignment horizontal="right" wrapText="1"/>
    </xf>
    <xf numFmtId="0" fontId="13" fillId="0" borderId="38" xfId="42" applyFont="1" applyBorder="1" applyAlignment="1">
      <alignment wrapText="1"/>
    </xf>
    <xf numFmtId="0" fontId="13" fillId="0" borderId="13" xfId="42" applyFont="1" applyBorder="1" applyAlignment="1">
      <alignment wrapText="1"/>
    </xf>
    <xf numFmtId="3" fontId="13" fillId="0" borderId="13" xfId="42" applyNumberFormat="1" applyFont="1" applyBorder="1" applyAlignment="1">
      <alignment horizontal="right" wrapText="1"/>
    </xf>
    <xf numFmtId="0" fontId="1" fillId="0" borderId="0" xfId="42" applyFont="1" applyAlignment="1"/>
    <xf numFmtId="0" fontId="12" fillId="0" borderId="0" xfId="42" applyFont="1" applyAlignment="1"/>
    <xf numFmtId="0" fontId="22" fillId="0" borderId="39" xfId="42" applyFont="1" applyBorder="1" applyAlignment="1">
      <alignment horizontal="center" wrapText="1"/>
    </xf>
    <xf numFmtId="0" fontId="23" fillId="0" borderId="34" xfId="42" applyFont="1" applyBorder="1" applyAlignment="1">
      <alignment horizontal="center" wrapText="1"/>
    </xf>
    <xf numFmtId="0" fontId="23" fillId="0" borderId="40" xfId="42" applyFont="1" applyBorder="1" applyAlignment="1">
      <alignment wrapText="1"/>
    </xf>
    <xf numFmtId="0" fontId="25" fillId="0" borderId="41" xfId="42" applyFont="1" applyBorder="1" applyAlignment="1">
      <alignment wrapText="1"/>
    </xf>
    <xf numFmtId="0" fontId="13" fillId="0" borderId="41" xfId="42" applyFont="1" applyBorder="1" applyAlignment="1">
      <alignment wrapText="1"/>
    </xf>
    <xf numFmtId="0" fontId="18" fillId="0" borderId="11" xfId="42" applyFont="1" applyBorder="1" applyAlignment="1">
      <alignment wrapText="1"/>
    </xf>
    <xf numFmtId="3" fontId="18" fillId="0" borderId="11" xfId="42" applyNumberFormat="1" applyFont="1" applyBorder="1" applyAlignment="1">
      <alignment horizontal="right" wrapText="1"/>
    </xf>
    <xf numFmtId="3" fontId="18" fillId="0" borderId="11" xfId="42" applyNumberFormat="1" applyFont="1" applyBorder="1" applyAlignment="1">
      <alignment wrapText="1"/>
    </xf>
    <xf numFmtId="0" fontId="23" fillId="0" borderId="41" xfId="42" applyFont="1" applyBorder="1" applyAlignment="1">
      <alignment wrapText="1"/>
    </xf>
    <xf numFmtId="3" fontId="13" fillId="0" borderId="11" xfId="42" applyNumberFormat="1" applyFont="1" applyBorder="1" applyAlignment="1">
      <alignment wrapText="1"/>
    </xf>
    <xf numFmtId="0" fontId="14" fillId="0" borderId="41" xfId="42" applyFont="1" applyBorder="1" applyAlignment="1">
      <alignment wrapText="1"/>
    </xf>
    <xf numFmtId="0" fontId="14" fillId="0" borderId="11" xfId="42" applyFont="1" applyBorder="1" applyAlignment="1">
      <alignment wrapText="1"/>
    </xf>
    <xf numFmtId="3" fontId="14" fillId="0" borderId="11" xfId="42" applyNumberFormat="1" applyFont="1" applyBorder="1" applyAlignment="1">
      <alignment horizontal="right" wrapText="1"/>
    </xf>
    <xf numFmtId="0" fontId="23" fillId="0" borderId="42" xfId="42" applyFont="1" applyBorder="1" applyAlignment="1">
      <alignment wrapText="1"/>
    </xf>
    <xf numFmtId="0" fontId="14" fillId="0" borderId="43" xfId="42" applyFont="1" applyBorder="1" applyAlignment="1">
      <alignment wrapText="1"/>
    </xf>
    <xf numFmtId="3" fontId="14" fillId="0" borderId="43" xfId="42" applyNumberFormat="1" applyFont="1" applyBorder="1" applyAlignment="1">
      <alignment horizontal="right" wrapText="1"/>
    </xf>
    <xf numFmtId="0" fontId="30" fillId="0" borderId="0" xfId="42" applyFont="1" applyAlignment="1">
      <alignment wrapText="1"/>
    </xf>
    <xf numFmtId="0" fontId="31" fillId="0" borderId="0" xfId="39" applyFont="1" applyAlignment="1"/>
    <xf numFmtId="0" fontId="32" fillId="0" borderId="0" xfId="39" applyFont="1" applyAlignment="1">
      <alignment horizontal="center" vertical="center"/>
    </xf>
    <xf numFmtId="0" fontId="32" fillId="0" borderId="0" xfId="39" applyFont="1" applyAlignment="1"/>
    <xf numFmtId="0" fontId="33" fillId="0" borderId="0" xfId="39" applyFont="1" applyAlignment="1"/>
    <xf numFmtId="0" fontId="33" fillId="0" borderId="0" xfId="39" applyFont="1" applyAlignment="1">
      <alignment wrapText="1"/>
    </xf>
    <xf numFmtId="3" fontId="33" fillId="0" borderId="0" xfId="39" applyNumberFormat="1" applyFont="1" applyAlignment="1"/>
    <xf numFmtId="0" fontId="34" fillId="0" borderId="44" xfId="39" applyFont="1" applyBorder="1" applyAlignment="1">
      <alignment horizontal="center" vertical="center" wrapText="1"/>
    </xf>
    <xf numFmtId="3" fontId="34" fillId="0" borderId="11" xfId="39" applyNumberFormat="1" applyFont="1" applyBorder="1" applyAlignment="1">
      <alignment horizontal="center" vertical="center" wrapText="1"/>
    </xf>
    <xf numFmtId="3" fontId="35" fillId="0" borderId="11" xfId="39" applyNumberFormat="1" applyFont="1" applyBorder="1" applyAlignment="1">
      <alignment horizontal="center" vertical="center" wrapText="1"/>
    </xf>
    <xf numFmtId="3" fontId="34" fillId="0" borderId="11" xfId="39" applyNumberFormat="1" applyFont="1" applyBorder="1" applyAlignment="1">
      <alignment horizontal="center" vertical="center"/>
    </xf>
    <xf numFmtId="0" fontId="33" fillId="0" borderId="11" xfId="39" applyFont="1" applyBorder="1" applyAlignment="1">
      <alignment horizontal="center"/>
    </xf>
    <xf numFmtId="0" fontId="34" fillId="0" borderId="44" xfId="39" applyFont="1" applyBorder="1" applyAlignment="1">
      <alignment horizontal="left" wrapText="1"/>
    </xf>
    <xf numFmtId="3" fontId="34" fillId="0" borderId="11" xfId="39" applyNumberFormat="1" applyFont="1" applyBorder="1" applyAlignment="1"/>
    <xf numFmtId="0" fontId="36" fillId="0" borderId="44" xfId="39" applyFont="1" applyBorder="1" applyAlignment="1">
      <alignment wrapText="1"/>
    </xf>
    <xf numFmtId="3" fontId="36" fillId="0" borderId="11" xfId="39" applyNumberFormat="1" applyFont="1" applyBorder="1" applyAlignment="1"/>
    <xf numFmtId="3" fontId="33" fillId="0" borderId="11" xfId="39" applyNumberFormat="1" applyFont="1" applyBorder="1" applyAlignment="1"/>
    <xf numFmtId="3" fontId="36" fillId="0" borderId="11" xfId="44" applyNumberFormat="1" applyFont="1" applyBorder="1" applyAlignment="1"/>
    <xf numFmtId="3" fontId="36" fillId="0" borderId="11" xfId="39" applyNumberFormat="1" applyFont="1" applyBorder="1" applyAlignment="1">
      <alignment horizontal="left"/>
    </xf>
    <xf numFmtId="0" fontId="37" fillId="0" borderId="44" xfId="39" applyFont="1" applyBorder="1" applyAlignment="1">
      <alignment wrapText="1"/>
    </xf>
    <xf numFmtId="3" fontId="37" fillId="0" borderId="11" xfId="39" applyNumberFormat="1" applyFont="1" applyBorder="1" applyAlignment="1"/>
    <xf numFmtId="0" fontId="36" fillId="0" borderId="44" xfId="44" applyFont="1" applyBorder="1" applyAlignment="1">
      <alignment wrapText="1"/>
    </xf>
    <xf numFmtId="0" fontId="34" fillId="0" borderId="44" xfId="39" applyFont="1" applyBorder="1" applyAlignment="1">
      <alignment wrapText="1"/>
    </xf>
    <xf numFmtId="3" fontId="34" fillId="0" borderId="44" xfId="39" applyNumberFormat="1" applyFont="1" applyBorder="1" applyAlignment="1">
      <alignment wrapText="1"/>
    </xf>
    <xf numFmtId="3" fontId="36" fillId="0" borderId="44" xfId="39" applyNumberFormat="1" applyFont="1" applyBorder="1" applyAlignment="1">
      <alignment wrapText="1"/>
    </xf>
    <xf numFmtId="3" fontId="34" fillId="0" borderId="11" xfId="39" applyNumberFormat="1" applyFont="1" applyBorder="1" applyAlignment="1">
      <alignment wrapText="1"/>
    </xf>
    <xf numFmtId="3" fontId="36" fillId="0" borderId="11" xfId="39" applyNumberFormat="1" applyFont="1" applyBorder="1" applyAlignment="1">
      <alignment wrapText="1"/>
    </xf>
    <xf numFmtId="3" fontId="36" fillId="0" borderId="28" xfId="39" applyNumberFormat="1" applyFont="1" applyBorder="1" applyAlignment="1">
      <alignment wrapText="1"/>
    </xf>
    <xf numFmtId="3" fontId="36" fillId="0" borderId="13" xfId="39" applyNumberFormat="1" applyFont="1" applyBorder="1" applyAlignment="1"/>
    <xf numFmtId="3" fontId="34" fillId="0" borderId="13" xfId="39" applyNumberFormat="1" applyFont="1" applyBorder="1" applyAlignment="1"/>
    <xf numFmtId="0" fontId="34" fillId="0" borderId="28" xfId="39" applyFont="1" applyBorder="1" applyAlignment="1">
      <alignment wrapText="1"/>
    </xf>
    <xf numFmtId="0" fontId="34" fillId="0" borderId="45" xfId="39" applyFont="1" applyBorder="1" applyAlignment="1">
      <alignment wrapText="1"/>
    </xf>
    <xf numFmtId="3" fontId="34" fillId="0" borderId="46" xfId="39" applyNumberFormat="1" applyFont="1" applyBorder="1" applyAlignment="1"/>
    <xf numFmtId="0" fontId="38" fillId="0" borderId="46" xfId="39" applyFont="1" applyBorder="1" applyAlignment="1"/>
    <xf numFmtId="0" fontId="34" fillId="0" borderId="0" xfId="39" applyFont="1" applyBorder="1" applyAlignment="1">
      <alignment wrapText="1"/>
    </xf>
    <xf numFmtId="3" fontId="34" fillId="0" borderId="0" xfId="39" applyNumberFormat="1" applyFont="1" applyBorder="1" applyAlignment="1"/>
    <xf numFmtId="0" fontId="36" fillId="0" borderId="0" xfId="39" applyFont="1" applyBorder="1" applyAlignment="1">
      <alignment wrapText="1"/>
    </xf>
    <xf numFmtId="3" fontId="36" fillId="0" borderId="0" xfId="39" applyNumberFormat="1" applyFont="1" applyBorder="1" applyAlignment="1"/>
    <xf numFmtId="0" fontId="33" fillId="0" borderId="0" xfId="39" applyFont="1" applyBorder="1" applyAlignment="1">
      <alignment wrapText="1"/>
    </xf>
    <xf numFmtId="3" fontId="33" fillId="0" borderId="0" xfId="39" applyNumberFormat="1" applyFont="1" applyBorder="1" applyAlignment="1"/>
    <xf numFmtId="0" fontId="39" fillId="0" borderId="0" xfId="39" applyFont="1" applyBorder="1" applyAlignment="1"/>
    <xf numFmtId="0" fontId="39" fillId="0" borderId="11" xfId="39" applyFont="1" applyBorder="1" applyAlignment="1"/>
    <xf numFmtId="0" fontId="31" fillId="0" borderId="0" xfId="39" applyFont="1" applyBorder="1" applyAlignment="1"/>
    <xf numFmtId="0" fontId="21" fillId="0" borderId="41" xfId="42" applyFont="1" applyBorder="1" applyAlignment="1">
      <alignment wrapText="1"/>
    </xf>
    <xf numFmtId="3" fontId="21" fillId="0" borderId="11" xfId="42" applyNumberFormat="1" applyFont="1" applyBorder="1" applyAlignment="1">
      <alignment horizontal="right" wrapText="1"/>
    </xf>
    <xf numFmtId="3" fontId="13" fillId="0" borderId="11" xfId="42" applyNumberFormat="1" applyFont="1" applyFill="1" applyBorder="1" applyAlignment="1">
      <alignment horizontal="right" wrapText="1"/>
    </xf>
    <xf numFmtId="0" fontId="1" fillId="0" borderId="0" xfId="42" applyFont="1" applyFill="1" applyAlignment="1"/>
    <xf numFmtId="0" fontId="29" fillId="0" borderId="41" xfId="42" applyFont="1" applyFill="1" applyBorder="1" applyAlignment="1">
      <alignment wrapText="1"/>
    </xf>
    <xf numFmtId="0" fontId="29" fillId="0" borderId="11" xfId="42" applyFont="1" applyFill="1" applyBorder="1" applyAlignment="1">
      <alignment wrapText="1"/>
    </xf>
    <xf numFmtId="3" fontId="29" fillId="0" borderId="11" xfId="42" applyNumberFormat="1" applyFont="1" applyFill="1" applyBorder="1" applyAlignment="1">
      <alignment horizontal="right" wrapText="1"/>
    </xf>
    <xf numFmtId="0" fontId="13" fillId="0" borderId="11" xfId="42" applyFont="1" applyFill="1" applyBorder="1" applyAlignment="1">
      <alignment wrapText="1"/>
    </xf>
    <xf numFmtId="3" fontId="34" fillId="0" borderId="11" xfId="44" applyNumberFormat="1" applyFont="1" applyBorder="1" applyAlignment="1"/>
    <xf numFmtId="0" fontId="24" fillId="0" borderId="33" xfId="42" applyFont="1" applyBorder="1" applyAlignment="1">
      <alignment horizontal="center" wrapText="1"/>
    </xf>
    <xf numFmtId="0" fontId="24" fillId="0" borderId="52" xfId="42" applyFont="1" applyBorder="1" applyAlignment="1">
      <alignment horizontal="center" wrapText="1"/>
    </xf>
    <xf numFmtId="3" fontId="23" fillId="0" borderId="53" xfId="42" applyNumberFormat="1" applyFont="1" applyBorder="1" applyAlignment="1">
      <alignment horizontal="right" wrapText="1"/>
    </xf>
    <xf numFmtId="3" fontId="25" fillId="0" borderId="54" xfId="42" applyNumberFormat="1" applyFont="1" applyBorder="1" applyAlignment="1">
      <alignment horizontal="right" wrapText="1"/>
    </xf>
    <xf numFmtId="3" fontId="13" fillId="0" borderId="54" xfId="42" applyNumberFormat="1" applyFont="1" applyBorder="1" applyAlignment="1">
      <alignment horizontal="right" wrapText="1"/>
    </xf>
    <xf numFmtId="0" fontId="13" fillId="0" borderId="54" xfId="42" applyFont="1" applyBorder="1" applyAlignment="1">
      <alignment wrapText="1"/>
    </xf>
    <xf numFmtId="0" fontId="13" fillId="0" borderId="54" xfId="42" applyFont="1" applyBorder="1" applyAlignment="1">
      <alignment horizontal="right" wrapText="1"/>
    </xf>
    <xf numFmtId="3" fontId="26" fillId="0" borderId="54" xfId="42" applyNumberFormat="1" applyFont="1" applyBorder="1" applyAlignment="1">
      <alignment horizontal="right" wrapText="1"/>
    </xf>
    <xf numFmtId="3" fontId="23" fillId="0" borderId="54" xfId="42" applyNumberFormat="1" applyFont="1" applyBorder="1" applyAlignment="1">
      <alignment horizontal="right" wrapText="1"/>
    </xf>
    <xf numFmtId="0" fontId="23" fillId="0" borderId="54" xfId="42" applyFont="1" applyBorder="1" applyAlignment="1">
      <alignment wrapText="1"/>
    </xf>
    <xf numFmtId="0" fontId="21" fillId="0" borderId="54" xfId="42" applyFont="1" applyBorder="1" applyAlignment="1">
      <alignment wrapText="1"/>
    </xf>
    <xf numFmtId="3" fontId="28" fillId="0" borderId="54" xfId="42" applyNumberFormat="1" applyFont="1" applyBorder="1" applyAlignment="1">
      <alignment horizontal="right" wrapText="1"/>
    </xf>
    <xf numFmtId="3" fontId="13" fillId="0" borderId="55" xfId="42" applyNumberFormat="1" applyFont="1" applyBorder="1" applyAlignment="1">
      <alignment horizontal="right" wrapText="1"/>
    </xf>
    <xf numFmtId="0" fontId="28" fillId="0" borderId="56" xfId="42" applyFont="1" applyBorder="1" applyAlignment="1">
      <alignment wrapText="1"/>
    </xf>
    <xf numFmtId="0" fontId="28" fillId="0" borderId="46" xfId="42" applyFont="1" applyBorder="1" applyAlignment="1">
      <alignment wrapText="1"/>
    </xf>
    <xf numFmtId="3" fontId="28" fillId="0" borderId="46" xfId="42" applyNumberFormat="1" applyFont="1" applyBorder="1" applyAlignment="1">
      <alignment horizontal="right" wrapText="1"/>
    </xf>
    <xf numFmtId="3" fontId="28" fillId="0" borderId="57" xfId="42" applyNumberFormat="1" applyFont="1" applyBorder="1" applyAlignment="1">
      <alignment horizontal="right" wrapText="1"/>
    </xf>
    <xf numFmtId="3" fontId="27" fillId="0" borderId="0" xfId="39" applyNumberFormat="1" applyFont="1" applyFill="1" applyBorder="1" applyAlignment="1">
      <alignment horizontal="right"/>
    </xf>
    <xf numFmtId="0" fontId="23" fillId="0" borderId="0" xfId="39" applyNumberFormat="1" applyFont="1" applyFill="1" applyBorder="1" applyAlignment="1">
      <alignment horizontal="center"/>
    </xf>
    <xf numFmtId="0" fontId="24" fillId="0" borderId="0" xfId="39" applyNumberFormat="1" applyFont="1" applyFill="1" applyBorder="1" applyAlignment="1">
      <alignment horizontal="center"/>
    </xf>
    <xf numFmtId="0" fontId="34" fillId="0" borderId="0" xfId="39" applyFont="1" applyBorder="1" applyAlignment="1">
      <alignment horizontal="right"/>
    </xf>
    <xf numFmtId="164" fontId="34" fillId="0" borderId="11" xfId="39" applyNumberFormat="1" applyFont="1" applyFill="1" applyBorder="1" applyAlignment="1">
      <alignment horizontal="center" vertical="center"/>
    </xf>
    <xf numFmtId="0" fontId="32" fillId="0" borderId="11" xfId="39" applyNumberFormat="1" applyFont="1" applyFill="1" applyBorder="1" applyAlignment="1">
      <alignment horizontal="center" vertical="center"/>
    </xf>
    <xf numFmtId="0" fontId="33" fillId="0" borderId="11" xfId="39" applyFont="1" applyBorder="1" applyAlignment="1">
      <alignment horizontal="center" vertical="center" wrapText="1"/>
    </xf>
    <xf numFmtId="0" fontId="34" fillId="0" borderId="44" xfId="39" applyFont="1" applyBorder="1" applyAlignment="1">
      <alignment horizontal="center" vertical="center" wrapText="1"/>
    </xf>
    <xf numFmtId="0" fontId="34" fillId="0" borderId="47" xfId="39" applyNumberFormat="1" applyFont="1" applyFill="1" applyBorder="1" applyAlignment="1">
      <alignment horizontal="center" vertical="center"/>
    </xf>
    <xf numFmtId="0" fontId="34" fillId="0" borderId="11" xfId="39" applyFont="1" applyFill="1" applyBorder="1" applyAlignment="1">
      <alignment horizontal="center" vertical="center"/>
    </xf>
    <xf numFmtId="0" fontId="20" fillId="0" borderId="0" xfId="42" applyNumberFormat="1" applyFont="1" applyFill="1" applyAlignment="1">
      <alignment horizontal="center" wrapText="1"/>
    </xf>
    <xf numFmtId="0" fontId="21" fillId="0" borderId="0" xfId="42" applyNumberFormat="1" applyFont="1" applyFill="1" applyAlignment="1">
      <alignment horizontal="right" wrapText="1"/>
    </xf>
    <xf numFmtId="0" fontId="13" fillId="0" borderId="0" xfId="42" applyNumberFormat="1" applyFont="1" applyFill="1" applyBorder="1" applyAlignment="1">
      <alignment horizontal="right"/>
    </xf>
    <xf numFmtId="0" fontId="13" fillId="0" borderId="0" xfId="42" applyNumberFormat="1" applyFont="1" applyFill="1" applyAlignment="1">
      <alignment horizontal="right" wrapText="1"/>
    </xf>
    <xf numFmtId="0" fontId="15" fillId="0" borderId="0" xfId="39" applyFont="1" applyBorder="1" applyAlignment="1">
      <alignment horizontal="right"/>
    </xf>
    <xf numFmtId="0" fontId="9" fillId="0" borderId="0" xfId="39" applyFont="1" applyBorder="1" applyAlignment="1">
      <alignment horizontal="center"/>
    </xf>
    <xf numFmtId="0" fontId="8" fillId="0" borderId="24" xfId="39" applyFont="1" applyBorder="1" applyAlignment="1">
      <alignment horizontal="center"/>
    </xf>
    <xf numFmtId="0" fontId="6" fillId="0" borderId="48" xfId="42" applyFont="1" applyBorder="1" applyAlignment="1">
      <alignment horizontal="center" vertical="center"/>
    </xf>
    <xf numFmtId="0" fontId="6" fillId="0" borderId="51" xfId="42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/>
    </xf>
    <xf numFmtId="0" fontId="6" fillId="0" borderId="20" xfId="42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 wrapText="1"/>
    </xf>
    <xf numFmtId="0" fontId="1" fillId="0" borderId="49" xfId="42" applyBorder="1" applyAlignment="1">
      <alignment horizontal="right"/>
    </xf>
    <xf numFmtId="0" fontId="2" fillId="0" borderId="0" xfId="42" applyFont="1" applyAlignment="1">
      <alignment horizontal="right"/>
    </xf>
    <xf numFmtId="0" fontId="4" fillId="0" borderId="0" xfId="42" applyFont="1" applyAlignment="1">
      <alignment horizontal="center"/>
    </xf>
    <xf numFmtId="0" fontId="6" fillId="0" borderId="48" xfId="42" applyFont="1" applyBorder="1" applyAlignment="1">
      <alignment horizontal="center" vertical="center" wrapText="1"/>
    </xf>
    <xf numFmtId="0" fontId="6" fillId="0" borderId="50" xfId="42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/>
    </xf>
    <xf numFmtId="0" fontId="6" fillId="0" borderId="11" xfId="42" applyFont="1" applyBorder="1" applyAlignment="1">
      <alignment horizontal="center"/>
    </xf>
    <xf numFmtId="0" fontId="7" fillId="0" borderId="13" xfId="42" applyFont="1" applyBorder="1" applyAlignment="1">
      <alignment horizontal="left"/>
    </xf>
    <xf numFmtId="0" fontId="7" fillId="0" borderId="15" xfId="42" applyFont="1" applyBorder="1" applyAlignment="1">
      <alignment horizontal="left"/>
    </xf>
    <xf numFmtId="0" fontId="6" fillId="0" borderId="19" xfId="42" applyFont="1" applyBorder="1" applyAlignment="1">
      <alignment horizontal="left"/>
    </xf>
    <xf numFmtId="0" fontId="6" fillId="0" borderId="15" xfId="42" applyFont="1" applyBorder="1" applyAlignment="1">
      <alignment horizontal="left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Ezre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39"/>
    <cellStyle name="Normál 3" xfId="40"/>
    <cellStyle name="Normál 4" xfId="41"/>
    <cellStyle name="Normál 5" xfId="42"/>
    <cellStyle name="Normál 6" xfId="43"/>
    <cellStyle name="Normál_2006.I.févi pénzügyi mérleg" xfId="44"/>
    <cellStyle name="Normal_tanusitv" xfId="45"/>
    <cellStyle name="Note" xfId="46"/>
    <cellStyle name="Output" xfId="47"/>
    <cellStyle name="Százalék 2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77"/>
  <sheetViews>
    <sheetView tabSelected="1" zoomScale="120" zoomScaleNormal="120" workbookViewId="0">
      <selection activeCell="E35" sqref="E35"/>
    </sheetView>
  </sheetViews>
  <sheetFormatPr defaultColWidth="7.85546875" defaultRowHeight="11.25"/>
  <cols>
    <col min="1" max="1" width="4.85546875" style="112" customWidth="1"/>
    <col min="2" max="2" width="32" style="113" customWidth="1"/>
    <col min="3" max="3" width="10.28515625" style="114" customWidth="1"/>
    <col min="4" max="4" width="9.42578125" style="114" customWidth="1"/>
    <col min="5" max="5" width="10.5703125" style="114" customWidth="1"/>
    <col min="6" max="6" width="11.42578125" style="114" customWidth="1"/>
    <col min="7" max="7" width="36.5703125" style="114" customWidth="1"/>
    <col min="8" max="9" width="10.28515625" style="114" customWidth="1"/>
    <col min="10" max="10" width="10.28515625" style="109" customWidth="1"/>
    <col min="11" max="11" width="10.5703125" style="109" customWidth="1"/>
    <col min="12" max="250" width="9.140625" style="109" customWidth="1"/>
    <col min="251" max="251" width="4.85546875" style="109" customWidth="1"/>
    <col min="252" max="252" width="32" style="109" customWidth="1"/>
    <col min="253" max="253" width="8" style="109" customWidth="1"/>
    <col min="254" max="254" width="7.85546875" style="109" customWidth="1"/>
    <col min="255" max="255" width="7.140625" style="109" customWidth="1"/>
    <col min="256" max="16384" width="7.85546875" style="109"/>
  </cols>
  <sheetData>
    <row r="1" spans="1:1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4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1" customHeight="1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2">
      <c r="B4" s="180"/>
      <c r="C4" s="180"/>
      <c r="D4" s="180"/>
      <c r="E4" s="180"/>
      <c r="F4" s="180"/>
      <c r="G4" s="180"/>
      <c r="H4" s="180"/>
      <c r="I4" s="180"/>
      <c r="J4" s="148"/>
    </row>
    <row r="5" spans="1:11" ht="12.75" customHeight="1">
      <c r="A5" s="183" t="s">
        <v>3</v>
      </c>
      <c r="B5" s="184" t="s">
        <v>4</v>
      </c>
      <c r="C5" s="186" t="s">
        <v>5</v>
      </c>
      <c r="D5" s="186"/>
      <c r="E5" s="186"/>
      <c r="F5" s="186"/>
      <c r="G5" s="185" t="s">
        <v>6</v>
      </c>
      <c r="H5" s="182" t="s">
        <v>7</v>
      </c>
      <c r="I5" s="182"/>
      <c r="J5" s="182"/>
      <c r="K5" s="182"/>
    </row>
    <row r="6" spans="1:11" ht="12.75" customHeight="1">
      <c r="A6" s="183"/>
      <c r="B6" s="184"/>
      <c r="C6" s="181" t="s">
        <v>8</v>
      </c>
      <c r="D6" s="181"/>
      <c r="E6" s="181"/>
      <c r="F6" s="181"/>
      <c r="G6" s="185"/>
      <c r="H6" s="182" t="s">
        <v>8</v>
      </c>
      <c r="I6" s="182"/>
      <c r="J6" s="182"/>
      <c r="K6" s="182"/>
    </row>
    <row r="7" spans="1:11" s="110" customFormat="1" ht="36.6" customHeight="1">
      <c r="A7" s="183"/>
      <c r="B7" s="115" t="s">
        <v>9</v>
      </c>
      <c r="C7" s="116" t="s">
        <v>10</v>
      </c>
      <c r="D7" s="116" t="s">
        <v>321</v>
      </c>
      <c r="E7" s="116" t="s">
        <v>324</v>
      </c>
      <c r="F7" s="117" t="s">
        <v>325</v>
      </c>
      <c r="G7" s="118" t="s">
        <v>11</v>
      </c>
      <c r="H7" s="116" t="s">
        <v>10</v>
      </c>
      <c r="I7" s="116" t="s">
        <v>321</v>
      </c>
      <c r="J7" s="116" t="s">
        <v>324</v>
      </c>
      <c r="K7" s="116" t="s">
        <v>325</v>
      </c>
    </row>
    <row r="8" spans="1:11" ht="12">
      <c r="A8" s="119">
        <v>1</v>
      </c>
      <c r="B8" s="120" t="s">
        <v>12</v>
      </c>
      <c r="C8" s="121"/>
      <c r="D8" s="121"/>
      <c r="E8" s="121"/>
      <c r="F8" s="121"/>
      <c r="G8" s="121" t="s">
        <v>13</v>
      </c>
      <c r="H8" s="121"/>
      <c r="I8" s="121"/>
      <c r="J8" s="121"/>
      <c r="K8" s="123"/>
    </row>
    <row r="9" spans="1:11" ht="12">
      <c r="A9" s="119">
        <f>A8+1</f>
        <v>2</v>
      </c>
      <c r="B9" s="122" t="s">
        <v>14</v>
      </c>
      <c r="C9" s="123">
        <v>3613</v>
      </c>
      <c r="D9" s="123">
        <v>3982</v>
      </c>
      <c r="E9" s="123">
        <v>348</v>
      </c>
      <c r="F9" s="123">
        <v>4330</v>
      </c>
      <c r="G9" s="123" t="s">
        <v>15</v>
      </c>
      <c r="H9" s="123">
        <v>10608</v>
      </c>
      <c r="I9" s="123">
        <v>12178</v>
      </c>
      <c r="J9" s="123">
        <v>0</v>
      </c>
      <c r="K9" s="125">
        <v>12178</v>
      </c>
    </row>
    <row r="10" spans="1:11" ht="12">
      <c r="A10" s="119">
        <f t="shared" ref="A10:A29" si="0">A9+1</f>
        <v>3</v>
      </c>
      <c r="B10" s="122" t="s">
        <v>16</v>
      </c>
      <c r="C10" s="123">
        <v>8110</v>
      </c>
      <c r="D10" s="123">
        <v>8230</v>
      </c>
      <c r="E10" s="123">
        <v>-526</v>
      </c>
      <c r="F10" s="123">
        <v>7704</v>
      </c>
      <c r="G10" s="124" t="s">
        <v>17</v>
      </c>
      <c r="H10" s="123">
        <v>2988</v>
      </c>
      <c r="I10" s="123">
        <v>3116</v>
      </c>
      <c r="J10" s="123">
        <v>0</v>
      </c>
      <c r="K10" s="125">
        <v>3116</v>
      </c>
    </row>
    <row r="11" spans="1:11" ht="24">
      <c r="A11" s="119">
        <f t="shared" si="0"/>
        <v>4</v>
      </c>
      <c r="B11" s="122" t="s">
        <v>18</v>
      </c>
      <c r="C11" s="123">
        <f>C12+C13+C14</f>
        <v>16117</v>
      </c>
      <c r="D11" s="123">
        <f t="shared" ref="D11:F11" si="1">D12+D13+D14</f>
        <v>17525</v>
      </c>
      <c r="E11" s="123">
        <f t="shared" si="1"/>
        <v>219</v>
      </c>
      <c r="F11" s="123">
        <f t="shared" si="1"/>
        <v>17744</v>
      </c>
      <c r="G11" s="123" t="s">
        <v>19</v>
      </c>
      <c r="H11" s="123">
        <v>12756</v>
      </c>
      <c r="I11" s="123">
        <v>10416</v>
      </c>
      <c r="J11" s="123">
        <v>123</v>
      </c>
      <c r="K11" s="125">
        <v>10539</v>
      </c>
    </row>
    <row r="12" spans="1:11" ht="21.75" customHeight="1">
      <c r="A12" s="119">
        <f t="shared" si="0"/>
        <v>5</v>
      </c>
      <c r="B12" s="122" t="s">
        <v>20</v>
      </c>
      <c r="C12" s="123">
        <v>230</v>
      </c>
      <c r="D12" s="123">
        <v>1638</v>
      </c>
      <c r="E12" s="123">
        <v>0</v>
      </c>
      <c r="F12" s="123">
        <v>1638</v>
      </c>
      <c r="G12" s="123" t="s">
        <v>21</v>
      </c>
      <c r="H12" s="123">
        <v>0</v>
      </c>
      <c r="I12" s="123">
        <v>0</v>
      </c>
      <c r="J12" s="123">
        <v>0</v>
      </c>
      <c r="K12" s="125">
        <f>SUM(H12:I12)</f>
        <v>0</v>
      </c>
    </row>
    <row r="13" spans="1:11" ht="15" customHeight="1">
      <c r="A13" s="119">
        <f t="shared" si="0"/>
        <v>6</v>
      </c>
      <c r="B13" s="122" t="s">
        <v>22</v>
      </c>
      <c r="C13" s="123">
        <v>0</v>
      </c>
      <c r="D13" s="123">
        <v>0</v>
      </c>
      <c r="E13" s="123">
        <v>0</v>
      </c>
      <c r="F13" s="123">
        <f>SUM(C13:D13)</f>
        <v>0</v>
      </c>
      <c r="G13" s="123" t="s">
        <v>23</v>
      </c>
      <c r="H13" s="123">
        <v>1140</v>
      </c>
      <c r="I13" s="123">
        <v>1140</v>
      </c>
      <c r="J13" s="123">
        <v>204</v>
      </c>
      <c r="K13" s="125">
        <v>1344</v>
      </c>
    </row>
    <row r="14" spans="1:11" ht="24">
      <c r="A14" s="119">
        <f t="shared" si="0"/>
        <v>7</v>
      </c>
      <c r="B14" s="122" t="s">
        <v>24</v>
      </c>
      <c r="C14" s="123">
        <v>15887</v>
      </c>
      <c r="D14" s="123">
        <v>15887</v>
      </c>
      <c r="E14" s="123">
        <v>219</v>
      </c>
      <c r="F14" s="123">
        <v>16106</v>
      </c>
      <c r="G14" s="123" t="s">
        <v>25</v>
      </c>
      <c r="H14" s="123">
        <f>H15+H16+H17</f>
        <v>360</v>
      </c>
      <c r="I14" s="123">
        <f t="shared" ref="I14:K14" si="2">I15+I16+I17</f>
        <v>650</v>
      </c>
      <c r="J14" s="123">
        <f t="shared" si="2"/>
        <v>81</v>
      </c>
      <c r="K14" s="123">
        <f t="shared" si="2"/>
        <v>731</v>
      </c>
    </row>
    <row r="15" spans="1:11" ht="12">
      <c r="A15" s="119">
        <f t="shared" si="0"/>
        <v>8</v>
      </c>
      <c r="B15" s="122"/>
      <c r="C15" s="125"/>
      <c r="D15" s="125"/>
      <c r="E15" s="125"/>
      <c r="F15" s="125"/>
      <c r="G15" s="123" t="s">
        <v>26</v>
      </c>
      <c r="H15" s="123">
        <v>290</v>
      </c>
      <c r="I15" s="123">
        <v>640</v>
      </c>
      <c r="J15" s="123">
        <v>16</v>
      </c>
      <c r="K15" s="125">
        <v>656</v>
      </c>
    </row>
    <row r="16" spans="1:11" ht="24">
      <c r="A16" s="119">
        <f t="shared" si="0"/>
        <v>9</v>
      </c>
      <c r="B16" s="127" t="s">
        <v>27</v>
      </c>
      <c r="C16" s="159">
        <f>C11</f>
        <v>16117</v>
      </c>
      <c r="D16" s="159">
        <f t="shared" ref="D16:F16" si="3">D11</f>
        <v>17525</v>
      </c>
      <c r="E16" s="159">
        <f t="shared" si="3"/>
        <v>219</v>
      </c>
      <c r="F16" s="159">
        <f t="shared" si="3"/>
        <v>17744</v>
      </c>
      <c r="G16" s="126" t="s">
        <v>28</v>
      </c>
      <c r="H16" s="123">
        <v>70</v>
      </c>
      <c r="I16" s="123">
        <v>10</v>
      </c>
      <c r="J16" s="123">
        <v>65</v>
      </c>
      <c r="K16" s="125">
        <v>75</v>
      </c>
    </row>
    <row r="17" spans="1:11" ht="12">
      <c r="A17" s="119">
        <f t="shared" si="0"/>
        <v>10</v>
      </c>
      <c r="B17" s="122"/>
      <c r="C17" s="125"/>
      <c r="D17" s="125"/>
      <c r="E17" s="125"/>
      <c r="F17" s="125"/>
      <c r="G17" s="123" t="s">
        <v>29</v>
      </c>
      <c r="H17" s="123">
        <v>0</v>
      </c>
      <c r="I17" s="123">
        <v>0</v>
      </c>
      <c r="J17" s="123">
        <v>0</v>
      </c>
      <c r="K17" s="125">
        <f>SUM(H17:I17)</f>
        <v>0</v>
      </c>
    </row>
    <row r="18" spans="1:11" ht="12">
      <c r="A18" s="119">
        <f t="shared" si="0"/>
        <v>11</v>
      </c>
      <c r="B18" s="127" t="s">
        <v>30</v>
      </c>
      <c r="C18" s="128">
        <f>C9+C16+C10</f>
        <v>27840</v>
      </c>
      <c r="D18" s="128">
        <f t="shared" ref="D18:F18" si="4">D9+D16+D10</f>
        <v>29737</v>
      </c>
      <c r="E18" s="128">
        <f t="shared" si="4"/>
        <v>41</v>
      </c>
      <c r="F18" s="128">
        <f t="shared" si="4"/>
        <v>29778</v>
      </c>
      <c r="G18" s="128" t="s">
        <v>31</v>
      </c>
      <c r="H18" s="128">
        <f>H9+H10+H11+H12+H13+H14</f>
        <v>27852</v>
      </c>
      <c r="I18" s="128">
        <f t="shared" ref="I18:K18" si="5">I9+I10+I11+I12+I13+I14</f>
        <v>27500</v>
      </c>
      <c r="J18" s="128">
        <f t="shared" si="5"/>
        <v>408</v>
      </c>
      <c r="K18" s="128">
        <f t="shared" si="5"/>
        <v>27908</v>
      </c>
    </row>
    <row r="19" spans="1:11" ht="12">
      <c r="A19" s="119">
        <f t="shared" si="0"/>
        <v>12</v>
      </c>
      <c r="B19" s="129"/>
      <c r="C19" s="125"/>
      <c r="D19" s="125"/>
      <c r="E19" s="125"/>
      <c r="F19" s="125"/>
      <c r="G19" s="123"/>
      <c r="H19" s="123"/>
      <c r="I19" s="123"/>
      <c r="J19" s="123"/>
      <c r="K19" s="123"/>
    </row>
    <row r="20" spans="1:11" ht="12">
      <c r="A20" s="119">
        <f t="shared" si="0"/>
        <v>13</v>
      </c>
      <c r="B20" s="130" t="s">
        <v>32</v>
      </c>
      <c r="C20" s="121"/>
      <c r="D20" s="121"/>
      <c r="E20" s="121"/>
      <c r="F20" s="121"/>
      <c r="G20" s="121" t="s">
        <v>33</v>
      </c>
      <c r="H20" s="121"/>
      <c r="I20" s="121"/>
      <c r="J20" s="121"/>
      <c r="K20" s="123"/>
    </row>
    <row r="21" spans="1:11" ht="12">
      <c r="A21" s="119">
        <f t="shared" si="0"/>
        <v>14</v>
      </c>
      <c r="B21" s="122" t="s">
        <v>34</v>
      </c>
      <c r="C21" s="123"/>
      <c r="D21" s="123"/>
      <c r="E21" s="123"/>
      <c r="F21" s="123"/>
      <c r="G21" s="123" t="s">
        <v>35</v>
      </c>
      <c r="H21" s="123">
        <v>640</v>
      </c>
      <c r="I21" s="123">
        <v>3919</v>
      </c>
      <c r="J21" s="123">
        <v>137</v>
      </c>
      <c r="K21" s="123">
        <v>4056</v>
      </c>
    </row>
    <row r="22" spans="1:11" ht="12">
      <c r="A22" s="119">
        <f t="shared" si="0"/>
        <v>15</v>
      </c>
      <c r="B22" s="122" t="s">
        <v>36</v>
      </c>
      <c r="C22" s="123">
        <v>0</v>
      </c>
      <c r="D22" s="123">
        <v>170</v>
      </c>
      <c r="E22" s="123">
        <v>0</v>
      </c>
      <c r="F22" s="123">
        <v>170</v>
      </c>
      <c r="G22" s="123" t="s">
        <v>37</v>
      </c>
      <c r="H22" s="123">
        <v>4948</v>
      </c>
      <c r="I22" s="123">
        <v>3053</v>
      </c>
      <c r="J22" s="123">
        <v>-32</v>
      </c>
      <c r="K22" s="123">
        <v>3021</v>
      </c>
    </row>
    <row r="23" spans="1:11" ht="12">
      <c r="A23" s="119">
        <f t="shared" si="0"/>
        <v>16</v>
      </c>
      <c r="B23" s="122" t="s">
        <v>38</v>
      </c>
      <c r="C23" s="123">
        <v>0</v>
      </c>
      <c r="D23" s="123">
        <v>0</v>
      </c>
      <c r="E23" s="123"/>
      <c r="F23" s="123">
        <f>SUM(C23:D23)</f>
        <v>0</v>
      </c>
      <c r="G23" s="123" t="s">
        <v>39</v>
      </c>
      <c r="H23" s="123">
        <v>0</v>
      </c>
      <c r="I23" s="123">
        <v>0</v>
      </c>
      <c r="J23" s="123">
        <v>0</v>
      </c>
      <c r="K23" s="123">
        <v>0</v>
      </c>
    </row>
    <row r="24" spans="1:11" ht="24">
      <c r="A24" s="119">
        <f t="shared" si="0"/>
        <v>17</v>
      </c>
      <c r="B24" s="122" t="s">
        <v>40</v>
      </c>
      <c r="C24" s="123">
        <v>4600</v>
      </c>
      <c r="D24" s="123">
        <v>3941</v>
      </c>
      <c r="E24" s="123">
        <v>-167</v>
      </c>
      <c r="F24" s="123">
        <v>3774</v>
      </c>
      <c r="G24" s="123" t="s">
        <v>41</v>
      </c>
      <c r="H24" s="123">
        <v>0</v>
      </c>
      <c r="I24" s="123">
        <v>0</v>
      </c>
      <c r="J24" s="123">
        <v>0</v>
      </c>
      <c r="K24" s="123">
        <f>SUM(H24:I24)</f>
        <v>0</v>
      </c>
    </row>
    <row r="25" spans="1:11" s="111" customFormat="1" ht="24">
      <c r="A25" s="119">
        <f t="shared" si="0"/>
        <v>18</v>
      </c>
      <c r="B25" s="122" t="s">
        <v>42</v>
      </c>
      <c r="C25" s="125">
        <v>0</v>
      </c>
      <c r="D25" s="125">
        <v>0</v>
      </c>
      <c r="E25" s="125"/>
      <c r="F25" s="123">
        <f>SUM(C25:D25)</f>
        <v>0</v>
      </c>
      <c r="G25" s="123" t="s">
        <v>43</v>
      </c>
      <c r="H25" s="123">
        <v>0</v>
      </c>
      <c r="I25" s="123">
        <v>0</v>
      </c>
      <c r="J25" s="123">
        <v>0</v>
      </c>
      <c r="K25" s="123">
        <v>0</v>
      </c>
    </row>
    <row r="26" spans="1:11" ht="24">
      <c r="A26" s="119">
        <f t="shared" si="0"/>
        <v>19</v>
      </c>
      <c r="B26" s="127" t="s">
        <v>44</v>
      </c>
      <c r="C26" s="128">
        <f>SUM(C21:C25)</f>
        <v>4600</v>
      </c>
      <c r="D26" s="128">
        <f t="shared" ref="D26:F26" si="6">SUM(D21:D25)</f>
        <v>4111</v>
      </c>
      <c r="E26" s="128">
        <f t="shared" si="6"/>
        <v>-167</v>
      </c>
      <c r="F26" s="128">
        <f t="shared" si="6"/>
        <v>3944</v>
      </c>
      <c r="G26" s="128" t="s">
        <v>45</v>
      </c>
      <c r="H26" s="128">
        <f>SUM(H21:H25)</f>
        <v>5588</v>
      </c>
      <c r="I26" s="128">
        <f t="shared" ref="I26:K26" si="7">SUM(I21:I25)</f>
        <v>6972</v>
      </c>
      <c r="J26" s="128">
        <f t="shared" si="7"/>
        <v>105</v>
      </c>
      <c r="K26" s="128">
        <f t="shared" si="7"/>
        <v>7077</v>
      </c>
    </row>
    <row r="27" spans="1:11" ht="12">
      <c r="A27" s="119">
        <f t="shared" si="0"/>
        <v>20</v>
      </c>
      <c r="B27" s="130" t="s">
        <v>46</v>
      </c>
      <c r="C27" s="121">
        <f>SUM(C18,C26)</f>
        <v>32440</v>
      </c>
      <c r="D27" s="121">
        <f t="shared" ref="D27:F27" si="8">SUM(D18,D26)</f>
        <v>33848</v>
      </c>
      <c r="E27" s="121">
        <f t="shared" si="8"/>
        <v>-126</v>
      </c>
      <c r="F27" s="121">
        <f t="shared" si="8"/>
        <v>33722</v>
      </c>
      <c r="G27" s="121" t="s">
        <v>47</v>
      </c>
      <c r="H27" s="121">
        <f>H18+H26</f>
        <v>33440</v>
      </c>
      <c r="I27" s="121">
        <f t="shared" ref="I27:K27" si="9">I18+I26</f>
        <v>34472</v>
      </c>
      <c r="J27" s="121">
        <f t="shared" si="9"/>
        <v>513</v>
      </c>
      <c r="K27" s="121">
        <f t="shared" si="9"/>
        <v>34985</v>
      </c>
    </row>
    <row r="28" spans="1:11" s="111" customFormat="1" ht="12">
      <c r="A28" s="119">
        <f t="shared" si="0"/>
        <v>21</v>
      </c>
      <c r="B28" s="131" t="s">
        <v>48</v>
      </c>
      <c r="C28" s="121"/>
      <c r="D28" s="121"/>
      <c r="E28" s="121">
        <v>0</v>
      </c>
      <c r="F28" s="121">
        <f>SUM(C28:D28)</f>
        <v>0</v>
      </c>
      <c r="G28" s="121" t="s">
        <v>49</v>
      </c>
      <c r="H28" s="121"/>
      <c r="I28" s="121"/>
      <c r="J28" s="121"/>
      <c r="K28" s="121"/>
    </row>
    <row r="29" spans="1:11" s="111" customFormat="1" ht="24">
      <c r="A29" s="119">
        <f t="shared" si="0"/>
        <v>22</v>
      </c>
      <c r="B29" s="132" t="s">
        <v>50</v>
      </c>
      <c r="C29" s="121">
        <v>0</v>
      </c>
      <c r="D29" s="121"/>
      <c r="E29" s="121"/>
      <c r="F29" s="121">
        <f>SUM(C29:D29)</f>
        <v>0</v>
      </c>
      <c r="G29" s="123" t="s">
        <v>51</v>
      </c>
      <c r="H29" s="149">
        <v>0</v>
      </c>
      <c r="I29" s="149">
        <v>1885</v>
      </c>
      <c r="J29" s="149">
        <v>0</v>
      </c>
      <c r="K29" s="149">
        <v>1885</v>
      </c>
    </row>
    <row r="30" spans="1:11" ht="12">
      <c r="A30" s="119">
        <v>23</v>
      </c>
      <c r="B30" s="132" t="s">
        <v>52</v>
      </c>
      <c r="C30" s="133">
        <v>1000</v>
      </c>
      <c r="D30" s="133">
        <v>3139</v>
      </c>
      <c r="E30" s="133">
        <v>0</v>
      </c>
      <c r="F30" s="121">
        <v>3139</v>
      </c>
      <c r="G30" s="123" t="s">
        <v>53</v>
      </c>
      <c r="H30" s="123">
        <v>0</v>
      </c>
      <c r="I30" s="123">
        <v>0</v>
      </c>
      <c r="J30" s="123">
        <v>0</v>
      </c>
      <c r="K30" s="123">
        <v>0</v>
      </c>
    </row>
    <row r="31" spans="1:11" ht="10.9" customHeight="1">
      <c r="A31" s="119">
        <v>24</v>
      </c>
      <c r="B31" s="132" t="s">
        <v>54</v>
      </c>
      <c r="C31" s="123">
        <v>1000</v>
      </c>
      <c r="D31" s="123">
        <v>3139</v>
      </c>
      <c r="E31" s="123">
        <v>0</v>
      </c>
      <c r="F31" s="123">
        <v>3139</v>
      </c>
      <c r="G31" s="134" t="s">
        <v>55</v>
      </c>
      <c r="H31" s="123">
        <v>0</v>
      </c>
      <c r="I31" s="123">
        <v>0</v>
      </c>
      <c r="J31" s="123">
        <v>0</v>
      </c>
      <c r="K31" s="123">
        <v>0</v>
      </c>
    </row>
    <row r="32" spans="1:11" ht="24">
      <c r="A32" s="119">
        <v>25</v>
      </c>
      <c r="B32" s="135" t="s">
        <v>56</v>
      </c>
      <c r="C32" s="136"/>
      <c r="D32" s="136">
        <v>0</v>
      </c>
      <c r="E32" s="136">
        <v>639</v>
      </c>
      <c r="F32" s="123">
        <v>639</v>
      </c>
      <c r="G32" s="135" t="s">
        <v>57</v>
      </c>
      <c r="H32" s="136">
        <v>0</v>
      </c>
      <c r="I32" s="136">
        <v>630</v>
      </c>
      <c r="J32" s="136">
        <v>0</v>
      </c>
      <c r="K32" s="136">
        <v>630</v>
      </c>
    </row>
    <row r="33" spans="1:11" ht="12">
      <c r="A33" s="119">
        <v>26</v>
      </c>
      <c r="B33" s="138" t="s">
        <v>58</v>
      </c>
      <c r="C33" s="137">
        <f>C29+C30+C32</f>
        <v>1000</v>
      </c>
      <c r="D33" s="137">
        <f t="shared" ref="D33:F33" si="10">D29+D30+D32</f>
        <v>3139</v>
      </c>
      <c r="E33" s="137">
        <f t="shared" si="10"/>
        <v>639</v>
      </c>
      <c r="F33" s="137">
        <f t="shared" si="10"/>
        <v>3778</v>
      </c>
      <c r="G33" s="137" t="s">
        <v>59</v>
      </c>
      <c r="H33" s="137">
        <f>H29+H30+H31+H32</f>
        <v>0</v>
      </c>
      <c r="I33" s="137">
        <f t="shared" ref="I33:K33" si="11">I29+I30+I31+I32</f>
        <v>2515</v>
      </c>
      <c r="J33" s="137">
        <f t="shared" si="11"/>
        <v>0</v>
      </c>
      <c r="K33" s="137">
        <f t="shared" si="11"/>
        <v>2515</v>
      </c>
    </row>
    <row r="34" spans="1:11" ht="12">
      <c r="A34" s="119">
        <v>27</v>
      </c>
      <c r="B34" s="139" t="s">
        <v>60</v>
      </c>
      <c r="C34" s="140">
        <f>C27+C33</f>
        <v>33440</v>
      </c>
      <c r="D34" s="140">
        <f t="shared" ref="D34:F34" si="12">D27+D33</f>
        <v>36987</v>
      </c>
      <c r="E34" s="140">
        <f t="shared" si="12"/>
        <v>513</v>
      </c>
      <c r="F34" s="140">
        <f t="shared" si="12"/>
        <v>37500</v>
      </c>
      <c r="G34" s="141" t="s">
        <v>61</v>
      </c>
      <c r="H34" s="140">
        <f>H27+H33</f>
        <v>33440</v>
      </c>
      <c r="I34" s="140">
        <f t="shared" ref="I34:K34" si="13">I27+I33</f>
        <v>36987</v>
      </c>
      <c r="J34" s="140">
        <f t="shared" si="13"/>
        <v>513</v>
      </c>
      <c r="K34" s="140">
        <f t="shared" si="13"/>
        <v>37500</v>
      </c>
    </row>
    <row r="35" spans="1:11" ht="12">
      <c r="B35" s="142"/>
      <c r="C35" s="143"/>
      <c r="D35" s="143"/>
      <c r="E35" s="143"/>
      <c r="F35" s="143"/>
      <c r="G35" s="143"/>
      <c r="H35" s="143"/>
      <c r="I35" s="143"/>
      <c r="J35" s="148"/>
    </row>
    <row r="36" spans="1:11" ht="12">
      <c r="B36" s="144"/>
      <c r="C36" s="145"/>
      <c r="D36" s="145"/>
      <c r="E36" s="145"/>
      <c r="F36" s="145"/>
      <c r="G36" s="145"/>
      <c r="H36" s="145"/>
      <c r="I36" s="145"/>
      <c r="J36" s="148"/>
    </row>
    <row r="37" spans="1:11" ht="12">
      <c r="B37" s="144"/>
      <c r="C37" s="145"/>
      <c r="D37" s="145"/>
      <c r="E37" s="145"/>
      <c r="F37" s="145"/>
      <c r="G37" s="145"/>
      <c r="H37" s="145"/>
      <c r="I37" s="145"/>
      <c r="J37" s="148"/>
    </row>
    <row r="38" spans="1:11" ht="12">
      <c r="B38" s="144"/>
      <c r="C38" s="145"/>
      <c r="D38" s="145"/>
      <c r="E38" s="145"/>
      <c r="F38" s="145"/>
      <c r="G38" s="145"/>
      <c r="H38" s="145"/>
      <c r="I38" s="145"/>
      <c r="J38" s="148"/>
    </row>
    <row r="39" spans="1:11" ht="12">
      <c r="B39" s="144"/>
      <c r="C39" s="145"/>
      <c r="D39" s="145"/>
      <c r="E39" s="145"/>
      <c r="F39" s="145"/>
      <c r="G39" s="145"/>
      <c r="H39" s="145"/>
      <c r="I39" s="145"/>
      <c r="J39" s="148"/>
    </row>
    <row r="40" spans="1:11" ht="12">
      <c r="B40" s="144"/>
      <c r="C40" s="145"/>
      <c r="D40" s="145"/>
      <c r="E40" s="145"/>
      <c r="F40" s="145"/>
      <c r="G40" s="145"/>
      <c r="H40" s="145"/>
      <c r="I40" s="145"/>
      <c r="J40" s="148"/>
    </row>
    <row r="41" spans="1:11" ht="12">
      <c r="B41" s="144"/>
      <c r="C41" s="145"/>
      <c r="D41" s="145"/>
      <c r="E41" s="145"/>
      <c r="F41" s="145"/>
      <c r="G41" s="145"/>
      <c r="H41" s="145"/>
      <c r="I41" s="145"/>
      <c r="J41" s="148"/>
    </row>
    <row r="42" spans="1:11" ht="12">
      <c r="B42" s="144"/>
      <c r="C42" s="145"/>
      <c r="D42" s="145"/>
      <c r="E42" s="145"/>
      <c r="F42" s="145"/>
      <c r="G42" s="145"/>
      <c r="H42" s="145"/>
      <c r="I42" s="145"/>
      <c r="J42" s="148"/>
    </row>
    <row r="43" spans="1:11" ht="12">
      <c r="B43" s="144"/>
      <c r="C43" s="145"/>
      <c r="D43" s="145"/>
      <c r="E43" s="145"/>
      <c r="F43" s="145"/>
      <c r="G43" s="145"/>
      <c r="H43" s="145"/>
      <c r="I43" s="145"/>
      <c r="J43" s="148"/>
    </row>
    <row r="44" spans="1:11" ht="12">
      <c r="B44" s="144"/>
      <c r="C44" s="145"/>
      <c r="D44" s="145"/>
      <c r="E44" s="145"/>
      <c r="F44" s="145"/>
      <c r="G44" s="145"/>
      <c r="H44" s="145"/>
      <c r="I44" s="145"/>
      <c r="J44" s="148"/>
    </row>
    <row r="45" spans="1:11" ht="12">
      <c r="B45" s="144"/>
      <c r="C45" s="145"/>
      <c r="D45" s="145"/>
      <c r="E45" s="145"/>
      <c r="F45" s="145"/>
      <c r="G45" s="145"/>
      <c r="H45" s="145"/>
      <c r="I45" s="145"/>
      <c r="J45" s="148"/>
    </row>
    <row r="46" spans="1:11" ht="12">
      <c r="B46" s="144"/>
      <c r="C46" s="145"/>
      <c r="D46" s="145"/>
      <c r="E46" s="145"/>
      <c r="F46" s="145"/>
      <c r="G46" s="145"/>
      <c r="H46" s="145"/>
      <c r="I46" s="145"/>
      <c r="J46" s="148"/>
    </row>
    <row r="47" spans="1:11" ht="12">
      <c r="B47" s="144"/>
      <c r="C47" s="145"/>
      <c r="D47" s="145"/>
      <c r="E47" s="145"/>
      <c r="F47" s="145"/>
      <c r="G47" s="145"/>
      <c r="H47" s="145"/>
      <c r="I47" s="145"/>
      <c r="J47" s="148"/>
    </row>
    <row r="48" spans="1:11" ht="12">
      <c r="B48" s="144"/>
      <c r="C48" s="145"/>
      <c r="D48" s="145"/>
      <c r="E48" s="145"/>
      <c r="F48" s="145"/>
      <c r="G48" s="145"/>
      <c r="H48" s="145"/>
      <c r="I48" s="145"/>
      <c r="J48" s="148"/>
    </row>
    <row r="49" spans="1:10" ht="12">
      <c r="A49" s="109"/>
      <c r="B49" s="144"/>
      <c r="C49" s="145"/>
      <c r="D49" s="145"/>
      <c r="E49" s="145"/>
      <c r="F49" s="145"/>
      <c r="G49" s="145"/>
      <c r="H49" s="145"/>
      <c r="I49" s="145"/>
      <c r="J49" s="148"/>
    </row>
    <row r="50" spans="1:10" ht="12">
      <c r="A50" s="109"/>
      <c r="B50" s="144"/>
      <c r="C50" s="145"/>
      <c r="D50" s="145"/>
      <c r="E50" s="145"/>
      <c r="F50" s="145"/>
      <c r="G50" s="145"/>
      <c r="H50" s="145"/>
      <c r="I50" s="145"/>
      <c r="J50" s="148"/>
    </row>
    <row r="51" spans="1:10" ht="12">
      <c r="A51" s="109"/>
      <c r="B51" s="144"/>
      <c r="C51" s="145"/>
      <c r="D51" s="145"/>
      <c r="E51" s="145"/>
      <c r="F51" s="145"/>
      <c r="G51" s="145"/>
      <c r="H51" s="145"/>
      <c r="I51" s="145"/>
      <c r="J51" s="148"/>
    </row>
    <row r="52" spans="1:10">
      <c r="A52" s="109"/>
      <c r="B52" s="146"/>
      <c r="C52" s="147"/>
      <c r="D52" s="147"/>
      <c r="E52" s="147"/>
      <c r="F52" s="147"/>
      <c r="G52" s="147"/>
      <c r="H52" s="147"/>
      <c r="I52" s="147"/>
      <c r="J52" s="150"/>
    </row>
    <row r="53" spans="1:10">
      <c r="A53" s="109"/>
      <c r="B53" s="146"/>
      <c r="C53" s="147"/>
      <c r="D53" s="147"/>
      <c r="E53" s="147"/>
      <c r="F53" s="147"/>
      <c r="G53" s="147"/>
      <c r="H53" s="147"/>
      <c r="I53" s="147"/>
      <c r="J53" s="150"/>
    </row>
    <row r="54" spans="1:10">
      <c r="A54" s="109"/>
      <c r="B54" s="146"/>
      <c r="C54" s="147"/>
      <c r="D54" s="147"/>
      <c r="E54" s="147"/>
      <c r="F54" s="147"/>
      <c r="G54" s="147"/>
      <c r="H54" s="147"/>
      <c r="I54" s="147"/>
      <c r="J54" s="150"/>
    </row>
    <row r="55" spans="1:10">
      <c r="A55" s="109"/>
      <c r="B55" s="146"/>
      <c r="C55" s="147"/>
      <c r="D55" s="147"/>
      <c r="E55" s="147"/>
      <c r="F55" s="147"/>
      <c r="G55" s="147"/>
      <c r="H55" s="147"/>
      <c r="I55" s="147"/>
      <c r="J55" s="150"/>
    </row>
    <row r="56" spans="1:10">
      <c r="A56" s="109"/>
      <c r="B56" s="146"/>
      <c r="C56" s="147"/>
      <c r="D56" s="147"/>
      <c r="E56" s="147"/>
      <c r="F56" s="147"/>
      <c r="G56" s="147"/>
      <c r="H56" s="147"/>
      <c r="I56" s="147"/>
      <c r="J56" s="150"/>
    </row>
    <row r="57" spans="1:10">
      <c r="A57" s="109"/>
      <c r="B57" s="146"/>
      <c r="C57" s="147"/>
      <c r="D57" s="147"/>
      <c r="E57" s="147"/>
      <c r="F57" s="147"/>
      <c r="G57" s="147"/>
      <c r="H57" s="147"/>
      <c r="I57" s="147"/>
      <c r="J57" s="150"/>
    </row>
    <row r="58" spans="1:10">
      <c r="A58" s="109"/>
      <c r="B58" s="146"/>
      <c r="C58" s="147"/>
      <c r="D58" s="147"/>
      <c r="E58" s="147"/>
      <c r="F58" s="147"/>
      <c r="G58" s="147"/>
      <c r="H58" s="147"/>
      <c r="I58" s="147"/>
      <c r="J58" s="150"/>
    </row>
    <row r="59" spans="1:10">
      <c r="A59" s="109"/>
      <c r="B59" s="146"/>
      <c r="C59" s="147"/>
      <c r="D59" s="147"/>
      <c r="E59" s="147"/>
      <c r="F59" s="147"/>
      <c r="G59" s="147"/>
      <c r="H59" s="147"/>
      <c r="I59" s="147"/>
      <c r="J59" s="150"/>
    </row>
    <row r="60" spans="1:10">
      <c r="A60" s="109"/>
      <c r="B60" s="146"/>
      <c r="C60" s="147"/>
      <c r="D60" s="147"/>
      <c r="E60" s="147"/>
      <c r="F60" s="147"/>
      <c r="G60" s="147"/>
      <c r="H60" s="147"/>
      <c r="I60" s="147"/>
      <c r="J60" s="150"/>
    </row>
    <row r="61" spans="1:10">
      <c r="A61" s="109"/>
      <c r="B61" s="146"/>
      <c r="C61" s="147"/>
      <c r="D61" s="147"/>
      <c r="E61" s="147"/>
      <c r="F61" s="147"/>
      <c r="G61" s="147"/>
      <c r="H61" s="147"/>
      <c r="I61" s="147"/>
      <c r="J61" s="150"/>
    </row>
    <row r="62" spans="1:10">
      <c r="A62" s="109"/>
      <c r="B62" s="146"/>
      <c r="C62" s="147"/>
      <c r="D62" s="147"/>
      <c r="E62" s="147"/>
      <c r="F62" s="147"/>
      <c r="G62" s="147"/>
      <c r="H62" s="147"/>
      <c r="I62" s="147"/>
      <c r="J62" s="150"/>
    </row>
    <row r="63" spans="1:10">
      <c r="A63" s="109"/>
      <c r="B63" s="146"/>
      <c r="C63" s="147"/>
      <c r="D63" s="147"/>
      <c r="E63" s="147"/>
      <c r="F63" s="147"/>
      <c r="G63" s="147"/>
      <c r="H63" s="147"/>
      <c r="I63" s="147"/>
      <c r="J63" s="150"/>
    </row>
    <row r="64" spans="1:10">
      <c r="A64" s="109"/>
      <c r="B64" s="146"/>
      <c r="C64" s="147"/>
      <c r="D64" s="147"/>
      <c r="E64" s="147"/>
      <c r="F64" s="147"/>
      <c r="G64" s="147"/>
      <c r="H64" s="147"/>
      <c r="I64" s="147"/>
      <c r="J64" s="150"/>
    </row>
    <row r="65" spans="1:10">
      <c r="A65" s="109"/>
      <c r="B65" s="146"/>
      <c r="C65" s="147"/>
      <c r="D65" s="147"/>
      <c r="E65" s="147"/>
      <c r="F65" s="147"/>
      <c r="G65" s="147"/>
      <c r="H65" s="147"/>
      <c r="I65" s="147"/>
      <c r="J65" s="150"/>
    </row>
    <row r="66" spans="1:10">
      <c r="A66" s="109"/>
      <c r="B66" s="146"/>
      <c r="C66" s="147"/>
      <c r="D66" s="147"/>
      <c r="E66" s="147"/>
      <c r="F66" s="147"/>
      <c r="G66" s="147"/>
      <c r="H66" s="147"/>
      <c r="I66" s="147"/>
      <c r="J66" s="150"/>
    </row>
    <row r="67" spans="1:10">
      <c r="A67" s="109"/>
      <c r="B67" s="146"/>
      <c r="C67" s="147"/>
      <c r="D67" s="147"/>
      <c r="E67" s="147"/>
      <c r="F67" s="147"/>
      <c r="G67" s="147"/>
      <c r="H67" s="147"/>
      <c r="I67" s="147"/>
      <c r="J67" s="150"/>
    </row>
    <row r="68" spans="1:10">
      <c r="A68" s="109"/>
      <c r="B68" s="146"/>
      <c r="C68" s="147"/>
      <c r="D68" s="147"/>
      <c r="E68" s="147"/>
      <c r="F68" s="147"/>
      <c r="G68" s="147"/>
      <c r="H68" s="147"/>
      <c r="I68" s="147"/>
      <c r="J68" s="150"/>
    </row>
    <row r="69" spans="1:10">
      <c r="A69" s="109"/>
      <c r="B69" s="146"/>
      <c r="C69" s="147"/>
      <c r="D69" s="147"/>
      <c r="E69" s="147"/>
      <c r="F69" s="147"/>
      <c r="G69" s="147"/>
      <c r="H69" s="147"/>
      <c r="I69" s="147"/>
      <c r="J69" s="150"/>
    </row>
    <row r="70" spans="1:10">
      <c r="A70" s="109"/>
      <c r="B70" s="146"/>
      <c r="C70" s="147"/>
      <c r="D70" s="147"/>
      <c r="E70" s="147"/>
      <c r="F70" s="147"/>
      <c r="G70" s="147"/>
      <c r="H70" s="147"/>
      <c r="I70" s="147"/>
      <c r="J70" s="150"/>
    </row>
    <row r="71" spans="1:10">
      <c r="A71" s="109"/>
      <c r="B71" s="146"/>
      <c r="C71" s="147"/>
      <c r="D71" s="147"/>
      <c r="E71" s="147"/>
      <c r="F71" s="147"/>
      <c r="G71" s="147"/>
      <c r="H71" s="147"/>
      <c r="I71" s="147"/>
      <c r="J71" s="150"/>
    </row>
    <row r="72" spans="1:10">
      <c r="A72" s="109"/>
      <c r="B72" s="146"/>
      <c r="C72" s="147"/>
      <c r="D72" s="147"/>
      <c r="E72" s="147"/>
      <c r="F72" s="147"/>
      <c r="G72" s="147"/>
      <c r="H72" s="147"/>
      <c r="I72" s="147"/>
      <c r="J72" s="150"/>
    </row>
    <row r="73" spans="1:10">
      <c r="A73" s="109"/>
      <c r="B73" s="146"/>
      <c r="C73" s="147"/>
      <c r="D73" s="147"/>
      <c r="E73" s="147"/>
      <c r="F73" s="147"/>
      <c r="G73" s="147"/>
      <c r="H73" s="147"/>
      <c r="I73" s="147"/>
      <c r="J73" s="150"/>
    </row>
    <row r="74" spans="1:10">
      <c r="A74" s="109"/>
      <c r="B74" s="146"/>
      <c r="C74" s="147"/>
      <c r="D74" s="147"/>
      <c r="E74" s="147"/>
      <c r="F74" s="147"/>
      <c r="G74" s="147"/>
      <c r="H74" s="147"/>
      <c r="I74" s="147"/>
      <c r="J74" s="150"/>
    </row>
    <row r="75" spans="1:10">
      <c r="A75" s="109"/>
      <c r="B75" s="146"/>
      <c r="C75" s="147"/>
      <c r="D75" s="147"/>
      <c r="E75" s="147"/>
      <c r="F75" s="147"/>
      <c r="G75" s="147"/>
      <c r="H75" s="147"/>
      <c r="I75" s="147"/>
      <c r="J75" s="150"/>
    </row>
    <row r="76" spans="1:10">
      <c r="A76" s="109"/>
      <c r="B76" s="146"/>
      <c r="C76" s="147"/>
      <c r="D76" s="147"/>
      <c r="E76" s="147"/>
      <c r="F76" s="147"/>
      <c r="G76" s="147"/>
      <c r="H76" s="147"/>
      <c r="I76" s="147"/>
      <c r="J76" s="150"/>
    </row>
    <row r="77" spans="1:10">
      <c r="A77" s="109"/>
      <c r="B77" s="146"/>
      <c r="C77" s="147"/>
      <c r="D77" s="147"/>
      <c r="E77" s="147"/>
      <c r="F77" s="147"/>
      <c r="G77" s="147"/>
      <c r="H77" s="147"/>
      <c r="I77" s="147"/>
      <c r="J77" s="150"/>
    </row>
  </sheetData>
  <sheetProtection selectLockedCells="1" selectUnlockedCells="1"/>
  <mergeCells count="11">
    <mergeCell ref="A1:K1"/>
    <mergeCell ref="A2:K2"/>
    <mergeCell ref="A3:K3"/>
    <mergeCell ref="B4:I4"/>
    <mergeCell ref="C6:F6"/>
    <mergeCell ref="H6:K6"/>
    <mergeCell ref="A5:A7"/>
    <mergeCell ref="B5:B6"/>
    <mergeCell ref="G5:G6"/>
    <mergeCell ref="C5:F5"/>
    <mergeCell ref="H5:K5"/>
  </mergeCells>
  <phoneticPr fontId="0" type="noConversion"/>
  <printOptions horizontalCentered="1" verticalCentered="1"/>
  <pageMargins left="0.196527777777778" right="0.196527777777778" top="0.196527777777778" bottom="0.196527777777778" header="0.51180555555555596" footer="0.51180555555555596"/>
  <pageSetup paperSize="9" scale="92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110" zoomScaleNormal="110" workbookViewId="0">
      <selection activeCell="H40" sqref="H40"/>
    </sheetView>
  </sheetViews>
  <sheetFormatPr defaultColWidth="6.7109375" defaultRowHeight="12.75"/>
  <cols>
    <col min="1" max="1" width="6.7109375" style="1" customWidth="1"/>
    <col min="2" max="2" width="47.5703125" style="1" customWidth="1"/>
    <col min="3" max="3" width="15.140625" style="1" customWidth="1"/>
    <col min="4" max="4" width="13.5703125" style="1" customWidth="1"/>
    <col min="5" max="5" width="14.28515625" style="1" customWidth="1"/>
    <col min="6" max="6" width="14.140625" style="1" customWidth="1"/>
    <col min="7" max="255" width="9" style="1" customWidth="1"/>
    <col min="256" max="16384" width="6.7109375" style="1"/>
  </cols>
  <sheetData>
    <row r="1" spans="1:6" ht="30" customHeight="1">
      <c r="A1" s="187" t="s">
        <v>62</v>
      </c>
      <c r="B1" s="187"/>
      <c r="C1" s="187"/>
      <c r="D1" s="187"/>
      <c r="E1" s="187"/>
      <c r="F1" s="187"/>
    </row>
    <row r="2" spans="1:6" ht="17.25" customHeight="1">
      <c r="A2" s="188" t="s">
        <v>63</v>
      </c>
      <c r="B2" s="188"/>
      <c r="C2" s="188"/>
      <c r="D2" s="188"/>
      <c r="E2" s="188"/>
      <c r="F2" s="188"/>
    </row>
    <row r="3" spans="1:6">
      <c r="A3" s="189" t="s">
        <v>64</v>
      </c>
      <c r="B3" s="189"/>
      <c r="C3" s="189"/>
      <c r="D3" s="189"/>
      <c r="E3" s="189"/>
      <c r="F3" s="189"/>
    </row>
    <row r="4" spans="1:6" ht="44.25" customHeight="1">
      <c r="A4" s="92" t="s">
        <v>65</v>
      </c>
      <c r="B4" s="93" t="s">
        <v>66</v>
      </c>
      <c r="C4" s="66" t="s">
        <v>10</v>
      </c>
      <c r="D4" s="66" t="s">
        <v>321</v>
      </c>
      <c r="E4" s="66" t="s">
        <v>324</v>
      </c>
      <c r="F4" s="66" t="s">
        <v>325</v>
      </c>
    </row>
    <row r="5" spans="1:6" ht="21.95" customHeight="1">
      <c r="A5" s="94" t="s">
        <v>67</v>
      </c>
      <c r="B5" s="68" t="s">
        <v>68</v>
      </c>
      <c r="C5" s="69">
        <f>C6+C12</f>
        <v>16117</v>
      </c>
      <c r="D5" s="69">
        <f>D6+D12</f>
        <v>17525</v>
      </c>
      <c r="E5" s="69">
        <f>E6+E12</f>
        <v>219</v>
      </c>
      <c r="F5" s="69">
        <f>F6+F12</f>
        <v>17744</v>
      </c>
    </row>
    <row r="6" spans="1:6" ht="21.95" customHeight="1">
      <c r="A6" s="95" t="s">
        <v>69</v>
      </c>
      <c r="B6" s="71" t="s">
        <v>70</v>
      </c>
      <c r="C6" s="72">
        <f>SUM(C7:C11)</f>
        <v>15887</v>
      </c>
      <c r="D6" s="72">
        <f>SUM(D7:D11)</f>
        <v>15887</v>
      </c>
      <c r="E6" s="72">
        <f>SUM(E7:E11)</f>
        <v>219</v>
      </c>
      <c r="F6" s="72">
        <f>SUM(F7:F11)</f>
        <v>16106</v>
      </c>
    </row>
    <row r="7" spans="1:6" ht="21.95" customHeight="1">
      <c r="A7" s="96" t="s">
        <v>71</v>
      </c>
      <c r="B7" s="74" t="s">
        <v>72</v>
      </c>
      <c r="C7" s="75">
        <v>11871</v>
      </c>
      <c r="D7" s="75">
        <v>11871</v>
      </c>
      <c r="E7" s="75">
        <v>0</v>
      </c>
      <c r="F7" s="75">
        <v>11871</v>
      </c>
    </row>
    <row r="8" spans="1:6" ht="21.95" customHeight="1">
      <c r="A8" s="96" t="s">
        <v>73</v>
      </c>
      <c r="B8" s="74" t="s">
        <v>74</v>
      </c>
      <c r="C8" s="75">
        <v>2666</v>
      </c>
      <c r="D8" s="75">
        <v>2666</v>
      </c>
      <c r="E8" s="75">
        <v>226</v>
      </c>
      <c r="F8" s="75">
        <v>2892</v>
      </c>
    </row>
    <row r="9" spans="1:6" ht="21.95" customHeight="1">
      <c r="A9" s="96" t="s">
        <v>75</v>
      </c>
      <c r="B9" s="74" t="s">
        <v>76</v>
      </c>
      <c r="C9" s="75">
        <v>1200</v>
      </c>
      <c r="D9" s="75">
        <v>1200</v>
      </c>
      <c r="E9" s="75">
        <v>0</v>
      </c>
      <c r="F9" s="75">
        <v>1200</v>
      </c>
    </row>
    <row r="10" spans="1:6" ht="21.95" customHeight="1">
      <c r="A10" s="96" t="s">
        <v>77</v>
      </c>
      <c r="B10" s="97" t="s">
        <v>78</v>
      </c>
      <c r="C10" s="98">
        <v>0</v>
      </c>
      <c r="D10" s="75">
        <v>150</v>
      </c>
      <c r="E10" s="75">
        <v>-7</v>
      </c>
      <c r="F10" s="98">
        <v>143</v>
      </c>
    </row>
    <row r="11" spans="1:6" ht="21.95" customHeight="1">
      <c r="A11" s="96" t="s">
        <v>79</v>
      </c>
      <c r="B11" s="97" t="s">
        <v>80</v>
      </c>
      <c r="C11" s="99">
        <v>150</v>
      </c>
      <c r="D11" s="75">
        <v>0</v>
      </c>
      <c r="E11" s="75">
        <v>0</v>
      </c>
      <c r="F11" s="99">
        <v>0</v>
      </c>
    </row>
    <row r="12" spans="1:6" ht="21.95" customHeight="1">
      <c r="A12" s="95" t="s">
        <v>81</v>
      </c>
      <c r="B12" s="71" t="s">
        <v>82</v>
      </c>
      <c r="C12" s="72">
        <v>230</v>
      </c>
      <c r="D12" s="72">
        <v>1638</v>
      </c>
      <c r="E12" s="72">
        <v>0</v>
      </c>
      <c r="F12" s="72">
        <v>1638</v>
      </c>
    </row>
    <row r="13" spans="1:6" ht="21.95" customHeight="1">
      <c r="A13" s="100" t="s">
        <v>83</v>
      </c>
      <c r="B13" s="80" t="s">
        <v>84</v>
      </c>
      <c r="C13" s="81">
        <f>SUM(C14:C15)</f>
        <v>4600</v>
      </c>
      <c r="D13" s="81">
        <f>SUM(D14:D15)</f>
        <v>3941</v>
      </c>
      <c r="E13" s="81">
        <f>SUM(E14:E15)</f>
        <v>-167</v>
      </c>
      <c r="F13" s="81">
        <f>SUM(F14:F15)</f>
        <v>3774</v>
      </c>
    </row>
    <row r="14" spans="1:6" ht="21.95" customHeight="1">
      <c r="A14" s="96" t="s">
        <v>85</v>
      </c>
      <c r="B14" s="74" t="s">
        <v>86</v>
      </c>
      <c r="C14" s="75">
        <v>0</v>
      </c>
      <c r="D14" s="76">
        <v>0</v>
      </c>
      <c r="E14" s="75">
        <v>0</v>
      </c>
      <c r="F14" s="153">
        <v>0</v>
      </c>
    </row>
    <row r="15" spans="1:6" ht="21.95" customHeight="1">
      <c r="A15" s="96" t="s">
        <v>87</v>
      </c>
      <c r="B15" s="74" t="s">
        <v>88</v>
      </c>
      <c r="C15" s="75">
        <v>4600</v>
      </c>
      <c r="D15" s="75">
        <v>3941</v>
      </c>
      <c r="E15" s="75">
        <v>-167</v>
      </c>
      <c r="F15" s="75">
        <v>3774</v>
      </c>
    </row>
    <row r="16" spans="1:6" ht="21.95" customHeight="1">
      <c r="A16" s="100" t="s">
        <v>89</v>
      </c>
      <c r="B16" s="80" t="s">
        <v>90</v>
      </c>
      <c r="C16" s="81">
        <f>C17+C23</f>
        <v>8110</v>
      </c>
      <c r="D16" s="81">
        <f t="shared" ref="D16:F16" si="0">D17+D23</f>
        <v>8230</v>
      </c>
      <c r="E16" s="81">
        <f t="shared" si="0"/>
        <v>-526</v>
      </c>
      <c r="F16" s="81">
        <f t="shared" si="0"/>
        <v>7704</v>
      </c>
    </row>
    <row r="17" spans="1:6" s="90" customFormat="1" ht="23.25" customHeight="1">
      <c r="A17" s="155" t="s">
        <v>91</v>
      </c>
      <c r="B17" s="156" t="s">
        <v>92</v>
      </c>
      <c r="C17" s="157">
        <f>C18+C20+C21</f>
        <v>8100</v>
      </c>
      <c r="D17" s="157">
        <f t="shared" ref="D17:F17" si="1">D18+D20+D21</f>
        <v>8150</v>
      </c>
      <c r="E17" s="157">
        <f t="shared" si="1"/>
        <v>-509</v>
      </c>
      <c r="F17" s="157">
        <f t="shared" si="1"/>
        <v>7641</v>
      </c>
    </row>
    <row r="18" spans="1:6" s="90" customFormat="1" ht="21.95" customHeight="1">
      <c r="A18" s="96" t="s">
        <v>93</v>
      </c>
      <c r="B18" s="74" t="s">
        <v>94</v>
      </c>
      <c r="C18" s="75">
        <f>C19</f>
        <v>3500</v>
      </c>
      <c r="D18" s="75">
        <f t="shared" ref="D18:F18" si="2">D19</f>
        <v>3500</v>
      </c>
      <c r="E18" s="75">
        <f t="shared" si="2"/>
        <v>-649</v>
      </c>
      <c r="F18" s="75">
        <f t="shared" si="2"/>
        <v>2851</v>
      </c>
    </row>
    <row r="19" spans="1:6" s="90" customFormat="1" ht="21.95" customHeight="1">
      <c r="A19" s="96"/>
      <c r="B19" s="74" t="s">
        <v>95</v>
      </c>
      <c r="C19" s="75">
        <v>3500</v>
      </c>
      <c r="D19" s="101">
        <v>3500</v>
      </c>
      <c r="E19" s="101">
        <v>-649</v>
      </c>
      <c r="F19" s="75">
        <v>2851</v>
      </c>
    </row>
    <row r="20" spans="1:6" s="90" customFormat="1" ht="21.95" customHeight="1">
      <c r="A20" s="96" t="s">
        <v>96</v>
      </c>
      <c r="B20" s="74" t="s">
        <v>97</v>
      </c>
      <c r="C20" s="75">
        <v>100</v>
      </c>
      <c r="D20" s="74">
        <v>150</v>
      </c>
      <c r="E20" s="74">
        <v>-17</v>
      </c>
      <c r="F20" s="75">
        <v>133</v>
      </c>
    </row>
    <row r="21" spans="1:6" s="90" customFormat="1" ht="21.95" customHeight="1">
      <c r="A21" s="96" t="s">
        <v>327</v>
      </c>
      <c r="B21" s="74" t="s">
        <v>326</v>
      </c>
      <c r="C21" s="75">
        <f>SUM(C22:C22)</f>
        <v>4500</v>
      </c>
      <c r="D21" s="75">
        <f t="shared" ref="D21:F21" si="3">SUM(D22:D22)</f>
        <v>4500</v>
      </c>
      <c r="E21" s="75">
        <f t="shared" si="3"/>
        <v>157</v>
      </c>
      <c r="F21" s="75">
        <f t="shared" si="3"/>
        <v>4657</v>
      </c>
    </row>
    <row r="22" spans="1:6" s="90" customFormat="1" ht="21.95" customHeight="1">
      <c r="A22" s="96"/>
      <c r="B22" s="74" t="s">
        <v>98</v>
      </c>
      <c r="C22" s="75">
        <v>4500</v>
      </c>
      <c r="D22" s="74">
        <v>4500</v>
      </c>
      <c r="E22" s="74">
        <v>157</v>
      </c>
      <c r="F22" s="75">
        <v>4657</v>
      </c>
    </row>
    <row r="23" spans="1:6" s="154" customFormat="1" ht="21.95" customHeight="1">
      <c r="A23" s="155" t="s">
        <v>99</v>
      </c>
      <c r="B23" s="158" t="s">
        <v>100</v>
      </c>
      <c r="C23" s="153">
        <v>10</v>
      </c>
      <c r="D23" s="153">
        <v>80</v>
      </c>
      <c r="E23" s="153">
        <v>-17</v>
      </c>
      <c r="F23" s="153">
        <v>63</v>
      </c>
    </row>
    <row r="24" spans="1:6" ht="21.95" customHeight="1">
      <c r="A24" s="100" t="s">
        <v>101</v>
      </c>
      <c r="B24" s="80" t="s">
        <v>102</v>
      </c>
      <c r="C24" s="81">
        <f>SUM(C25:C30)</f>
        <v>3613</v>
      </c>
      <c r="D24" s="81">
        <f t="shared" ref="D24:F24" si="4">SUM(D25:D30)</f>
        <v>3982</v>
      </c>
      <c r="E24" s="81">
        <f t="shared" si="4"/>
        <v>348</v>
      </c>
      <c r="F24" s="81">
        <f t="shared" si="4"/>
        <v>4330</v>
      </c>
    </row>
    <row r="25" spans="1:6" ht="21.95" customHeight="1">
      <c r="A25" s="151" t="s">
        <v>323</v>
      </c>
      <c r="B25" s="83" t="s">
        <v>322</v>
      </c>
      <c r="C25" s="152">
        <v>0</v>
      </c>
      <c r="D25" s="152">
        <v>12</v>
      </c>
      <c r="E25" s="152">
        <v>0</v>
      </c>
      <c r="F25" s="152">
        <v>12</v>
      </c>
    </row>
    <row r="26" spans="1:6" ht="21.95" customHeight="1">
      <c r="A26" s="96" t="s">
        <v>103</v>
      </c>
      <c r="B26" s="74" t="s">
        <v>104</v>
      </c>
      <c r="C26" s="75">
        <v>100</v>
      </c>
      <c r="D26" s="75">
        <v>100</v>
      </c>
      <c r="E26" s="75">
        <v>3436</v>
      </c>
      <c r="F26" s="75">
        <v>3536</v>
      </c>
    </row>
    <row r="27" spans="1:6" ht="21.95" customHeight="1">
      <c r="A27" s="96" t="s">
        <v>105</v>
      </c>
      <c r="B27" s="74" t="s">
        <v>106</v>
      </c>
      <c r="C27" s="75">
        <v>3070</v>
      </c>
      <c r="D27" s="75">
        <v>3070</v>
      </c>
      <c r="E27" s="75">
        <v>-3070</v>
      </c>
      <c r="F27" s="75">
        <v>0</v>
      </c>
    </row>
    <row r="28" spans="1:6" ht="18.75" customHeight="1">
      <c r="A28" s="96" t="s">
        <v>107</v>
      </c>
      <c r="B28" s="74" t="s">
        <v>108</v>
      </c>
      <c r="C28" s="75">
        <v>350</v>
      </c>
      <c r="D28" s="75">
        <v>350</v>
      </c>
      <c r="E28" s="75">
        <v>-12</v>
      </c>
      <c r="F28" s="75">
        <v>338</v>
      </c>
    </row>
    <row r="29" spans="1:6" ht="21.95" customHeight="1">
      <c r="A29" s="96" t="s">
        <v>109</v>
      </c>
      <c r="B29" s="74" t="s">
        <v>110</v>
      </c>
      <c r="C29" s="76">
        <v>14</v>
      </c>
      <c r="D29" s="75">
        <v>14</v>
      </c>
      <c r="E29" s="75">
        <v>-6</v>
      </c>
      <c r="F29" s="76">
        <v>8</v>
      </c>
    </row>
    <row r="30" spans="1:6" ht="21.95" customHeight="1">
      <c r="A30" s="96" t="s">
        <v>111</v>
      </c>
      <c r="B30" s="74" t="s">
        <v>112</v>
      </c>
      <c r="C30" s="74">
        <v>79</v>
      </c>
      <c r="D30" s="75">
        <v>436</v>
      </c>
      <c r="E30" s="75">
        <v>0</v>
      </c>
      <c r="F30" s="74">
        <v>436</v>
      </c>
    </row>
    <row r="31" spans="1:6" ht="21.95" customHeight="1">
      <c r="A31" s="100" t="s">
        <v>113</v>
      </c>
      <c r="B31" s="80" t="s">
        <v>114</v>
      </c>
      <c r="C31" s="81">
        <f>SUM(C32)</f>
        <v>0</v>
      </c>
      <c r="D31" s="81">
        <f>SUM(D32)</f>
        <v>170</v>
      </c>
      <c r="E31" s="81">
        <f>SUM(E32)</f>
        <v>0</v>
      </c>
      <c r="F31" s="81">
        <f>SUM(F32)</f>
        <v>170</v>
      </c>
    </row>
    <row r="32" spans="1:6" ht="23.25" customHeight="1">
      <c r="A32" s="96" t="s">
        <v>115</v>
      </c>
      <c r="B32" s="74" t="s">
        <v>254</v>
      </c>
      <c r="C32" s="75">
        <v>0</v>
      </c>
      <c r="D32" s="101">
        <v>170</v>
      </c>
      <c r="E32" s="101">
        <v>0</v>
      </c>
      <c r="F32" s="75">
        <v>170</v>
      </c>
    </row>
    <row r="33" spans="1:6" ht="21.95" customHeight="1">
      <c r="A33" s="100" t="s">
        <v>116</v>
      </c>
      <c r="B33" s="80" t="s">
        <v>117</v>
      </c>
      <c r="C33" s="81">
        <f>SUM(C34:C35)</f>
        <v>0</v>
      </c>
      <c r="D33" s="81">
        <f t="shared" ref="D33:F33" si="5">SUM(D34:D35)</f>
        <v>0</v>
      </c>
      <c r="E33" s="81">
        <f t="shared" si="5"/>
        <v>0</v>
      </c>
      <c r="F33" s="81">
        <f t="shared" si="5"/>
        <v>0</v>
      </c>
    </row>
    <row r="34" spans="1:6" ht="21.95" customHeight="1">
      <c r="A34" s="96" t="s">
        <v>118</v>
      </c>
      <c r="B34" s="74" t="s">
        <v>119</v>
      </c>
      <c r="C34" s="75">
        <v>0</v>
      </c>
      <c r="D34" s="75">
        <v>0</v>
      </c>
      <c r="E34" s="75">
        <v>0</v>
      </c>
      <c r="F34" s="75">
        <v>0</v>
      </c>
    </row>
    <row r="35" spans="1:6" ht="21.95" customHeight="1">
      <c r="A35" s="96" t="s">
        <v>120</v>
      </c>
      <c r="B35" s="74" t="s">
        <v>121</v>
      </c>
      <c r="C35" s="74">
        <v>0</v>
      </c>
      <c r="D35" s="75">
        <v>0</v>
      </c>
      <c r="E35" s="75">
        <v>0</v>
      </c>
      <c r="F35" s="74">
        <v>0</v>
      </c>
    </row>
    <row r="36" spans="1:6" ht="21.95" customHeight="1">
      <c r="A36" s="100" t="s">
        <v>122</v>
      </c>
      <c r="B36" s="80" t="s">
        <v>123</v>
      </c>
      <c r="C36" s="80">
        <f>SUM(C37)</f>
        <v>0</v>
      </c>
      <c r="D36" s="80">
        <f t="shared" ref="D36:F36" si="6">SUM(D37)</f>
        <v>0</v>
      </c>
      <c r="E36" s="80">
        <f t="shared" si="6"/>
        <v>0</v>
      </c>
      <c r="F36" s="80">
        <f t="shared" si="6"/>
        <v>0</v>
      </c>
    </row>
    <row r="37" spans="1:6" ht="21.95" customHeight="1">
      <c r="A37" s="96" t="s">
        <v>124</v>
      </c>
      <c r="B37" s="74" t="s">
        <v>125</v>
      </c>
      <c r="C37" s="74">
        <v>0</v>
      </c>
      <c r="D37" s="74">
        <v>0</v>
      </c>
      <c r="E37" s="74">
        <v>0</v>
      </c>
      <c r="F37" s="74">
        <v>0</v>
      </c>
    </row>
    <row r="38" spans="1:6" ht="30" customHeight="1">
      <c r="A38" s="102" t="s">
        <v>126</v>
      </c>
      <c r="B38" s="103" t="s">
        <v>127</v>
      </c>
      <c r="C38" s="104">
        <f>C5+C13+C16+C24+C31+C33+C36</f>
        <v>32440</v>
      </c>
      <c r="D38" s="104">
        <f>D5+D13+D16+D24+D31+D33+D36</f>
        <v>33848</v>
      </c>
      <c r="E38" s="104">
        <f>E5+E13+E16+E24+E31+E33+E36</f>
        <v>-126</v>
      </c>
      <c r="F38" s="104">
        <f>F5+F13+F16+F24+F31+F33+F36</f>
        <v>33722</v>
      </c>
    </row>
    <row r="39" spans="1:6" ht="21.95" customHeight="1">
      <c r="A39" s="100" t="s">
        <v>128</v>
      </c>
      <c r="B39" s="80" t="s">
        <v>129</v>
      </c>
      <c r="C39" s="81">
        <f>SUM(C40:C41)</f>
        <v>1000</v>
      </c>
      <c r="D39" s="81">
        <f t="shared" ref="D39:F39" si="7">SUM(D40:D41)</f>
        <v>3139</v>
      </c>
      <c r="E39" s="81">
        <f t="shared" si="7"/>
        <v>639</v>
      </c>
      <c r="F39" s="81">
        <f t="shared" si="7"/>
        <v>3778</v>
      </c>
    </row>
    <row r="40" spans="1:6" ht="18" customHeight="1">
      <c r="A40" s="96" t="s">
        <v>130</v>
      </c>
      <c r="B40" s="74" t="s">
        <v>131</v>
      </c>
      <c r="C40" s="75">
        <v>1000</v>
      </c>
      <c r="D40" s="76">
        <v>3139</v>
      </c>
      <c r="E40" s="76">
        <v>0</v>
      </c>
      <c r="F40" s="75">
        <v>3139</v>
      </c>
    </row>
    <row r="41" spans="1:6" ht="16.5" customHeight="1">
      <c r="A41" s="96" t="s">
        <v>132</v>
      </c>
      <c r="B41" s="74" t="s">
        <v>133</v>
      </c>
      <c r="C41" s="75">
        <v>0</v>
      </c>
      <c r="D41" s="76">
        <v>0</v>
      </c>
      <c r="E41" s="76">
        <v>639</v>
      </c>
      <c r="F41" s="75">
        <v>639</v>
      </c>
    </row>
    <row r="42" spans="1:6" s="91" customFormat="1" ht="28.5" customHeight="1">
      <c r="A42" s="105" t="s">
        <v>134</v>
      </c>
      <c r="B42" s="106" t="s">
        <v>60</v>
      </c>
      <c r="C42" s="107">
        <f>C38+C39</f>
        <v>33440</v>
      </c>
      <c r="D42" s="107">
        <f>D38+D39</f>
        <v>36987</v>
      </c>
      <c r="E42" s="107">
        <f>SUM(E38+E39)</f>
        <v>513</v>
      </c>
      <c r="F42" s="107">
        <f>F38+F39</f>
        <v>37500</v>
      </c>
    </row>
    <row r="43" spans="1:6" ht="15">
      <c r="A43" s="108"/>
      <c r="B43" s="108"/>
      <c r="C43" s="108"/>
      <c r="D43" s="108"/>
      <c r="E43" s="108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paperSize="9" scale="76" orientation="portrait" r:id="rId1"/>
  <headerFooter alignWithMargins="0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E45" sqref="E45"/>
    </sheetView>
  </sheetViews>
  <sheetFormatPr defaultColWidth="7.140625" defaultRowHeight="12.75"/>
  <cols>
    <col min="1" max="1" width="7.140625" style="1" customWidth="1"/>
    <col min="2" max="2" width="44.42578125" style="1" customWidth="1"/>
    <col min="3" max="3" width="12.42578125" style="1" customWidth="1"/>
    <col min="4" max="4" width="11.42578125" style="1" customWidth="1"/>
    <col min="5" max="5" width="13.140625" style="1" customWidth="1"/>
    <col min="6" max="6" width="14.140625" style="1" customWidth="1"/>
    <col min="7" max="255" width="9" style="1" customWidth="1"/>
    <col min="256" max="16384" width="7.140625" style="1"/>
  </cols>
  <sheetData>
    <row r="1" spans="1:6" ht="30" customHeight="1">
      <c r="A1" s="187" t="s">
        <v>135</v>
      </c>
      <c r="B1" s="187"/>
      <c r="C1" s="187"/>
      <c r="D1" s="187"/>
      <c r="E1" s="187"/>
      <c r="F1" s="187"/>
    </row>
    <row r="2" spans="1:6" ht="19.5" customHeight="1">
      <c r="A2" s="188" t="s">
        <v>136</v>
      </c>
      <c r="B2" s="188"/>
      <c r="C2" s="188"/>
      <c r="D2" s="188"/>
      <c r="E2" s="188"/>
      <c r="F2" s="188"/>
    </row>
    <row r="3" spans="1:6" ht="13.5" thickBot="1">
      <c r="A3" s="190" t="s">
        <v>137</v>
      </c>
      <c r="B3" s="190"/>
      <c r="C3" s="190"/>
      <c r="D3" s="190"/>
      <c r="E3" s="190"/>
      <c r="F3" s="190"/>
    </row>
    <row r="4" spans="1:6" ht="44.25" customHeight="1" thickBot="1">
      <c r="A4" s="64" t="s">
        <v>65</v>
      </c>
      <c r="B4" s="65" t="s">
        <v>66</v>
      </c>
      <c r="C4" s="160" t="s">
        <v>10</v>
      </c>
      <c r="D4" s="160" t="s">
        <v>321</v>
      </c>
      <c r="E4" s="160" t="s">
        <v>324</v>
      </c>
      <c r="F4" s="161" t="s">
        <v>325</v>
      </c>
    </row>
    <row r="5" spans="1:6" s="61" customFormat="1" ht="21.95" customHeight="1" thickTop="1">
      <c r="A5" s="67" t="s">
        <v>138</v>
      </c>
      <c r="B5" s="68" t="s">
        <v>139</v>
      </c>
      <c r="C5" s="69">
        <f>C6+C13</f>
        <v>10608</v>
      </c>
      <c r="D5" s="69">
        <f t="shared" ref="D5:F5" si="0">D6+D13</f>
        <v>12178</v>
      </c>
      <c r="E5" s="69">
        <f t="shared" si="0"/>
        <v>0</v>
      </c>
      <c r="F5" s="162">
        <f t="shared" si="0"/>
        <v>12178</v>
      </c>
    </row>
    <row r="6" spans="1:6" s="62" customFormat="1" ht="21.95" customHeight="1">
      <c r="A6" s="70" t="s">
        <v>140</v>
      </c>
      <c r="B6" s="71" t="s">
        <v>141</v>
      </c>
      <c r="C6" s="72">
        <f>C7+C8+C9+C10+C11+C12</f>
        <v>6998</v>
      </c>
      <c r="D6" s="72">
        <f t="shared" ref="D6:F6" si="1">D7+D8+D9+D10+D11+D12</f>
        <v>6798</v>
      </c>
      <c r="E6" s="72">
        <f t="shared" si="1"/>
        <v>0</v>
      </c>
      <c r="F6" s="72">
        <f t="shared" si="1"/>
        <v>6798</v>
      </c>
    </row>
    <row r="7" spans="1:6" s="62" customFormat="1" ht="22.5" customHeight="1">
      <c r="A7" s="73" t="s">
        <v>142</v>
      </c>
      <c r="B7" s="74" t="s">
        <v>143</v>
      </c>
      <c r="C7" s="75">
        <v>6850</v>
      </c>
      <c r="D7" s="75">
        <v>6650</v>
      </c>
      <c r="E7" s="75">
        <v>-150</v>
      </c>
      <c r="F7" s="75">
        <v>6500</v>
      </c>
    </row>
    <row r="8" spans="1:6" s="62" customFormat="1" ht="22.5" customHeight="1">
      <c r="A8" s="73" t="s">
        <v>331</v>
      </c>
      <c r="B8" s="74" t="s">
        <v>332</v>
      </c>
      <c r="C8" s="75">
        <v>0</v>
      </c>
      <c r="D8" s="75">
        <v>0</v>
      </c>
      <c r="E8" s="75">
        <v>150</v>
      </c>
      <c r="F8" s="164">
        <v>150</v>
      </c>
    </row>
    <row r="9" spans="1:6" s="62" customFormat="1" ht="21.95" customHeight="1">
      <c r="A9" s="73" t="s">
        <v>144</v>
      </c>
      <c r="B9" s="74" t="s">
        <v>145</v>
      </c>
      <c r="C9" s="74">
        <v>0</v>
      </c>
      <c r="D9" s="75">
        <v>0</v>
      </c>
      <c r="E9" s="75">
        <v>0</v>
      </c>
      <c r="F9" s="165">
        <v>0</v>
      </c>
    </row>
    <row r="10" spans="1:6" s="62" customFormat="1" ht="21.95" customHeight="1">
      <c r="A10" s="73" t="s">
        <v>146</v>
      </c>
      <c r="B10" s="74" t="s">
        <v>147</v>
      </c>
      <c r="C10" s="76">
        <v>148</v>
      </c>
      <c r="D10" s="75">
        <v>148</v>
      </c>
      <c r="E10" s="75">
        <v>0</v>
      </c>
      <c r="F10" s="166">
        <v>148</v>
      </c>
    </row>
    <row r="11" spans="1:6" s="62" customFormat="1" ht="21.95" customHeight="1">
      <c r="A11" s="73" t="s">
        <v>148</v>
      </c>
      <c r="B11" s="74" t="s">
        <v>149</v>
      </c>
      <c r="C11" s="74">
        <v>0</v>
      </c>
      <c r="D11" s="75">
        <v>0</v>
      </c>
      <c r="E11" s="75">
        <v>0</v>
      </c>
      <c r="F11" s="165">
        <v>0</v>
      </c>
    </row>
    <row r="12" spans="1:6" s="62" customFormat="1" ht="21.95" customHeight="1">
      <c r="A12" s="73" t="s">
        <v>150</v>
      </c>
      <c r="B12" s="74" t="s">
        <v>151</v>
      </c>
      <c r="C12" s="76">
        <v>0</v>
      </c>
      <c r="D12" s="75">
        <v>0</v>
      </c>
      <c r="E12" s="75">
        <v>0</v>
      </c>
      <c r="F12" s="166">
        <v>0</v>
      </c>
    </row>
    <row r="13" spans="1:6" s="62" customFormat="1" ht="21.95" customHeight="1">
      <c r="A13" s="70" t="s">
        <v>152</v>
      </c>
      <c r="B13" s="71" t="s">
        <v>153</v>
      </c>
      <c r="C13" s="72">
        <f>SUM(C14:C16)</f>
        <v>3610</v>
      </c>
      <c r="D13" s="72">
        <f t="shared" ref="D13:F13" si="2">SUM(D14:D16)</f>
        <v>5380</v>
      </c>
      <c r="E13" s="72">
        <f t="shared" si="2"/>
        <v>0</v>
      </c>
      <c r="F13" s="163">
        <f t="shared" si="2"/>
        <v>5380</v>
      </c>
    </row>
    <row r="14" spans="1:6" s="62" customFormat="1" ht="21.95" customHeight="1">
      <c r="A14" s="73" t="s">
        <v>154</v>
      </c>
      <c r="B14" s="74" t="s">
        <v>155</v>
      </c>
      <c r="C14" s="75">
        <v>2260</v>
      </c>
      <c r="D14" s="75">
        <v>2130</v>
      </c>
      <c r="E14" s="75">
        <v>0</v>
      </c>
      <c r="F14" s="164">
        <v>2130</v>
      </c>
    </row>
    <row r="15" spans="1:6" s="62" customFormat="1" ht="28.5" customHeight="1">
      <c r="A15" s="73" t="s">
        <v>156</v>
      </c>
      <c r="B15" s="74" t="s">
        <v>157</v>
      </c>
      <c r="C15" s="74">
        <v>1000</v>
      </c>
      <c r="D15" s="74">
        <v>2750</v>
      </c>
      <c r="E15" s="74">
        <v>-30</v>
      </c>
      <c r="F15" s="165">
        <v>2720</v>
      </c>
    </row>
    <row r="16" spans="1:6" s="62" customFormat="1" ht="21.95" customHeight="1">
      <c r="A16" s="73" t="s">
        <v>158</v>
      </c>
      <c r="B16" s="74" t="s">
        <v>159</v>
      </c>
      <c r="C16" s="75">
        <v>350</v>
      </c>
      <c r="D16" s="74">
        <v>500</v>
      </c>
      <c r="E16" s="74">
        <v>30</v>
      </c>
      <c r="F16" s="164">
        <v>530</v>
      </c>
    </row>
    <row r="17" spans="1:6" s="61" customFormat="1" ht="34.5" customHeight="1">
      <c r="A17" s="77" t="s">
        <v>160</v>
      </c>
      <c r="B17" s="78" t="s">
        <v>161</v>
      </c>
      <c r="C17" s="79">
        <v>2988</v>
      </c>
      <c r="D17" s="79">
        <v>3116</v>
      </c>
      <c r="E17" s="79">
        <v>0</v>
      </c>
      <c r="F17" s="167">
        <v>3116</v>
      </c>
    </row>
    <row r="18" spans="1:6" s="61" customFormat="1" ht="21.95" customHeight="1">
      <c r="A18" s="77" t="s">
        <v>162</v>
      </c>
      <c r="B18" s="80" t="s">
        <v>163</v>
      </c>
      <c r="C18" s="81">
        <v>12756</v>
      </c>
      <c r="D18" s="81">
        <v>10416</v>
      </c>
      <c r="E18" s="81">
        <v>123</v>
      </c>
      <c r="F18" s="168">
        <v>10539</v>
      </c>
    </row>
    <row r="19" spans="1:6" s="61" customFormat="1" ht="21" customHeight="1">
      <c r="A19" s="77" t="s">
        <v>164</v>
      </c>
      <c r="B19" s="80" t="s">
        <v>165</v>
      </c>
      <c r="C19" s="81">
        <f>SUM(C20:C23)</f>
        <v>1140</v>
      </c>
      <c r="D19" s="81">
        <f t="shared" ref="D19:F19" si="3">SUM(D20:D23)</f>
        <v>1140</v>
      </c>
      <c r="E19" s="81">
        <f t="shared" si="3"/>
        <v>204</v>
      </c>
      <c r="F19" s="168">
        <f t="shared" si="3"/>
        <v>1344</v>
      </c>
    </row>
    <row r="20" spans="1:6" s="61" customFormat="1" ht="21.95" customHeight="1">
      <c r="A20" s="73" t="s">
        <v>166</v>
      </c>
      <c r="B20" s="74" t="s">
        <v>167</v>
      </c>
      <c r="C20" s="75">
        <v>0</v>
      </c>
      <c r="D20" s="76">
        <v>0</v>
      </c>
      <c r="E20" s="76">
        <v>0</v>
      </c>
      <c r="F20" s="164">
        <v>0</v>
      </c>
    </row>
    <row r="21" spans="1:6" s="61" customFormat="1" ht="32.25" customHeight="1">
      <c r="A21" s="73" t="s">
        <v>168</v>
      </c>
      <c r="B21" s="74" t="s">
        <v>169</v>
      </c>
      <c r="C21" s="75">
        <v>100</v>
      </c>
      <c r="D21" s="76">
        <v>100</v>
      </c>
      <c r="E21" s="76">
        <v>0</v>
      </c>
      <c r="F21" s="164">
        <v>100</v>
      </c>
    </row>
    <row r="22" spans="1:6" s="61" customFormat="1" ht="20.25" customHeight="1">
      <c r="A22" s="73" t="s">
        <v>170</v>
      </c>
      <c r="B22" s="74" t="s">
        <v>171</v>
      </c>
      <c r="C22" s="75">
        <v>180</v>
      </c>
      <c r="D22" s="76">
        <v>180</v>
      </c>
      <c r="E22" s="76">
        <v>0</v>
      </c>
      <c r="F22" s="164">
        <v>180</v>
      </c>
    </row>
    <row r="23" spans="1:6" s="61" customFormat="1" ht="24" customHeight="1">
      <c r="A23" s="73" t="s">
        <v>172</v>
      </c>
      <c r="B23" s="74" t="s">
        <v>173</v>
      </c>
      <c r="C23" s="75">
        <v>860</v>
      </c>
      <c r="D23" s="76">
        <v>860</v>
      </c>
      <c r="E23" s="76">
        <v>204</v>
      </c>
      <c r="F23" s="164">
        <v>1064</v>
      </c>
    </row>
    <row r="24" spans="1:6" s="61" customFormat="1" ht="21.95" customHeight="1">
      <c r="A24" s="77" t="s">
        <v>174</v>
      </c>
      <c r="B24" s="80" t="s">
        <v>175</v>
      </c>
      <c r="C24" s="81">
        <f>SUM(C25:C28)</f>
        <v>360</v>
      </c>
      <c r="D24" s="81">
        <f t="shared" ref="D24:F24" si="4">SUM(D25:D28)</f>
        <v>650</v>
      </c>
      <c r="E24" s="81">
        <f t="shared" si="4"/>
        <v>81</v>
      </c>
      <c r="F24" s="168">
        <f t="shared" si="4"/>
        <v>731</v>
      </c>
    </row>
    <row r="25" spans="1:6" s="61" customFormat="1" ht="21.95" customHeight="1">
      <c r="A25" s="73" t="s">
        <v>176</v>
      </c>
      <c r="B25" s="74" t="s">
        <v>177</v>
      </c>
      <c r="C25" s="75">
        <v>0</v>
      </c>
      <c r="D25" s="75">
        <v>0</v>
      </c>
      <c r="E25" s="75">
        <v>0</v>
      </c>
      <c r="F25" s="164">
        <v>0</v>
      </c>
    </row>
    <row r="26" spans="1:6" s="61" customFormat="1" ht="21.95" customHeight="1">
      <c r="A26" s="73" t="s">
        <v>178</v>
      </c>
      <c r="B26" s="74" t="s">
        <v>179</v>
      </c>
      <c r="C26" s="75">
        <v>290</v>
      </c>
      <c r="D26" s="75">
        <v>640</v>
      </c>
      <c r="E26" s="75">
        <v>16</v>
      </c>
      <c r="F26" s="164">
        <v>656</v>
      </c>
    </row>
    <row r="27" spans="1:6" s="61" customFormat="1" ht="30.75" customHeight="1">
      <c r="A27" s="73" t="s">
        <v>180</v>
      </c>
      <c r="B27" s="74" t="s">
        <v>181</v>
      </c>
      <c r="C27" s="75">
        <v>0</v>
      </c>
      <c r="D27" s="75">
        <v>0</v>
      </c>
      <c r="E27" s="75">
        <v>0</v>
      </c>
      <c r="F27" s="164">
        <v>0</v>
      </c>
    </row>
    <row r="28" spans="1:6" s="61" customFormat="1" ht="21.95" customHeight="1">
      <c r="A28" s="73" t="s">
        <v>182</v>
      </c>
      <c r="B28" s="74" t="s">
        <v>183</v>
      </c>
      <c r="C28" s="75">
        <v>70</v>
      </c>
      <c r="D28" s="75">
        <v>10</v>
      </c>
      <c r="E28" s="75">
        <v>65</v>
      </c>
      <c r="F28" s="164">
        <v>75</v>
      </c>
    </row>
    <row r="29" spans="1:6" s="61" customFormat="1" ht="21.95" customHeight="1">
      <c r="A29" s="77" t="s">
        <v>184</v>
      </c>
      <c r="B29" s="80" t="s">
        <v>185</v>
      </c>
      <c r="C29" s="81">
        <f>SUM(C30:C33)</f>
        <v>640</v>
      </c>
      <c r="D29" s="81">
        <f t="shared" ref="D29:F29" si="5">SUM(D30:D33)</f>
        <v>3919</v>
      </c>
      <c r="E29" s="81">
        <f t="shared" si="5"/>
        <v>137</v>
      </c>
      <c r="F29" s="81">
        <f t="shared" si="5"/>
        <v>4056</v>
      </c>
    </row>
    <row r="30" spans="1:6" s="61" customFormat="1" ht="21.95" customHeight="1">
      <c r="A30" s="73" t="s">
        <v>186</v>
      </c>
      <c r="B30" s="74" t="s">
        <v>187</v>
      </c>
      <c r="C30" s="75">
        <v>0</v>
      </c>
      <c r="D30" s="75">
        <v>2242</v>
      </c>
      <c r="E30" s="75">
        <v>0</v>
      </c>
      <c r="F30" s="164">
        <v>2242</v>
      </c>
    </row>
    <row r="31" spans="1:6" s="61" customFormat="1" ht="24" customHeight="1">
      <c r="A31" s="73" t="s">
        <v>335</v>
      </c>
      <c r="B31" s="74" t="s">
        <v>333</v>
      </c>
      <c r="C31" s="75">
        <v>500</v>
      </c>
      <c r="D31" s="75">
        <v>1008</v>
      </c>
      <c r="E31" s="75">
        <v>-905</v>
      </c>
      <c r="F31" s="164">
        <v>103</v>
      </c>
    </row>
    <row r="32" spans="1:6" s="62" customFormat="1" ht="22.15" customHeight="1">
      <c r="A32" s="73" t="s">
        <v>188</v>
      </c>
      <c r="B32" s="74" t="s">
        <v>334</v>
      </c>
      <c r="C32" s="75">
        <v>0</v>
      </c>
      <c r="D32" s="75">
        <v>0</v>
      </c>
      <c r="E32" s="75">
        <v>1025</v>
      </c>
      <c r="F32" s="164">
        <v>1025</v>
      </c>
    </row>
    <row r="33" spans="1:6" s="61" customFormat="1" ht="21.95" customHeight="1">
      <c r="A33" s="87" t="s">
        <v>189</v>
      </c>
      <c r="B33" s="74" t="s">
        <v>190</v>
      </c>
      <c r="C33" s="75">
        <v>140</v>
      </c>
      <c r="D33" s="75">
        <v>669</v>
      </c>
      <c r="E33" s="75">
        <v>17</v>
      </c>
      <c r="F33" s="164">
        <v>686</v>
      </c>
    </row>
    <row r="34" spans="1:6" s="61" customFormat="1" ht="21.95" customHeight="1">
      <c r="A34" s="77" t="s">
        <v>191</v>
      </c>
      <c r="B34" s="80" t="s">
        <v>192</v>
      </c>
      <c r="C34" s="81">
        <f>SUM(C35:C37)</f>
        <v>4948</v>
      </c>
      <c r="D34" s="81">
        <f t="shared" ref="D34:F34" si="6">SUM(D35:D37)</f>
        <v>3053</v>
      </c>
      <c r="E34" s="81">
        <f t="shared" si="6"/>
        <v>-32</v>
      </c>
      <c r="F34" s="168">
        <f t="shared" si="6"/>
        <v>3021</v>
      </c>
    </row>
    <row r="35" spans="1:6" s="62" customFormat="1" ht="21.95" customHeight="1">
      <c r="A35" s="73" t="s">
        <v>193</v>
      </c>
      <c r="B35" s="74" t="s">
        <v>194</v>
      </c>
      <c r="C35" s="75">
        <v>3895</v>
      </c>
      <c r="D35" s="75">
        <v>2403</v>
      </c>
      <c r="E35" s="75">
        <v>-32</v>
      </c>
      <c r="F35" s="164">
        <v>2371</v>
      </c>
    </row>
    <row r="36" spans="1:6" s="61" customFormat="1" ht="21.95" customHeight="1">
      <c r="A36" s="73" t="s">
        <v>195</v>
      </c>
      <c r="B36" s="74" t="s">
        <v>196</v>
      </c>
      <c r="C36" s="75">
        <v>0</v>
      </c>
      <c r="D36" s="75">
        <v>0</v>
      </c>
      <c r="E36" s="75">
        <v>0</v>
      </c>
      <c r="F36" s="164">
        <v>0</v>
      </c>
    </row>
    <row r="37" spans="1:6" s="61" customFormat="1" ht="21.95" customHeight="1">
      <c r="A37" s="73" t="s">
        <v>197</v>
      </c>
      <c r="B37" s="74" t="s">
        <v>198</v>
      </c>
      <c r="C37" s="75">
        <v>1053</v>
      </c>
      <c r="D37" s="75">
        <v>650</v>
      </c>
      <c r="E37" s="75">
        <v>0</v>
      </c>
      <c r="F37" s="164">
        <v>650</v>
      </c>
    </row>
    <row r="38" spans="1:6" s="63" customFormat="1" ht="29.25" customHeight="1">
      <c r="A38" s="77" t="s">
        <v>199</v>
      </c>
      <c r="B38" s="80" t="s">
        <v>200</v>
      </c>
      <c r="C38" s="80">
        <f>SUM(C39)</f>
        <v>0</v>
      </c>
      <c r="D38" s="80">
        <f t="shared" ref="D38:F38" si="7">SUM(D39)</f>
        <v>0</v>
      </c>
      <c r="E38" s="80">
        <f t="shared" si="7"/>
        <v>0</v>
      </c>
      <c r="F38" s="169">
        <f t="shared" si="7"/>
        <v>0</v>
      </c>
    </row>
    <row r="39" spans="1:6" s="63" customFormat="1" ht="21.95" customHeight="1">
      <c r="A39" s="82" t="s">
        <v>201</v>
      </c>
      <c r="B39" s="83" t="s">
        <v>202</v>
      </c>
      <c r="C39" s="83">
        <v>0</v>
      </c>
      <c r="D39" s="83">
        <v>0</v>
      </c>
      <c r="E39" s="83">
        <v>0</v>
      </c>
      <c r="F39" s="170">
        <v>0</v>
      </c>
    </row>
    <row r="40" spans="1:6" s="62" customFormat="1" ht="25.5" customHeight="1">
      <c r="A40" s="84" t="s">
        <v>203</v>
      </c>
      <c r="B40" s="85" t="s">
        <v>204</v>
      </c>
      <c r="C40" s="86">
        <f>C5+C17+C18+C19+C24+C29+C34+C38</f>
        <v>33440</v>
      </c>
      <c r="D40" s="86">
        <f>D5+D17+D18+D19+D24+D29+D34+D38</f>
        <v>34472</v>
      </c>
      <c r="E40" s="86">
        <f>E5+E17+E18+E19+E24+E29+E34+E38</f>
        <v>513</v>
      </c>
      <c r="F40" s="171">
        <f>F5+F17+F18+F19+F24+F29+F34+F38</f>
        <v>34985</v>
      </c>
    </row>
    <row r="41" spans="1:6" s="62" customFormat="1" ht="21.95" customHeight="1">
      <c r="A41" s="84" t="s">
        <v>205</v>
      </c>
      <c r="B41" s="85" t="s">
        <v>206</v>
      </c>
      <c r="C41" s="86">
        <f>SUM(C42:C43)</f>
        <v>0</v>
      </c>
      <c r="D41" s="86">
        <f t="shared" ref="D41:F41" si="8">SUM(D42:D43)</f>
        <v>2515</v>
      </c>
      <c r="E41" s="86">
        <f t="shared" si="8"/>
        <v>0</v>
      </c>
      <c r="F41" s="171">
        <f t="shared" si="8"/>
        <v>2515</v>
      </c>
    </row>
    <row r="42" spans="1:6" s="63" customFormat="1" ht="30.75" customHeight="1">
      <c r="A42" s="73" t="s">
        <v>329</v>
      </c>
      <c r="B42" s="74" t="s">
        <v>330</v>
      </c>
      <c r="C42" s="75">
        <v>0</v>
      </c>
      <c r="D42" s="75">
        <v>1885</v>
      </c>
      <c r="E42" s="75">
        <v>0</v>
      </c>
      <c r="F42" s="164">
        <v>1885</v>
      </c>
    </row>
    <row r="43" spans="1:6" ht="13.5" thickBot="1">
      <c r="A43" s="87" t="s">
        <v>328</v>
      </c>
      <c r="B43" s="88" t="s">
        <v>56</v>
      </c>
      <c r="C43" s="89">
        <v>0</v>
      </c>
      <c r="D43" s="89">
        <v>630</v>
      </c>
      <c r="E43" s="89">
        <v>0</v>
      </c>
      <c r="F43" s="172">
        <v>630</v>
      </c>
    </row>
    <row r="44" spans="1:6" ht="29.25" thickBot="1">
      <c r="A44" s="173" t="s">
        <v>207</v>
      </c>
      <c r="B44" s="174" t="s">
        <v>208</v>
      </c>
      <c r="C44" s="175">
        <f>C40+C41</f>
        <v>33440</v>
      </c>
      <c r="D44" s="175">
        <f t="shared" ref="D44:F44" si="9">D40+D41</f>
        <v>36987</v>
      </c>
      <c r="E44" s="175">
        <f t="shared" si="9"/>
        <v>513</v>
      </c>
      <c r="F44" s="176">
        <f t="shared" si="9"/>
        <v>37500</v>
      </c>
    </row>
  </sheetData>
  <mergeCells count="3">
    <mergeCell ref="A1:F1"/>
    <mergeCell ref="A2:F2"/>
    <mergeCell ref="A3:F3"/>
  </mergeCells>
  <phoneticPr fontId="0" type="noConversion"/>
  <pageMargins left="0.74791666666666701" right="0.74791666666666701" top="0.78680555555555598" bottom="0.78680555555555598" header="0.51180555555555596" footer="0.51180555555555596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V70"/>
  <sheetViews>
    <sheetView zoomScale="75" zoomScaleNormal="75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5.75"/>
  <cols>
    <col min="1" max="1" width="3.85546875" style="30" customWidth="1"/>
    <col min="2" max="2" width="42.5703125" style="30" customWidth="1"/>
    <col min="3" max="4" width="9.7109375" style="30" customWidth="1"/>
    <col min="5" max="5" width="10.42578125" style="30" customWidth="1"/>
    <col min="6" max="9" width="9.7109375" style="30" customWidth="1"/>
    <col min="10" max="10" width="10.140625" style="30" customWidth="1"/>
    <col min="11" max="14" width="9.7109375" style="30" customWidth="1"/>
    <col min="15" max="15" width="11.5703125" style="30" customWidth="1"/>
    <col min="16" max="16" width="10.140625" style="30" customWidth="1"/>
    <col min="17" max="16384" width="9" style="30"/>
  </cols>
  <sheetData>
    <row r="1" spans="1:16" ht="12.75" customHeight="1">
      <c r="B1" s="25"/>
      <c r="C1" s="25"/>
      <c r="D1" s="25"/>
      <c r="E1" s="25"/>
      <c r="F1" s="25"/>
      <c r="G1" s="25"/>
      <c r="H1" s="25"/>
      <c r="I1" s="25"/>
      <c r="J1" s="25"/>
      <c r="K1" s="191" t="s">
        <v>209</v>
      </c>
      <c r="L1" s="191"/>
      <c r="M1" s="191"/>
      <c r="N1" s="191"/>
      <c r="O1" s="191"/>
    </row>
    <row r="2" spans="1:16" ht="14.1" customHeight="1">
      <c r="B2" s="192" t="s">
        <v>210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14.1" customHeight="1">
      <c r="B3" s="192" t="s">
        <v>211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ht="14.1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5" customHeight="1">
      <c r="A5" s="193"/>
      <c r="B5" s="33" t="s">
        <v>4</v>
      </c>
      <c r="C5" s="33" t="s">
        <v>5</v>
      </c>
      <c r="D5" s="33" t="s">
        <v>6</v>
      </c>
      <c r="E5" s="33" t="s">
        <v>7</v>
      </c>
      <c r="F5" s="33" t="s">
        <v>212</v>
      </c>
      <c r="G5" s="33" t="s">
        <v>213</v>
      </c>
      <c r="H5" s="33" t="s">
        <v>214</v>
      </c>
      <c r="I5" s="33" t="s">
        <v>215</v>
      </c>
      <c r="J5" s="33" t="s">
        <v>216</v>
      </c>
      <c r="K5" s="33" t="s">
        <v>217</v>
      </c>
      <c r="L5" s="33" t="s">
        <v>218</v>
      </c>
      <c r="M5" s="33" t="s">
        <v>219</v>
      </c>
      <c r="N5" s="33" t="s">
        <v>220</v>
      </c>
      <c r="O5" s="33" t="s">
        <v>221</v>
      </c>
    </row>
    <row r="6" spans="1:16" ht="12.75" customHeight="1">
      <c r="A6" s="193"/>
      <c r="B6" s="32" t="s">
        <v>222</v>
      </c>
      <c r="C6" s="32" t="s">
        <v>223</v>
      </c>
      <c r="D6" s="32" t="s">
        <v>224</v>
      </c>
      <c r="E6" s="32" t="s">
        <v>225</v>
      </c>
      <c r="F6" s="32" t="s">
        <v>226</v>
      </c>
      <c r="G6" s="32" t="s">
        <v>227</v>
      </c>
      <c r="H6" s="32" t="s">
        <v>228</v>
      </c>
      <c r="I6" s="32" t="s">
        <v>229</v>
      </c>
      <c r="J6" s="32" t="s">
        <v>230</v>
      </c>
      <c r="K6" s="32" t="s">
        <v>231</v>
      </c>
      <c r="L6" s="32" t="s">
        <v>232</v>
      </c>
      <c r="M6" s="32" t="s">
        <v>233</v>
      </c>
      <c r="N6" s="32" t="s">
        <v>234</v>
      </c>
      <c r="O6" s="52" t="s">
        <v>235</v>
      </c>
      <c r="P6" s="53"/>
    </row>
    <row r="7" spans="1:16" s="25" customFormat="1" ht="12.75" customHeight="1">
      <c r="A7" s="34" t="s">
        <v>236</v>
      </c>
      <c r="B7" s="27" t="s">
        <v>9</v>
      </c>
      <c r="O7" s="54"/>
    </row>
    <row r="8" spans="1:16" s="25" customFormat="1" ht="15.75" customHeight="1">
      <c r="A8" s="34" t="s">
        <v>237</v>
      </c>
      <c r="B8" s="25" t="s">
        <v>238</v>
      </c>
      <c r="C8" s="35">
        <v>130</v>
      </c>
      <c r="D8" s="35">
        <v>130</v>
      </c>
      <c r="E8" s="35">
        <v>130</v>
      </c>
      <c r="F8" s="35">
        <v>130</v>
      </c>
      <c r="G8" s="35">
        <v>420</v>
      </c>
      <c r="H8" s="35">
        <v>630</v>
      </c>
      <c r="I8" s="35">
        <v>630</v>
      </c>
      <c r="J8" s="35">
        <v>630</v>
      </c>
      <c r="K8" s="35">
        <v>400</v>
      </c>
      <c r="L8" s="35">
        <v>499</v>
      </c>
      <c r="M8" s="35">
        <v>130</v>
      </c>
      <c r="N8" s="35">
        <v>471</v>
      </c>
      <c r="O8" s="55">
        <f>SUM(C8:N8)</f>
        <v>4330</v>
      </c>
      <c r="P8" s="35"/>
    </row>
    <row r="9" spans="1:16" s="25" customFormat="1" ht="16.5" customHeight="1">
      <c r="A9" s="34" t="s">
        <v>239</v>
      </c>
      <c r="B9" s="25" t="s">
        <v>240</v>
      </c>
      <c r="C9" s="36"/>
      <c r="D9" s="36"/>
      <c r="E9" s="35">
        <v>4100</v>
      </c>
      <c r="F9" s="36"/>
      <c r="G9" s="36"/>
      <c r="H9" s="36"/>
      <c r="I9" s="35">
        <v>200</v>
      </c>
      <c r="J9" s="36"/>
      <c r="K9" s="35">
        <v>3404</v>
      </c>
      <c r="L9" s="36"/>
      <c r="M9" s="36"/>
      <c r="N9" s="36"/>
      <c r="O9" s="55">
        <f>SUM(C9:N9)</f>
        <v>7704</v>
      </c>
      <c r="P9" s="35"/>
    </row>
    <row r="10" spans="1:16" s="25" customFormat="1" ht="15.75" customHeight="1">
      <c r="A10" s="34" t="s">
        <v>241</v>
      </c>
      <c r="B10" s="25" t="s">
        <v>242</v>
      </c>
      <c r="C10" s="25">
        <v>1346</v>
      </c>
      <c r="D10" s="25">
        <v>1341</v>
      </c>
      <c r="E10" s="25">
        <v>1341</v>
      </c>
      <c r="F10" s="25">
        <v>1341</v>
      </c>
      <c r="G10" s="25">
        <v>1341</v>
      </c>
      <c r="H10" s="25">
        <v>1311</v>
      </c>
      <c r="I10" s="25">
        <v>1311</v>
      </c>
      <c r="J10" s="25">
        <v>1311</v>
      </c>
      <c r="K10" s="25">
        <v>1311</v>
      </c>
      <c r="L10" s="25">
        <v>1311</v>
      </c>
      <c r="M10" s="25">
        <v>1311</v>
      </c>
      <c r="N10" s="25">
        <v>1530</v>
      </c>
      <c r="O10" s="55">
        <f t="shared" ref="O10:O47" si="0">SUM(C10:N10)</f>
        <v>16106</v>
      </c>
      <c r="P10" s="35"/>
    </row>
    <row r="11" spans="1:16" s="26" customFormat="1" ht="12.75" customHeight="1">
      <c r="A11" s="34" t="s">
        <v>243</v>
      </c>
      <c r="B11" s="26" t="s">
        <v>244</v>
      </c>
      <c r="C11" s="35">
        <v>115</v>
      </c>
      <c r="D11" s="35">
        <v>115</v>
      </c>
      <c r="E11" s="35">
        <v>141</v>
      </c>
      <c r="F11" s="37">
        <v>141</v>
      </c>
      <c r="G11" s="37">
        <v>141</v>
      </c>
      <c r="H11" s="37">
        <v>141</v>
      </c>
      <c r="I11" s="37">
        <v>141</v>
      </c>
      <c r="J11" s="37">
        <v>141</v>
      </c>
      <c r="K11" s="37">
        <v>141</v>
      </c>
      <c r="L11" s="37">
        <v>141</v>
      </c>
      <c r="M11" s="37">
        <v>140</v>
      </c>
      <c r="N11" s="37">
        <v>140</v>
      </c>
      <c r="O11" s="55">
        <f t="shared" si="0"/>
        <v>1638</v>
      </c>
      <c r="P11" s="35"/>
    </row>
    <row r="12" spans="1:16" s="25" customFormat="1" ht="13.5" customHeight="1">
      <c r="A12" s="34" t="s">
        <v>245</v>
      </c>
      <c r="B12" s="25" t="s">
        <v>246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5">
        <f t="shared" si="0"/>
        <v>0</v>
      </c>
      <c r="P12" s="35"/>
    </row>
    <row r="13" spans="1:16" s="25" customFormat="1" ht="15" customHeight="1">
      <c r="A13" s="34" t="s">
        <v>247</v>
      </c>
      <c r="B13" s="25" t="s">
        <v>248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5">
        <f t="shared" si="0"/>
        <v>0</v>
      </c>
      <c r="P13" s="35"/>
    </row>
    <row r="14" spans="1:16" s="27" customFormat="1" ht="15.75" customHeight="1">
      <c r="A14" s="34" t="s">
        <v>249</v>
      </c>
      <c r="B14" s="38" t="s">
        <v>250</v>
      </c>
      <c r="C14" s="39">
        <f>SUM(C8:C12)</f>
        <v>1591</v>
      </c>
      <c r="D14" s="39">
        <f>SUM(D8:D12)</f>
        <v>1586</v>
      </c>
      <c r="E14" s="39">
        <f>SUM(E8:E12)</f>
        <v>5712</v>
      </c>
      <c r="F14" s="39">
        <f>SUM(F8:F13)</f>
        <v>1612</v>
      </c>
      <c r="G14" s="39">
        <f>SUM(G8:G13)</f>
        <v>1902</v>
      </c>
      <c r="H14" s="39">
        <f>SUM(H8:H12)</f>
        <v>2082</v>
      </c>
      <c r="I14" s="39">
        <f t="shared" ref="I14:N14" si="1">SUM(I8:I12)</f>
        <v>2282</v>
      </c>
      <c r="J14" s="39">
        <f t="shared" si="1"/>
        <v>2082</v>
      </c>
      <c r="K14" s="39">
        <f t="shared" si="1"/>
        <v>5256</v>
      </c>
      <c r="L14" s="39">
        <f t="shared" si="1"/>
        <v>1951</v>
      </c>
      <c r="M14" s="39">
        <f t="shared" si="1"/>
        <v>1581</v>
      </c>
      <c r="N14" s="39">
        <f t="shared" si="1"/>
        <v>2141</v>
      </c>
      <c r="O14" s="56">
        <f t="shared" si="0"/>
        <v>29778</v>
      </c>
      <c r="P14" s="45"/>
    </row>
    <row r="15" spans="1:16" s="25" customFormat="1" ht="15.75" customHeight="1">
      <c r="A15" s="34" t="s">
        <v>251</v>
      </c>
      <c r="B15" s="25" t="s">
        <v>252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5">
        <f t="shared" si="0"/>
        <v>0</v>
      </c>
      <c r="P15" s="35"/>
    </row>
    <row r="16" spans="1:16" s="25" customFormat="1" ht="15" customHeight="1">
      <c r="A16" s="34" t="s">
        <v>253</v>
      </c>
      <c r="B16" s="25" t="s">
        <v>254</v>
      </c>
      <c r="C16" s="35"/>
      <c r="D16" s="35"/>
      <c r="E16" s="35"/>
      <c r="F16" s="35"/>
      <c r="G16" s="35"/>
      <c r="H16" s="35"/>
      <c r="I16" s="35"/>
      <c r="J16" s="35">
        <v>170</v>
      </c>
      <c r="K16" s="35"/>
      <c r="L16" s="35"/>
      <c r="M16" s="35"/>
      <c r="N16" s="35"/>
      <c r="O16" s="55">
        <f t="shared" si="0"/>
        <v>170</v>
      </c>
      <c r="P16" s="35"/>
    </row>
    <row r="17" spans="1:256" s="25" customFormat="1" ht="16.5" customHeight="1">
      <c r="A17" s="34" t="s">
        <v>255</v>
      </c>
      <c r="B17" s="25" t="s">
        <v>256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>
        <f t="shared" si="0"/>
        <v>0</v>
      </c>
      <c r="P17" s="35"/>
    </row>
    <row r="18" spans="1:256" s="26" customFormat="1" ht="15" customHeight="1">
      <c r="A18" s="34" t="s">
        <v>257</v>
      </c>
      <c r="B18" s="26" t="s">
        <v>258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5">
        <f t="shared" si="0"/>
        <v>0</v>
      </c>
      <c r="P18" s="35"/>
    </row>
    <row r="19" spans="1:256" s="25" customFormat="1" ht="14.25" customHeight="1">
      <c r="A19" s="34" t="s">
        <v>259</v>
      </c>
      <c r="B19" s="26" t="s">
        <v>260</v>
      </c>
      <c r="C19" s="37"/>
      <c r="D19" s="37">
        <v>2000</v>
      </c>
      <c r="E19" s="37"/>
      <c r="F19" s="37"/>
      <c r="G19" s="37">
        <v>1774</v>
      </c>
      <c r="H19" s="37"/>
      <c r="I19" s="37"/>
      <c r="J19" s="37"/>
      <c r="K19" s="37"/>
      <c r="L19" s="37"/>
      <c r="M19" s="37"/>
      <c r="N19" s="37"/>
      <c r="O19" s="55">
        <f t="shared" si="0"/>
        <v>3774</v>
      </c>
      <c r="P19" s="35"/>
    </row>
    <row r="20" spans="1:256" s="25" customFormat="1" ht="15.75" customHeight="1">
      <c r="A20" s="34" t="s">
        <v>261</v>
      </c>
      <c r="B20" s="26" t="s">
        <v>262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5">
        <f t="shared" si="0"/>
        <v>0</v>
      </c>
      <c r="P20" s="35"/>
    </row>
    <row r="21" spans="1:256" s="28" customFormat="1" ht="16.5" customHeight="1">
      <c r="A21" s="34">
        <v>15</v>
      </c>
      <c r="B21" s="38" t="s">
        <v>263</v>
      </c>
      <c r="C21" s="39">
        <f>SUM(C15:C20)</f>
        <v>0</v>
      </c>
      <c r="D21" s="39">
        <f t="shared" ref="D21:N21" si="2">SUM(D15:D20)</f>
        <v>2000</v>
      </c>
      <c r="E21" s="39">
        <f t="shared" si="2"/>
        <v>0</v>
      </c>
      <c r="F21" s="39">
        <f t="shared" si="2"/>
        <v>0</v>
      </c>
      <c r="G21" s="39">
        <f t="shared" si="2"/>
        <v>1774</v>
      </c>
      <c r="H21" s="39">
        <f t="shared" si="2"/>
        <v>0</v>
      </c>
      <c r="I21" s="39">
        <f t="shared" si="2"/>
        <v>0</v>
      </c>
      <c r="J21" s="39">
        <f t="shared" si="2"/>
        <v>170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56">
        <f t="shared" si="0"/>
        <v>3944</v>
      </c>
      <c r="P21" s="40"/>
    </row>
    <row r="22" spans="1:256" s="27" customFormat="1" ht="16.5" customHeight="1">
      <c r="A22" s="34">
        <v>16</v>
      </c>
      <c r="B22" s="28" t="s">
        <v>264</v>
      </c>
      <c r="C22" s="37">
        <v>500</v>
      </c>
      <c r="D22" s="40"/>
      <c r="E22" s="40"/>
      <c r="F22" s="37">
        <v>1130</v>
      </c>
      <c r="G22" s="40"/>
      <c r="H22" s="37">
        <v>370</v>
      </c>
      <c r="I22" s="37"/>
      <c r="J22" s="37"/>
      <c r="K22" s="37">
        <v>1139</v>
      </c>
      <c r="L22" s="37"/>
      <c r="M22" s="37"/>
      <c r="N22" s="37"/>
      <c r="O22" s="55">
        <f t="shared" si="0"/>
        <v>3139</v>
      </c>
      <c r="P22" s="45"/>
    </row>
    <row r="23" spans="1:256" s="25" customFormat="1" ht="15.75" customHeight="1">
      <c r="A23" s="34">
        <v>17</v>
      </c>
      <c r="B23" s="26" t="s">
        <v>265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639</v>
      </c>
      <c r="O23" s="57">
        <f t="shared" si="0"/>
        <v>639</v>
      </c>
      <c r="P23" s="35"/>
    </row>
    <row r="24" spans="1:256" s="27" customFormat="1" ht="16.5" customHeight="1">
      <c r="A24" s="34" t="s">
        <v>266</v>
      </c>
      <c r="B24" s="41" t="s">
        <v>267</v>
      </c>
      <c r="C24" s="42">
        <f>C21+C14+C22+C23</f>
        <v>2091</v>
      </c>
      <c r="D24" s="42">
        <f t="shared" ref="D24:N24" si="3">D21+D14+D22+D23</f>
        <v>3586</v>
      </c>
      <c r="E24" s="42">
        <f t="shared" si="3"/>
        <v>5712</v>
      </c>
      <c r="F24" s="42">
        <f t="shared" si="3"/>
        <v>2742</v>
      </c>
      <c r="G24" s="42">
        <f t="shared" si="3"/>
        <v>3676</v>
      </c>
      <c r="H24" s="42">
        <f t="shared" si="3"/>
        <v>2452</v>
      </c>
      <c r="I24" s="42">
        <f t="shared" si="3"/>
        <v>2282</v>
      </c>
      <c r="J24" s="42">
        <f t="shared" si="3"/>
        <v>2252</v>
      </c>
      <c r="K24" s="42">
        <f t="shared" si="3"/>
        <v>6395</v>
      </c>
      <c r="L24" s="42">
        <f t="shared" si="3"/>
        <v>1951</v>
      </c>
      <c r="M24" s="42">
        <f t="shared" si="3"/>
        <v>1581</v>
      </c>
      <c r="N24" s="42">
        <f t="shared" si="3"/>
        <v>2780</v>
      </c>
      <c r="O24" s="58">
        <f t="shared" si="0"/>
        <v>37500</v>
      </c>
      <c r="P24" s="45"/>
    </row>
    <row r="25" spans="1:256" s="29" customFormat="1" ht="9.75" customHeight="1">
      <c r="A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5">
        <f t="shared" si="0"/>
        <v>0</v>
      </c>
    </row>
    <row r="26" spans="1:256" s="27" customFormat="1" ht="12.75" customHeight="1">
      <c r="A26" s="34" t="s">
        <v>268</v>
      </c>
      <c r="B26" s="27" t="s">
        <v>11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5">
        <f t="shared" si="0"/>
        <v>0</v>
      </c>
    </row>
    <row r="27" spans="1:256" s="25" customFormat="1" ht="15.75" customHeight="1">
      <c r="A27" s="34" t="s">
        <v>269</v>
      </c>
      <c r="B27" s="25" t="s">
        <v>139</v>
      </c>
      <c r="C27" s="35">
        <v>784</v>
      </c>
      <c r="D27" s="35">
        <v>784</v>
      </c>
      <c r="E27" s="35">
        <v>784</v>
      </c>
      <c r="F27" s="35">
        <v>784</v>
      </c>
      <c r="G27" s="35">
        <v>784</v>
      </c>
      <c r="H27" s="35">
        <v>884</v>
      </c>
      <c r="I27" s="35">
        <v>1229</v>
      </c>
      <c r="J27" s="35">
        <v>1229</v>
      </c>
      <c r="K27" s="35">
        <v>1229</v>
      </c>
      <c r="L27" s="35">
        <v>1229</v>
      </c>
      <c r="M27" s="35">
        <v>1229</v>
      </c>
      <c r="N27" s="35">
        <v>1229</v>
      </c>
      <c r="O27" s="55">
        <f t="shared" si="0"/>
        <v>12178</v>
      </c>
    </row>
    <row r="28" spans="1:256" s="25" customFormat="1" ht="17.25" customHeight="1">
      <c r="A28" s="34" t="s">
        <v>270</v>
      </c>
      <c r="B28" s="25" t="s">
        <v>271</v>
      </c>
      <c r="C28" s="35">
        <v>223</v>
      </c>
      <c r="D28" s="35">
        <v>223</v>
      </c>
      <c r="E28" s="35">
        <v>223</v>
      </c>
      <c r="F28" s="35">
        <v>223</v>
      </c>
      <c r="G28" s="35">
        <v>223</v>
      </c>
      <c r="H28" s="35">
        <v>249</v>
      </c>
      <c r="I28" s="35">
        <v>292</v>
      </c>
      <c r="J28" s="35">
        <v>292</v>
      </c>
      <c r="K28" s="35">
        <v>292</v>
      </c>
      <c r="L28" s="35">
        <v>292</v>
      </c>
      <c r="M28" s="35">
        <v>292</v>
      </c>
      <c r="N28" s="35">
        <v>292</v>
      </c>
      <c r="O28" s="55">
        <f t="shared" si="0"/>
        <v>3116</v>
      </c>
    </row>
    <row r="29" spans="1:256" s="25" customFormat="1" ht="13.5" customHeight="1">
      <c r="A29" s="34" t="s">
        <v>272</v>
      </c>
      <c r="B29" s="25" t="s">
        <v>163</v>
      </c>
      <c r="C29" s="35">
        <v>711</v>
      </c>
      <c r="D29" s="35">
        <v>600</v>
      </c>
      <c r="E29" s="35">
        <v>2500</v>
      </c>
      <c r="F29" s="35">
        <v>1200</v>
      </c>
      <c r="G29" s="35">
        <v>600</v>
      </c>
      <c r="H29" s="35">
        <v>750</v>
      </c>
      <c r="I29" s="35">
        <v>800</v>
      </c>
      <c r="J29" s="35">
        <v>745</v>
      </c>
      <c r="K29" s="35">
        <v>750</v>
      </c>
      <c r="L29" s="35">
        <v>650</v>
      </c>
      <c r="M29" s="35">
        <v>500</v>
      </c>
      <c r="N29" s="35">
        <v>733</v>
      </c>
      <c r="O29" s="55">
        <f t="shared" si="0"/>
        <v>10539</v>
      </c>
    </row>
    <row r="30" spans="1:256" s="25" customFormat="1" ht="15" customHeight="1">
      <c r="A30" s="34" t="s">
        <v>273</v>
      </c>
      <c r="B30" s="25" t="s">
        <v>274</v>
      </c>
      <c r="C30" s="35">
        <v>74</v>
      </c>
      <c r="D30" s="35">
        <v>74</v>
      </c>
      <c r="E30" s="35">
        <v>74</v>
      </c>
      <c r="F30" s="35">
        <v>74</v>
      </c>
      <c r="G30" s="35">
        <v>74</v>
      </c>
      <c r="H30" s="35">
        <v>74</v>
      </c>
      <c r="I30" s="35">
        <v>74</v>
      </c>
      <c r="J30" s="35">
        <v>73</v>
      </c>
      <c r="K30" s="35">
        <v>73</v>
      </c>
      <c r="L30" s="35">
        <v>173</v>
      </c>
      <c r="M30" s="35">
        <v>173</v>
      </c>
      <c r="N30" s="35">
        <v>334</v>
      </c>
      <c r="O30" s="55">
        <f t="shared" si="0"/>
        <v>1344</v>
      </c>
      <c r="IV30" s="35"/>
    </row>
    <row r="31" spans="1:256" s="25" customFormat="1" ht="15" customHeight="1">
      <c r="A31" s="34" t="s">
        <v>275</v>
      </c>
      <c r="B31" s="25" t="s">
        <v>276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5">
        <f t="shared" si="0"/>
        <v>0</v>
      </c>
    </row>
    <row r="32" spans="1:256" s="25" customFormat="1" ht="12.75" customHeight="1">
      <c r="A32" s="34" t="s">
        <v>277</v>
      </c>
      <c r="B32" s="25" t="s">
        <v>278</v>
      </c>
      <c r="C32" s="35"/>
      <c r="D32" s="35"/>
      <c r="E32" s="35"/>
      <c r="F32" s="35">
        <v>350</v>
      </c>
      <c r="G32" s="35"/>
      <c r="H32" s="35">
        <v>145</v>
      </c>
      <c r="I32" s="35"/>
      <c r="J32" s="35"/>
      <c r="K32" s="35"/>
      <c r="L32" s="35"/>
      <c r="M32" s="35">
        <v>16</v>
      </c>
      <c r="N32" s="35">
        <v>145</v>
      </c>
      <c r="O32" s="55">
        <f t="shared" si="0"/>
        <v>656</v>
      </c>
    </row>
    <row r="33" spans="1:16" s="25" customFormat="1" ht="15.75" customHeight="1">
      <c r="A33" s="34" t="s">
        <v>279</v>
      </c>
      <c r="B33" s="25" t="s">
        <v>280</v>
      </c>
      <c r="C33" s="35"/>
      <c r="D33" s="35"/>
      <c r="E33" s="35"/>
      <c r="F33" s="35"/>
      <c r="G33" s="35"/>
      <c r="H33" s="35">
        <v>5</v>
      </c>
      <c r="I33" s="35"/>
      <c r="J33" s="35"/>
      <c r="K33" s="35"/>
      <c r="L33" s="35"/>
      <c r="M33" s="35">
        <v>65</v>
      </c>
      <c r="N33" s="35">
        <v>5</v>
      </c>
      <c r="O33" s="55">
        <f t="shared" si="0"/>
        <v>75</v>
      </c>
    </row>
    <row r="34" spans="1:16" s="25" customFormat="1" ht="15" customHeight="1">
      <c r="A34" s="34" t="s">
        <v>281</v>
      </c>
      <c r="B34" s="25" t="s">
        <v>282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55">
        <f t="shared" si="0"/>
        <v>0</v>
      </c>
    </row>
    <row r="35" spans="1:16" s="26" customFormat="1" ht="15.75" customHeight="1">
      <c r="A35" s="34" t="s">
        <v>283</v>
      </c>
      <c r="B35" s="46" t="s">
        <v>284</v>
      </c>
      <c r="C35" s="47">
        <f>SUM(C27:C34)</f>
        <v>1792</v>
      </c>
      <c r="D35" s="47">
        <f t="shared" ref="D35:N35" si="4">SUM(D27:D34)</f>
        <v>1681</v>
      </c>
      <c r="E35" s="47">
        <f t="shared" si="4"/>
        <v>3581</v>
      </c>
      <c r="F35" s="47">
        <f t="shared" si="4"/>
        <v>2631</v>
      </c>
      <c r="G35" s="47">
        <f t="shared" si="4"/>
        <v>1681</v>
      </c>
      <c r="H35" s="47">
        <f t="shared" si="4"/>
        <v>2107</v>
      </c>
      <c r="I35" s="47">
        <f t="shared" si="4"/>
        <v>2395</v>
      </c>
      <c r="J35" s="47">
        <f t="shared" si="4"/>
        <v>2339</v>
      </c>
      <c r="K35" s="47">
        <f t="shared" si="4"/>
        <v>2344</v>
      </c>
      <c r="L35" s="47">
        <f t="shared" si="4"/>
        <v>2344</v>
      </c>
      <c r="M35" s="47">
        <f t="shared" si="4"/>
        <v>2275</v>
      </c>
      <c r="N35" s="47">
        <f t="shared" si="4"/>
        <v>2738</v>
      </c>
      <c r="O35" s="59">
        <f t="shared" si="0"/>
        <v>27908</v>
      </c>
    </row>
    <row r="36" spans="1:16" s="26" customFormat="1" ht="15" customHeight="1">
      <c r="A36" s="34" t="s">
        <v>285</v>
      </c>
      <c r="B36" s="26" t="s">
        <v>286</v>
      </c>
      <c r="C36" s="37">
        <v>0</v>
      </c>
      <c r="D36" s="37"/>
      <c r="E36" s="37">
        <v>1247</v>
      </c>
      <c r="F36" s="37"/>
      <c r="G36" s="37"/>
      <c r="H36" s="37">
        <v>1774</v>
      </c>
      <c r="I36" s="37"/>
      <c r="J36" s="37"/>
      <c r="K36" s="37"/>
      <c r="L36" s="37"/>
      <c r="M36" s="37"/>
      <c r="N36" s="37"/>
      <c r="O36" s="55">
        <f t="shared" si="0"/>
        <v>3021</v>
      </c>
    </row>
    <row r="37" spans="1:16" s="26" customFormat="1" ht="15" customHeight="1">
      <c r="A37" s="34" t="s">
        <v>287</v>
      </c>
      <c r="B37" s="26" t="s">
        <v>288</v>
      </c>
      <c r="C37" s="37"/>
      <c r="D37" s="37"/>
      <c r="E37" s="37">
        <v>1805</v>
      </c>
      <c r="F37" s="37">
        <v>640</v>
      </c>
      <c r="G37" s="37"/>
      <c r="H37" s="37">
        <v>244</v>
      </c>
      <c r="I37" s="37">
        <v>1169</v>
      </c>
      <c r="J37" s="37">
        <v>61</v>
      </c>
      <c r="K37" s="37"/>
      <c r="L37" s="37">
        <v>137</v>
      </c>
      <c r="M37" s="37"/>
      <c r="N37" s="37"/>
      <c r="O37" s="55">
        <f t="shared" si="0"/>
        <v>4056</v>
      </c>
    </row>
    <row r="38" spans="1:16" s="26" customFormat="1" ht="15.75" customHeight="1">
      <c r="A38" s="34" t="s">
        <v>289</v>
      </c>
      <c r="B38" s="26" t="s">
        <v>290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5">
        <f t="shared" si="0"/>
        <v>0</v>
      </c>
    </row>
    <row r="39" spans="1:16" s="26" customFormat="1" ht="15.75" customHeight="1">
      <c r="A39" s="34" t="s">
        <v>291</v>
      </c>
      <c r="B39" s="25" t="s">
        <v>278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5">
        <f t="shared" si="0"/>
        <v>0</v>
      </c>
    </row>
    <row r="40" spans="1:16" s="26" customFormat="1" ht="16.5" customHeight="1">
      <c r="A40" s="34" t="s">
        <v>292</v>
      </c>
      <c r="B40" s="25" t="s">
        <v>280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>
        <f t="shared" si="0"/>
        <v>0</v>
      </c>
    </row>
    <row r="41" spans="1:16" s="26" customFormat="1" ht="15" customHeight="1">
      <c r="A41" s="34" t="s">
        <v>293</v>
      </c>
      <c r="B41" s="25" t="s">
        <v>282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5">
        <f t="shared" si="0"/>
        <v>0</v>
      </c>
    </row>
    <row r="42" spans="1:16" s="26" customFormat="1" ht="16.5" customHeight="1">
      <c r="A42" s="34" t="s">
        <v>294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5">
        <f t="shared" si="0"/>
        <v>0</v>
      </c>
    </row>
    <row r="43" spans="1:16" s="26" customFormat="1" ht="15.75" customHeight="1">
      <c r="A43" s="34" t="s">
        <v>295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5">
        <f t="shared" si="0"/>
        <v>0</v>
      </c>
    </row>
    <row r="44" spans="1:16" s="28" customFormat="1" ht="15" customHeight="1">
      <c r="A44" s="34" t="s">
        <v>296</v>
      </c>
      <c r="B44" s="38" t="s">
        <v>297</v>
      </c>
      <c r="C44" s="39">
        <f>SUM(C36:C43)</f>
        <v>0</v>
      </c>
      <c r="D44" s="39">
        <f t="shared" ref="D44:N44" si="5">SUM(D36:D43)</f>
        <v>0</v>
      </c>
      <c r="E44" s="39">
        <f t="shared" si="5"/>
        <v>3052</v>
      </c>
      <c r="F44" s="39">
        <f t="shared" si="5"/>
        <v>640</v>
      </c>
      <c r="G44" s="39">
        <f t="shared" si="5"/>
        <v>0</v>
      </c>
      <c r="H44" s="39">
        <f t="shared" si="5"/>
        <v>2018</v>
      </c>
      <c r="I44" s="39">
        <f t="shared" si="5"/>
        <v>1169</v>
      </c>
      <c r="J44" s="39">
        <f t="shared" si="5"/>
        <v>61</v>
      </c>
      <c r="K44" s="39">
        <f t="shared" si="5"/>
        <v>0</v>
      </c>
      <c r="L44" s="39">
        <f t="shared" si="5"/>
        <v>137</v>
      </c>
      <c r="M44" s="39">
        <f t="shared" si="5"/>
        <v>0</v>
      </c>
      <c r="N44" s="39">
        <f t="shared" si="5"/>
        <v>0</v>
      </c>
      <c r="O44" s="56">
        <f t="shared" si="0"/>
        <v>7077</v>
      </c>
    </row>
    <row r="45" spans="1:16" s="25" customFormat="1" ht="15.75" customHeight="1">
      <c r="A45" s="34" t="s">
        <v>298</v>
      </c>
      <c r="B45" s="25" t="s">
        <v>299</v>
      </c>
      <c r="C45" s="35"/>
      <c r="D45" s="35"/>
      <c r="E45" s="35">
        <v>1885</v>
      </c>
      <c r="F45" s="35"/>
      <c r="G45" s="35"/>
      <c r="H45" s="35"/>
      <c r="I45" s="35"/>
      <c r="J45" s="35"/>
      <c r="K45" s="35"/>
      <c r="L45" s="35"/>
      <c r="M45" s="35"/>
      <c r="N45" s="35"/>
      <c r="O45" s="60">
        <f t="shared" si="0"/>
        <v>1885</v>
      </c>
    </row>
    <row r="46" spans="1:16" s="25" customFormat="1" ht="15.75" customHeight="1">
      <c r="A46" s="34">
        <v>41</v>
      </c>
      <c r="B46" s="48" t="s">
        <v>56</v>
      </c>
      <c r="C46" s="35"/>
      <c r="D46" s="35"/>
      <c r="E46" s="35"/>
      <c r="F46" s="35">
        <v>630</v>
      </c>
      <c r="G46" s="35"/>
      <c r="H46" s="35"/>
      <c r="I46" s="35"/>
      <c r="J46" s="35"/>
      <c r="K46" s="35"/>
      <c r="L46" s="35"/>
      <c r="M46" s="35"/>
      <c r="N46" s="35"/>
      <c r="O46" s="57">
        <f t="shared" si="0"/>
        <v>630</v>
      </c>
    </row>
    <row r="47" spans="1:16" s="27" customFormat="1" ht="16.5" customHeight="1">
      <c r="A47" s="34"/>
      <c r="B47" s="41" t="s">
        <v>300</v>
      </c>
      <c r="C47" s="42">
        <f>C44+C35+C45+C46</f>
        <v>1792</v>
      </c>
      <c r="D47" s="42">
        <f>D44+D35+D45+D46</f>
        <v>1681</v>
      </c>
      <c r="E47" s="42">
        <f t="shared" ref="E47:N47" si="6">E44+E35+E45+E46</f>
        <v>8518</v>
      </c>
      <c r="F47" s="42">
        <f t="shared" si="6"/>
        <v>3901</v>
      </c>
      <c r="G47" s="42">
        <f t="shared" si="6"/>
        <v>1681</v>
      </c>
      <c r="H47" s="42">
        <f t="shared" si="6"/>
        <v>4125</v>
      </c>
      <c r="I47" s="42">
        <f t="shared" si="6"/>
        <v>3564</v>
      </c>
      <c r="J47" s="42">
        <f t="shared" si="6"/>
        <v>2400</v>
      </c>
      <c r="K47" s="42">
        <f t="shared" si="6"/>
        <v>2344</v>
      </c>
      <c r="L47" s="42">
        <f t="shared" si="6"/>
        <v>2481</v>
      </c>
      <c r="M47" s="42">
        <f t="shared" si="6"/>
        <v>2275</v>
      </c>
      <c r="N47" s="42">
        <f t="shared" si="6"/>
        <v>2738</v>
      </c>
      <c r="O47" s="58">
        <f t="shared" si="0"/>
        <v>37500</v>
      </c>
      <c r="P47" s="45"/>
    </row>
    <row r="48" spans="1:16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0" t="s">
        <v>301</v>
      </c>
      <c r="C49" s="51">
        <f>C24-C47</f>
        <v>299</v>
      </c>
      <c r="D49" s="51">
        <f>D24-D47</f>
        <v>1905</v>
      </c>
      <c r="E49" s="51">
        <f t="shared" ref="E49:O49" si="7">E24-E47</f>
        <v>-2806</v>
      </c>
      <c r="F49" s="51">
        <f t="shared" si="7"/>
        <v>-1159</v>
      </c>
      <c r="G49" s="51">
        <f t="shared" si="7"/>
        <v>1995</v>
      </c>
      <c r="H49" s="51">
        <f t="shared" si="7"/>
        <v>-1673</v>
      </c>
      <c r="I49" s="51">
        <f t="shared" si="7"/>
        <v>-1282</v>
      </c>
      <c r="J49" s="51">
        <f t="shared" si="7"/>
        <v>-148</v>
      </c>
      <c r="K49" s="51">
        <f t="shared" si="7"/>
        <v>4051</v>
      </c>
      <c r="L49" s="51">
        <f t="shared" si="7"/>
        <v>-530</v>
      </c>
      <c r="M49" s="51">
        <f t="shared" si="7"/>
        <v>-694</v>
      </c>
      <c r="N49" s="51">
        <f t="shared" si="7"/>
        <v>42</v>
      </c>
      <c r="O49" s="51">
        <f t="shared" si="7"/>
        <v>0</v>
      </c>
    </row>
    <row r="50" spans="2:15" ht="12.75" customHeight="1"/>
    <row r="51" spans="2:15" ht="12.75" customHeight="1"/>
    <row r="52" spans="2:15" ht="12.75" customHeight="1">
      <c r="H52" s="49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electLockedCells="1" selectUnlockedCells="1"/>
  <mergeCells count="4">
    <mergeCell ref="K1:O1"/>
    <mergeCell ref="B2:O2"/>
    <mergeCell ref="B3:O3"/>
    <mergeCell ref="A5:A6"/>
  </mergeCells>
  <phoneticPr fontId="0" type="noConversion"/>
  <pageMargins left="0.39374999999999999" right="0.39374999999999999" top="0.196527777777778" bottom="0.196527777777778" header="0.51041666666666696" footer="0.51041666666666696"/>
  <pageSetup paperSize="9" scale="79" firstPageNumber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5" zoomScaleNormal="75" workbookViewId="0">
      <selection activeCell="N22" sqref="N22"/>
    </sheetView>
  </sheetViews>
  <sheetFormatPr defaultColWidth="9" defaultRowHeight="12.75"/>
  <cols>
    <col min="1" max="1" width="3.7109375" style="1" customWidth="1"/>
    <col min="2" max="2" width="8.140625" style="1" customWidth="1"/>
    <col min="3" max="3" width="8.28515625" style="1" customWidth="1"/>
    <col min="4" max="4" width="12.28515625" style="1" customWidth="1"/>
    <col min="5" max="5" width="12.5703125" style="1" customWidth="1"/>
    <col min="6" max="6" width="11.42578125" style="1" customWidth="1"/>
    <col min="7" max="7" width="14.5703125" style="1" customWidth="1"/>
    <col min="8" max="8" width="12.28515625" style="1" customWidth="1"/>
    <col min="9" max="9" width="11.42578125" style="1" customWidth="1"/>
    <col min="10" max="10" width="12.5703125" style="1" customWidth="1"/>
    <col min="11" max="11" width="17" style="1" customWidth="1"/>
    <col min="12" max="16384" width="9" style="1"/>
  </cols>
  <sheetData>
    <row r="1" spans="1:11">
      <c r="H1" s="200" t="s">
        <v>302</v>
      </c>
      <c r="I1" s="200"/>
      <c r="J1" s="200"/>
      <c r="K1" s="200"/>
    </row>
    <row r="2" spans="1:11">
      <c r="H2" s="2"/>
      <c r="I2" s="2"/>
      <c r="J2" s="2"/>
      <c r="K2" s="2"/>
    </row>
    <row r="3" spans="1:11">
      <c r="H3" s="2"/>
      <c r="I3" s="2"/>
      <c r="J3" s="2"/>
      <c r="K3" s="2"/>
    </row>
    <row r="4" spans="1:11">
      <c r="H4" s="2"/>
      <c r="I4" s="2"/>
      <c r="J4" s="2"/>
      <c r="K4" s="2"/>
    </row>
    <row r="5" spans="1:11" ht="21.75" customHeight="1">
      <c r="A5" s="201" t="s">
        <v>303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4"/>
      <c r="B7" s="4"/>
      <c r="C7" s="4"/>
      <c r="D7" s="4"/>
      <c r="E7" s="201" t="s">
        <v>304</v>
      </c>
      <c r="F7" s="201"/>
      <c r="G7" s="201"/>
      <c r="H7" s="201"/>
      <c r="I7" s="4"/>
      <c r="J7" s="4"/>
      <c r="K7" s="4"/>
    </row>
    <row r="8" spans="1:11" ht="16.5" customHeight="1">
      <c r="A8" s="201" t="s">
        <v>305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6.5" customHeight="1">
      <c r="A9" s="201" t="s">
        <v>306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1">
      <c r="J13" s="199" t="s">
        <v>64</v>
      </c>
      <c r="K13" s="199"/>
    </row>
    <row r="14" spans="1:11" ht="12.75" customHeight="1">
      <c r="A14" s="203" t="s">
        <v>307</v>
      </c>
      <c r="B14" s="194" t="s">
        <v>308</v>
      </c>
      <c r="C14" s="194"/>
      <c r="D14" s="194"/>
      <c r="E14" s="202" t="s">
        <v>309</v>
      </c>
      <c r="F14" s="194" t="s">
        <v>310</v>
      </c>
      <c r="G14" s="194"/>
      <c r="H14" s="194"/>
      <c r="I14" s="194"/>
      <c r="J14" s="194"/>
      <c r="K14" s="195"/>
    </row>
    <row r="15" spans="1:11">
      <c r="A15" s="204"/>
      <c r="B15" s="196"/>
      <c r="C15" s="196"/>
      <c r="D15" s="196"/>
      <c r="E15" s="198"/>
      <c r="F15" s="196"/>
      <c r="G15" s="196"/>
      <c r="H15" s="196"/>
      <c r="I15" s="196"/>
      <c r="J15" s="196"/>
      <c r="K15" s="197"/>
    </row>
    <row r="16" spans="1:11" ht="16.5" customHeight="1">
      <c r="A16" s="205"/>
      <c r="B16" s="206"/>
      <c r="C16" s="206"/>
      <c r="D16" s="206"/>
      <c r="E16" s="206"/>
      <c r="F16" s="198" t="s">
        <v>311</v>
      </c>
      <c r="G16" s="198" t="s">
        <v>312</v>
      </c>
      <c r="H16" s="198" t="s">
        <v>313</v>
      </c>
      <c r="I16" s="7" t="s">
        <v>314</v>
      </c>
      <c r="J16" s="18" t="s">
        <v>315</v>
      </c>
      <c r="K16" s="19" t="s">
        <v>314</v>
      </c>
    </row>
    <row r="17" spans="1:11" ht="17.25" customHeight="1">
      <c r="A17" s="205"/>
      <c r="B17" s="206"/>
      <c r="C17" s="206"/>
      <c r="D17" s="206"/>
      <c r="E17" s="206"/>
      <c r="F17" s="198"/>
      <c r="G17" s="198"/>
      <c r="H17" s="198"/>
      <c r="I17" s="196" t="s">
        <v>316</v>
      </c>
      <c r="J17" s="196"/>
      <c r="K17" s="197"/>
    </row>
    <row r="18" spans="1:11" ht="12" customHeight="1">
      <c r="A18" s="205"/>
      <c r="B18" s="206"/>
      <c r="C18" s="206"/>
      <c r="D18" s="206"/>
      <c r="E18" s="206"/>
      <c r="F18" s="198"/>
      <c r="G18" s="198"/>
      <c r="H18" s="198"/>
      <c r="I18" s="196"/>
      <c r="J18" s="196"/>
      <c r="K18" s="197"/>
    </row>
    <row r="19" spans="1:11">
      <c r="A19" s="6" t="s">
        <v>236</v>
      </c>
      <c r="B19" s="206" t="s">
        <v>237</v>
      </c>
      <c r="C19" s="206"/>
      <c r="D19" s="206"/>
      <c r="E19" s="7" t="s">
        <v>239</v>
      </c>
      <c r="F19" s="7" t="s">
        <v>241</v>
      </c>
      <c r="G19" s="7" t="s">
        <v>243</v>
      </c>
      <c r="H19" s="7" t="s">
        <v>245</v>
      </c>
      <c r="I19" s="7" t="s">
        <v>247</v>
      </c>
      <c r="J19" s="7" t="s">
        <v>249</v>
      </c>
      <c r="K19" s="20" t="s">
        <v>251</v>
      </c>
    </row>
    <row r="20" spans="1:11" ht="16.5" customHeight="1">
      <c r="A20" s="8"/>
      <c r="B20" s="207" t="s">
        <v>317</v>
      </c>
      <c r="C20" s="207"/>
      <c r="D20" s="207"/>
      <c r="E20" s="9">
        <v>3021</v>
      </c>
      <c r="F20" s="9"/>
      <c r="G20" s="9"/>
      <c r="H20" s="9">
        <v>3021</v>
      </c>
      <c r="I20" s="21"/>
      <c r="J20" s="21"/>
      <c r="K20" s="22"/>
    </row>
    <row r="21" spans="1:11" ht="12.75" customHeight="1">
      <c r="A21" s="10"/>
      <c r="B21" s="210"/>
      <c r="C21" s="210"/>
      <c r="D21" s="210"/>
      <c r="E21" s="11"/>
      <c r="F21" s="11"/>
      <c r="G21" s="11"/>
      <c r="H21" s="11"/>
      <c r="I21" s="11"/>
      <c r="J21" s="11"/>
      <c r="K21" s="23"/>
    </row>
    <row r="22" spans="1:11" ht="16.5" customHeight="1">
      <c r="A22" s="10"/>
      <c r="B22" s="208" t="s">
        <v>318</v>
      </c>
      <c r="C22" s="208"/>
      <c r="D22" s="208"/>
      <c r="E22" s="12">
        <v>4056</v>
      </c>
      <c r="F22" s="12"/>
      <c r="G22" s="12"/>
      <c r="H22" s="12">
        <v>4056</v>
      </c>
      <c r="I22" s="11"/>
      <c r="J22" s="11"/>
      <c r="K22" s="23"/>
    </row>
    <row r="23" spans="1:11">
      <c r="A23" s="10"/>
      <c r="B23" s="210"/>
      <c r="C23" s="210"/>
      <c r="D23" s="210"/>
      <c r="E23" s="12"/>
      <c r="F23" s="12"/>
      <c r="G23" s="12"/>
      <c r="H23" s="12"/>
      <c r="I23" s="11"/>
      <c r="J23" s="11"/>
      <c r="K23" s="23"/>
    </row>
    <row r="24" spans="1:11" ht="16.5" customHeight="1">
      <c r="A24" s="10"/>
      <c r="B24" s="208" t="s">
        <v>319</v>
      </c>
      <c r="C24" s="208"/>
      <c r="D24" s="208"/>
      <c r="E24" s="11"/>
      <c r="F24" s="11"/>
      <c r="G24" s="11"/>
      <c r="H24" s="11"/>
      <c r="I24" s="11"/>
      <c r="J24" s="11"/>
      <c r="K24" s="23"/>
    </row>
    <row r="25" spans="1:11" ht="13.5" customHeight="1">
      <c r="A25" s="10"/>
      <c r="B25" s="13"/>
      <c r="C25" s="14"/>
      <c r="D25" s="15"/>
      <c r="E25" s="11"/>
      <c r="F25" s="11"/>
      <c r="G25" s="11"/>
      <c r="H25" s="11"/>
      <c r="I25" s="11"/>
      <c r="J25" s="11"/>
      <c r="K25" s="23"/>
    </row>
    <row r="26" spans="1:11" ht="16.5" customHeight="1">
      <c r="A26" s="10"/>
      <c r="B26" s="210" t="s">
        <v>320</v>
      </c>
      <c r="C26" s="210"/>
      <c r="D26" s="210"/>
      <c r="E26" s="11"/>
      <c r="F26" s="11"/>
      <c r="G26" s="11"/>
      <c r="H26" s="11"/>
      <c r="I26" s="11"/>
      <c r="J26" s="11"/>
      <c r="K26" s="23"/>
    </row>
    <row r="27" spans="1:11" ht="16.5" customHeight="1">
      <c r="A27" s="16"/>
      <c r="B27" s="209"/>
      <c r="C27" s="209"/>
      <c r="D27" s="209"/>
      <c r="E27" s="17"/>
      <c r="F27" s="17"/>
      <c r="G27" s="17"/>
      <c r="H27" s="17"/>
      <c r="I27" s="17"/>
      <c r="J27" s="17"/>
      <c r="K27" s="24"/>
    </row>
  </sheetData>
  <mergeCells count="25">
    <mergeCell ref="B19:D19"/>
    <mergeCell ref="B20:D20"/>
    <mergeCell ref="B16:D18"/>
    <mergeCell ref="B24:D24"/>
    <mergeCell ref="B27:D27"/>
    <mergeCell ref="B21:D21"/>
    <mergeCell ref="B22:D22"/>
    <mergeCell ref="B26:D26"/>
    <mergeCell ref="B23:D23"/>
    <mergeCell ref="F14:K15"/>
    <mergeCell ref="H16:H18"/>
    <mergeCell ref="J13:K13"/>
    <mergeCell ref="H1:K1"/>
    <mergeCell ref="A5:K5"/>
    <mergeCell ref="E7:H7"/>
    <mergeCell ref="A8:K8"/>
    <mergeCell ref="B14:D15"/>
    <mergeCell ref="A9:K9"/>
    <mergeCell ref="E14:E15"/>
    <mergeCell ref="A14:A15"/>
    <mergeCell ref="A16:A18"/>
    <mergeCell ref="I17:K18"/>
    <mergeCell ref="E16:E18"/>
    <mergeCell ref="G16:G18"/>
    <mergeCell ref="F16:F18"/>
  </mergeCells>
  <phoneticPr fontId="0" type="noConversion"/>
  <printOptions horizontalCentered="1"/>
  <pageMargins left="0.55000000000000004" right="0.55000000000000004" top="0.59027777777777801" bottom="0.5902777777777780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</vt:lpstr>
      <vt:lpstr>3</vt:lpstr>
      <vt:lpstr>4</vt:lpstr>
      <vt:lpstr>6</vt:lpstr>
      <vt:lpstr>7</vt:lpstr>
      <vt:lpstr>'3'!Nyomtatási_terület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Tüskéné Balogh Anikó</cp:lastModifiedBy>
  <cp:lastPrinted>2016-01-18T10:34:21Z</cp:lastPrinted>
  <dcterms:created xsi:type="dcterms:W3CDTF">2013-03-07T15:30:00Z</dcterms:created>
  <dcterms:modified xsi:type="dcterms:W3CDTF">2016-01-18T10:35:22Z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