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B107" i="1"/>
  <c r="B106" i="1"/>
  <c r="B105" i="1"/>
  <c r="B104" i="1" s="1"/>
  <c r="B101" i="1"/>
  <c r="B97" i="1"/>
  <c r="B94" i="1"/>
  <c r="B83" i="1"/>
  <c r="B79" i="1"/>
  <c r="B78" i="1"/>
  <c r="B77" i="1" s="1"/>
  <c r="B74" i="1"/>
  <c r="B73" i="1" s="1"/>
  <c r="B71" i="1"/>
  <c r="B64" i="1" s="1"/>
  <c r="B63" i="1" s="1"/>
  <c r="B70" i="1"/>
  <c r="B67" i="1"/>
  <c r="B61" i="1"/>
  <c r="B60" i="1" s="1"/>
  <c r="B59" i="1"/>
  <c r="B58" i="1"/>
  <c r="B57" i="1"/>
  <c r="B56" i="1" s="1"/>
  <c r="B52" i="1"/>
  <c r="B51" i="1"/>
  <c r="B50" i="1"/>
  <c r="B49" i="1"/>
  <c r="B48" i="1"/>
  <c r="B47" i="1"/>
  <c r="B43" i="1" s="1"/>
  <c r="B42" i="1" s="1"/>
  <c r="B40" i="1" s="1"/>
  <c r="B98" i="1" s="1"/>
  <c r="B96" i="1" s="1"/>
  <c r="B45" i="1"/>
  <c r="B38" i="1"/>
  <c r="B37" i="1"/>
  <c r="B36" i="1"/>
  <c r="B35" i="1"/>
  <c r="B34" i="1"/>
  <c r="B33" i="1" s="1"/>
  <c r="B32" i="1" s="1"/>
  <c r="B30" i="1"/>
  <c r="B29" i="1"/>
  <c r="B28" i="1"/>
  <c r="B27" i="1"/>
  <c r="B24" i="1"/>
  <c r="B22" i="1"/>
  <c r="B21" i="1"/>
  <c r="B20" i="1"/>
  <c r="B19" i="1"/>
  <c r="B18" i="1" s="1"/>
  <c r="B16" i="1"/>
  <c r="B10" i="1" s="1"/>
  <c r="B15" i="1"/>
  <c r="B14" i="1"/>
  <c r="B8" i="1" s="1"/>
  <c r="B13" i="1"/>
  <c r="B12" i="1" s="1"/>
  <c r="B9" i="1"/>
  <c r="B110" i="1" l="1"/>
  <c r="B7" i="1"/>
  <c r="B6" i="1" s="1"/>
  <c r="B95" i="1" l="1"/>
  <c r="B81" i="1"/>
  <c r="B88" i="1" s="1"/>
  <c r="B93" i="1"/>
  <c r="B99" i="1" s="1"/>
  <c r="B112" i="1" s="1"/>
</calcChain>
</file>

<file path=xl/sharedStrings.xml><?xml version="1.0" encoding="utf-8"?>
<sst xmlns="http://schemas.openxmlformats.org/spreadsheetml/2006/main" count="92" uniqueCount="89">
  <si>
    <t>"2. melléklet az 1/2018. (II.21.) önkormányzati rendelethez</t>
  </si>
  <si>
    <t>2018. évi költségvetési kiadások (adatok Ft-ban)</t>
  </si>
  <si>
    <t>I. ÖNKORMÁNYZAT KÖLTSÉGVETÉS MŰKÖDÉSI KIADÁSAI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</si>
  <si>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</si>
  <si>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</si>
  <si>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</si>
  <si>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</si>
  <si>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</si>
  <si>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</si>
  <si>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</si>
  <si>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</si>
  <si>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</si>
  <si>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</si>
  <si>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</si>
  <si>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</si>
  <si>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</si>
  <si>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</si>
  <si>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</si>
  <si>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</si>
  <si>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</si>
  <si>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</si>
  <si>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</si>
  <si>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</si>
  <si>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</si>
  <si>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</si>
  <si>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</si>
  <si>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</si>
  <si>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</si>
  <si>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</si>
  <si>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</si>
  <si>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</si>
  <si>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</si>
  <si>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</si>
  <si>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Ingatlan vásárlás (Nagyszénás, Szabadság utca 18.)</t>
  </si>
  <si>
    <t>1.1.2. Kisértékű tárgyieszköz beruházás</t>
  </si>
  <si>
    <t>1.1.3. Szennyvízhálózat fejlesztése</t>
  </si>
  <si>
    <t>1.1.4. Parkfürdő medencetető kialakítása</t>
  </si>
  <si>
    <t>1.1.5. Sporttelep műfüves pálya építése</t>
  </si>
  <si>
    <t>1.1.6. Kisértékű tárgyieszköz beruházás közfoglalkoztatás</t>
  </si>
  <si>
    <t>1.1.7. Billenős pótkocsi vásárlás közfoglalkoztatás</t>
  </si>
  <si>
    <t>1.1.8. Közfoglalkoztatási beruházások (kerékpár tároló, járdák)</t>
  </si>
  <si>
    <t>1.1.9. Számítógépvásárlás a gyemekorvosi rendelőbe</t>
  </si>
  <si>
    <t>1.1.10. Tepülésrendezési eszközök felülvizsgálata</t>
  </si>
  <si>
    <t>1.1.11. Szövőszék vásárlás a Varrodába</t>
  </si>
  <si>
    <t>1.1.12. EKG berendezés vásárlása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</si>
  <si>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</si>
  <si>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</si>
  <si>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</si>
  <si>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</si>
  <si>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Nagyszénási Polgármesteri Hivatal</t>
  </si>
  <si>
    <t>1.4.1. Kisértékű tárgyieszköz beruházás</t>
  </si>
  <si>
    <t>2. Felújítási kiadások</t>
  </si>
  <si>
    <t>2.1.1. Idősek klubja kazáncsere továbbszámlázása</t>
  </si>
  <si>
    <t>2.1.2. Művelődési Ház előtér mennyezet felújítása</t>
  </si>
  <si>
    <t>2.1.3. Ivóvízhálózat felújítási munkái</t>
  </si>
  <si>
    <t>2.1.4. Rendőrségi épület felújítása</t>
  </si>
  <si>
    <t>2.1.5. Hídvégi Béla emlékszoba kialakítása</t>
  </si>
  <si>
    <t>2.1.6. Iskola energetikai fejlesztése</t>
  </si>
  <si>
    <t>2.1.7. Művelődési Ház külső felújítása</t>
  </si>
  <si>
    <t>3. Egyéb felhalmozási kiadások</t>
  </si>
  <si>
    <t>3.1.1.  Iskola energetikai fejlesztésére kapott előleg visszafizetése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</si>
  <si>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</si>
  <si>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</si>
  <si>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</si>
  <si>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</si>
  <si>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</si>
  <si>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</si>
  <si>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</si>
  <si>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Forgatási célú értékpapírvásárlás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</si>
  <si>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</si>
  <si>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</si>
  <si>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TARTALÉKOK ALAPJÁN(1. -2.):</t>
  </si>
  <si>
    <t xml:space="preserve">1. Működési célú bevételek összesen: </t>
  </si>
  <si>
    <t xml:space="preserve">2. Működési célú kiadások és  tartalékok összesen: </t>
  </si>
  <si>
    <t>II. A  KÖLTSÉGVETÉS EGYENLEGE A FELHALMOZÁSI BEVÉTELEK, KIADÁSOK  ALAPJÁN(1. -2.):</t>
  </si>
  <si>
    <t xml:space="preserve">1. Felhalmozási célú bevételek összesen: </t>
  </si>
  <si>
    <t xml:space="preserve">2. Felhalmozási célú kiadások 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</si>
  <si>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</si>
  <si>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</si>
  <si>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</si>
  <si>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</si>
  <si>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</si>
  <si>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</si>
  <si>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</si>
  <si>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</si>
  <si>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</si>
  <si>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"</t>
  </si>
  <si>
    <t>EGYENLEG</t>
  </si>
  <si>
    <t>2. melléklet a 19/2018. (XII.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</si>
</sst>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sz val="10"/>
      <color rgb="FF00B05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4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/>
    <xf numFmtId="3" fontId="5" fillId="2" borderId="2" xfId="0" applyNumberFormat="1" applyFont="1" applyFill="1" applyBorder="1"/>
    <xf numFmtId="3" fontId="0" fillId="0" borderId="0" xfId="0" applyNumberFormat="1"/>
    <xf numFmtId="3" fontId="0" fillId="0" borderId="0" xfId="0" applyNumberFormat="1" applyFont="1"/>
    <xf numFmtId="0" fontId="6" fillId="0" borderId="0" xfId="0" applyFont="1" applyBorder="1"/>
    <xf numFmtId="3" fontId="7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4" fillId="2" borderId="3" xfId="0" applyFont="1" applyFill="1" applyBorder="1"/>
    <xf numFmtId="3" fontId="5" fillId="2" borderId="4" xfId="0" applyNumberFormat="1" applyFont="1" applyFill="1" applyBorder="1"/>
    <xf numFmtId="0" fontId="8" fillId="0" borderId="5" xfId="0" applyFont="1" applyBorder="1"/>
    <xf numFmtId="3" fontId="7" fillId="0" borderId="5" xfId="0" applyNumberFormat="1" applyFont="1" applyBorder="1"/>
    <xf numFmtId="0" fontId="4" fillId="2" borderId="6" xfId="0" applyFont="1" applyFill="1" applyBorder="1"/>
    <xf numFmtId="3" fontId="5" fillId="2" borderId="5" xfId="0" applyNumberFormat="1" applyFont="1" applyFill="1" applyBorder="1"/>
    <xf numFmtId="0" fontId="11" fillId="0" borderId="0" xfId="0" applyFont="1" applyFill="1" applyBorder="1"/>
    <xf numFmtId="3" fontId="12" fillId="0" borderId="0" xfId="0" applyNumberFormat="1" applyFont="1" applyFill="1" applyBorder="1"/>
    <xf numFmtId="0" fontId="7" fillId="0" borderId="0" xfId="0" applyFont="1"/>
    <xf numFmtId="3" fontId="7" fillId="0" borderId="0" xfId="0" applyNumberFormat="1" applyFont="1" applyFill="1" applyBorder="1"/>
    <xf numFmtId="165" fontId="1" fillId="0" borderId="0" xfId="1" applyNumberFormat="1"/>
    <xf numFmtId="14" fontId="7" fillId="0" borderId="0" xfId="0" applyNumberFormat="1" applyFont="1"/>
    <xf numFmtId="0" fontId="13" fillId="0" borderId="0" xfId="0" applyFont="1"/>
    <xf numFmtId="3" fontId="12" fillId="0" borderId="0" xfId="0" applyNumberFormat="1" applyFont="1"/>
    <xf numFmtId="0" fontId="5" fillId="3" borderId="7" xfId="0" applyFont="1" applyFill="1" applyBorder="1"/>
    <xf numFmtId="3" fontId="5" fillId="3" borderId="7" xfId="0" applyNumberFormat="1" applyFont="1" applyFill="1" applyBorder="1"/>
    <xf numFmtId="3" fontId="12" fillId="0" borderId="0" xfId="0" applyNumberFormat="1" applyFont="1" applyFill="1"/>
    <xf numFmtId="49" fontId="7" fillId="0" borderId="0" xfId="0" applyNumberFormat="1" applyFont="1"/>
    <xf numFmtId="49" fontId="7" fillId="0" borderId="5" xfId="0" applyNumberFormat="1" applyFont="1" applyBorder="1"/>
    <xf numFmtId="49" fontId="5" fillId="4" borderId="7" xfId="0" applyNumberFormat="1" applyFont="1" applyFill="1" applyBorder="1"/>
    <xf numFmtId="3" fontId="5" fillId="4" borderId="7" xfId="0" applyNumberFormat="1" applyFont="1" applyFill="1" applyBorder="1"/>
    <xf numFmtId="0" fontId="15" fillId="0" borderId="0" xfId="2" applyFont="1"/>
    <xf numFmtId="3" fontId="16" fillId="0" borderId="0" xfId="0" applyNumberFormat="1" applyFont="1"/>
    <xf numFmtId="3" fontId="7" fillId="0" borderId="0" xfId="1" applyNumberFormat="1" applyFont="1" applyFill="1" applyBorder="1" applyAlignment="1" applyProtection="1"/>
    <xf numFmtId="3" fontId="7" fillId="0" borderId="0" xfId="1" applyNumberFormat="1" applyFont="1" applyFill="1" applyBorder="1" applyAlignment="1" applyProtection="1">
      <alignment horizontal="right"/>
    </xf>
    <xf numFmtId="3" fontId="17" fillId="3" borderId="7" xfId="1" applyNumberFormat="1" applyFont="1" applyFill="1" applyBorder="1" applyAlignment="1" applyProtection="1"/>
    <xf numFmtId="0" fontId="4" fillId="0" borderId="5" xfId="0" applyFont="1" applyFill="1" applyBorder="1" applyAlignment="1"/>
    <xf numFmtId="3" fontId="17" fillId="0" borderId="5" xfId="1" applyNumberFormat="1" applyFont="1" applyFill="1" applyBorder="1" applyAlignment="1" applyProtection="1"/>
    <xf numFmtId="0" fontId="4" fillId="2" borderId="8" xfId="0" applyFont="1" applyFill="1" applyBorder="1"/>
    <xf numFmtId="3" fontId="5" fillId="2" borderId="5" xfId="1" applyNumberFormat="1" applyFont="1" applyFill="1" applyBorder="1" applyAlignment="1">
      <alignment horizontal="right"/>
    </xf>
    <xf numFmtId="0" fontId="8" fillId="0" borderId="0" xfId="0" applyFont="1" applyAlignment="1"/>
    <xf numFmtId="3" fontId="7" fillId="0" borderId="0" xfId="1" applyNumberFormat="1" applyFont="1" applyAlignment="1">
      <alignment horizontal="right"/>
    </xf>
    <xf numFmtId="2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/>
    <xf numFmtId="0" fontId="6" fillId="0" borderId="0" xfId="0" applyFont="1" applyFill="1" applyBorder="1"/>
    <xf numFmtId="3" fontId="18" fillId="0" borderId="0" xfId="0" applyNumberFormat="1" applyFont="1"/>
    <xf numFmtId="0" fontId="18" fillId="0" borderId="0" xfId="0" applyFont="1"/>
    <xf numFmtId="0" fontId="4" fillId="0" borderId="0" xfId="0" applyFont="1" applyFill="1" applyBorder="1"/>
    <xf numFmtId="3" fontId="5" fillId="0" borderId="0" xfId="0" applyNumberFormat="1" applyFont="1" applyFill="1" applyBorder="1"/>
    <xf numFmtId="0" fontId="19" fillId="0" borderId="0" xfId="0" applyFont="1"/>
    <xf numFmtId="0" fontId="0" fillId="0" borderId="5" xfId="0" applyFont="1" applyBorder="1"/>
    <xf numFmtId="0" fontId="17" fillId="3" borderId="9" xfId="3" applyFont="1" applyFill="1" applyBorder="1" applyAlignment="1">
      <alignment vertical="center" wrapText="1"/>
    </xf>
    <xf numFmtId="3" fontId="17" fillId="3" borderId="5" xfId="3" applyNumberFormat="1" applyFont="1" applyFill="1" applyBorder="1"/>
    <xf numFmtId="3" fontId="7" fillId="0" borderId="5" xfId="1" applyNumberFormat="1" applyFont="1" applyFill="1" applyBorder="1" applyAlignment="1" applyProtection="1"/>
    <xf numFmtId="0" fontId="17" fillId="3" borderId="9" xfId="3" applyFont="1" applyFill="1" applyBorder="1" applyAlignment="1">
      <alignment wrapText="1"/>
    </xf>
    <xf numFmtId="3" fontId="17" fillId="3" borderId="7" xfId="3" applyNumberFormat="1" applyFont="1" applyFill="1" applyBorder="1"/>
    <xf numFmtId="3" fontId="17" fillId="3" borderId="5" xfId="1" applyNumberFormat="1" applyFont="1" applyFill="1" applyBorder="1" applyAlignment="1" applyProtection="1"/>
    <xf numFmtId="0" fontId="17" fillId="0" borderId="0" xfId="3" applyFont="1" applyFill="1" applyBorder="1" applyAlignment="1">
      <alignment wrapText="1"/>
    </xf>
    <xf numFmtId="3" fontId="17" fillId="0" borderId="0" xfId="1" applyNumberFormat="1" applyFont="1" applyFill="1" applyBorder="1" applyAlignment="1" applyProtection="1"/>
    <xf numFmtId="0" fontId="4" fillId="2" borderId="9" xfId="0" applyFont="1" applyFill="1" applyBorder="1"/>
    <xf numFmtId="3" fontId="17" fillId="3" borderId="7" xfId="0" applyNumberFormat="1" applyFont="1" applyFill="1" applyBorder="1"/>
    <xf numFmtId="3" fontId="17" fillId="0" borderId="0" xfId="0" applyNumberFormat="1" applyFont="1" applyFill="1" applyBorder="1"/>
    <xf numFmtId="3" fontId="20" fillId="0" borderId="0" xfId="0" applyNumberFormat="1" applyFont="1"/>
    <xf numFmtId="3" fontId="20" fillId="0" borderId="5" xfId="0" applyNumberFormat="1" applyFont="1" applyBorder="1"/>
    <xf numFmtId="0" fontId="4" fillId="3" borderId="5" xfId="2" applyFont="1" applyFill="1" applyBorder="1" applyAlignment="1">
      <alignment wrapText="1"/>
    </xf>
    <xf numFmtId="3" fontId="17" fillId="3" borderId="5" xfId="0" applyNumberFormat="1" applyFont="1" applyFill="1" applyBorder="1"/>
    <xf numFmtId="165" fontId="0" fillId="0" borderId="0" xfId="0" applyNumberFormat="1"/>
    <xf numFmtId="0" fontId="1" fillId="0" borderId="0" xfId="0" applyFont="1"/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18/006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/>
      <sheetData sheetId="3">
        <row r="13">
          <cell r="B13">
            <v>6100000</v>
          </cell>
        </row>
        <row r="19">
          <cell r="B19">
            <v>63296804</v>
          </cell>
        </row>
        <row r="29">
          <cell r="B29">
            <v>9904600</v>
          </cell>
        </row>
        <row r="33">
          <cell r="B33">
            <v>7447400</v>
          </cell>
        </row>
        <row r="41">
          <cell r="B41">
            <v>160145</v>
          </cell>
        </row>
        <row r="46">
          <cell r="B46">
            <v>3070000</v>
          </cell>
        </row>
      </sheetData>
      <sheetData sheetId="4">
        <row r="218">
          <cell r="B218">
            <v>88598984</v>
          </cell>
        </row>
        <row r="219">
          <cell r="B219">
            <v>14201960</v>
          </cell>
        </row>
        <row r="220">
          <cell r="B220">
            <v>99304632</v>
          </cell>
        </row>
        <row r="347">
          <cell r="B347">
            <v>72151167</v>
          </cell>
        </row>
        <row r="348">
          <cell r="B348">
            <v>15955475</v>
          </cell>
        </row>
        <row r="349">
          <cell r="B349">
            <v>28402314</v>
          </cell>
        </row>
        <row r="642">
          <cell r="B642">
            <v>126058753</v>
          </cell>
        </row>
        <row r="643">
          <cell r="B643">
            <v>23462964</v>
          </cell>
        </row>
        <row r="644">
          <cell r="B644">
            <v>33858545</v>
          </cell>
        </row>
        <row r="766">
          <cell r="B766">
            <v>69712536</v>
          </cell>
        </row>
        <row r="767">
          <cell r="B767">
            <v>14287500</v>
          </cell>
        </row>
        <row r="768">
          <cell r="B768">
            <v>57647780</v>
          </cell>
        </row>
      </sheetData>
      <sheetData sheetId="5">
        <row r="15">
          <cell r="D15">
            <v>3403398</v>
          </cell>
        </row>
        <row r="21">
          <cell r="D21">
            <v>255740</v>
          </cell>
        </row>
        <row r="31">
          <cell r="D31">
            <v>1297900</v>
          </cell>
        </row>
        <row r="39">
          <cell r="D39">
            <v>923250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129216913</v>
          </cell>
        </row>
        <row r="83">
          <cell r="B83">
            <v>725710903</v>
          </cell>
        </row>
        <row r="99">
          <cell r="B99">
            <v>11340000</v>
          </cell>
        </row>
        <row r="103">
          <cell r="B103">
            <v>113500000</v>
          </cell>
        </row>
        <row r="107">
          <cell r="B107">
            <v>156396900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2"/>
  <sheetViews>
    <sheetView tabSelected="1" workbookViewId="0">
      <selection activeCell="A2" sqref="A2:B2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4.7109375" customWidth="1"/>
    <col min="5" max="5" width="15" customWidth="1"/>
    <col min="6" max="6" width="21.5703125" customWidth="1"/>
    <col min="7" max="7" width="14" customWidth="1"/>
    <col min="8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 x14ac:dyDescent="0.2">
      <c r="A1" s="1" t="s">
        <v>88</v>
      </c>
      <c r="B1" s="1"/>
      <c r="C1" s="2"/>
      <c r="D1" s="2"/>
    </row>
    <row r="2" spans="1:8" x14ac:dyDescent="0.2">
      <c r="A2" s="3" t="s">
        <v>0</v>
      </c>
      <c r="B2" s="4"/>
      <c r="C2" s="2"/>
      <c r="D2" s="2"/>
    </row>
    <row r="3" spans="1:8" x14ac:dyDescent="0.2">
      <c r="A3" s="2"/>
      <c r="B3" s="2"/>
      <c r="C3" s="2"/>
      <c r="D3" s="2"/>
    </row>
    <row r="4" spans="1:8" x14ac:dyDescent="0.2">
      <c r="A4" s="5" t="s">
        <v>1</v>
      </c>
      <c r="B4" s="5"/>
      <c r="C4" s="2"/>
      <c r="D4" s="2"/>
    </row>
    <row r="5" spans="1:8" ht="13.5" thickBot="1" x14ac:dyDescent="0.25">
      <c r="A5" s="2"/>
      <c r="B5" s="2"/>
      <c r="C5" s="2"/>
      <c r="D5" s="2"/>
    </row>
    <row r="6" spans="1:8" ht="13.5" thickBot="1" x14ac:dyDescent="0.25">
      <c r="A6" s="6" t="s">
        <v>2</v>
      </c>
      <c r="B6" s="7">
        <f>B7+B8+B9+B10</f>
        <v>733621559</v>
      </c>
      <c r="C6" s="8"/>
      <c r="D6" s="9"/>
      <c r="H6" s="8"/>
    </row>
    <row r="7" spans="1:8" x14ac:dyDescent="0.2">
      <c r="A7" s="10" t="s">
        <v>3</v>
      </c>
      <c r="B7" s="11">
        <f>B13+B19+B27+B33</f>
        <v>292084525</v>
      </c>
      <c r="C7" s="2"/>
      <c r="D7" s="2"/>
    </row>
    <row r="8" spans="1:8" x14ac:dyDescent="0.2">
      <c r="A8" s="12" t="s">
        <v>4</v>
      </c>
      <c r="B8" s="11">
        <f>B14+B20+B28</f>
        <v>116508956</v>
      </c>
      <c r="C8" s="2"/>
      <c r="D8" s="2"/>
    </row>
    <row r="9" spans="1:8" x14ac:dyDescent="0.2">
      <c r="A9" s="12" t="s">
        <v>5</v>
      </c>
      <c r="B9" s="11">
        <f>B15+B21+B29</f>
        <v>183380262</v>
      </c>
      <c r="C9" s="2"/>
      <c r="D9" s="2"/>
    </row>
    <row r="10" spans="1:8" x14ac:dyDescent="0.2">
      <c r="A10" s="12" t="s">
        <v>6</v>
      </c>
      <c r="B10" s="11">
        <f>B16+B22+B30</f>
        <v>141647816</v>
      </c>
      <c r="C10" s="2"/>
      <c r="D10" s="2"/>
    </row>
    <row r="11" spans="1:8" ht="13.5" thickBot="1" x14ac:dyDescent="0.25">
      <c r="A11" s="13"/>
      <c r="B11" s="11"/>
      <c r="C11" s="2"/>
      <c r="D11" s="2"/>
    </row>
    <row r="12" spans="1:8" ht="13.5" thickBot="1" x14ac:dyDescent="0.25">
      <c r="A12" s="6" t="s">
        <v>7</v>
      </c>
      <c r="B12" s="7">
        <f>SUM(B13:B16)</f>
        <v>356521440</v>
      </c>
      <c r="C12" s="9"/>
      <c r="D12" s="9"/>
    </row>
    <row r="13" spans="1:8" x14ac:dyDescent="0.2">
      <c r="A13" s="10" t="s">
        <v>8</v>
      </c>
      <c r="B13" s="11">
        <f>'[1]5_melléklet'!B218</f>
        <v>88598984</v>
      </c>
      <c r="C13" s="9"/>
      <c r="D13" s="9"/>
    </row>
    <row r="14" spans="1:8" x14ac:dyDescent="0.2">
      <c r="A14" s="12" t="s">
        <v>9</v>
      </c>
      <c r="B14" s="11">
        <f>'[1]5_melléklet'!B347</f>
        <v>72151167</v>
      </c>
      <c r="C14" s="9"/>
      <c r="D14" s="9"/>
    </row>
    <row r="15" spans="1:8" x14ac:dyDescent="0.2">
      <c r="A15" s="12" t="s">
        <v>10</v>
      </c>
      <c r="B15" s="11">
        <f>'[1]5_melléklet'!B642</f>
        <v>126058753</v>
      </c>
      <c r="C15" s="9"/>
      <c r="D15" s="9"/>
    </row>
    <row r="16" spans="1:8" x14ac:dyDescent="0.2">
      <c r="A16" s="12" t="s">
        <v>11</v>
      </c>
      <c r="B16" s="11">
        <f>'[1]5_melléklet'!B766</f>
        <v>69712536</v>
      </c>
      <c r="C16" s="9"/>
      <c r="D16" s="9"/>
    </row>
    <row r="17" spans="1:10" ht="13.5" thickBot="1" x14ac:dyDescent="0.25">
      <c r="A17" s="13"/>
      <c r="B17" s="11"/>
      <c r="C17" s="2"/>
      <c r="D17" s="2"/>
    </row>
    <row r="18" spans="1:10" ht="13.5" thickBot="1" x14ac:dyDescent="0.25">
      <c r="A18" s="6" t="s">
        <v>12</v>
      </c>
      <c r="B18" s="7">
        <f>SUM(B19:B22)</f>
        <v>67907899</v>
      </c>
      <c r="C18" s="9"/>
      <c r="D18" s="9"/>
    </row>
    <row r="19" spans="1:10" x14ac:dyDescent="0.2">
      <c r="A19" s="10" t="s">
        <v>13</v>
      </c>
      <c r="B19" s="11">
        <f>'[1]5_melléklet'!B219</f>
        <v>14201960</v>
      </c>
      <c r="C19" s="9"/>
      <c r="D19" s="9"/>
    </row>
    <row r="20" spans="1:10" x14ac:dyDescent="0.2">
      <c r="A20" s="12" t="s">
        <v>14</v>
      </c>
      <c r="B20" s="11">
        <f>'[1]5_melléklet'!B348</f>
        <v>15955475</v>
      </c>
      <c r="C20" s="9"/>
      <c r="D20" s="9"/>
    </row>
    <row r="21" spans="1:10" x14ac:dyDescent="0.2">
      <c r="A21" s="12" t="s">
        <v>15</v>
      </c>
      <c r="B21" s="11">
        <f>'[1]5_melléklet'!B643</f>
        <v>23462964</v>
      </c>
      <c r="C21" s="9"/>
      <c r="D21" s="9"/>
    </row>
    <row r="22" spans="1:10" x14ac:dyDescent="0.2">
      <c r="A22" s="12" t="s">
        <v>16</v>
      </c>
      <c r="B22" s="11">
        <f>'[1]5_melléklet'!B767</f>
        <v>14287500</v>
      </c>
      <c r="C22" s="9"/>
      <c r="D22" s="9"/>
    </row>
    <row r="23" spans="1:10" ht="13.5" thickBot="1" x14ac:dyDescent="0.25">
      <c r="A23" s="13"/>
      <c r="B23" s="11"/>
      <c r="C23" s="2"/>
      <c r="D23" s="2"/>
    </row>
    <row r="24" spans="1:10" ht="13.5" thickBot="1" x14ac:dyDescent="0.25">
      <c r="A24" s="6" t="s">
        <v>17</v>
      </c>
      <c r="B24" s="7">
        <f>SUM(B27:B30)</f>
        <v>219213271</v>
      </c>
      <c r="C24" s="9"/>
      <c r="D24" s="9"/>
    </row>
    <row r="25" spans="1:10" x14ac:dyDescent="0.2">
      <c r="A25" s="13" t="s">
        <v>18</v>
      </c>
      <c r="B25" s="11"/>
      <c r="C25" s="2"/>
      <c r="D25" s="2"/>
    </row>
    <row r="26" spans="1:10" x14ac:dyDescent="0.2">
      <c r="A26" s="13" t="s">
        <v>19</v>
      </c>
      <c r="B26" s="11"/>
      <c r="C26" s="2"/>
      <c r="D26" s="2"/>
    </row>
    <row r="27" spans="1:10" x14ac:dyDescent="0.2">
      <c r="A27" s="10" t="s">
        <v>20</v>
      </c>
      <c r="B27" s="11">
        <f>'[1]5_melléklet'!B220</f>
        <v>99304632</v>
      </c>
      <c r="C27" s="2"/>
      <c r="D27" s="2"/>
      <c r="J27" s="8"/>
    </row>
    <row r="28" spans="1:10" x14ac:dyDescent="0.2">
      <c r="A28" s="12" t="s">
        <v>21</v>
      </c>
      <c r="B28" s="11">
        <f>'[1]5_melléklet'!B349</f>
        <v>28402314</v>
      </c>
      <c r="C28" s="2"/>
      <c r="D28" s="2"/>
      <c r="E28" s="8"/>
      <c r="J28" s="8"/>
    </row>
    <row r="29" spans="1:10" x14ac:dyDescent="0.2">
      <c r="A29" s="12" t="s">
        <v>22</v>
      </c>
      <c r="B29" s="11">
        <f>'[1]5_melléklet'!B644</f>
        <v>33858545</v>
      </c>
      <c r="C29" s="2"/>
      <c r="D29" s="2"/>
      <c r="J29" s="8"/>
    </row>
    <row r="30" spans="1:10" x14ac:dyDescent="0.2">
      <c r="A30" s="12" t="s">
        <v>23</v>
      </c>
      <c r="B30" s="11">
        <f>'[1]5_melléklet'!B768</f>
        <v>57647780</v>
      </c>
      <c r="C30" s="2"/>
      <c r="D30" s="2"/>
      <c r="J30" s="8"/>
    </row>
    <row r="31" spans="1:10" ht="13.5" thickBot="1" x14ac:dyDescent="0.25">
      <c r="A31" s="13"/>
      <c r="B31" s="11"/>
      <c r="C31" s="2"/>
      <c r="D31" s="2"/>
      <c r="J31" s="8"/>
    </row>
    <row r="32" spans="1:10" ht="13.5" thickBot="1" x14ac:dyDescent="0.25">
      <c r="A32" s="6" t="s">
        <v>24</v>
      </c>
      <c r="B32" s="7">
        <f>B33</f>
        <v>89978949</v>
      </c>
      <c r="C32" s="9"/>
      <c r="D32" s="9"/>
    </row>
    <row r="33" spans="1:5" x14ac:dyDescent="0.2">
      <c r="A33" s="14" t="s">
        <v>25</v>
      </c>
      <c r="B33" s="15">
        <f>SUM(B34:B39)</f>
        <v>89978949</v>
      </c>
      <c r="C33" s="2"/>
      <c r="D33" s="2"/>
      <c r="E33" s="8"/>
    </row>
    <row r="34" spans="1:5" x14ac:dyDescent="0.2">
      <c r="A34" s="13" t="s">
        <v>26</v>
      </c>
      <c r="B34" s="11">
        <f>'[1]4_ melléklet'!B13</f>
        <v>6100000</v>
      </c>
      <c r="C34" s="2"/>
      <c r="D34" s="2"/>
    </row>
    <row r="35" spans="1:5" x14ac:dyDescent="0.2">
      <c r="A35" s="13" t="s">
        <v>27</v>
      </c>
      <c r="B35" s="11">
        <f>'[1]4_ melléklet'!B19</f>
        <v>63296804</v>
      </c>
      <c r="C35" s="2"/>
      <c r="D35" s="2"/>
    </row>
    <row r="36" spans="1:5" x14ac:dyDescent="0.2">
      <c r="A36" s="13" t="s">
        <v>28</v>
      </c>
      <c r="B36" s="11">
        <f>'[1]4_ melléklet'!B29</f>
        <v>9904600</v>
      </c>
      <c r="C36" s="2"/>
      <c r="D36" s="2"/>
    </row>
    <row r="37" spans="1:5" x14ac:dyDescent="0.2">
      <c r="A37" s="13" t="s">
        <v>29</v>
      </c>
      <c r="B37" s="11">
        <f>'[1]4_ melléklet'!B33+'[1]4_ melléklet'!B46</f>
        <v>10517400</v>
      </c>
      <c r="C37" s="2"/>
      <c r="D37" s="2"/>
    </row>
    <row r="38" spans="1:5" x14ac:dyDescent="0.2">
      <c r="A38" s="13" t="s">
        <v>30</v>
      </c>
      <c r="B38" s="11">
        <f>'[1]4_ melléklet'!B41</f>
        <v>160145</v>
      </c>
      <c r="C38" s="2"/>
      <c r="D38" s="2"/>
    </row>
    <row r="39" spans="1:5" ht="13.5" thickBot="1" x14ac:dyDescent="0.25">
      <c r="A39" s="13"/>
      <c r="B39" s="11"/>
      <c r="C39" s="2"/>
      <c r="D39" s="2"/>
    </row>
    <row r="40" spans="1:5" ht="13.5" thickBot="1" x14ac:dyDescent="0.25">
      <c r="A40" s="16" t="s">
        <v>31</v>
      </c>
      <c r="B40" s="17">
        <f>B42+B63+B73</f>
        <v>193847114</v>
      </c>
      <c r="C40" s="9"/>
      <c r="D40" s="2"/>
    </row>
    <row r="41" spans="1:5" ht="13.5" thickBot="1" x14ac:dyDescent="0.25">
      <c r="A41" s="18"/>
      <c r="B41" s="19"/>
      <c r="C41" s="2"/>
      <c r="D41" s="2"/>
    </row>
    <row r="42" spans="1:5" ht="13.5" thickBot="1" x14ac:dyDescent="0.25">
      <c r="A42" s="20" t="s">
        <v>32</v>
      </c>
      <c r="B42" s="21">
        <f>B43+B56+B58+B60</f>
        <v>37028585</v>
      </c>
      <c r="C42" s="2"/>
      <c r="D42" s="2"/>
    </row>
    <row r="43" spans="1:5" x14ac:dyDescent="0.2">
      <c r="A43" s="22" t="s">
        <v>8</v>
      </c>
      <c r="B43" s="23">
        <f>SUM(B44:B55)</f>
        <v>34551695</v>
      </c>
      <c r="C43" s="2"/>
      <c r="D43" s="2"/>
    </row>
    <row r="44" spans="1:5" x14ac:dyDescent="0.2">
      <c r="A44" s="24" t="s">
        <v>33</v>
      </c>
      <c r="B44" s="25">
        <v>7000000</v>
      </c>
      <c r="C44" s="2"/>
      <c r="D44" s="2"/>
    </row>
    <row r="45" spans="1:5" x14ac:dyDescent="0.2">
      <c r="A45" s="24" t="s">
        <v>34</v>
      </c>
      <c r="B45" s="25">
        <f>[1]kisértékű!D15</f>
        <v>3403398</v>
      </c>
      <c r="C45" s="2"/>
      <c r="D45" s="2"/>
      <c r="E45" s="8"/>
    </row>
    <row r="46" spans="1:5" x14ac:dyDescent="0.2">
      <c r="A46" s="24" t="s">
        <v>35</v>
      </c>
      <c r="B46" s="11">
        <v>1500000</v>
      </c>
      <c r="C46" s="2"/>
      <c r="D46" s="2"/>
    </row>
    <row r="47" spans="1:5" x14ac:dyDescent="0.2">
      <c r="A47" s="24" t="s">
        <v>36</v>
      </c>
      <c r="B47" s="11">
        <f>1000000+1585000</f>
        <v>2585000</v>
      </c>
      <c r="C47" s="2"/>
      <c r="D47" s="2"/>
    </row>
    <row r="48" spans="1:5" x14ac:dyDescent="0.2">
      <c r="A48" s="24" t="s">
        <v>37</v>
      </c>
      <c r="B48" s="11">
        <f>6096732-200000</f>
        <v>5896732</v>
      </c>
      <c r="C48" s="2"/>
      <c r="D48" s="2"/>
    </row>
    <row r="49" spans="1:5" x14ac:dyDescent="0.2">
      <c r="A49" s="24" t="s">
        <v>38</v>
      </c>
      <c r="B49" s="11">
        <f>1426819+255780</f>
        <v>1682599</v>
      </c>
      <c r="C49" s="2"/>
      <c r="D49" s="2"/>
    </row>
    <row r="50" spans="1:5" x14ac:dyDescent="0.2">
      <c r="A50" s="24" t="s">
        <v>39</v>
      </c>
      <c r="B50" s="11">
        <f>1532320+220280</f>
        <v>1752600</v>
      </c>
      <c r="C50" s="26"/>
      <c r="D50" s="26"/>
      <c r="E50" s="26"/>
    </row>
    <row r="51" spans="1:5" x14ac:dyDescent="0.2">
      <c r="A51" s="24" t="s">
        <v>40</v>
      </c>
      <c r="B51" s="11">
        <f>940239+2057527</f>
        <v>2997766</v>
      </c>
      <c r="C51" s="26"/>
      <c r="D51" s="26"/>
      <c r="E51" s="26"/>
    </row>
    <row r="52" spans="1:5" x14ac:dyDescent="0.2">
      <c r="A52" s="24" t="s">
        <v>41</v>
      </c>
      <c r="B52" s="11">
        <f>280000+44500</f>
        <v>324500</v>
      </c>
      <c r="C52" s="26"/>
      <c r="D52" s="26"/>
      <c r="E52" s="26"/>
    </row>
    <row r="53" spans="1:5" x14ac:dyDescent="0.2">
      <c r="A53" s="27" t="s">
        <v>42</v>
      </c>
      <c r="B53" s="11">
        <v>6500000</v>
      </c>
      <c r="C53" s="26"/>
      <c r="D53" s="26"/>
      <c r="E53" s="26"/>
    </row>
    <row r="54" spans="1:5" x14ac:dyDescent="0.2">
      <c r="A54" s="27" t="s">
        <v>43</v>
      </c>
      <c r="B54" s="11">
        <v>490000</v>
      </c>
      <c r="C54" s="26"/>
      <c r="D54" s="26"/>
      <c r="E54" s="26"/>
    </row>
    <row r="55" spans="1:5" x14ac:dyDescent="0.2">
      <c r="A55" s="27" t="s">
        <v>44</v>
      </c>
      <c r="B55" s="11">
        <v>419100</v>
      </c>
      <c r="C55" s="26"/>
      <c r="D55" s="26"/>
      <c r="E55" s="26"/>
    </row>
    <row r="56" spans="1:5" x14ac:dyDescent="0.2">
      <c r="A56" s="28" t="s">
        <v>45</v>
      </c>
      <c r="B56" s="29">
        <f>SUM(B57)</f>
        <v>1297900</v>
      </c>
      <c r="C56" s="26"/>
      <c r="D56" s="26"/>
      <c r="E56" s="26"/>
    </row>
    <row r="57" spans="1:5" x14ac:dyDescent="0.2">
      <c r="A57" s="24" t="s">
        <v>46</v>
      </c>
      <c r="B57" s="11">
        <f>[1]kisértékű!D31</f>
        <v>1297900</v>
      </c>
      <c r="C57" s="2"/>
    </row>
    <row r="58" spans="1:5" x14ac:dyDescent="0.2">
      <c r="A58" s="28" t="s">
        <v>47</v>
      </c>
      <c r="B58" s="29">
        <f>B59</f>
        <v>923250</v>
      </c>
      <c r="C58" s="2"/>
      <c r="D58" s="2"/>
    </row>
    <row r="59" spans="1:5" x14ac:dyDescent="0.2">
      <c r="A59" s="24" t="s">
        <v>48</v>
      </c>
      <c r="B59" s="11">
        <f>[1]kisértékű!D39</f>
        <v>923250</v>
      </c>
      <c r="C59" s="2"/>
      <c r="D59" s="2"/>
    </row>
    <row r="60" spans="1:5" x14ac:dyDescent="0.2">
      <c r="A60" s="28" t="s">
        <v>49</v>
      </c>
      <c r="B60" s="29">
        <f>B61</f>
        <v>255740</v>
      </c>
      <c r="C60" s="2"/>
      <c r="D60" s="2"/>
    </row>
    <row r="61" spans="1:5" x14ac:dyDescent="0.2">
      <c r="A61" s="24" t="s">
        <v>50</v>
      </c>
      <c r="B61" s="11">
        <f>[1]kisértékű!D21</f>
        <v>255740</v>
      </c>
      <c r="C61" s="2"/>
      <c r="D61" s="2"/>
    </row>
    <row r="62" spans="1:5" ht="13.5" thickBot="1" x14ac:dyDescent="0.25">
      <c r="A62" s="24"/>
      <c r="B62" s="11"/>
      <c r="C62" s="2"/>
      <c r="D62" s="2"/>
    </row>
    <row r="63" spans="1:5" ht="13.5" thickBot="1" x14ac:dyDescent="0.25">
      <c r="A63" s="30" t="s">
        <v>51</v>
      </c>
      <c r="B63" s="31">
        <f>B64</f>
        <v>155068838</v>
      </c>
      <c r="C63" s="2"/>
      <c r="D63" s="2"/>
    </row>
    <row r="64" spans="1:5" x14ac:dyDescent="0.2">
      <c r="A64" s="22" t="s">
        <v>13</v>
      </c>
      <c r="B64" s="32">
        <f>SUM(B65:B71)</f>
        <v>155068838</v>
      </c>
      <c r="C64" s="2"/>
    </row>
    <row r="65" spans="1:10" x14ac:dyDescent="0.2">
      <c r="A65" s="33" t="s">
        <v>52</v>
      </c>
      <c r="B65" s="11">
        <v>571500</v>
      </c>
      <c r="C65" s="2"/>
      <c r="D65" s="2"/>
    </row>
    <row r="66" spans="1:10" x14ac:dyDescent="0.2">
      <c r="A66" s="33" t="s">
        <v>53</v>
      </c>
      <c r="B66" s="11">
        <v>1000000</v>
      </c>
      <c r="C66" s="2"/>
      <c r="D66" s="2"/>
    </row>
    <row r="67" spans="1:10" x14ac:dyDescent="0.2">
      <c r="A67" s="33" t="s">
        <v>54</v>
      </c>
      <c r="B67" s="11">
        <f>5203506+477490</f>
        <v>5680996</v>
      </c>
      <c r="C67" s="2"/>
      <c r="J67" s="26"/>
    </row>
    <row r="68" spans="1:10" x14ac:dyDescent="0.2">
      <c r="A68" s="33" t="s">
        <v>55</v>
      </c>
      <c r="B68" s="11">
        <v>400000</v>
      </c>
      <c r="C68" s="2"/>
      <c r="J68" s="26"/>
    </row>
    <row r="69" spans="1:10" x14ac:dyDescent="0.2">
      <c r="A69" s="33" t="s">
        <v>56</v>
      </c>
      <c r="B69" s="11">
        <v>500000</v>
      </c>
      <c r="C69" s="2"/>
      <c r="J69" s="26"/>
    </row>
    <row r="70" spans="1:10" x14ac:dyDescent="0.2">
      <c r="A70" s="24" t="s">
        <v>57</v>
      </c>
      <c r="B70" s="11">
        <f>101098506-4687402-1265599</f>
        <v>95145505</v>
      </c>
      <c r="C70" s="2"/>
      <c r="J70" s="26"/>
    </row>
    <row r="71" spans="1:10" x14ac:dyDescent="0.2">
      <c r="A71" s="24" t="s">
        <v>58</v>
      </c>
      <c r="B71" s="11">
        <f>52215337-350000-94500</f>
        <v>51770837</v>
      </c>
      <c r="C71" s="2"/>
      <c r="J71" s="26"/>
    </row>
    <row r="72" spans="1:10" ht="13.5" thickBot="1" x14ac:dyDescent="0.25">
      <c r="A72" s="34"/>
      <c r="B72" s="19"/>
      <c r="C72" s="2"/>
      <c r="J72" s="26"/>
    </row>
    <row r="73" spans="1:10" ht="13.5" thickBot="1" x14ac:dyDescent="0.25">
      <c r="A73" s="35" t="s">
        <v>59</v>
      </c>
      <c r="B73" s="36">
        <f>B74</f>
        <v>1749691</v>
      </c>
      <c r="C73" s="2"/>
      <c r="J73" s="26"/>
    </row>
    <row r="74" spans="1:10" x14ac:dyDescent="0.2">
      <c r="A74" s="37" t="s">
        <v>20</v>
      </c>
      <c r="B74" s="38">
        <f>B75</f>
        <v>1749691</v>
      </c>
      <c r="C74" s="2"/>
      <c r="J74" s="26"/>
    </row>
    <row r="75" spans="1:10" x14ac:dyDescent="0.2">
      <c r="A75" s="27" t="s">
        <v>60</v>
      </c>
      <c r="B75" s="11">
        <v>1749691</v>
      </c>
      <c r="C75" s="2"/>
      <c r="J75" s="26"/>
    </row>
    <row r="76" spans="1:10" ht="13.5" thickBot="1" x14ac:dyDescent="0.25">
      <c r="A76" s="34"/>
      <c r="B76" s="19"/>
      <c r="C76" s="2"/>
      <c r="J76" s="26"/>
    </row>
    <row r="77" spans="1:10" ht="13.5" thickBot="1" x14ac:dyDescent="0.25">
      <c r="A77" s="20" t="s">
        <v>61</v>
      </c>
      <c r="B77" s="21">
        <f>B78+B79</f>
        <v>7679769</v>
      </c>
      <c r="C77" s="2"/>
      <c r="D77" s="26"/>
      <c r="E77" s="26"/>
      <c r="F77" s="26"/>
    </row>
    <row r="78" spans="1:10" x14ac:dyDescent="0.2">
      <c r="A78" s="13" t="s">
        <v>62</v>
      </c>
      <c r="B78" s="39">
        <f>5000000-346380+2411815-220280-400000-160145-314083-2260000-1548+444500+105338-30000+1000000+2+140551-655829-71103-224302-1893721-444500+961833-500000-630960-112927+1745905+600000-105338-500000-127000+4445000-400000</f>
        <v>7456828</v>
      </c>
      <c r="C78" s="2"/>
      <c r="D78" s="26"/>
      <c r="E78" s="26"/>
      <c r="F78" s="26"/>
    </row>
    <row r="79" spans="1:10" x14ac:dyDescent="0.2">
      <c r="A79" s="13" t="s">
        <v>63</v>
      </c>
      <c r="B79" s="40">
        <f>60000000-5896732-1585000-523000-400000-89500-44500-500000-51770837-6500000+8500000-477490-490000</f>
        <v>222941</v>
      </c>
      <c r="C79" s="2"/>
      <c r="D79" s="26"/>
      <c r="E79" s="26"/>
      <c r="F79" s="26"/>
    </row>
    <row r="80" spans="1:10" ht="13.5" thickBot="1" x14ac:dyDescent="0.25">
      <c r="A80" s="2"/>
      <c r="B80" s="39"/>
      <c r="C80" s="2"/>
      <c r="D80" s="26"/>
      <c r="E80" s="26"/>
      <c r="F80" s="26"/>
    </row>
    <row r="81" spans="1:20" ht="13.5" thickBot="1" x14ac:dyDescent="0.25">
      <c r="A81" s="6" t="s">
        <v>64</v>
      </c>
      <c r="B81" s="41">
        <f>B6+B40+B77</f>
        <v>935148442</v>
      </c>
      <c r="C81" s="2"/>
      <c r="D81" s="2"/>
    </row>
    <row r="82" spans="1:20" ht="13.5" thickBot="1" x14ac:dyDescent="0.25">
      <c r="A82" s="42"/>
      <c r="B82" s="43"/>
      <c r="C82" s="2"/>
      <c r="D82" s="2"/>
    </row>
    <row r="83" spans="1:20" ht="13.5" thickBot="1" x14ac:dyDescent="0.25">
      <c r="A83" s="44" t="s">
        <v>65</v>
      </c>
      <c r="B83" s="45">
        <f>B84+B85+B86</f>
        <v>71799361</v>
      </c>
      <c r="C83" s="2"/>
      <c r="D83" s="2"/>
    </row>
    <row r="84" spans="1:20" ht="14.45" customHeight="1" x14ac:dyDescent="0.2">
      <c r="A84" s="46" t="s">
        <v>66</v>
      </c>
      <c r="B84" s="47">
        <v>12023361</v>
      </c>
      <c r="C84" s="2"/>
      <c r="D84" s="2"/>
    </row>
    <row r="85" spans="1:20" x14ac:dyDescent="0.2">
      <c r="A85" s="48" t="s">
        <v>67</v>
      </c>
      <c r="B85" s="40">
        <v>19776000</v>
      </c>
      <c r="D85" s="2"/>
    </row>
    <row r="86" spans="1:20" x14ac:dyDescent="0.2">
      <c r="A86" s="49" t="s">
        <v>68</v>
      </c>
      <c r="B86" s="40">
        <v>40000000</v>
      </c>
      <c r="C86" s="2"/>
      <c r="D86" s="2"/>
    </row>
    <row r="87" spans="1:20" ht="13.5" thickBot="1" x14ac:dyDescent="0.25">
      <c r="A87" s="50"/>
      <c r="B87" s="40"/>
      <c r="C87" s="2"/>
      <c r="D87" s="2"/>
      <c r="G87" s="26"/>
    </row>
    <row r="88" spans="1:20" ht="13.5" thickBot="1" x14ac:dyDescent="0.25">
      <c r="A88" s="6" t="s">
        <v>69</v>
      </c>
      <c r="B88" s="17">
        <f>B81+B83</f>
        <v>1006947803</v>
      </c>
      <c r="C88" s="9"/>
      <c r="D88" s="51"/>
      <c r="E88" s="52"/>
      <c r="F88" s="51"/>
      <c r="G88" s="26"/>
      <c r="T88" s="8"/>
    </row>
    <row r="89" spans="1:20" x14ac:dyDescent="0.2">
      <c r="A89" s="53"/>
      <c r="B89" s="54"/>
      <c r="C89" s="2"/>
      <c r="D89" s="52"/>
      <c r="E89" s="52"/>
      <c r="F89" s="52"/>
      <c r="G89" s="26"/>
      <c r="T89" s="8"/>
    </row>
    <row r="90" spans="1:20" x14ac:dyDescent="0.2">
      <c r="A90" s="53"/>
      <c r="B90" s="54"/>
      <c r="C90" s="2"/>
      <c r="D90" s="2"/>
      <c r="G90" s="26"/>
    </row>
    <row r="91" spans="1:20" x14ac:dyDescent="0.2">
      <c r="A91" s="55" t="s">
        <v>70</v>
      </c>
      <c r="B91" s="2"/>
      <c r="C91" s="2"/>
      <c r="D91" s="2"/>
      <c r="G91" s="26"/>
    </row>
    <row r="92" spans="1:20" ht="13.5" thickBot="1" x14ac:dyDescent="0.25">
      <c r="A92" s="56"/>
      <c r="B92" s="56"/>
      <c r="C92" s="2"/>
      <c r="D92" s="2"/>
      <c r="G92" s="26"/>
    </row>
    <row r="93" spans="1:20" ht="23.25" thickBot="1" x14ac:dyDescent="0.25">
      <c r="A93" s="57" t="s">
        <v>71</v>
      </c>
      <c r="B93" s="58">
        <f>[2]bevételek!B83-kiadások!B6-kiadások!B77</f>
        <v>-15590425</v>
      </c>
      <c r="C93" s="2"/>
      <c r="D93" s="2"/>
      <c r="G93" s="26"/>
      <c r="I93" s="8"/>
      <c r="J93" s="8"/>
    </row>
    <row r="94" spans="1:20" x14ac:dyDescent="0.2">
      <c r="A94" s="50" t="s">
        <v>72</v>
      </c>
      <c r="B94" s="39">
        <f>[2]bevételek!B83</f>
        <v>725710903</v>
      </c>
      <c r="C94" s="2"/>
      <c r="D94" s="2"/>
    </row>
    <row r="95" spans="1:20" ht="13.5" customHeight="1" thickBot="1" x14ac:dyDescent="0.25">
      <c r="A95" s="50" t="s">
        <v>73</v>
      </c>
      <c r="B95" s="59">
        <f>B6+B77</f>
        <v>741301328</v>
      </c>
      <c r="C95" s="2"/>
      <c r="D95" s="2"/>
    </row>
    <row r="96" spans="1:20" ht="23.25" thickBot="1" x14ac:dyDescent="0.25">
      <c r="A96" s="60" t="s">
        <v>74</v>
      </c>
      <c r="B96" s="61">
        <f>B97-B98</f>
        <v>-182507114</v>
      </c>
      <c r="C96" s="2"/>
      <c r="D96" s="2"/>
    </row>
    <row r="97" spans="1:8" x14ac:dyDescent="0.2">
      <c r="A97" s="50" t="s">
        <v>75</v>
      </c>
      <c r="B97" s="39">
        <f>[2]bevételek!B99</f>
        <v>11340000</v>
      </c>
      <c r="C97" s="2"/>
      <c r="D97" s="2"/>
    </row>
    <row r="98" spans="1:8" ht="13.5" thickBot="1" x14ac:dyDescent="0.25">
      <c r="A98" s="50" t="s">
        <v>76</v>
      </c>
      <c r="B98" s="59">
        <f>B40</f>
        <v>193847114</v>
      </c>
      <c r="C98" s="2"/>
      <c r="D98" s="2"/>
    </row>
    <row r="99" spans="1:8" ht="23.25" thickBot="1" x14ac:dyDescent="0.25">
      <c r="A99" s="57" t="s">
        <v>77</v>
      </c>
      <c r="B99" s="62">
        <f>B93+B96</f>
        <v>-198097539</v>
      </c>
      <c r="C99" s="2"/>
      <c r="D99" s="2"/>
      <c r="H99" s="8"/>
    </row>
    <row r="100" spans="1:8" ht="13.5" thickBot="1" x14ac:dyDescent="0.25">
      <c r="A100" s="63"/>
      <c r="B100" s="64"/>
      <c r="C100" s="2"/>
      <c r="D100" s="2"/>
    </row>
    <row r="101" spans="1:8" ht="13.5" thickBot="1" x14ac:dyDescent="0.25">
      <c r="A101" s="65" t="s">
        <v>78</v>
      </c>
      <c r="B101" s="66">
        <f>[2]bevételek!B107</f>
        <v>156396900</v>
      </c>
      <c r="C101" s="2"/>
      <c r="D101" s="2"/>
    </row>
    <row r="102" spans="1:8" x14ac:dyDescent="0.2">
      <c r="A102" s="53"/>
      <c r="B102" s="67"/>
      <c r="C102" s="2"/>
      <c r="D102" s="2"/>
    </row>
    <row r="103" spans="1:8" ht="13.5" thickBot="1" x14ac:dyDescent="0.25">
      <c r="A103" s="2"/>
      <c r="B103" s="2"/>
      <c r="C103" s="2"/>
      <c r="D103" s="2"/>
    </row>
    <row r="104" spans="1:8" ht="13.5" thickBot="1" x14ac:dyDescent="0.25">
      <c r="A104" s="6" t="s">
        <v>79</v>
      </c>
      <c r="B104" s="66">
        <f>B105-B106</f>
        <v>61476639</v>
      </c>
      <c r="C104" s="2"/>
      <c r="D104" s="2"/>
      <c r="E104" s="8"/>
    </row>
    <row r="105" spans="1:8" x14ac:dyDescent="0.2">
      <c r="A105" s="13" t="s">
        <v>80</v>
      </c>
      <c r="B105" s="68">
        <f>[2]bevételek!B103</f>
        <v>113500000</v>
      </c>
      <c r="C105" s="2"/>
      <c r="D105" s="2"/>
    </row>
    <row r="106" spans="1:8" ht="13.5" thickBot="1" x14ac:dyDescent="0.25">
      <c r="A106" s="13" t="s">
        <v>81</v>
      </c>
      <c r="B106" s="68">
        <f>B84+B86</f>
        <v>52023361</v>
      </c>
      <c r="C106" s="2"/>
      <c r="D106" s="2"/>
      <c r="E106" s="8"/>
    </row>
    <row r="107" spans="1:8" ht="13.5" thickBot="1" x14ac:dyDescent="0.25">
      <c r="A107" s="6" t="s">
        <v>82</v>
      </c>
      <c r="B107" s="66">
        <f>B108-B109</f>
        <v>-19776000</v>
      </c>
      <c r="C107" s="2"/>
      <c r="D107" s="2"/>
      <c r="E107" s="8"/>
    </row>
    <row r="108" spans="1:8" x14ac:dyDescent="0.2">
      <c r="A108" s="13" t="s">
        <v>83</v>
      </c>
      <c r="B108" s="68">
        <v>0</v>
      </c>
      <c r="C108" s="2"/>
      <c r="D108" s="2"/>
      <c r="E108" s="8"/>
    </row>
    <row r="109" spans="1:8" ht="13.5" thickBot="1" x14ac:dyDescent="0.25">
      <c r="A109" s="18" t="s">
        <v>84</v>
      </c>
      <c r="B109" s="69">
        <f>B85</f>
        <v>19776000</v>
      </c>
      <c r="C109" s="2"/>
      <c r="D109" s="2"/>
    </row>
    <row r="110" spans="1:8" ht="23.25" thickBot="1" x14ac:dyDescent="0.25">
      <c r="A110" s="70" t="s">
        <v>85</v>
      </c>
      <c r="B110" s="71">
        <f>B101+B104+B107</f>
        <v>198097539</v>
      </c>
      <c r="C110" s="8" t="s">
        <v>86</v>
      </c>
      <c r="D110" s="2"/>
      <c r="E110" s="8"/>
    </row>
    <row r="111" spans="1:8" x14ac:dyDescent="0.2">
      <c r="A111" s="2"/>
      <c r="B111" s="2"/>
      <c r="C111" s="2"/>
      <c r="D111" s="2"/>
    </row>
    <row r="112" spans="1:8" hidden="1" x14ac:dyDescent="0.2">
      <c r="A112" s="2" t="s">
        <v>87</v>
      </c>
      <c r="B112" s="9">
        <f>B99+B110</f>
        <v>0</v>
      </c>
      <c r="C112" s="2"/>
      <c r="D112" s="2"/>
    </row>
    <row r="113" spans="1:6" x14ac:dyDescent="0.2">
      <c r="A113" s="2"/>
      <c r="B113" s="2"/>
      <c r="C113" s="2"/>
      <c r="D113" s="2"/>
    </row>
    <row r="114" spans="1:6" x14ac:dyDescent="0.2">
      <c r="A114" s="2"/>
      <c r="B114" s="9"/>
      <c r="C114" s="2"/>
      <c r="D114" s="2"/>
      <c r="E114" s="26"/>
    </row>
    <row r="115" spans="1:6" x14ac:dyDescent="0.2">
      <c r="A115" s="2"/>
      <c r="B115" s="2"/>
      <c r="C115" s="2"/>
      <c r="D115" s="2"/>
      <c r="E115" s="26"/>
      <c r="F115" s="72"/>
    </row>
    <row r="116" spans="1:6" x14ac:dyDescent="0.2">
      <c r="A116" s="2"/>
      <c r="B116" s="2"/>
      <c r="E116" s="26"/>
      <c r="F116" s="72"/>
    </row>
    <row r="117" spans="1:6" x14ac:dyDescent="0.2">
      <c r="A117" s="2"/>
      <c r="B117" s="2"/>
    </row>
    <row r="118" spans="1:6" x14ac:dyDescent="0.2">
      <c r="A118" s="2"/>
      <c r="B118" s="2"/>
    </row>
    <row r="119" spans="1:6" x14ac:dyDescent="0.2">
      <c r="A119" s="2"/>
      <c r="B119" s="2"/>
    </row>
    <row r="120" spans="1:6" x14ac:dyDescent="0.2">
      <c r="A120" s="2"/>
      <c r="B120" s="2"/>
    </row>
    <row r="121" spans="1:6" x14ac:dyDescent="0.2">
      <c r="A121" s="2"/>
      <c r="B121" s="2"/>
    </row>
    <row r="122" spans="1:6" x14ac:dyDescent="0.2">
      <c r="A122" s="2"/>
      <c r="B122" s="2"/>
    </row>
    <row r="123" spans="1:6" x14ac:dyDescent="0.2">
      <c r="A123" s="2"/>
      <c r="B123" s="2"/>
    </row>
    <row r="124" spans="1:6" x14ac:dyDescent="0.2">
      <c r="A124" s="2"/>
      <c r="B124" s="2"/>
    </row>
    <row r="125" spans="1:6" x14ac:dyDescent="0.2">
      <c r="A125" s="2"/>
      <c r="B125" s="2"/>
    </row>
    <row r="126" spans="1:6" x14ac:dyDescent="0.2">
      <c r="A126" s="2"/>
      <c r="B126" s="2"/>
    </row>
    <row r="127" spans="1:6" x14ac:dyDescent="0.2">
      <c r="A127" s="2"/>
      <c r="B127" s="2"/>
    </row>
    <row r="128" spans="1:6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73"/>
      <c r="B150" s="73"/>
    </row>
    <row r="151" spans="1:2" x14ac:dyDescent="0.2">
      <c r="A151" s="73"/>
      <c r="B151" s="73"/>
    </row>
    <row r="152" spans="1:2" x14ac:dyDescent="0.2">
      <c r="A152" s="73"/>
      <c r="B152" s="73"/>
    </row>
    <row r="153" spans="1:2" x14ac:dyDescent="0.2">
      <c r="A153" s="73"/>
      <c r="B153" s="73"/>
    </row>
    <row r="154" spans="1:2" x14ac:dyDescent="0.2">
      <c r="A154" s="73"/>
      <c r="B154" s="73"/>
    </row>
    <row r="155" spans="1:2" x14ac:dyDescent="0.2">
      <c r="A155" s="73"/>
      <c r="B155" s="73"/>
    </row>
    <row r="156" spans="1:2" x14ac:dyDescent="0.2">
      <c r="A156" s="73"/>
      <c r="B156" s="73"/>
    </row>
    <row r="157" spans="1:2" x14ac:dyDescent="0.2">
      <c r="A157" s="73"/>
      <c r="B157" s="73"/>
    </row>
    <row r="158" spans="1:2" x14ac:dyDescent="0.2">
      <c r="A158" s="73"/>
      <c r="B158" s="73"/>
    </row>
    <row r="159" spans="1:2" x14ac:dyDescent="0.2">
      <c r="A159" s="73"/>
      <c r="B159" s="73"/>
    </row>
    <row r="160" spans="1:2" x14ac:dyDescent="0.2">
      <c r="A160" s="73"/>
      <c r="B160" s="73"/>
    </row>
    <row r="161" spans="1:2" x14ac:dyDescent="0.2">
      <c r="A161" s="73"/>
      <c r="B161" s="73"/>
    </row>
    <row r="162" spans="1:2" x14ac:dyDescent="0.2">
      <c r="A162" s="73"/>
      <c r="B162" s="73"/>
    </row>
    <row r="163" spans="1:2" x14ac:dyDescent="0.2">
      <c r="A163" s="73"/>
      <c r="B163" s="73"/>
    </row>
    <row r="164" spans="1:2" x14ac:dyDescent="0.2">
      <c r="A164" s="73"/>
      <c r="B164" s="73"/>
    </row>
    <row r="165" spans="1:2" x14ac:dyDescent="0.2">
      <c r="A165" s="73"/>
      <c r="B165" s="73"/>
    </row>
    <row r="166" spans="1:2" x14ac:dyDescent="0.2">
      <c r="A166" s="73"/>
      <c r="B166" s="73"/>
    </row>
    <row r="167" spans="1:2" x14ac:dyDescent="0.2">
      <c r="A167" s="73"/>
      <c r="B167" s="73"/>
    </row>
    <row r="168" spans="1:2" x14ac:dyDescent="0.2">
      <c r="A168" s="73"/>
      <c r="B168" s="73"/>
    </row>
    <row r="169" spans="1:2" x14ac:dyDescent="0.2">
      <c r="A169" s="73"/>
      <c r="B169" s="73"/>
    </row>
    <row r="170" spans="1:2" x14ac:dyDescent="0.2">
      <c r="A170" s="73"/>
      <c r="B170" s="73"/>
    </row>
    <row r="171" spans="1:2" x14ac:dyDescent="0.2">
      <c r="A171" s="73"/>
      <c r="B171" s="73"/>
    </row>
    <row r="172" spans="1:2" x14ac:dyDescent="0.2">
      <c r="A172" s="73"/>
      <c r="B172" s="73"/>
    </row>
    <row r="173" spans="1:2" x14ac:dyDescent="0.2">
      <c r="A173" s="73"/>
      <c r="B173" s="73"/>
    </row>
    <row r="174" spans="1:2" x14ac:dyDescent="0.2">
      <c r="A174" s="73"/>
      <c r="B174" s="73"/>
    </row>
    <row r="175" spans="1:2" x14ac:dyDescent="0.2">
      <c r="A175" s="73"/>
      <c r="B175" s="73"/>
    </row>
    <row r="176" spans="1:2" x14ac:dyDescent="0.2">
      <c r="A176" s="73"/>
      <c r="B176" s="73"/>
    </row>
    <row r="177" spans="1:2" x14ac:dyDescent="0.2">
      <c r="A177" s="73"/>
      <c r="B177" s="73"/>
    </row>
    <row r="178" spans="1:2" x14ac:dyDescent="0.2">
      <c r="A178" s="73"/>
      <c r="B178" s="73"/>
    </row>
    <row r="179" spans="1:2" x14ac:dyDescent="0.2">
      <c r="A179" s="73"/>
      <c r="B179" s="73"/>
    </row>
    <row r="180" spans="1:2" x14ac:dyDescent="0.2">
      <c r="A180" s="73"/>
      <c r="B180" s="73"/>
    </row>
    <row r="181" spans="1:2" x14ac:dyDescent="0.2">
      <c r="A181" s="73"/>
      <c r="B181" s="73"/>
    </row>
    <row r="182" spans="1:2" x14ac:dyDescent="0.2">
      <c r="A182" s="73"/>
      <c r="B182" s="73"/>
    </row>
    <row r="183" spans="1:2" x14ac:dyDescent="0.2">
      <c r="A183" s="73"/>
      <c r="B183" s="73"/>
    </row>
    <row r="184" spans="1:2" x14ac:dyDescent="0.2">
      <c r="A184" s="73"/>
      <c r="B184" s="73"/>
    </row>
    <row r="185" spans="1:2" x14ac:dyDescent="0.2">
      <c r="A185" s="73"/>
      <c r="B185" s="73"/>
    </row>
    <row r="186" spans="1:2" x14ac:dyDescent="0.2">
      <c r="A186" s="73"/>
      <c r="B186" s="73"/>
    </row>
    <row r="187" spans="1:2" x14ac:dyDescent="0.2">
      <c r="A187" s="73"/>
      <c r="B187" s="73"/>
    </row>
    <row r="188" spans="1:2" x14ac:dyDescent="0.2">
      <c r="A188" s="73"/>
      <c r="B188" s="73"/>
    </row>
    <row r="189" spans="1:2" x14ac:dyDescent="0.2">
      <c r="A189" s="73"/>
      <c r="B189" s="73"/>
    </row>
    <row r="190" spans="1:2" x14ac:dyDescent="0.2">
      <c r="A190" s="73"/>
      <c r="B190" s="73"/>
    </row>
    <row r="191" spans="1:2" x14ac:dyDescent="0.2">
      <c r="A191" s="73"/>
      <c r="B191" s="73"/>
    </row>
    <row r="192" spans="1:2" x14ac:dyDescent="0.2">
      <c r="A192" s="73"/>
      <c r="B192" s="73"/>
    </row>
    <row r="193" spans="1:2" x14ac:dyDescent="0.2">
      <c r="A193" s="73"/>
      <c r="B193" s="73"/>
    </row>
    <row r="194" spans="1:2" x14ac:dyDescent="0.2">
      <c r="A194" s="73"/>
      <c r="B194" s="73"/>
    </row>
    <row r="195" spans="1:2" x14ac:dyDescent="0.2">
      <c r="A195" s="73"/>
      <c r="B195" s="73"/>
    </row>
    <row r="196" spans="1:2" x14ac:dyDescent="0.2">
      <c r="A196" s="73"/>
      <c r="B196" s="73"/>
    </row>
    <row r="197" spans="1:2" x14ac:dyDescent="0.2">
      <c r="A197" s="73"/>
      <c r="B197" s="73"/>
    </row>
    <row r="198" spans="1:2" x14ac:dyDescent="0.2">
      <c r="A198" s="73"/>
      <c r="B198" s="73"/>
    </row>
    <row r="199" spans="1:2" x14ac:dyDescent="0.2">
      <c r="A199" s="73"/>
      <c r="B199" s="73"/>
    </row>
    <row r="200" spans="1:2" x14ac:dyDescent="0.2">
      <c r="A200" s="73"/>
      <c r="B200" s="73"/>
    </row>
    <row r="201" spans="1:2" x14ac:dyDescent="0.2">
      <c r="A201" s="73"/>
      <c r="B201" s="73"/>
    </row>
    <row r="202" spans="1:2" x14ac:dyDescent="0.2">
      <c r="A202" s="73"/>
      <c r="B202" s="73"/>
    </row>
    <row r="203" spans="1:2" x14ac:dyDescent="0.2">
      <c r="A203" s="73"/>
      <c r="B203" s="73"/>
    </row>
    <row r="204" spans="1:2" x14ac:dyDescent="0.2">
      <c r="A204" s="73"/>
      <c r="B204" s="73"/>
    </row>
    <row r="205" spans="1:2" x14ac:dyDescent="0.2">
      <c r="A205" s="73"/>
      <c r="B205" s="73"/>
    </row>
    <row r="206" spans="1:2" x14ac:dyDescent="0.2">
      <c r="A206" s="73"/>
      <c r="B206" s="73"/>
    </row>
    <row r="207" spans="1:2" x14ac:dyDescent="0.2">
      <c r="A207" s="73"/>
      <c r="B207" s="73"/>
    </row>
    <row r="208" spans="1:2" x14ac:dyDescent="0.2">
      <c r="A208" s="73"/>
      <c r="B208" s="73"/>
    </row>
    <row r="209" spans="1:2" x14ac:dyDescent="0.2">
      <c r="A209" s="73"/>
      <c r="B209" s="73"/>
    </row>
    <row r="210" spans="1:2" x14ac:dyDescent="0.2">
      <c r="A210" s="73"/>
      <c r="B210" s="73"/>
    </row>
    <row r="211" spans="1:2" x14ac:dyDescent="0.2">
      <c r="A211" s="73"/>
      <c r="B211" s="73"/>
    </row>
    <row r="212" spans="1:2" x14ac:dyDescent="0.2">
      <c r="A212" s="73"/>
      <c r="B212" s="73"/>
    </row>
    <row r="213" spans="1:2" x14ac:dyDescent="0.2">
      <c r="A213" s="73"/>
      <c r="B213" s="73"/>
    </row>
    <row r="214" spans="1:2" x14ac:dyDescent="0.2">
      <c r="A214" s="73"/>
      <c r="B214" s="73"/>
    </row>
    <row r="215" spans="1:2" x14ac:dyDescent="0.2">
      <c r="A215" s="73"/>
      <c r="B215" s="73"/>
    </row>
    <row r="216" spans="1:2" x14ac:dyDescent="0.2">
      <c r="A216" s="73"/>
      <c r="B216" s="73"/>
    </row>
    <row r="217" spans="1:2" x14ac:dyDescent="0.2">
      <c r="A217" s="73"/>
      <c r="B217" s="73"/>
    </row>
    <row r="218" spans="1:2" x14ac:dyDescent="0.2">
      <c r="A218" s="73"/>
      <c r="B218" s="73"/>
    </row>
    <row r="219" spans="1:2" x14ac:dyDescent="0.2">
      <c r="A219" s="73"/>
      <c r="B219" s="73"/>
    </row>
    <row r="220" spans="1:2" x14ac:dyDescent="0.2">
      <c r="A220" s="73"/>
      <c r="B220" s="73"/>
    </row>
    <row r="221" spans="1:2" x14ac:dyDescent="0.2">
      <c r="A221" s="73"/>
      <c r="B221" s="73"/>
    </row>
    <row r="222" spans="1:2" x14ac:dyDescent="0.2">
      <c r="A222" s="73"/>
      <c r="B222" s="73"/>
    </row>
    <row r="223" spans="1:2" x14ac:dyDescent="0.2">
      <c r="A223" s="73"/>
      <c r="B223" s="73"/>
    </row>
    <row r="224" spans="1:2" x14ac:dyDescent="0.2">
      <c r="A224" s="73"/>
      <c r="B224" s="73"/>
    </row>
    <row r="225" spans="1:2" x14ac:dyDescent="0.2">
      <c r="A225" s="73"/>
      <c r="B225" s="73"/>
    </row>
    <row r="226" spans="1:2" x14ac:dyDescent="0.2">
      <c r="A226" s="73"/>
      <c r="B226" s="73"/>
    </row>
    <row r="227" spans="1:2" x14ac:dyDescent="0.2">
      <c r="A227" s="73"/>
      <c r="B227" s="73"/>
    </row>
    <row r="228" spans="1:2" x14ac:dyDescent="0.2">
      <c r="A228" s="73"/>
      <c r="B228" s="73"/>
    </row>
    <row r="229" spans="1:2" x14ac:dyDescent="0.2">
      <c r="A229" s="73"/>
      <c r="B229" s="73"/>
    </row>
    <row r="230" spans="1:2" x14ac:dyDescent="0.2">
      <c r="A230" s="73"/>
      <c r="B230" s="73"/>
    </row>
    <row r="231" spans="1:2" x14ac:dyDescent="0.2">
      <c r="A231" s="73"/>
      <c r="B231" s="73"/>
    </row>
    <row r="232" spans="1:2" x14ac:dyDescent="0.2">
      <c r="A232" s="73"/>
      <c r="B232" s="73"/>
    </row>
    <row r="233" spans="1:2" x14ac:dyDescent="0.2">
      <c r="A233" s="73"/>
      <c r="B233" s="73"/>
    </row>
    <row r="234" spans="1:2" x14ac:dyDescent="0.2">
      <c r="A234" s="73"/>
      <c r="B234" s="73"/>
    </row>
    <row r="235" spans="1:2" x14ac:dyDescent="0.2">
      <c r="A235" s="73"/>
      <c r="B235" s="73"/>
    </row>
    <row r="236" spans="1:2" x14ac:dyDescent="0.2">
      <c r="A236" s="73"/>
      <c r="B236" s="73"/>
    </row>
    <row r="237" spans="1:2" x14ac:dyDescent="0.2">
      <c r="A237" s="73"/>
      <c r="B237" s="73"/>
    </row>
    <row r="238" spans="1:2" x14ac:dyDescent="0.2">
      <c r="A238" s="73"/>
      <c r="B238" s="73"/>
    </row>
    <row r="239" spans="1:2" x14ac:dyDescent="0.2">
      <c r="A239" s="73"/>
      <c r="B239" s="73"/>
    </row>
    <row r="240" spans="1:2" x14ac:dyDescent="0.2">
      <c r="A240" s="73"/>
      <c r="B240" s="73"/>
    </row>
    <row r="241" spans="1:2" x14ac:dyDescent="0.2">
      <c r="A241" s="73"/>
      <c r="B241" s="73"/>
    </row>
    <row r="242" spans="1:2" x14ac:dyDescent="0.2">
      <c r="A242" s="73"/>
      <c r="B242" s="73"/>
    </row>
    <row r="243" spans="1:2" x14ac:dyDescent="0.2">
      <c r="A243" s="73"/>
      <c r="B243" s="73"/>
    </row>
    <row r="244" spans="1:2" x14ac:dyDescent="0.2">
      <c r="A244" s="73"/>
      <c r="B244" s="73"/>
    </row>
    <row r="245" spans="1:2" x14ac:dyDescent="0.2">
      <c r="A245" s="73"/>
      <c r="B245" s="73"/>
    </row>
    <row r="246" spans="1:2" x14ac:dyDescent="0.2">
      <c r="A246" s="73"/>
      <c r="B246" s="73"/>
    </row>
    <row r="247" spans="1:2" x14ac:dyDescent="0.2">
      <c r="A247" s="73"/>
      <c r="B247" s="73"/>
    </row>
    <row r="248" spans="1:2" x14ac:dyDescent="0.2">
      <c r="A248" s="73"/>
      <c r="B248" s="73"/>
    </row>
    <row r="249" spans="1:2" x14ac:dyDescent="0.2">
      <c r="A249" s="73"/>
      <c r="B249" s="73"/>
    </row>
    <row r="250" spans="1:2" x14ac:dyDescent="0.2">
      <c r="A250" s="73"/>
      <c r="B250" s="73"/>
    </row>
    <row r="251" spans="1:2" x14ac:dyDescent="0.2">
      <c r="A251" s="73"/>
      <c r="B251" s="73"/>
    </row>
    <row r="252" spans="1:2" x14ac:dyDescent="0.2">
      <c r="A252" s="73"/>
      <c r="B252" s="73"/>
    </row>
    <row r="253" spans="1:2" x14ac:dyDescent="0.2">
      <c r="A253" s="73"/>
      <c r="B253" s="73"/>
    </row>
    <row r="254" spans="1:2" x14ac:dyDescent="0.2">
      <c r="A254" s="73"/>
      <c r="B254" s="73"/>
    </row>
    <row r="255" spans="1:2" x14ac:dyDescent="0.2">
      <c r="A255" s="73"/>
      <c r="B255" s="73"/>
    </row>
    <row r="256" spans="1:2" x14ac:dyDescent="0.2">
      <c r="A256" s="73"/>
      <c r="B256" s="73"/>
    </row>
    <row r="257" spans="1:2" x14ac:dyDescent="0.2">
      <c r="A257" s="73"/>
      <c r="B257" s="73"/>
    </row>
    <row r="258" spans="1:2" x14ac:dyDescent="0.2">
      <c r="A258" s="73"/>
      <c r="B258" s="73"/>
    </row>
    <row r="259" spans="1:2" x14ac:dyDescent="0.2">
      <c r="A259" s="73"/>
      <c r="B259" s="73"/>
    </row>
    <row r="260" spans="1:2" x14ac:dyDescent="0.2">
      <c r="A260" s="73"/>
      <c r="B260" s="73"/>
    </row>
    <row r="261" spans="1:2" x14ac:dyDescent="0.2">
      <c r="A261" s="73"/>
      <c r="B261" s="73"/>
    </row>
    <row r="262" spans="1:2" x14ac:dyDescent="0.2">
      <c r="A262" s="73"/>
      <c r="B262" s="73"/>
    </row>
    <row r="263" spans="1:2" x14ac:dyDescent="0.2">
      <c r="A263" s="73"/>
      <c r="B263" s="73"/>
    </row>
    <row r="264" spans="1:2" x14ac:dyDescent="0.2">
      <c r="A264" s="73"/>
      <c r="B264" s="73"/>
    </row>
    <row r="265" spans="1:2" x14ac:dyDescent="0.2">
      <c r="A265" s="73"/>
      <c r="B265" s="73"/>
    </row>
    <row r="266" spans="1:2" x14ac:dyDescent="0.2">
      <c r="A266" s="73"/>
      <c r="B266" s="73"/>
    </row>
    <row r="267" spans="1:2" x14ac:dyDescent="0.2">
      <c r="A267" s="73"/>
      <c r="B267" s="73"/>
    </row>
    <row r="268" spans="1:2" x14ac:dyDescent="0.2">
      <c r="A268" s="73"/>
      <c r="B268" s="73"/>
    </row>
    <row r="269" spans="1:2" x14ac:dyDescent="0.2">
      <c r="A269" s="73"/>
      <c r="B269" s="73"/>
    </row>
    <row r="270" spans="1:2" x14ac:dyDescent="0.2">
      <c r="A270" s="73"/>
      <c r="B270" s="73"/>
    </row>
    <row r="271" spans="1:2" x14ac:dyDescent="0.2">
      <c r="A271" s="73"/>
      <c r="B271" s="73"/>
    </row>
    <row r="272" spans="1:2" x14ac:dyDescent="0.2">
      <c r="A272" s="73"/>
      <c r="B272" s="73"/>
    </row>
    <row r="273" spans="1:2" x14ac:dyDescent="0.2">
      <c r="A273" s="73"/>
      <c r="B273" s="73"/>
    </row>
    <row r="274" spans="1:2" x14ac:dyDescent="0.2">
      <c r="A274" s="73"/>
      <c r="B274" s="73"/>
    </row>
    <row r="275" spans="1:2" x14ac:dyDescent="0.2">
      <c r="A275" s="73"/>
      <c r="B275" s="73"/>
    </row>
    <row r="276" spans="1:2" x14ac:dyDescent="0.2">
      <c r="A276" s="73"/>
      <c r="B276" s="73"/>
    </row>
    <row r="277" spans="1:2" x14ac:dyDescent="0.2">
      <c r="A277" s="73"/>
      <c r="B277" s="73"/>
    </row>
    <row r="278" spans="1:2" x14ac:dyDescent="0.2">
      <c r="A278" s="73"/>
      <c r="B278" s="73"/>
    </row>
    <row r="279" spans="1:2" x14ac:dyDescent="0.2">
      <c r="A279" s="73"/>
      <c r="B279" s="73"/>
    </row>
    <row r="280" spans="1:2" x14ac:dyDescent="0.2">
      <c r="A280" s="73"/>
      <c r="B280" s="73"/>
    </row>
    <row r="281" spans="1:2" x14ac:dyDescent="0.2">
      <c r="A281" s="73"/>
      <c r="B281" s="73"/>
    </row>
    <row r="282" spans="1:2" x14ac:dyDescent="0.2">
      <c r="A282" s="73"/>
      <c r="B282" s="73"/>
    </row>
    <row r="283" spans="1:2" x14ac:dyDescent="0.2">
      <c r="A283" s="73"/>
      <c r="B283" s="73"/>
    </row>
    <row r="284" spans="1:2" x14ac:dyDescent="0.2">
      <c r="A284" s="73"/>
      <c r="B284" s="73"/>
    </row>
    <row r="285" spans="1:2" x14ac:dyDescent="0.2">
      <c r="A285" s="73"/>
      <c r="B285" s="73"/>
    </row>
    <row r="286" spans="1:2" x14ac:dyDescent="0.2">
      <c r="A286" s="73"/>
      <c r="B286" s="73"/>
    </row>
    <row r="287" spans="1:2" x14ac:dyDescent="0.2">
      <c r="A287" s="73"/>
      <c r="B287" s="73"/>
    </row>
    <row r="288" spans="1:2" x14ac:dyDescent="0.2">
      <c r="A288" s="73"/>
      <c r="B288" s="73"/>
    </row>
    <row r="289" spans="1:2" x14ac:dyDescent="0.2">
      <c r="A289" s="73"/>
      <c r="B289" s="73"/>
    </row>
    <row r="290" spans="1:2" x14ac:dyDescent="0.2">
      <c r="A290" s="73"/>
      <c r="B290" s="73"/>
    </row>
    <row r="291" spans="1:2" x14ac:dyDescent="0.2">
      <c r="A291" s="73"/>
      <c r="B291" s="73"/>
    </row>
    <row r="292" spans="1:2" x14ac:dyDescent="0.2">
      <c r="A292" s="73"/>
      <c r="B292" s="73"/>
    </row>
    <row r="293" spans="1:2" x14ac:dyDescent="0.2">
      <c r="A293" s="73"/>
      <c r="B293" s="73"/>
    </row>
    <row r="294" spans="1:2" x14ac:dyDescent="0.2">
      <c r="A294" s="73"/>
      <c r="B294" s="73"/>
    </row>
    <row r="295" spans="1:2" x14ac:dyDescent="0.2">
      <c r="A295" s="73"/>
      <c r="B295" s="73"/>
    </row>
    <row r="296" spans="1:2" x14ac:dyDescent="0.2">
      <c r="A296" s="73"/>
      <c r="B296" s="73"/>
    </row>
    <row r="297" spans="1:2" x14ac:dyDescent="0.2">
      <c r="A297" s="73"/>
      <c r="B297" s="73"/>
    </row>
    <row r="298" spans="1:2" x14ac:dyDescent="0.2">
      <c r="A298" s="73"/>
      <c r="B298" s="73"/>
    </row>
    <row r="299" spans="1:2" x14ac:dyDescent="0.2">
      <c r="A299" s="73"/>
      <c r="B299" s="73"/>
    </row>
    <row r="300" spans="1:2" x14ac:dyDescent="0.2">
      <c r="A300" s="73"/>
      <c r="B300" s="73"/>
    </row>
    <row r="301" spans="1:2" x14ac:dyDescent="0.2">
      <c r="A301" s="73"/>
      <c r="B301" s="73"/>
    </row>
    <row r="302" spans="1:2" x14ac:dyDescent="0.2">
      <c r="A302" s="73"/>
      <c r="B302" s="73"/>
    </row>
    <row r="303" spans="1:2" x14ac:dyDescent="0.2">
      <c r="A303" s="73"/>
      <c r="B303" s="73"/>
    </row>
    <row r="304" spans="1:2" x14ac:dyDescent="0.2">
      <c r="A304" s="73"/>
      <c r="B304" s="73"/>
    </row>
    <row r="305" spans="1:2" x14ac:dyDescent="0.2">
      <c r="A305" s="73"/>
      <c r="B305" s="73"/>
    </row>
    <row r="306" spans="1:2" x14ac:dyDescent="0.2">
      <c r="A306" s="73"/>
      <c r="B306" s="73"/>
    </row>
    <row r="307" spans="1:2" x14ac:dyDescent="0.2">
      <c r="A307" s="73"/>
      <c r="B307" s="73"/>
    </row>
    <row r="308" spans="1:2" x14ac:dyDescent="0.2">
      <c r="A308" s="73"/>
      <c r="B308" s="73"/>
    </row>
    <row r="309" spans="1:2" x14ac:dyDescent="0.2">
      <c r="A309" s="73"/>
      <c r="B309" s="73"/>
    </row>
    <row r="310" spans="1:2" x14ac:dyDescent="0.2">
      <c r="A310" s="73"/>
      <c r="B310" s="73"/>
    </row>
    <row r="311" spans="1:2" x14ac:dyDescent="0.2">
      <c r="A311" s="73"/>
      <c r="B311" s="73"/>
    </row>
    <row r="312" spans="1:2" x14ac:dyDescent="0.2">
      <c r="A312" s="73"/>
      <c r="B312" s="73"/>
    </row>
    <row r="313" spans="1:2" x14ac:dyDescent="0.2">
      <c r="A313" s="73"/>
      <c r="B313" s="73"/>
    </row>
    <row r="314" spans="1:2" x14ac:dyDescent="0.2">
      <c r="A314" s="73"/>
      <c r="B314" s="73"/>
    </row>
    <row r="315" spans="1:2" x14ac:dyDescent="0.2">
      <c r="A315" s="73"/>
      <c r="B315" s="73"/>
    </row>
    <row r="316" spans="1:2" x14ac:dyDescent="0.2">
      <c r="A316" s="73"/>
      <c r="B316" s="73"/>
    </row>
    <row r="317" spans="1:2" x14ac:dyDescent="0.2">
      <c r="A317" s="73"/>
      <c r="B317" s="73"/>
    </row>
    <row r="318" spans="1:2" x14ac:dyDescent="0.2">
      <c r="A318" s="73"/>
      <c r="B318" s="73"/>
    </row>
    <row r="319" spans="1:2" x14ac:dyDescent="0.2">
      <c r="A319" s="73"/>
      <c r="B319" s="73"/>
    </row>
    <row r="320" spans="1:2" x14ac:dyDescent="0.2">
      <c r="A320" s="73"/>
      <c r="B320" s="73"/>
    </row>
    <row r="321" spans="1:2" x14ac:dyDescent="0.2">
      <c r="A321" s="73"/>
      <c r="B321" s="73"/>
    </row>
    <row r="322" spans="1:2" x14ac:dyDescent="0.2">
      <c r="A322" s="73"/>
      <c r="B322" s="73"/>
    </row>
    <row r="323" spans="1:2" x14ac:dyDescent="0.2">
      <c r="A323" s="73"/>
      <c r="B323" s="73"/>
    </row>
    <row r="324" spans="1:2" x14ac:dyDescent="0.2">
      <c r="A324" s="73"/>
      <c r="B324" s="73"/>
    </row>
    <row r="325" spans="1:2" x14ac:dyDescent="0.2">
      <c r="A325" s="73"/>
      <c r="B325" s="73"/>
    </row>
    <row r="326" spans="1:2" x14ac:dyDescent="0.2">
      <c r="A326" s="73"/>
      <c r="B326" s="73"/>
    </row>
    <row r="327" spans="1:2" x14ac:dyDescent="0.2">
      <c r="A327" s="73"/>
      <c r="B327" s="73"/>
    </row>
    <row r="328" spans="1:2" x14ac:dyDescent="0.2">
      <c r="A328" s="73"/>
      <c r="B328" s="73"/>
    </row>
    <row r="329" spans="1:2" x14ac:dyDescent="0.2">
      <c r="A329" s="73"/>
      <c r="B329" s="73"/>
    </row>
    <row r="330" spans="1:2" x14ac:dyDescent="0.2">
      <c r="A330" s="73"/>
      <c r="B330" s="73"/>
    </row>
    <row r="331" spans="1:2" x14ac:dyDescent="0.2">
      <c r="A331" s="73"/>
      <c r="B331" s="73"/>
    </row>
    <row r="332" spans="1:2" x14ac:dyDescent="0.2">
      <c r="A332" s="73"/>
      <c r="B332" s="73"/>
    </row>
    <row r="333" spans="1:2" x14ac:dyDescent="0.2">
      <c r="A333" s="73"/>
      <c r="B333" s="73"/>
    </row>
    <row r="334" spans="1:2" x14ac:dyDescent="0.2">
      <c r="A334" s="73"/>
      <c r="B334" s="73"/>
    </row>
    <row r="335" spans="1:2" x14ac:dyDescent="0.2">
      <c r="A335" s="73"/>
      <c r="B335" s="73"/>
    </row>
    <row r="336" spans="1:2" x14ac:dyDescent="0.2">
      <c r="A336" s="73"/>
      <c r="B336" s="73"/>
    </row>
    <row r="337" spans="1:2" x14ac:dyDescent="0.2">
      <c r="A337" s="73"/>
      <c r="B337" s="73"/>
    </row>
    <row r="338" spans="1:2" x14ac:dyDescent="0.2">
      <c r="A338" s="73"/>
      <c r="B338" s="73"/>
    </row>
    <row r="339" spans="1:2" x14ac:dyDescent="0.2">
      <c r="A339" s="73"/>
      <c r="B339" s="73"/>
    </row>
    <row r="340" spans="1:2" x14ac:dyDescent="0.2">
      <c r="A340" s="73"/>
      <c r="B340" s="73"/>
    </row>
    <row r="341" spans="1:2" x14ac:dyDescent="0.2">
      <c r="A341" s="73"/>
      <c r="B341" s="73"/>
    </row>
    <row r="342" spans="1:2" x14ac:dyDescent="0.2">
      <c r="A342" s="73"/>
      <c r="B342" s="73"/>
    </row>
  </sheetData>
  <mergeCells count="3">
    <mergeCell ref="A1:B1"/>
    <mergeCell ref="A2:B2"/>
    <mergeCell ref="A4:B4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2018-12-17T13:40:36Z</dcterms:created>
  <dcterms:modified xsi:type="dcterms:W3CDTF">2018-12-17T13:41:04Z</dcterms:modified>
</cp:coreProperties>
</file>