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545" firstSheet="2" activeTab="2"/>
  </bookViews>
  <sheets>
    <sheet name="Kiadások költségvetési 1." sheetId="3" r:id="rId1"/>
    <sheet name="Bevételek (költségvetési) 2." sheetId="4" r:id="rId2"/>
    <sheet name="Kiad.-Bev.ei.Sg.+KÖH" sheetId="15" r:id="rId3"/>
    <sheet name="Finanszírozási kiadások 3." sheetId="5" r:id="rId4"/>
    <sheet name="Finanszírozási bevételek 4." sheetId="6" r:id="rId5"/>
    <sheet name="Kiad-Bev.mérlegszerűen 6." sheetId="10" r:id="rId6"/>
    <sheet name="Felúj-Felhalm.kiad. 8." sheetId="12" r:id="rId7"/>
  </sheets>
  <externalReferences>
    <externalReference r:id="rId8"/>
  </externalReferences>
  <definedNames>
    <definedName name="_xlnm.Print_Titles" localSheetId="1">'Bevételek (költségvetési) 2.'!$1:$6</definedName>
    <definedName name="_xlnm.Print_Titles" localSheetId="4">'Finanszírozási bevételek 4.'!$1:$9</definedName>
    <definedName name="_xlnm.Print_Titles" localSheetId="0">'Kiadások költségvetési 1.'!$1:$7</definedName>
    <definedName name="_xlnm.Print_Area" localSheetId="1">'Bevételek (költségvetési) 2.'!$A$1:$AH$74</definedName>
    <definedName name="_xlnm.Print_Area" localSheetId="6">'Felúj-Felhalm.kiad. 8.'!$A$1:$J$19</definedName>
    <definedName name="_xlnm.Print_Area" localSheetId="4">'Finanszírozási bevételek 4.'!$A$1:$AH$39</definedName>
    <definedName name="_xlnm.Print_Area" localSheetId="3">'Finanszírozási kiadások 3.'!$A$1:$AH$36</definedName>
    <definedName name="_xlnm.Print_Area" localSheetId="2">'Kiad.-Bev.ei.Sg.+KÖH'!$A$1:$H$30</definedName>
    <definedName name="_xlnm.Print_Area" localSheetId="0">'Kiadások költségvetési 1.'!$A$1:$AH$102</definedName>
    <definedName name="_xlnm.Print_Area" localSheetId="5">'Kiad-Bev.mérlegszerűen 6.'!$A$1:$T$27</definedName>
  </definedNames>
  <calcPr calcId="124519"/>
</workbook>
</file>

<file path=xl/calcChain.xml><?xml version="1.0" encoding="utf-8"?>
<calcChain xmlns="http://schemas.openxmlformats.org/spreadsheetml/2006/main">
  <c r="H21" i="15"/>
  <c r="H22"/>
  <c r="H23"/>
  <c r="H24"/>
  <c r="H25"/>
  <c r="H26"/>
  <c r="H27"/>
  <c r="H28"/>
  <c r="H20"/>
  <c r="G21"/>
  <c r="G22"/>
  <c r="G23"/>
  <c r="G24"/>
  <c r="G25"/>
  <c r="G26"/>
  <c r="G27"/>
  <c r="G28"/>
  <c r="G20"/>
  <c r="H9"/>
  <c r="H10"/>
  <c r="H11"/>
  <c r="H12"/>
  <c r="H13"/>
  <c r="H14"/>
  <c r="H15"/>
  <c r="H16"/>
  <c r="H8"/>
  <c r="G9"/>
  <c r="G10"/>
  <c r="G11"/>
  <c r="G12"/>
  <c r="G13"/>
  <c r="G14"/>
  <c r="G15"/>
  <c r="G16"/>
  <c r="G8"/>
  <c r="H17"/>
  <c r="H18"/>
  <c r="H29"/>
  <c r="AG78" i="3" l="1"/>
  <c r="C17" i="15" l="1"/>
  <c r="E24"/>
  <c r="E29" s="1"/>
  <c r="C24"/>
  <c r="C28"/>
  <c r="G29" l="1"/>
  <c r="G17"/>
  <c r="C29"/>
  <c r="E17"/>
  <c r="AG31" i="3" l="1"/>
  <c r="AG45"/>
  <c r="AG42"/>
  <c r="AG34"/>
  <c r="AG25"/>
  <c r="AG21"/>
  <c r="AG52" i="4"/>
  <c r="P8" i="10" l="1"/>
  <c r="AG51" i="3"/>
  <c r="I17" i="12" l="1"/>
  <c r="I16"/>
  <c r="I11"/>
  <c r="I9"/>
  <c r="I7"/>
  <c r="P25" i="10"/>
  <c r="AG36" i="6"/>
  <c r="AG29"/>
  <c r="AG21"/>
  <c r="AG18"/>
  <c r="AG13"/>
  <c r="AG33" i="5"/>
  <c r="AG26"/>
  <c r="AG17"/>
  <c r="AG10"/>
  <c r="AG73" i="4"/>
  <c r="AG67"/>
  <c r="AG61"/>
  <c r="AG49"/>
  <c r="AG37"/>
  <c r="AG28"/>
  <c r="AG25"/>
  <c r="AG13"/>
  <c r="AG101" i="3"/>
  <c r="P14" i="10" s="1"/>
  <c r="AG91" i="3"/>
  <c r="AG86"/>
  <c r="P12" i="10" s="1"/>
  <c r="P11"/>
  <c r="AG66" i="3"/>
  <c r="AG61"/>
  <c r="P10" i="10" s="1"/>
  <c r="AG26" i="3"/>
  <c r="AG55" i="4" l="1"/>
  <c r="AG27" i="5"/>
  <c r="AG36" s="1"/>
  <c r="P7" i="10"/>
  <c r="AG19" i="4"/>
  <c r="AG30" i="6"/>
  <c r="AG39" s="1"/>
  <c r="I14" i="12"/>
  <c r="I19"/>
  <c r="AG39" i="4"/>
  <c r="AG52" i="3"/>
  <c r="P9" i="10" s="1"/>
  <c r="P22"/>
  <c r="P21"/>
  <c r="P20"/>
  <c r="P17"/>
  <c r="P13"/>
  <c r="P19" l="1"/>
  <c r="P16"/>
  <c r="AG102" i="3"/>
  <c r="P24" i="10"/>
  <c r="P26"/>
  <c r="P27" s="1"/>
  <c r="AG74" i="4"/>
  <c r="P18" i="10"/>
  <c r="P15"/>
  <c r="P23" l="1"/>
</calcChain>
</file>

<file path=xl/sharedStrings.xml><?xml version="1.0" encoding="utf-8"?>
<sst xmlns="http://schemas.openxmlformats.org/spreadsheetml/2006/main" count="818" uniqueCount="641">
  <si>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</si>
  <si>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</si>
  <si>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</si>
  <si>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</si>
  <si>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</si>
  <si>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</si>
  <si>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</si>
  <si>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</si>
  <si>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</si>
  <si>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</si>
  <si>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</si>
  <si>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</si>
  <si>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</si>
  <si>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</si>
  <si>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</si>
  <si>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</si>
  <si>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</si>
  <si>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</si>
  <si>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</si>
  <si>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</si>
  <si>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</si>
  <si>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</si>
  <si>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</si>
  <si>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</si>
  <si>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</si>
  <si>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</si>
  <si>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</si>
  <si>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</si>
  <si>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</si>
  <si>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</si>
  <si>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</si>
  <si>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</si>
  <si>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</si>
  <si>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</si>
  <si>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</si>
  <si>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</si>
  <si>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</si>
  <si>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</si>
  <si>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</si>
  <si>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</si>
  <si>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</si>
  <si>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</si>
  <si>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</si>
  <si>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</si>
  <si>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</si>
  <si>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</si>
  <si>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</si>
  <si>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</si>
  <si>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</si>
  <si>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</si>
  <si>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</si>
  <si>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</si>
  <si>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</si>
  <si>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</si>
  <si>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</si>
  <si>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</si>
  <si>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</si>
  <si>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</si>
  <si>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</si>
  <si>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</si>
  <si>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</si>
  <si>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</si>
  <si>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</si>
  <si>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</si>
  <si>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</si>
  <si>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</si>
  <si>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</si>
  <si>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</si>
  <si>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</si>
  <si>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</si>
  <si>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</si>
  <si>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</si>
  <si>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</si>
  <si>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</si>
  <si>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</si>
  <si>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</si>
  <si>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</si>
  <si>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</si>
  <si>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</si>
  <si>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</si>
  <si>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</si>
  <si>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</si>
  <si>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</si>
  <si>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</si>
  <si>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</si>
  <si>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</si>
  <si>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</si>
  <si>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</si>
  <si>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</si>
  <si>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</si>
  <si>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</si>
  <si>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</si>
  <si>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</si>
  <si>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</si>
  <si>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</si>
  <si>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</si>
  <si>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</si>
  <si>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</si>
  <si>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</si>
  <si>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</si>
  <si>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</si>
  <si>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</si>
  <si>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</si>
  <si>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</si>
  <si>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</si>
  <si>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</si>
  <si>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</si>
  <si>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</si>
  <si>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</si>
  <si>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</si>
  <si>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</si>
  <si>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</si>
  <si>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</si>
  <si>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</si>
  <si>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</si>
  <si>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</si>
  <si>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</si>
  <si>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</si>
  <si>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</si>
  <si>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</si>
  <si>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</si>
  <si>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</si>
  <si>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</si>
  <si>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</si>
  <si>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</si>
  <si>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</si>
  <si>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</si>
  <si>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</si>
  <si>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</si>
  <si>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</si>
  <si>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</si>
  <si>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</si>
  <si>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</si>
  <si>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</si>
  <si>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</si>
  <si>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</si>
  <si>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</si>
  <si>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</si>
  <si>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</si>
  <si>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</si>
  <si>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</si>
  <si>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</si>
  <si>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</si>
  <si>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</si>
  <si>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</si>
  <si>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</si>
  <si>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</si>
  <si>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</si>
  <si>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</si>
  <si>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</si>
  <si>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</si>
  <si>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</si>
  <si>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</si>
  <si>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</si>
  <si>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</si>
  <si>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</si>
  <si>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</si>
  <si>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</si>
  <si>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</si>
  <si>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</si>
  <si>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</si>
  <si>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</si>
  <si>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</si>
  <si>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</si>
  <si>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</si>
  <si>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</si>
  <si>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</si>
  <si>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</si>
  <si>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</si>
  <si>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</si>
  <si>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</si>
  <si>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</si>
  <si>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</si>
  <si>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</si>
  <si>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</si>
  <si>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</si>
  <si>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</si>
  <si>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</si>
  <si>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</si>
  <si>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</si>
  <si>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</si>
  <si>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</si>
  <si>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</si>
  <si>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</si>
  <si>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</si>
  <si>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</si>
  <si>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</si>
  <si>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</si>
  <si>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</si>
  <si>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</si>
  <si>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</si>
  <si>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</si>
  <si>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</si>
  <si>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</si>
  <si>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</si>
  <si>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</si>
  <si>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</si>
  <si>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</si>
  <si>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</si>
  <si>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</si>
  <si>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</si>
  <si>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</si>
  <si>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</si>
  <si>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</si>
  <si>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</si>
  <si>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</si>
  <si>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</si>
  <si>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</si>
  <si>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</si>
  <si>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</si>
  <si>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</si>
  <si>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</si>
  <si>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</si>
  <si>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</si>
  <si>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</si>
  <si>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</si>
  <si>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</si>
  <si>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</si>
  <si>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</si>
  <si>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</si>
  <si>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</si>
  <si>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</si>
  <si>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</si>
  <si>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</si>
  <si>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</si>
  <si>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</si>
  <si>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</si>
  <si>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</si>
  <si>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</si>
  <si>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</si>
  <si>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</si>
  <si>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</si>
  <si>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</si>
  <si>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</si>
  <si>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</si>
  <si>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</si>
  <si>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</si>
  <si>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</si>
  <si>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</si>
  <si>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</si>
  <si>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</si>
  <si>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</si>
  <si>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</si>
  <si>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</si>
  <si>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</si>
  <si>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>4.</t>
  </si>
  <si>
    <t>3.</t>
  </si>
  <si>
    <t>2.</t>
  </si>
  <si>
    <t>1.</t>
  </si>
  <si>
    <t>Rovat
száma</t>
  </si>
  <si>
    <t>Rovat megnevezése</t>
  </si>
  <si>
    <t>Sor-
szám</t>
  </si>
  <si>
    <t>K1-K8. Költségvetési kiadások</t>
  </si>
  <si>
    <t>B1-B7</t>
  </si>
  <si>
    <t>Költségvetési bevételek (=13+19+33+49+55+61+67)</t>
  </si>
  <si>
    <t>68</t>
  </si>
  <si>
    <t>B7</t>
  </si>
  <si>
    <t>67</t>
  </si>
  <si>
    <t>B75</t>
  </si>
  <si>
    <t>Egyéb felhalmozási célú átvett pénzeszközök</t>
  </si>
  <si>
    <t>66</t>
  </si>
  <si>
    <t>B74</t>
  </si>
  <si>
    <t>Felhalmozási célú visszatérítendő támogatások, kölcsönök visszatérülése államháztartáson kívülről</t>
  </si>
  <si>
    <t>65</t>
  </si>
  <si>
    <t>B73</t>
  </si>
  <si>
    <t>Felhalmozási célú visszatérítendő támogatások, kölcsönök visszatérülése kormányoktól és más nemzetközi szervezetektől</t>
  </si>
  <si>
    <t>64</t>
  </si>
  <si>
    <t>B72</t>
  </si>
  <si>
    <t>Felhalmozási célú visszatérítendő támogatások, kölcsönök visszatérülése az Európai Uniótól</t>
  </si>
  <si>
    <t>63</t>
  </si>
  <si>
    <t>B71</t>
  </si>
  <si>
    <t>Felhalmozási célú garancia- és kezességvállalásból származó megtérülések államháztartáson kívülről</t>
  </si>
  <si>
    <t>62</t>
  </si>
  <si>
    <t>B6</t>
  </si>
  <si>
    <t>Működési célú átvett pénzeszközök (=56+…+60)</t>
  </si>
  <si>
    <t>61</t>
  </si>
  <si>
    <t>B65</t>
  </si>
  <si>
    <t>Egyéb működési célú átvett pénzeszközök</t>
  </si>
  <si>
    <t>60</t>
  </si>
  <si>
    <t>B64</t>
  </si>
  <si>
    <t>Működési célú visszatérítendő támogatások, kölcsönök visszatérülése államháztartáson kívülről</t>
  </si>
  <si>
    <t>59</t>
  </si>
  <si>
    <t>B63</t>
  </si>
  <si>
    <t>Működési célú visszatérítendő támogatások, kölcsönök visszatérülése kormányoktól és más nemzetközi szervezetektől</t>
  </si>
  <si>
    <t>58</t>
  </si>
  <si>
    <t>B62</t>
  </si>
  <si>
    <t>Működési célú visszatérítendő támogatások, kölcsönök visszatérülése az Európai Uniótól</t>
  </si>
  <si>
    <t>57</t>
  </si>
  <si>
    <t>B61</t>
  </si>
  <si>
    <t>Működési célú garancia- és kezességvállalásból származó megtérülések államháztartáson kívülről</t>
  </si>
  <si>
    <t>56</t>
  </si>
  <si>
    <t>B5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</si>
  <si>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</si>
  <si>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</si>
  <si>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</si>
  <si>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</si>
  <si>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</si>
  <si>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</si>
  <si>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</si>
  <si>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</si>
  <si>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</si>
  <si>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</si>
  <si>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</si>
  <si>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</si>
  <si>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</si>
  <si>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</si>
  <si>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</si>
  <si>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</si>
  <si>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 (=44+45)</t>
  </si>
  <si>
    <t>B4092</t>
  </si>
  <si>
    <t>Más egyéb pénzügyi műveletek bevételei</t>
  </si>
  <si>
    <t>B4091</t>
  </si>
  <si>
    <t>Részesedésekből származó pénzügyi műveletek bevételei</t>
  </si>
  <si>
    <t>B408</t>
  </si>
  <si>
    <t>Kamatbevételek és más nyereségjellegű bevételek (=41+42)</t>
  </si>
  <si>
    <t>B4082</t>
  </si>
  <si>
    <t>Egyéb kapott (járó) kamatok és kamatjellegű bevételek</t>
  </si>
  <si>
    <t>B4081</t>
  </si>
  <si>
    <t>Befektetett pénzügyi eszközökből származó 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</si>
  <si>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</si>
  <si>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</si>
  <si>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</si>
  <si>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</si>
  <si>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</si>
  <si>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</si>
  <si>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</si>
  <si>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</si>
  <si>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</si>
  <si>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</si>
  <si>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</si>
  <si>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</si>
  <si>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</si>
  <si>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</si>
  <si>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</si>
  <si>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</si>
  <si>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</si>
  <si>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</si>
  <si>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</si>
  <si>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</si>
  <si>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</si>
  <si>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</si>
  <si>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</si>
  <si>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</si>
  <si>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</si>
  <si>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</si>
  <si>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</si>
  <si>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</si>
  <si>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</si>
  <si>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</si>
  <si>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</si>
  <si>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</si>
  <si>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</si>
  <si>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</si>
  <si>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</si>
  <si>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</si>
  <si>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</si>
  <si>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</si>
  <si>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</si>
  <si>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</si>
  <si>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</si>
  <si>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</si>
  <si>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</si>
  <si>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</si>
  <si>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</si>
  <si>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</si>
  <si>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</si>
  <si>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</si>
  <si>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</si>
  <si>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</si>
  <si>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</si>
  <si>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</si>
  <si>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</si>
  <si>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</si>
  <si>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</si>
  <si>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</si>
  <si>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</si>
  <si>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</si>
  <si>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</si>
  <si>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</si>
  <si>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</si>
  <si>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</si>
  <si>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</si>
  <si>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</si>
  <si>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</si>
  <si>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</si>
  <si>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</si>
  <si>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</si>
  <si>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</si>
  <si>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</si>
  <si>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</si>
  <si>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</si>
  <si>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</si>
  <si>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</si>
  <si>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</si>
  <si>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</si>
  <si>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</si>
  <si>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</si>
  <si>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</si>
  <si>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</si>
  <si>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B1-B7. Költségvetési bevételek</t>
  </si>
  <si>
    <t>K9</t>
  </si>
  <si>
    <t>Finanszírozási kiadások (=21+27+28+29)</t>
  </si>
  <si>
    <t>K94</t>
  </si>
  <si>
    <t>Váltókiadások</t>
  </si>
  <si>
    <t>K93</t>
  </si>
  <si>
    <t>Adóssághoz nem kapcsolódó származékos ügyletek kiadásai</t>
  </si>
  <si>
    <t>K92</t>
  </si>
  <si>
    <t>Külföldi finanszírozás kiadásai (=22+…+26)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</si>
  <si>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</si>
  <si>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</si>
  <si>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</si>
  <si>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</si>
  <si>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</si>
  <si>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</si>
  <si>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</si>
  <si>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</si>
  <si>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</si>
  <si>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</si>
  <si>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</si>
  <si>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Belföldi finanszírozás kiadásai (=04+11+…+17+20)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</si>
  <si>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</si>
  <si>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</si>
  <si>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</si>
  <si>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</si>
  <si>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</si>
  <si>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</si>
  <si>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</si>
  <si>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</si>
  <si>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</si>
  <si>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</si>
  <si>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</si>
  <si>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</si>
  <si>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</si>
  <si>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</si>
  <si>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</si>
  <si>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</si>
  <si>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</si>
  <si>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</si>
  <si>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</si>
  <si>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Belföldi értékpapírok kiadásai (=05+…+10)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</si>
  <si>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</si>
  <si>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</si>
  <si>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</si>
  <si>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</si>
  <si>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</si>
  <si>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</si>
  <si>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</si>
  <si>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</si>
  <si>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</si>
  <si>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</si>
  <si>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</si>
  <si>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</si>
  <si>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</si>
  <si>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>Hitel-, kölcsöntörlesztés államháztartáson kívülre (=01+02+03)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</si>
  <si>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</si>
  <si>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</si>
  <si>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</si>
  <si>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</si>
  <si>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</si>
  <si>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</si>
  <si>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K9. Finanszírozási kiadások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</si>
  <si>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</si>
  <si>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</si>
  <si>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</si>
  <si>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</si>
  <si>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</si>
  <si>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</si>
  <si>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</si>
  <si>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</si>
  <si>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</si>
  <si>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</si>
  <si>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</si>
  <si>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</si>
  <si>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</si>
  <si>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</si>
  <si>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</si>
  <si>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</si>
  <si>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</si>
  <si>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</si>
  <si>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</si>
  <si>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</si>
  <si>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</si>
  <si>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</si>
  <si>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</si>
  <si>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</si>
  <si>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</si>
  <si>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</si>
  <si>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</si>
  <si>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</si>
  <si>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</si>
  <si>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</si>
  <si>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</si>
  <si>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</si>
  <si>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</si>
  <si>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</si>
  <si>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</si>
  <si>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</si>
  <si>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</si>
  <si>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</si>
  <si>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</si>
  <si>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</si>
  <si>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</si>
  <si>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</si>
  <si>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</si>
  <si>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</si>
  <si>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</si>
  <si>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</si>
  <si>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</si>
  <si>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</si>
  <si>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</si>
  <si>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</si>
  <si>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</si>
  <si>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</si>
  <si>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</si>
  <si>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</si>
  <si>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</si>
  <si>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</si>
  <si>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</si>
  <si>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</si>
  <si>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</si>
  <si>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</si>
  <si>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12.</t>
  </si>
  <si>
    <t>11.</t>
  </si>
  <si>
    <t>10.</t>
  </si>
  <si>
    <t>9.</t>
  </si>
  <si>
    <t>8.</t>
  </si>
  <si>
    <t>7.</t>
  </si>
  <si>
    <t>6.</t>
  </si>
  <si>
    <t>5.</t>
  </si>
  <si>
    <t>Működési bevételek (=34+…+40+43+46+...+48)</t>
  </si>
  <si>
    <t>Felhalmozási bevételek (=50+…+54)</t>
  </si>
  <si>
    <t>Felhalmozási célú átvett pénzeszközök (=62+…+66)</t>
  </si>
  <si>
    <t>3. melléklet a………/………….. önkormányzati rendelethez</t>
  </si>
  <si>
    <t>B8 Finanszírozási bevételek</t>
  </si>
  <si>
    <t>A</t>
  </si>
  <si>
    <t>B</t>
  </si>
  <si>
    <t>C</t>
  </si>
  <si>
    <t>D</t>
  </si>
  <si>
    <t xml:space="preserve">1. </t>
  </si>
  <si>
    <t>Kiemelt kiadási és bevételi előirányzatok</t>
  </si>
  <si>
    <t xml:space="preserve"> Sorszám</t>
  </si>
  <si>
    <t>Személyi juttatások (K1)</t>
  </si>
  <si>
    <t>Munkaadókat terhelő járulékok és szociális hozzájárulási adó (K2)</t>
  </si>
  <si>
    <t>Dologi kiadások (K3)</t>
  </si>
  <si>
    <t>Ellátottak pénzbeli juttatásai (K4)</t>
  </si>
  <si>
    <t>Egyéb működési célú  kiadások (K5)</t>
  </si>
  <si>
    <t>Beruházások (K6)</t>
  </si>
  <si>
    <t>Felújítások (K7)</t>
  </si>
  <si>
    <t>Egyéb felhalmozási célú kiadások (K8)</t>
  </si>
  <si>
    <t>KÖLTSÉGVETÉSI KIADÁSOK ÖSSZESEN: (1+...+ 08)</t>
  </si>
  <si>
    <t>Működési célú támogatások államháztartáson belülről (B1)</t>
  </si>
  <si>
    <t>Felhalmozási célú támogatások államháztartáson belülről (B2)</t>
  </si>
  <si>
    <t>13.</t>
  </si>
  <si>
    <t>Közhatalmi bevételek (B3)</t>
  </si>
  <si>
    <t>14.</t>
  </si>
  <si>
    <t>Működési bevételek (B4)</t>
  </si>
  <si>
    <t>15.</t>
  </si>
  <si>
    <t>Felhalmozási bevételek (B5)</t>
  </si>
  <si>
    <t>16.</t>
  </si>
  <si>
    <t>Működési célú átvett pénzeszközök (B6)</t>
  </si>
  <si>
    <t>17.</t>
  </si>
  <si>
    <t>Felhalmozási célú átvett pénzeszközök (B7)</t>
  </si>
  <si>
    <t>18.</t>
  </si>
  <si>
    <t>KÖLTSÉGVETÉSI BEVÉTELEK ÖSSZESEN  (10+…+ 16)</t>
  </si>
  <si>
    <t>19.</t>
  </si>
  <si>
    <t>Finanszírozási kiadások (K9)</t>
  </si>
  <si>
    <t>20.</t>
  </si>
  <si>
    <t xml:space="preserve">Központi, irányító szervi támogatás (B816) </t>
  </si>
  <si>
    <t>21.</t>
  </si>
  <si>
    <t>Egyéb finanszírozási bevételek (B8 a B816 kivételével)</t>
  </si>
  <si>
    <t>FINANSZÍROZÁSI BEVÉTELEK (19+20)=(B8)</t>
  </si>
  <si>
    <t>E</t>
  </si>
  <si>
    <t>forint</t>
  </si>
  <si>
    <t>K1-K8 Költségvetési kiadások szerinti sorszáma</t>
  </si>
  <si>
    <t>Kiemelt előirányzat megnevezése</t>
  </si>
  <si>
    <t>Immateriális javak beszerzése, létesítése K61</t>
  </si>
  <si>
    <t>Informatikai eszközök beszerzése, létesítése K63</t>
  </si>
  <si>
    <t>Egyéb tárgyi eszközök beszerzése, létesítése K64</t>
  </si>
  <si>
    <t>Részesedések beszerzése K65</t>
  </si>
  <si>
    <t>Meglévő részesedések növeléséhez kapcsolódó kiadások K66</t>
  </si>
  <si>
    <t>Beruházási célú előzetesen felszámított általános forgalmi adó K67</t>
  </si>
  <si>
    <t>Ingatlanok felújítása K71</t>
  </si>
  <si>
    <t>Informatikai eszközök felújítása K72</t>
  </si>
  <si>
    <t>Egyéb tárgyi eszközök felújítása K73</t>
  </si>
  <si>
    <t>Felújítási célú előzetesen felszámított általános forgalmi adó K74</t>
  </si>
  <si>
    <t>Felújítások (=9+…12) K71-K74</t>
  </si>
  <si>
    <t>Beruházások (=1+….7) K61-K67</t>
  </si>
  <si>
    <t>Eredeti előirányzat</t>
  </si>
  <si>
    <t xml:space="preserve">Eredeti előirányzat </t>
  </si>
  <si>
    <t xml:space="preserve">Eredeti előírányzat </t>
  </si>
  <si>
    <t>Összesen</t>
  </si>
  <si>
    <t>Ságvár Község Önkormányzatának 2017. évi kiadási előirányzatai</t>
  </si>
  <si>
    <t>Ságvár Község Önkormányzatának 2017. évi bevételi előirányzatai</t>
  </si>
  <si>
    <t>Ságvár Község Önkormányzatának 2017. évi finanszírozási kiadásai</t>
  </si>
  <si>
    <t>Ságvár Község Önkormányzatának 2016. évi finanszírozási kiadásai</t>
  </si>
  <si>
    <t>Ságvár Község Önkormányzatának 2017. évi finanszírozási bevételei</t>
  </si>
  <si>
    <t>Ságvár Község Önkormányzatának 2017. évi bevételei és kiadásai mérlegszerűen</t>
  </si>
  <si>
    <t>Ságvár Község Önkormányzatának 2017. évi felújítási és felhalmozási kiadásai</t>
  </si>
  <si>
    <t>Előirányzat-csoport</t>
  </si>
  <si>
    <t>Kiemelt előirányzat</t>
  </si>
  <si>
    <t>Összesen:</t>
  </si>
  <si>
    <t>Működési kiadások</t>
  </si>
  <si>
    <t>Felhalmozási kiadások</t>
  </si>
  <si>
    <t>Működési bevételek</t>
  </si>
  <si>
    <t>Felhalmozási bevételek</t>
  </si>
  <si>
    <t>Finanszírozási bevételek</t>
  </si>
  <si>
    <t>K1 Személyi juttatások</t>
  </si>
  <si>
    <t>K2 Munkaadókat terhelő járulékok</t>
  </si>
  <si>
    <t>K3 Dologi kiadások</t>
  </si>
  <si>
    <t>K4 Ellátottak pénzbeli juttatásai</t>
  </si>
  <si>
    <t>K5 Egyéb működési célú kiadások</t>
  </si>
  <si>
    <t>K6 Beruházások</t>
  </si>
  <si>
    <t>K7 Felújítások</t>
  </si>
  <si>
    <t>K914 Államháztartáson belüli megelőlegezés visszafizetése</t>
  </si>
  <si>
    <t>K915 Központi irányító szervi támogatás</t>
  </si>
  <si>
    <t>B811 Hitelfelvétel</t>
  </si>
  <si>
    <t>B813 Maradvány igénybevétel</t>
  </si>
  <si>
    <t>B816 Központi irányító szervi támogatás</t>
  </si>
  <si>
    <t>B1 Működési célú támogatások</t>
  </si>
  <si>
    <t>B2 Felhalmozási célú támogatások</t>
  </si>
  <si>
    <t>B3 Közhatalmi bevételek</t>
  </si>
  <si>
    <t>B4 Működési bevételek</t>
  </si>
  <si>
    <t>B6 Működési célú átvett pénzeszköz</t>
  </si>
  <si>
    <t>B1-B7 Költségvetési bevételek összesen</t>
  </si>
  <si>
    <t>Ságvár Község Önkormányzata valamint a Ságvári Közös Önkormányzati Hivatal összesített 2017. évi kiadási és bevételi előirányzatai</t>
  </si>
  <si>
    <t xml:space="preserve">Ingatlanok beszerzése, létesítése K62 </t>
  </si>
  <si>
    <t>1. melléklet az 2/2017. (II. 28.) önkormányzati rendelethez</t>
  </si>
  <si>
    <t>2. melléklet a 2/2017. (II. 28.) önkormányzati rendelethez</t>
  </si>
  <si>
    <t>2/a. melléklet a 2/2017. (II. 28.) önkormányzati rendelethez</t>
  </si>
  <si>
    <t>3. melléklet a 2/2017. (II. 28.) önkormányzati rendelethez</t>
  </si>
  <si>
    <t>4. melléklet a 2/2017. (II. 28.) önkormányzati rendelethez</t>
  </si>
  <si>
    <t>6. melléklet a 2/2017. (II. 28.) önkormányzati rendelethez</t>
  </si>
  <si>
    <t>8. melléklet a 2/2017. (II. 28.) önkormányzati rendelethez</t>
  </si>
  <si>
    <t>Módosított előirányzat</t>
  </si>
  <si>
    <t>Ságvár Község Önkormányzata                  eredeti</t>
  </si>
  <si>
    <t>Ságvár Község Önkormányzata                         módosított</t>
  </si>
  <si>
    <t>Ságvári Közös Önkormányzati Hivatal                 eredeti</t>
  </si>
  <si>
    <t>Ságvári Közös Önkormányzati Hivatal módosított</t>
  </si>
  <si>
    <t>Ságvári Közös Önkormányzati Hivatal                                           módosított</t>
  </si>
  <si>
    <t>Ságvári Közös Önkormányzati Hivatal                                      eredeti</t>
  </si>
  <si>
    <t>Ságvár Község Önkormányzata                                           eredeti</t>
  </si>
</sst>
</file>

<file path=xl/styles.xml><?xml version="1.0" encoding="utf-8"?>
<styleSheet xmlns="http://schemas.openxmlformats.org/spreadsheetml/2006/main">
  <numFmts count="3">
    <numFmt numFmtId="164" formatCode="00"/>
    <numFmt numFmtId="165" formatCode="\ ##########"/>
    <numFmt numFmtId="166" formatCode="0__"/>
  </numFmts>
  <fonts count="19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3" fillId="0" borderId="0"/>
  </cellStyleXfs>
  <cellXfs count="234">
    <xf numFmtId="0" fontId="0" fillId="0" borderId="0" xfId="0"/>
    <xf numFmtId="0" fontId="2" fillId="0" borderId="0" xfId="1" applyFont="1" applyFill="1"/>
    <xf numFmtId="164" fontId="2" fillId="0" borderId="0" xfId="1" applyNumberFormat="1" applyFont="1" applyFill="1"/>
    <xf numFmtId="0" fontId="2" fillId="0" borderId="0" xfId="1" applyFont="1" applyFill="1" applyAlignment="1">
      <alignment vertical="center"/>
    </xf>
    <xf numFmtId="0" fontId="4" fillId="0" borderId="0" xfId="1" applyFont="1" applyFill="1"/>
    <xf numFmtId="0" fontId="2" fillId="0" borderId="0" xfId="1" applyFont="1" applyFill="1" applyBorder="1"/>
    <xf numFmtId="0" fontId="2" fillId="0" borderId="0" xfId="1" applyFont="1" applyFill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right" vertical="center"/>
    </xf>
    <xf numFmtId="3" fontId="4" fillId="0" borderId="8" xfId="1" applyNumberFormat="1" applyFont="1" applyFill="1" applyBorder="1" applyAlignment="1">
      <alignment horizontal="right" vertical="center"/>
    </xf>
    <xf numFmtId="0" fontId="13" fillId="0" borderId="8" xfId="0" applyFont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3" fontId="3" fillId="0" borderId="1" xfId="3" applyNumberFormat="1" applyFont="1" applyFill="1" applyBorder="1" applyAlignment="1">
      <alignment horizontal="right" vertical="center" wrapText="1"/>
    </xf>
    <xf numFmtId="0" fontId="2" fillId="0" borderId="1" xfId="1" quotePrefix="1" applyFont="1" applyFill="1" applyBorder="1" applyAlignment="1">
      <alignment horizontal="right" vertical="center"/>
    </xf>
    <xf numFmtId="3" fontId="7" fillId="0" borderId="1" xfId="3" applyNumberFormat="1" applyFont="1" applyFill="1" applyBorder="1" applyAlignment="1">
      <alignment horizontal="right" vertical="center" wrapText="1"/>
    </xf>
    <xf numFmtId="3" fontId="7" fillId="0" borderId="8" xfId="3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/>
    </xf>
    <xf numFmtId="0" fontId="0" fillId="0" borderId="0" xfId="0"/>
    <xf numFmtId="0" fontId="18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3" fontId="18" fillId="0" borderId="1" xfId="0" applyNumberFormat="1" applyFont="1" applyFill="1" applyBorder="1" applyAlignment="1">
      <alignment horizontal="right" vertical="center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/>
    </xf>
    <xf numFmtId="0" fontId="13" fillId="0" borderId="1" xfId="0" applyFont="1" applyFill="1" applyBorder="1"/>
    <xf numFmtId="3" fontId="18" fillId="0" borderId="1" xfId="0" applyNumberFormat="1" applyFont="1" applyFill="1" applyBorder="1" applyAlignment="1">
      <alignment horizontal="right"/>
    </xf>
    <xf numFmtId="0" fontId="13" fillId="0" borderId="6" xfId="0" applyFont="1" applyFill="1" applyBorder="1"/>
    <xf numFmtId="3" fontId="17" fillId="0" borderId="6" xfId="0" applyNumberFormat="1" applyFont="1" applyBorder="1"/>
    <xf numFmtId="0" fontId="2" fillId="0" borderId="0" xfId="0" applyFont="1" applyFill="1" applyBorder="1" applyAlignment="1"/>
    <xf numFmtId="164" fontId="11" fillId="0" borderId="0" xfId="0" applyNumberFormat="1" applyFont="1" applyFill="1" applyBorder="1" applyAlignment="1">
      <alignment vertical="center"/>
    </xf>
    <xf numFmtId="0" fontId="13" fillId="0" borderId="6" xfId="0" applyFont="1" applyFill="1" applyBorder="1" applyAlignment="1">
      <alignment horizontal="left" vertical="center" wrapText="1"/>
    </xf>
    <xf numFmtId="3" fontId="18" fillId="0" borderId="1" xfId="0" applyNumberFormat="1" applyFont="1" applyFill="1" applyBorder="1" applyAlignment="1">
      <alignment horizontal="right" vertical="center" wrapText="1"/>
    </xf>
    <xf numFmtId="3" fontId="18" fillId="0" borderId="10" xfId="0" applyNumberFormat="1" applyFont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3" fontId="18" fillId="0" borderId="1" xfId="0" applyNumberFormat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2" fillId="0" borderId="8" xfId="1" applyNumberFormat="1" applyFont="1" applyFill="1" applyBorder="1" applyAlignment="1">
      <alignment horizontal="right" vertical="center"/>
    </xf>
    <xf numFmtId="3" fontId="3" fillId="0" borderId="8" xfId="3" applyNumberFormat="1" applyFont="1" applyFill="1" applyBorder="1" applyAlignment="1">
      <alignment horizontal="right" vertical="center" wrapText="1"/>
    </xf>
    <xf numFmtId="3" fontId="3" fillId="0" borderId="8" xfId="1" applyNumberFormat="1" applyFont="1" applyFill="1" applyBorder="1" applyAlignment="1">
      <alignment horizontal="right" vertical="center"/>
    </xf>
    <xf numFmtId="0" fontId="2" fillId="0" borderId="1" xfId="1" applyFont="1" applyFill="1" applyBorder="1"/>
    <xf numFmtId="0" fontId="4" fillId="0" borderId="1" xfId="1" applyFont="1" applyFill="1" applyBorder="1"/>
    <xf numFmtId="0" fontId="2" fillId="0" borderId="5" xfId="1" applyFont="1" applyFill="1" applyBorder="1"/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3" fontId="2" fillId="0" borderId="1" xfId="1" applyNumberFormat="1" applyFont="1" applyFill="1" applyBorder="1"/>
    <xf numFmtId="3" fontId="4" fillId="0" borderId="1" xfId="1" applyNumberFormat="1" applyFont="1" applyFill="1" applyBorder="1"/>
    <xf numFmtId="0" fontId="2" fillId="0" borderId="0" xfId="0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horizontal="right"/>
    </xf>
    <xf numFmtId="3" fontId="18" fillId="0" borderId="10" xfId="0" applyNumberFormat="1" applyFont="1" applyFill="1" applyBorder="1" applyAlignment="1">
      <alignment vertical="center" wrapText="1"/>
    </xf>
    <xf numFmtId="0" fontId="17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3" fontId="18" fillId="0" borderId="8" xfId="0" applyNumberFormat="1" applyFont="1" applyBorder="1" applyAlignment="1">
      <alignment horizontal="right" vertical="center"/>
    </xf>
    <xf numFmtId="3" fontId="17" fillId="0" borderId="8" xfId="0" applyNumberFormat="1" applyFont="1" applyBorder="1" applyAlignment="1">
      <alignment horizontal="right" vertical="center"/>
    </xf>
    <xf numFmtId="49" fontId="14" fillId="0" borderId="8" xfId="0" applyNumberFormat="1" applyFont="1" applyBorder="1" applyAlignment="1">
      <alignment horizontal="center" vertical="center" wrapText="1"/>
    </xf>
    <xf numFmtId="3" fontId="0" fillId="0" borderId="1" xfId="0" applyNumberFormat="1" applyBorder="1"/>
    <xf numFmtId="0" fontId="13" fillId="0" borderId="1" xfId="0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vertical="center" wrapText="1"/>
    </xf>
    <xf numFmtId="3" fontId="17" fillId="0" borderId="1" xfId="0" applyNumberFormat="1" applyFont="1" applyBorder="1" applyAlignment="1">
      <alignment horizontal="right" vertical="center"/>
    </xf>
    <xf numFmtId="0" fontId="0" fillId="0" borderId="2" xfId="0" applyBorder="1"/>
    <xf numFmtId="3" fontId="13" fillId="0" borderId="12" xfId="0" applyNumberFormat="1" applyFont="1" applyBorder="1" applyAlignment="1">
      <alignment horizontal="right" vertical="center"/>
    </xf>
    <xf numFmtId="3" fontId="14" fillId="0" borderId="4" xfId="0" applyNumberFormat="1" applyFont="1" applyBorder="1" applyAlignment="1">
      <alignment horizontal="right" vertical="center"/>
    </xf>
    <xf numFmtId="3" fontId="13" fillId="0" borderId="11" xfId="0" applyNumberFormat="1" applyFont="1" applyFill="1" applyBorder="1" applyAlignment="1">
      <alignment horizontal="right" vertical="center"/>
    </xf>
    <xf numFmtId="3" fontId="13" fillId="0" borderId="14" xfId="0" applyNumberFormat="1" applyFont="1" applyFill="1" applyBorder="1" applyAlignment="1">
      <alignment horizontal="right" vertical="center"/>
    </xf>
    <xf numFmtId="3" fontId="13" fillId="0" borderId="12" xfId="0" applyNumberFormat="1" applyFont="1" applyBorder="1" applyAlignment="1">
      <alignment horizontal="right" vertical="center" wrapText="1"/>
    </xf>
    <xf numFmtId="3" fontId="14" fillId="0" borderId="11" xfId="0" applyNumberFormat="1" applyFont="1" applyBorder="1" applyAlignment="1">
      <alignment horizontal="right" vertical="center" wrapText="1"/>
    </xf>
    <xf numFmtId="3" fontId="13" fillId="0" borderId="14" xfId="0" applyNumberFormat="1" applyFont="1" applyBorder="1" applyAlignment="1">
      <alignment horizontal="right" vertical="center"/>
    </xf>
    <xf numFmtId="3" fontId="13" fillId="0" borderId="10" xfId="0" applyNumberFormat="1" applyFont="1" applyFill="1" applyBorder="1" applyAlignment="1">
      <alignment horizontal="right" vertical="center"/>
    </xf>
    <xf numFmtId="3" fontId="14" fillId="0" borderId="4" xfId="0" applyNumberFormat="1" applyFont="1" applyFill="1" applyBorder="1" applyAlignment="1">
      <alignment horizontal="right" vertical="center"/>
    </xf>
    <xf numFmtId="164" fontId="2" fillId="0" borderId="1" xfId="1" quotePrefix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vertical="center" wrapText="1"/>
    </xf>
    <xf numFmtId="164" fontId="4" fillId="0" borderId="1" xfId="1" quotePrefix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166" fontId="2" fillId="0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vertical="center"/>
    </xf>
    <xf numFmtId="0" fontId="3" fillId="0" borderId="5" xfId="1" applyFont="1" applyBorder="1" applyAlignment="1"/>
    <xf numFmtId="164" fontId="4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center" vertical="center"/>
    </xf>
    <xf numFmtId="0" fontId="4" fillId="0" borderId="8" xfId="1" quotePrefix="1" applyFont="1" applyFill="1" applyBorder="1" applyAlignment="1">
      <alignment horizontal="center" vertical="center"/>
    </xf>
    <xf numFmtId="0" fontId="4" fillId="0" borderId="6" xfId="1" quotePrefix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left" vertical="center" wrapText="1"/>
    </xf>
    <xf numFmtId="0" fontId="2" fillId="0" borderId="8" xfId="1" quotePrefix="1" applyFont="1" applyFill="1" applyBorder="1" applyAlignment="1">
      <alignment horizontal="center" vertical="center"/>
    </xf>
    <xf numFmtId="0" fontId="2" fillId="0" borderId="6" xfId="1" quotePrefix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9" fillId="0" borderId="8" xfId="1" applyFont="1" applyFill="1" applyBorder="1" applyAlignment="1">
      <alignment horizontal="left" vertical="center" wrapText="1"/>
    </xf>
    <xf numFmtId="0" fontId="9" fillId="0" borderId="7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0" fillId="0" borderId="6" xfId="0" applyBorder="1"/>
    <xf numFmtId="1" fontId="2" fillId="0" borderId="8" xfId="1" applyNumberFormat="1" applyFont="1" applyFill="1" applyBorder="1" applyAlignment="1">
      <alignment horizontal="center" vertical="center"/>
    </xf>
    <xf numFmtId="1" fontId="2" fillId="0" borderId="6" xfId="1" applyNumberFormat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0" fillId="0" borderId="7" xfId="0" applyBorder="1"/>
    <xf numFmtId="0" fontId="2" fillId="0" borderId="8" xfId="1" applyFont="1" applyFill="1" applyBorder="1" applyAlignment="1">
      <alignment vertical="center" wrapText="1"/>
    </xf>
    <xf numFmtId="0" fontId="2" fillId="0" borderId="7" xfId="1" applyFont="1" applyFill="1" applyBorder="1" applyAlignment="1">
      <alignment vertical="center" wrapText="1"/>
    </xf>
    <xf numFmtId="0" fontId="2" fillId="0" borderId="6" xfId="1" applyFont="1" applyFill="1" applyBorder="1" applyAlignment="1">
      <alignment vertical="center" wrapText="1"/>
    </xf>
    <xf numFmtId="164" fontId="5" fillId="0" borderId="5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right"/>
    </xf>
    <xf numFmtId="0" fontId="13" fillId="0" borderId="1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" fillId="0" borderId="1" xfId="1" quotePrefix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12" fillId="0" borderId="0" xfId="0" applyFont="1" applyBorder="1" applyAlignment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distributed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0" xfId="0" applyFont="1" applyBorder="1" applyAlignment="1">
      <alignment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3" fontId="13" fillId="0" borderId="12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center" wrapText="1"/>
    </xf>
    <xf numFmtId="0" fontId="1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49" fontId="14" fillId="0" borderId="9" xfId="0" applyNumberFormat="1" applyFont="1" applyBorder="1" applyAlignment="1">
      <alignment horizontal="center" vertical="center" wrapText="1"/>
    </xf>
    <xf numFmtId="3" fontId="13" fillId="0" borderId="14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3" fontId="13" fillId="0" borderId="11" xfId="0" applyNumberFormat="1" applyFont="1" applyFill="1" applyBorder="1" applyAlignment="1">
      <alignment horizontal="right" vertical="center"/>
    </xf>
    <xf numFmtId="0" fontId="1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3" fontId="14" fillId="0" borderId="13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3" fontId="13" fillId="0" borderId="14" xfId="0" applyNumberFormat="1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49" fontId="14" fillId="0" borderId="10" xfId="0" applyNumberFormat="1" applyFont="1" applyFill="1" applyBorder="1" applyAlignment="1">
      <alignment horizontal="center" vertical="center" wrapText="1"/>
    </xf>
    <xf numFmtId="3" fontId="13" fillId="0" borderId="12" xfId="0" applyNumberFormat="1" applyFont="1" applyFill="1" applyBorder="1" applyAlignment="1">
      <alignment horizontal="right" vertical="center"/>
    </xf>
    <xf numFmtId="0" fontId="14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3" fontId="14" fillId="0" borderId="13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166" fontId="2" fillId="0" borderId="8" xfId="0" applyNumberFormat="1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6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7" fillId="0" borderId="8" xfId="0" applyFont="1" applyFill="1" applyBorder="1" applyAlignment="1">
      <alignment horizontal="left" vertical="center" wrapText="1"/>
    </xf>
    <xf numFmtId="166" fontId="2" fillId="0" borderId="7" xfId="0" applyNumberFormat="1" applyFont="1" applyFill="1" applyBorder="1" applyAlignment="1">
      <alignment horizontal="left" vertical="center" wrapText="1"/>
    </xf>
    <xf numFmtId="166" fontId="2" fillId="0" borderId="6" xfId="0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</cellXfs>
  <cellStyles count="6">
    <cellStyle name="Normál" xfId="0" builtinId="0"/>
    <cellStyle name="Normál 2" xfId="1"/>
    <cellStyle name="Normál 3" xfId="2"/>
    <cellStyle name="Normál 3 2" xfId="5"/>
    <cellStyle name="Normál_12dmelléklet" xfId="3"/>
    <cellStyle name="Normal_KTRSZJ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Content.Outlook/8KKW063U/2016.%20&#233;vi%20k&#246;lts&#233;gvet&#233;sek/S&#225;gv&#225;r/S&#225;gv&#225;r_2_2016_K&#246;ltvet2016_mell&#233;klet%20(12.07.)test&#252;letire%20(J&#211;)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ímrend 1. mell."/>
      <sheetName val="Bevétel 2. mell."/>
      <sheetName val="Kiadások 3. mell"/>
      <sheetName val="Felújítás (célonként) 4. mell."/>
      <sheetName val="Felhalm.kiad. 5. mell."/>
      <sheetName val="Több éves kihat. 6. mell."/>
      <sheetName val="Előir.felh.ütemterv.7. mell."/>
      <sheetName val="Mérleg 8. mell."/>
    </sheetNames>
    <sheetDataSet>
      <sheetData sheetId="0"/>
      <sheetData sheetId="1"/>
      <sheetData sheetId="2">
        <row r="11">
          <cell r="B11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10"/>
  <sheetViews>
    <sheetView zoomScaleSheetLayoutView="100" workbookViewId="0">
      <selection activeCell="AH77" sqref="AH77"/>
    </sheetView>
  </sheetViews>
  <sheetFormatPr defaultRowHeight="12.75"/>
  <cols>
    <col min="1" max="2" width="2.7109375" style="2" customWidth="1"/>
    <col min="3" max="32" width="2.7109375" style="1" customWidth="1"/>
    <col min="33" max="33" width="12.7109375" style="1" customWidth="1"/>
    <col min="34" max="34" width="13.42578125" style="1" customWidth="1"/>
    <col min="35" max="16384" width="9.140625" style="1"/>
  </cols>
  <sheetData>
    <row r="1" spans="1:34" ht="39" customHeight="1">
      <c r="A1" s="117" t="s">
        <v>626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</row>
    <row r="2" spans="1:34" ht="25.5" customHeight="1">
      <c r="A2" s="118" t="s">
        <v>252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</row>
    <row r="3" spans="1:34" ht="19.5" customHeight="1">
      <c r="A3" s="118" t="s">
        <v>591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</row>
    <row r="4" spans="1:34" ht="19.5" customHeight="1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56"/>
    </row>
    <row r="5" spans="1:34" ht="15.95" customHeight="1">
      <c r="A5" s="115" t="s">
        <v>572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</row>
    <row r="6" spans="1:34" ht="35.1" customHeight="1">
      <c r="A6" s="110" t="s">
        <v>251</v>
      </c>
      <c r="B6" s="111"/>
      <c r="C6" s="112" t="s">
        <v>250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4" t="s">
        <v>249</v>
      </c>
      <c r="AD6" s="113"/>
      <c r="AE6" s="113"/>
      <c r="AF6" s="113"/>
      <c r="AG6" s="22" t="s">
        <v>587</v>
      </c>
      <c r="AH6" s="48" t="s">
        <v>633</v>
      </c>
    </row>
    <row r="7" spans="1:34">
      <c r="A7" s="106" t="s">
        <v>248</v>
      </c>
      <c r="B7" s="106"/>
      <c r="C7" s="107" t="s">
        <v>247</v>
      </c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 t="s">
        <v>246</v>
      </c>
      <c r="AD7" s="107"/>
      <c r="AE7" s="107"/>
      <c r="AF7" s="107"/>
      <c r="AG7" s="21" t="s">
        <v>245</v>
      </c>
      <c r="AH7" s="47" t="s">
        <v>528</v>
      </c>
    </row>
    <row r="8" spans="1:34" ht="12.95" customHeight="1">
      <c r="A8" s="88" t="s">
        <v>244</v>
      </c>
      <c r="B8" s="88"/>
      <c r="C8" s="105" t="s">
        <v>243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8" t="s">
        <v>242</v>
      </c>
      <c r="AD8" s="108"/>
      <c r="AE8" s="108"/>
      <c r="AF8" s="108"/>
      <c r="AG8" s="51">
        <v>27871798</v>
      </c>
      <c r="AH8" s="59">
        <v>34985798</v>
      </c>
    </row>
    <row r="9" spans="1:34" ht="12.95" customHeight="1">
      <c r="A9" s="88" t="s">
        <v>241</v>
      </c>
      <c r="B9" s="88"/>
      <c r="C9" s="105" t="s">
        <v>240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90" t="s">
        <v>239</v>
      </c>
      <c r="AD9" s="90"/>
      <c r="AE9" s="90"/>
      <c r="AF9" s="90"/>
      <c r="AG9" s="51">
        <v>0</v>
      </c>
      <c r="AH9" s="59">
        <v>3553400</v>
      </c>
    </row>
    <row r="10" spans="1:34" ht="12.95" customHeight="1">
      <c r="A10" s="88" t="s">
        <v>238</v>
      </c>
      <c r="B10" s="88"/>
      <c r="C10" s="105" t="s">
        <v>237</v>
      </c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90" t="s">
        <v>236</v>
      </c>
      <c r="AD10" s="90"/>
      <c r="AE10" s="90"/>
      <c r="AF10" s="90"/>
      <c r="AG10" s="51">
        <v>0</v>
      </c>
      <c r="AH10" s="54">
        <v>0</v>
      </c>
    </row>
    <row r="11" spans="1:34" ht="12.95" customHeight="1">
      <c r="A11" s="88" t="s">
        <v>235</v>
      </c>
      <c r="B11" s="88"/>
      <c r="C11" s="104" t="s">
        <v>234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90" t="s">
        <v>233</v>
      </c>
      <c r="AD11" s="90"/>
      <c r="AE11" s="90"/>
      <c r="AF11" s="90"/>
      <c r="AG11" s="51">
        <v>0</v>
      </c>
      <c r="AH11" s="54">
        <v>0</v>
      </c>
    </row>
    <row r="12" spans="1:34" ht="12.95" customHeight="1">
      <c r="A12" s="88" t="s">
        <v>232</v>
      </c>
      <c r="B12" s="88"/>
      <c r="C12" s="104" t="s">
        <v>231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90" t="s">
        <v>230</v>
      </c>
      <c r="AD12" s="90"/>
      <c r="AE12" s="90"/>
      <c r="AF12" s="90"/>
      <c r="AG12" s="51">
        <v>0</v>
      </c>
      <c r="AH12" s="54">
        <v>0</v>
      </c>
    </row>
    <row r="13" spans="1:34" ht="12.95" customHeight="1">
      <c r="A13" s="88" t="s">
        <v>229</v>
      </c>
      <c r="B13" s="88"/>
      <c r="C13" s="104" t="s">
        <v>228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90" t="s">
        <v>227</v>
      </c>
      <c r="AD13" s="90"/>
      <c r="AE13" s="90"/>
      <c r="AF13" s="90"/>
      <c r="AG13" s="51">
        <v>0</v>
      </c>
      <c r="AH13" s="54">
        <v>0</v>
      </c>
    </row>
    <row r="14" spans="1:34" ht="12.95" customHeight="1">
      <c r="A14" s="88" t="s">
        <v>226</v>
      </c>
      <c r="B14" s="88"/>
      <c r="C14" s="104" t="s">
        <v>225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90" t="s">
        <v>224</v>
      </c>
      <c r="AD14" s="90"/>
      <c r="AE14" s="90"/>
      <c r="AF14" s="90"/>
      <c r="AG14" s="51">
        <v>1626023</v>
      </c>
      <c r="AH14" s="59">
        <v>1781023</v>
      </c>
    </row>
    <row r="15" spans="1:34" ht="12.95" customHeight="1">
      <c r="A15" s="88" t="s">
        <v>223</v>
      </c>
      <c r="B15" s="88"/>
      <c r="C15" s="104" t="s">
        <v>222</v>
      </c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90" t="s">
        <v>221</v>
      </c>
      <c r="AD15" s="90"/>
      <c r="AE15" s="90"/>
      <c r="AF15" s="90"/>
      <c r="AG15" s="51">
        <v>0</v>
      </c>
      <c r="AH15" s="54">
        <v>0</v>
      </c>
    </row>
    <row r="16" spans="1:34" ht="12.95" customHeight="1">
      <c r="A16" s="88" t="s">
        <v>220</v>
      </c>
      <c r="B16" s="88"/>
      <c r="C16" s="100" t="s">
        <v>219</v>
      </c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90" t="s">
        <v>218</v>
      </c>
      <c r="AD16" s="90"/>
      <c r="AE16" s="90"/>
      <c r="AF16" s="90"/>
      <c r="AG16" s="51">
        <v>1060000</v>
      </c>
      <c r="AH16" s="59">
        <v>1278000</v>
      </c>
    </row>
    <row r="17" spans="1:34" ht="12.95" customHeight="1">
      <c r="A17" s="88" t="s">
        <v>217</v>
      </c>
      <c r="B17" s="88"/>
      <c r="C17" s="100" t="s">
        <v>216</v>
      </c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90" t="s">
        <v>215</v>
      </c>
      <c r="AD17" s="90"/>
      <c r="AE17" s="90"/>
      <c r="AF17" s="90"/>
      <c r="AG17" s="51">
        <v>132000</v>
      </c>
      <c r="AH17" s="59">
        <v>395000</v>
      </c>
    </row>
    <row r="18" spans="1:34" ht="12.95" customHeight="1">
      <c r="A18" s="88" t="s">
        <v>214</v>
      </c>
      <c r="B18" s="88"/>
      <c r="C18" s="100" t="s">
        <v>213</v>
      </c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90" t="s">
        <v>212</v>
      </c>
      <c r="AD18" s="90"/>
      <c r="AE18" s="90"/>
      <c r="AF18" s="90"/>
      <c r="AG18" s="51">
        <v>0</v>
      </c>
      <c r="AH18" s="54">
        <v>0</v>
      </c>
    </row>
    <row r="19" spans="1:34" s="5" customFormat="1" ht="12.95" customHeight="1">
      <c r="A19" s="88" t="s">
        <v>211</v>
      </c>
      <c r="B19" s="88"/>
      <c r="C19" s="100" t="s">
        <v>210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90" t="s">
        <v>209</v>
      </c>
      <c r="AD19" s="90"/>
      <c r="AE19" s="90"/>
      <c r="AF19" s="90"/>
      <c r="AG19" s="51">
        <v>0</v>
      </c>
      <c r="AH19" s="54">
        <v>0</v>
      </c>
    </row>
    <row r="20" spans="1:34" s="5" customFormat="1" ht="12.95" customHeight="1">
      <c r="A20" s="88" t="s">
        <v>208</v>
      </c>
      <c r="B20" s="88"/>
      <c r="C20" s="100" t="s">
        <v>207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90" t="s">
        <v>206</v>
      </c>
      <c r="AD20" s="90"/>
      <c r="AE20" s="90"/>
      <c r="AF20" s="90"/>
      <c r="AG20" s="51">
        <v>200000</v>
      </c>
      <c r="AH20" s="59">
        <v>400000</v>
      </c>
    </row>
    <row r="21" spans="1:34" s="5" customFormat="1" ht="12.95" customHeight="1">
      <c r="A21" s="88" t="s">
        <v>205</v>
      </c>
      <c r="B21" s="88"/>
      <c r="C21" s="104" t="s">
        <v>204</v>
      </c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90" t="s">
        <v>203</v>
      </c>
      <c r="AD21" s="90"/>
      <c r="AE21" s="90"/>
      <c r="AF21" s="90"/>
      <c r="AG21" s="52">
        <f>SUM(AG8:AG20)</f>
        <v>30889821</v>
      </c>
      <c r="AH21" s="59">
        <v>42393221</v>
      </c>
    </row>
    <row r="22" spans="1:34" ht="12.95" customHeight="1">
      <c r="A22" s="88" t="s">
        <v>202</v>
      </c>
      <c r="B22" s="88"/>
      <c r="C22" s="100" t="s">
        <v>201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90" t="s">
        <v>200</v>
      </c>
      <c r="AD22" s="90"/>
      <c r="AE22" s="90"/>
      <c r="AF22" s="90"/>
      <c r="AG22" s="51">
        <v>12658800</v>
      </c>
      <c r="AH22" s="59">
        <v>12658800</v>
      </c>
    </row>
    <row r="23" spans="1:34" ht="26.1" customHeight="1">
      <c r="A23" s="88" t="s">
        <v>199</v>
      </c>
      <c r="B23" s="88"/>
      <c r="C23" s="100" t="s">
        <v>198</v>
      </c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90" t="s">
        <v>197</v>
      </c>
      <c r="AD23" s="90"/>
      <c r="AE23" s="90"/>
      <c r="AF23" s="90"/>
      <c r="AG23" s="51">
        <v>0</v>
      </c>
      <c r="AH23" s="57">
        <v>0</v>
      </c>
    </row>
    <row r="24" spans="1:34" ht="12.95" customHeight="1">
      <c r="A24" s="88" t="s">
        <v>196</v>
      </c>
      <c r="B24" s="88"/>
      <c r="C24" s="96" t="s">
        <v>195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0" t="s">
        <v>194</v>
      </c>
      <c r="AD24" s="90"/>
      <c r="AE24" s="90"/>
      <c r="AF24" s="90"/>
      <c r="AG24" s="51">
        <v>480000</v>
      </c>
      <c r="AH24" s="59">
        <v>568000</v>
      </c>
    </row>
    <row r="25" spans="1:34" ht="12.95" customHeight="1">
      <c r="A25" s="88" t="s">
        <v>193</v>
      </c>
      <c r="B25" s="88"/>
      <c r="C25" s="100" t="s">
        <v>192</v>
      </c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90" t="s">
        <v>191</v>
      </c>
      <c r="AD25" s="90"/>
      <c r="AE25" s="90"/>
      <c r="AF25" s="90"/>
      <c r="AG25" s="52">
        <f>SUM(AG22:AG24)</f>
        <v>13138800</v>
      </c>
      <c r="AH25" s="59">
        <v>13226800</v>
      </c>
    </row>
    <row r="26" spans="1:34" ht="12.95" customHeight="1">
      <c r="A26" s="92" t="s">
        <v>190</v>
      </c>
      <c r="B26" s="92"/>
      <c r="C26" s="103" t="s">
        <v>189</v>
      </c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94" t="s">
        <v>188</v>
      </c>
      <c r="AD26" s="94"/>
      <c r="AE26" s="94"/>
      <c r="AF26" s="94"/>
      <c r="AG26" s="28">
        <f>SUM(AG25,AG21)</f>
        <v>44028621</v>
      </c>
      <c r="AH26" s="60">
        <v>55620021</v>
      </c>
    </row>
    <row r="27" spans="1:34" s="4" customFormat="1" ht="12.95" customHeight="1">
      <c r="A27" s="92" t="s">
        <v>187</v>
      </c>
      <c r="B27" s="92"/>
      <c r="C27" s="101" t="s">
        <v>186</v>
      </c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94" t="s">
        <v>185</v>
      </c>
      <c r="AD27" s="94"/>
      <c r="AE27" s="94"/>
      <c r="AF27" s="94"/>
      <c r="AG27" s="19">
        <v>9593269</v>
      </c>
      <c r="AH27" s="60">
        <v>11267269</v>
      </c>
    </row>
    <row r="28" spans="1:34" ht="12.95" customHeight="1">
      <c r="A28" s="88" t="s">
        <v>184</v>
      </c>
      <c r="B28" s="88"/>
      <c r="C28" s="100" t="s">
        <v>183</v>
      </c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90" t="s">
        <v>182</v>
      </c>
      <c r="AD28" s="90"/>
      <c r="AE28" s="90"/>
      <c r="AF28" s="90"/>
      <c r="AG28" s="51">
        <v>120000</v>
      </c>
      <c r="AH28" s="59">
        <v>120000</v>
      </c>
    </row>
    <row r="29" spans="1:34" ht="12.95" customHeight="1">
      <c r="A29" s="88" t="s">
        <v>181</v>
      </c>
      <c r="B29" s="88"/>
      <c r="C29" s="100" t="s">
        <v>180</v>
      </c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90" t="s">
        <v>179</v>
      </c>
      <c r="AD29" s="90"/>
      <c r="AE29" s="90"/>
      <c r="AF29" s="90"/>
      <c r="AG29" s="51">
        <v>4690000</v>
      </c>
      <c r="AH29" s="59">
        <v>6818000</v>
      </c>
    </row>
    <row r="30" spans="1:34" ht="12.95" customHeight="1">
      <c r="A30" s="88" t="s">
        <v>178</v>
      </c>
      <c r="B30" s="88"/>
      <c r="C30" s="100" t="s">
        <v>177</v>
      </c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90" t="s">
        <v>176</v>
      </c>
      <c r="AD30" s="90"/>
      <c r="AE30" s="90"/>
      <c r="AF30" s="90"/>
      <c r="AG30" s="51">
        <v>0</v>
      </c>
      <c r="AH30" s="54">
        <v>0</v>
      </c>
    </row>
    <row r="31" spans="1:34" ht="12.95" customHeight="1">
      <c r="A31" s="88" t="s">
        <v>175</v>
      </c>
      <c r="B31" s="88"/>
      <c r="C31" s="100" t="s">
        <v>174</v>
      </c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90" t="s">
        <v>173</v>
      </c>
      <c r="AD31" s="90"/>
      <c r="AE31" s="90"/>
      <c r="AF31" s="90"/>
      <c r="AG31" s="52">
        <f>SUM(AG28:AG30)</f>
        <v>4810000</v>
      </c>
      <c r="AH31" s="59">
        <v>6938000</v>
      </c>
    </row>
    <row r="32" spans="1:34" ht="12.95" customHeight="1">
      <c r="A32" s="88" t="s">
        <v>172</v>
      </c>
      <c r="B32" s="88"/>
      <c r="C32" s="100" t="s">
        <v>171</v>
      </c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90" t="s">
        <v>170</v>
      </c>
      <c r="AD32" s="90"/>
      <c r="AE32" s="90"/>
      <c r="AF32" s="90"/>
      <c r="AG32" s="51">
        <v>234944</v>
      </c>
      <c r="AH32" s="59">
        <v>310944</v>
      </c>
    </row>
    <row r="33" spans="1:34" ht="12.95" customHeight="1">
      <c r="A33" s="88" t="s">
        <v>169</v>
      </c>
      <c r="B33" s="88"/>
      <c r="C33" s="100" t="s">
        <v>168</v>
      </c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90" t="s">
        <v>167</v>
      </c>
      <c r="AD33" s="90"/>
      <c r="AE33" s="90"/>
      <c r="AF33" s="90"/>
      <c r="AG33" s="51">
        <v>730000</v>
      </c>
      <c r="AH33" s="59">
        <v>730000</v>
      </c>
    </row>
    <row r="34" spans="1:34" ht="12.95" customHeight="1">
      <c r="A34" s="88" t="s">
        <v>166</v>
      </c>
      <c r="B34" s="88"/>
      <c r="C34" s="100" t="s">
        <v>165</v>
      </c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90" t="s">
        <v>164</v>
      </c>
      <c r="AD34" s="90"/>
      <c r="AE34" s="90"/>
      <c r="AF34" s="90"/>
      <c r="AG34" s="52">
        <f>SUM(AG32:AG33)</f>
        <v>964944</v>
      </c>
      <c r="AH34" s="59">
        <v>1040944</v>
      </c>
    </row>
    <row r="35" spans="1:34" ht="12.95" customHeight="1">
      <c r="A35" s="88" t="s">
        <v>163</v>
      </c>
      <c r="B35" s="88"/>
      <c r="C35" s="100" t="s">
        <v>162</v>
      </c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90" t="s">
        <v>161</v>
      </c>
      <c r="AD35" s="90"/>
      <c r="AE35" s="90"/>
      <c r="AF35" s="90"/>
      <c r="AG35" s="51">
        <v>1813000</v>
      </c>
      <c r="AH35" s="59">
        <v>5575000</v>
      </c>
    </row>
    <row r="36" spans="1:34" ht="12.95" customHeight="1">
      <c r="A36" s="88" t="s">
        <v>160</v>
      </c>
      <c r="B36" s="88"/>
      <c r="C36" s="100" t="s">
        <v>159</v>
      </c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90" t="s">
        <v>158</v>
      </c>
      <c r="AD36" s="90"/>
      <c r="AE36" s="90"/>
      <c r="AF36" s="90"/>
      <c r="AG36" s="51">
        <v>301000</v>
      </c>
      <c r="AH36" s="59">
        <v>1145000</v>
      </c>
    </row>
    <row r="37" spans="1:34" ht="12.95" customHeight="1">
      <c r="A37" s="88" t="s">
        <v>157</v>
      </c>
      <c r="B37" s="88"/>
      <c r="C37" s="100" t="s">
        <v>156</v>
      </c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90" t="s">
        <v>155</v>
      </c>
      <c r="AD37" s="90"/>
      <c r="AE37" s="90"/>
      <c r="AF37" s="90"/>
      <c r="AG37" s="51">
        <v>610000</v>
      </c>
      <c r="AH37" s="59">
        <v>651000</v>
      </c>
    </row>
    <row r="38" spans="1:34" ht="12.95" customHeight="1">
      <c r="A38" s="88" t="s">
        <v>154</v>
      </c>
      <c r="B38" s="88"/>
      <c r="C38" s="100" t="s">
        <v>153</v>
      </c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90" t="s">
        <v>152</v>
      </c>
      <c r="AD38" s="90"/>
      <c r="AE38" s="90"/>
      <c r="AF38" s="90"/>
      <c r="AG38" s="51">
        <v>2750000</v>
      </c>
      <c r="AH38" s="59">
        <v>6448000</v>
      </c>
    </row>
    <row r="39" spans="1:34" ht="12.95" customHeight="1">
      <c r="A39" s="88" t="s">
        <v>151</v>
      </c>
      <c r="B39" s="88"/>
      <c r="C39" s="102" t="s">
        <v>150</v>
      </c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90" t="s">
        <v>149</v>
      </c>
      <c r="AD39" s="90"/>
      <c r="AE39" s="90"/>
      <c r="AF39" s="90"/>
      <c r="AG39" s="51">
        <v>120000</v>
      </c>
      <c r="AH39" s="59">
        <v>120000</v>
      </c>
    </row>
    <row r="40" spans="1:34" ht="12.95" customHeight="1">
      <c r="A40" s="88" t="s">
        <v>148</v>
      </c>
      <c r="B40" s="88"/>
      <c r="C40" s="96" t="s">
        <v>147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0" t="s">
        <v>146</v>
      </c>
      <c r="AD40" s="90"/>
      <c r="AE40" s="90"/>
      <c r="AF40" s="90"/>
      <c r="AG40" s="51">
        <v>7345907</v>
      </c>
      <c r="AH40" s="59">
        <v>10679907</v>
      </c>
    </row>
    <row r="41" spans="1:34" ht="12.95" customHeight="1">
      <c r="A41" s="88" t="s">
        <v>145</v>
      </c>
      <c r="B41" s="88"/>
      <c r="C41" s="100" t="s">
        <v>144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90" t="s">
        <v>143</v>
      </c>
      <c r="AD41" s="90"/>
      <c r="AE41" s="90"/>
      <c r="AF41" s="90"/>
      <c r="AG41" s="51">
        <v>8298881</v>
      </c>
      <c r="AH41" s="59">
        <v>8381881</v>
      </c>
    </row>
    <row r="42" spans="1:34" ht="12.95" customHeight="1">
      <c r="A42" s="88" t="s">
        <v>142</v>
      </c>
      <c r="B42" s="88"/>
      <c r="C42" s="100" t="s">
        <v>141</v>
      </c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90" t="s">
        <v>140</v>
      </c>
      <c r="AD42" s="90"/>
      <c r="AE42" s="90"/>
      <c r="AF42" s="90"/>
      <c r="AG42" s="52">
        <f>SUM(AG35:AG41)</f>
        <v>21238788</v>
      </c>
      <c r="AH42" s="59">
        <v>33000788</v>
      </c>
    </row>
    <row r="43" spans="1:34" ht="12.95" customHeight="1">
      <c r="A43" s="88" t="s">
        <v>139</v>
      </c>
      <c r="B43" s="88"/>
      <c r="C43" s="100" t="s">
        <v>138</v>
      </c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90" t="s">
        <v>137</v>
      </c>
      <c r="AD43" s="90"/>
      <c r="AE43" s="90"/>
      <c r="AF43" s="90"/>
      <c r="AG43" s="51">
        <v>0</v>
      </c>
      <c r="AH43" s="54">
        <v>0</v>
      </c>
    </row>
    <row r="44" spans="1:34" ht="12.95" customHeight="1">
      <c r="A44" s="88" t="s">
        <v>136</v>
      </c>
      <c r="B44" s="88"/>
      <c r="C44" s="100" t="s">
        <v>135</v>
      </c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90" t="s">
        <v>134</v>
      </c>
      <c r="AD44" s="90"/>
      <c r="AE44" s="90"/>
      <c r="AF44" s="90"/>
      <c r="AG44" s="51">
        <v>200000</v>
      </c>
      <c r="AH44" s="59">
        <v>220000</v>
      </c>
    </row>
    <row r="45" spans="1:34" ht="12.95" customHeight="1">
      <c r="A45" s="88" t="s">
        <v>133</v>
      </c>
      <c r="B45" s="88"/>
      <c r="C45" s="100" t="s">
        <v>132</v>
      </c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90" t="s">
        <v>131</v>
      </c>
      <c r="AD45" s="90"/>
      <c r="AE45" s="90"/>
      <c r="AF45" s="90"/>
      <c r="AG45" s="52">
        <f>SUM(AG43:AG44)</f>
        <v>200000</v>
      </c>
      <c r="AH45" s="59">
        <v>220000</v>
      </c>
    </row>
    <row r="46" spans="1:34" ht="12.95" customHeight="1">
      <c r="A46" s="88" t="s">
        <v>130</v>
      </c>
      <c r="B46" s="88"/>
      <c r="C46" s="100" t="s">
        <v>129</v>
      </c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90" t="s">
        <v>128</v>
      </c>
      <c r="AD46" s="90"/>
      <c r="AE46" s="90"/>
      <c r="AF46" s="90"/>
      <c r="AG46" s="51">
        <v>7597473</v>
      </c>
      <c r="AH46" s="59">
        <v>7597473</v>
      </c>
    </row>
    <row r="47" spans="1:34" ht="12.95" customHeight="1">
      <c r="A47" s="88" t="s">
        <v>127</v>
      </c>
      <c r="B47" s="88"/>
      <c r="C47" s="100" t="s">
        <v>126</v>
      </c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90" t="s">
        <v>125</v>
      </c>
      <c r="AD47" s="90"/>
      <c r="AE47" s="90"/>
      <c r="AF47" s="90"/>
      <c r="AG47" s="51">
        <v>0</v>
      </c>
      <c r="AH47" s="54">
        <v>0</v>
      </c>
    </row>
    <row r="48" spans="1:34" ht="12.95" customHeight="1">
      <c r="A48" s="88" t="s">
        <v>124</v>
      </c>
      <c r="B48" s="88"/>
      <c r="C48" s="100" t="s">
        <v>123</v>
      </c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90" t="s">
        <v>122</v>
      </c>
      <c r="AD48" s="90"/>
      <c r="AE48" s="90"/>
      <c r="AF48" s="90"/>
      <c r="AG48" s="51">
        <v>900000</v>
      </c>
      <c r="AH48" s="59">
        <v>900000</v>
      </c>
    </row>
    <row r="49" spans="1:34" ht="12.95" customHeight="1">
      <c r="A49" s="88" t="s">
        <v>121</v>
      </c>
      <c r="B49" s="88"/>
      <c r="C49" s="100" t="s">
        <v>120</v>
      </c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90" t="s">
        <v>119</v>
      </c>
      <c r="AD49" s="90"/>
      <c r="AE49" s="90"/>
      <c r="AF49" s="90"/>
      <c r="AG49" s="51">
        <v>0</v>
      </c>
      <c r="AH49" s="54">
        <v>0</v>
      </c>
    </row>
    <row r="50" spans="1:34" ht="12.95" customHeight="1">
      <c r="A50" s="88" t="s">
        <v>118</v>
      </c>
      <c r="B50" s="88"/>
      <c r="C50" s="100" t="s">
        <v>117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90" t="s">
        <v>116</v>
      </c>
      <c r="AD50" s="90"/>
      <c r="AE50" s="90"/>
      <c r="AF50" s="90"/>
      <c r="AG50" s="51">
        <v>1890000</v>
      </c>
      <c r="AH50" s="59">
        <v>9803000</v>
      </c>
    </row>
    <row r="51" spans="1:34" ht="12.95" customHeight="1">
      <c r="A51" s="88" t="s">
        <v>115</v>
      </c>
      <c r="B51" s="88"/>
      <c r="C51" s="100" t="s">
        <v>114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90" t="s">
        <v>113</v>
      </c>
      <c r="AD51" s="90"/>
      <c r="AE51" s="90"/>
      <c r="AF51" s="90"/>
      <c r="AG51" s="52">
        <f>SUM(AG46:AG50)</f>
        <v>10387473</v>
      </c>
      <c r="AH51" s="59">
        <v>18300473</v>
      </c>
    </row>
    <row r="52" spans="1:34" ht="12.95" customHeight="1">
      <c r="A52" s="92" t="s">
        <v>112</v>
      </c>
      <c r="B52" s="92"/>
      <c r="C52" s="101" t="s">
        <v>111</v>
      </c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94" t="s">
        <v>110</v>
      </c>
      <c r="AD52" s="94"/>
      <c r="AE52" s="94"/>
      <c r="AF52" s="94"/>
      <c r="AG52" s="28">
        <f>SUM(AG51,AG45,AG42,AG34,AG31)</f>
        <v>37601205</v>
      </c>
      <c r="AH52" s="60">
        <v>59500205</v>
      </c>
    </row>
    <row r="53" spans="1:34" ht="12.95" customHeight="1">
      <c r="A53" s="88" t="s">
        <v>109</v>
      </c>
      <c r="B53" s="88"/>
      <c r="C53" s="89" t="s">
        <v>108</v>
      </c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90" t="s">
        <v>107</v>
      </c>
      <c r="AD53" s="90"/>
      <c r="AE53" s="90"/>
      <c r="AF53" s="90"/>
      <c r="AG53" s="51">
        <v>0</v>
      </c>
      <c r="AH53" s="54">
        <v>0</v>
      </c>
    </row>
    <row r="54" spans="1:34" ht="12.95" customHeight="1">
      <c r="A54" s="88" t="s">
        <v>106</v>
      </c>
      <c r="B54" s="88"/>
      <c r="C54" s="89" t="s">
        <v>105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90" t="s">
        <v>104</v>
      </c>
      <c r="AD54" s="90"/>
      <c r="AE54" s="90"/>
      <c r="AF54" s="90"/>
      <c r="AG54" s="51">
        <v>0</v>
      </c>
      <c r="AH54" s="59">
        <v>820000</v>
      </c>
    </row>
    <row r="55" spans="1:34" ht="12.95" customHeight="1">
      <c r="A55" s="88" t="s">
        <v>103</v>
      </c>
      <c r="B55" s="88"/>
      <c r="C55" s="99" t="s">
        <v>102</v>
      </c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0" t="s">
        <v>101</v>
      </c>
      <c r="AD55" s="90"/>
      <c r="AE55" s="90"/>
      <c r="AF55" s="90"/>
      <c r="AG55" s="51">
        <v>0</v>
      </c>
      <c r="AH55" s="54">
        <v>0</v>
      </c>
    </row>
    <row r="56" spans="1:34" ht="12.95" customHeight="1">
      <c r="A56" s="88" t="s">
        <v>100</v>
      </c>
      <c r="B56" s="88"/>
      <c r="C56" s="99" t="s">
        <v>99</v>
      </c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0" t="s">
        <v>98</v>
      </c>
      <c r="AD56" s="90"/>
      <c r="AE56" s="90"/>
      <c r="AF56" s="90"/>
      <c r="AG56" s="51">
        <v>0</v>
      </c>
      <c r="AH56" s="54">
        <v>0</v>
      </c>
    </row>
    <row r="57" spans="1:34" ht="12.95" customHeight="1">
      <c r="A57" s="88" t="s">
        <v>97</v>
      </c>
      <c r="B57" s="88"/>
      <c r="C57" s="99" t="s">
        <v>96</v>
      </c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0" t="s">
        <v>95</v>
      </c>
      <c r="AD57" s="90"/>
      <c r="AE57" s="90"/>
      <c r="AF57" s="90"/>
      <c r="AG57" s="51">
        <v>0</v>
      </c>
      <c r="AH57" s="54">
        <v>0</v>
      </c>
    </row>
    <row r="58" spans="1:34" ht="12.95" customHeight="1">
      <c r="A58" s="88" t="s">
        <v>94</v>
      </c>
      <c r="B58" s="88"/>
      <c r="C58" s="89" t="s">
        <v>93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90" t="s">
        <v>92</v>
      </c>
      <c r="AD58" s="90"/>
      <c r="AE58" s="90"/>
      <c r="AF58" s="90"/>
      <c r="AG58" s="51">
        <v>0</v>
      </c>
      <c r="AH58" s="54">
        <v>0</v>
      </c>
    </row>
    <row r="59" spans="1:34" ht="12.95" customHeight="1">
      <c r="A59" s="88" t="s">
        <v>91</v>
      </c>
      <c r="B59" s="88"/>
      <c r="C59" s="89" t="s">
        <v>90</v>
      </c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90" t="s">
        <v>89</v>
      </c>
      <c r="AD59" s="90"/>
      <c r="AE59" s="90"/>
      <c r="AF59" s="90"/>
      <c r="AG59" s="51">
        <v>300000</v>
      </c>
      <c r="AH59" s="54">
        <v>0</v>
      </c>
    </row>
    <row r="60" spans="1:34" ht="12.95" customHeight="1">
      <c r="A60" s="88" t="s">
        <v>88</v>
      </c>
      <c r="B60" s="88"/>
      <c r="C60" s="89" t="s">
        <v>87</v>
      </c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90" t="s">
        <v>86</v>
      </c>
      <c r="AD60" s="90"/>
      <c r="AE60" s="90"/>
      <c r="AF60" s="90"/>
      <c r="AG60" s="51">
        <v>4900000</v>
      </c>
      <c r="AH60" s="59">
        <v>6188000</v>
      </c>
    </row>
    <row r="61" spans="1:34" ht="12.95" customHeight="1">
      <c r="A61" s="92" t="s">
        <v>85</v>
      </c>
      <c r="B61" s="92"/>
      <c r="C61" s="95" t="s">
        <v>84</v>
      </c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4" t="s">
        <v>83</v>
      </c>
      <c r="AD61" s="94"/>
      <c r="AE61" s="94"/>
      <c r="AF61" s="94"/>
      <c r="AG61" s="28">
        <f>SUM(AG53:AG60)</f>
        <v>5200000</v>
      </c>
      <c r="AH61" s="60">
        <v>7008000</v>
      </c>
    </row>
    <row r="62" spans="1:34" ht="12.95" customHeight="1">
      <c r="A62" s="88" t="s">
        <v>82</v>
      </c>
      <c r="B62" s="88"/>
      <c r="C62" s="91" t="s">
        <v>81</v>
      </c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0" t="s">
        <v>80</v>
      </c>
      <c r="AD62" s="90"/>
      <c r="AE62" s="90"/>
      <c r="AF62" s="90"/>
      <c r="AG62" s="51">
        <v>0</v>
      </c>
      <c r="AH62" s="54">
        <v>0</v>
      </c>
    </row>
    <row r="63" spans="1:34" ht="12.95" customHeight="1">
      <c r="A63" s="88">
        <v>56</v>
      </c>
      <c r="B63" s="88"/>
      <c r="C63" s="91" t="s">
        <v>79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0" t="s">
        <v>78</v>
      </c>
      <c r="AD63" s="90"/>
      <c r="AE63" s="90"/>
      <c r="AF63" s="90"/>
      <c r="AG63" s="51">
        <v>0</v>
      </c>
      <c r="AH63" s="59">
        <v>850000</v>
      </c>
    </row>
    <row r="64" spans="1:34" ht="12.95" customHeight="1">
      <c r="A64" s="88">
        <v>57</v>
      </c>
      <c r="B64" s="88"/>
      <c r="C64" s="91" t="s">
        <v>77</v>
      </c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0" t="s">
        <v>76</v>
      </c>
      <c r="AD64" s="90"/>
      <c r="AE64" s="90"/>
      <c r="AF64" s="90"/>
      <c r="AG64" s="51">
        <v>0</v>
      </c>
      <c r="AH64" s="54">
        <v>0</v>
      </c>
    </row>
    <row r="65" spans="1:34" ht="12.95" customHeight="1">
      <c r="A65" s="88">
        <v>58</v>
      </c>
      <c r="B65" s="88"/>
      <c r="C65" s="91" t="s">
        <v>75</v>
      </c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0" t="s">
        <v>74</v>
      </c>
      <c r="AD65" s="90"/>
      <c r="AE65" s="90"/>
      <c r="AF65" s="90"/>
      <c r="AG65" s="51">
        <v>0</v>
      </c>
      <c r="AH65" s="54">
        <v>0</v>
      </c>
    </row>
    <row r="66" spans="1:34" ht="12.95" customHeight="1">
      <c r="A66" s="88">
        <v>59</v>
      </c>
      <c r="B66" s="88"/>
      <c r="C66" s="91" t="s">
        <v>73</v>
      </c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0" t="s">
        <v>72</v>
      </c>
      <c r="AD66" s="90"/>
      <c r="AE66" s="90"/>
      <c r="AF66" s="90"/>
      <c r="AG66" s="52">
        <f>SUM(AG62:AG65)</f>
        <v>0</v>
      </c>
      <c r="AH66" s="59">
        <v>850000</v>
      </c>
    </row>
    <row r="67" spans="1:34" ht="26.1" customHeight="1">
      <c r="A67" s="88">
        <v>60</v>
      </c>
      <c r="B67" s="88"/>
      <c r="C67" s="91" t="s">
        <v>71</v>
      </c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0" t="s">
        <v>70</v>
      </c>
      <c r="AD67" s="90"/>
      <c r="AE67" s="90"/>
      <c r="AF67" s="90"/>
      <c r="AG67" s="51">
        <v>0</v>
      </c>
      <c r="AH67" s="57">
        <v>0</v>
      </c>
    </row>
    <row r="68" spans="1:34" ht="26.1" customHeight="1">
      <c r="A68" s="88">
        <v>61</v>
      </c>
      <c r="B68" s="88"/>
      <c r="C68" s="91" t="s">
        <v>69</v>
      </c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0" t="s">
        <v>68</v>
      </c>
      <c r="AD68" s="90"/>
      <c r="AE68" s="90"/>
      <c r="AF68" s="90"/>
      <c r="AG68" s="51">
        <v>0</v>
      </c>
      <c r="AH68" s="57">
        <v>0</v>
      </c>
    </row>
    <row r="69" spans="1:34" ht="26.1" customHeight="1">
      <c r="A69" s="88">
        <v>62</v>
      </c>
      <c r="B69" s="88"/>
      <c r="C69" s="91" t="s">
        <v>67</v>
      </c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0" t="s">
        <v>66</v>
      </c>
      <c r="AD69" s="90"/>
      <c r="AE69" s="90"/>
      <c r="AF69" s="90"/>
      <c r="AG69" s="51">
        <v>0</v>
      </c>
      <c r="AH69" s="57">
        <v>0</v>
      </c>
    </row>
    <row r="70" spans="1:34" ht="12.95" customHeight="1">
      <c r="A70" s="88">
        <v>63</v>
      </c>
      <c r="B70" s="88"/>
      <c r="C70" s="91" t="s">
        <v>65</v>
      </c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0" t="s">
        <v>64</v>
      </c>
      <c r="AD70" s="90"/>
      <c r="AE70" s="90"/>
      <c r="AF70" s="90"/>
      <c r="AG70" s="53">
        <v>94917562</v>
      </c>
      <c r="AH70" s="59">
        <v>95417562</v>
      </c>
    </row>
    <row r="71" spans="1:34" ht="26.1" customHeight="1">
      <c r="A71" s="88">
        <v>64</v>
      </c>
      <c r="B71" s="88"/>
      <c r="C71" s="91" t="s">
        <v>63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0" t="s">
        <v>62</v>
      </c>
      <c r="AD71" s="90"/>
      <c r="AE71" s="90"/>
      <c r="AF71" s="90"/>
      <c r="AG71" s="51">
        <v>0</v>
      </c>
      <c r="AH71" s="57">
        <v>0</v>
      </c>
    </row>
    <row r="72" spans="1:34" ht="26.1" customHeight="1">
      <c r="A72" s="88">
        <v>65</v>
      </c>
      <c r="B72" s="88"/>
      <c r="C72" s="91" t="s">
        <v>61</v>
      </c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0" t="s">
        <v>60</v>
      </c>
      <c r="AD72" s="90"/>
      <c r="AE72" s="90"/>
      <c r="AF72" s="90"/>
      <c r="AG72" s="51">
        <v>0</v>
      </c>
      <c r="AH72" s="57">
        <v>0</v>
      </c>
    </row>
    <row r="73" spans="1:34" ht="12.95" customHeight="1">
      <c r="A73" s="88">
        <v>66</v>
      </c>
      <c r="B73" s="88"/>
      <c r="C73" s="91" t="s">
        <v>59</v>
      </c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0" t="s">
        <v>58</v>
      </c>
      <c r="AD73" s="90"/>
      <c r="AE73" s="90"/>
      <c r="AF73" s="90"/>
      <c r="AG73" s="51">
        <v>0</v>
      </c>
      <c r="AH73" s="54">
        <v>0</v>
      </c>
    </row>
    <row r="74" spans="1:34" ht="12.95" customHeight="1">
      <c r="A74" s="88">
        <v>67</v>
      </c>
      <c r="B74" s="88"/>
      <c r="C74" s="98" t="s">
        <v>57</v>
      </c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0" t="s">
        <v>56</v>
      </c>
      <c r="AD74" s="90"/>
      <c r="AE74" s="90"/>
      <c r="AF74" s="90"/>
      <c r="AG74" s="51">
        <v>0</v>
      </c>
      <c r="AH74" s="54">
        <v>0</v>
      </c>
    </row>
    <row r="75" spans="1:34" ht="12.95" customHeight="1">
      <c r="A75" s="88">
        <v>68</v>
      </c>
      <c r="B75" s="88"/>
      <c r="C75" s="91" t="s">
        <v>55</v>
      </c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0" t="s">
        <v>54</v>
      </c>
      <c r="AD75" s="90"/>
      <c r="AE75" s="90"/>
      <c r="AF75" s="90"/>
      <c r="AG75" s="51">
        <v>0</v>
      </c>
      <c r="AH75" s="54">
        <v>0</v>
      </c>
    </row>
    <row r="76" spans="1:34" ht="12.95" customHeight="1">
      <c r="A76" s="88">
        <v>69</v>
      </c>
      <c r="B76" s="88"/>
      <c r="C76" s="91" t="s">
        <v>53</v>
      </c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0" t="s">
        <v>52</v>
      </c>
      <c r="AD76" s="90"/>
      <c r="AE76" s="90"/>
      <c r="AF76" s="90"/>
      <c r="AG76" s="51">
        <v>1500000</v>
      </c>
      <c r="AH76" s="59">
        <v>4034000</v>
      </c>
    </row>
    <row r="77" spans="1:34" ht="12.95" customHeight="1">
      <c r="A77" s="88">
        <v>70</v>
      </c>
      <c r="B77" s="88"/>
      <c r="C77" s="98" t="s">
        <v>51</v>
      </c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0" t="s">
        <v>50</v>
      </c>
      <c r="AD77" s="90"/>
      <c r="AE77" s="90"/>
      <c r="AF77" s="90"/>
      <c r="AG77" s="51">
        <v>12906835</v>
      </c>
      <c r="AH77" s="59">
        <v>517083543</v>
      </c>
    </row>
    <row r="78" spans="1:34" ht="12.95" customHeight="1">
      <c r="A78" s="92">
        <v>71</v>
      </c>
      <c r="B78" s="92"/>
      <c r="C78" s="95" t="s">
        <v>49</v>
      </c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4" t="s">
        <v>48</v>
      </c>
      <c r="AD78" s="94"/>
      <c r="AE78" s="94"/>
      <c r="AF78" s="94"/>
      <c r="AG78" s="28">
        <f>SUM(AG67:AG77)</f>
        <v>109324397</v>
      </c>
      <c r="AH78" s="60">
        <v>617385105</v>
      </c>
    </row>
    <row r="79" spans="1:34" ht="12.95" customHeight="1">
      <c r="A79" s="88">
        <v>72</v>
      </c>
      <c r="B79" s="88"/>
      <c r="C79" s="97" t="s">
        <v>47</v>
      </c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0" t="s">
        <v>46</v>
      </c>
      <c r="AD79" s="90"/>
      <c r="AE79" s="90"/>
      <c r="AF79" s="90"/>
      <c r="AG79" s="51">
        <v>0</v>
      </c>
      <c r="AH79" s="59">
        <v>500000</v>
      </c>
    </row>
    <row r="80" spans="1:34" ht="12.95" customHeight="1">
      <c r="A80" s="88">
        <v>73</v>
      </c>
      <c r="B80" s="88"/>
      <c r="C80" s="97" t="s">
        <v>45</v>
      </c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0" t="s">
        <v>44</v>
      </c>
      <c r="AD80" s="90"/>
      <c r="AE80" s="90"/>
      <c r="AF80" s="90"/>
      <c r="AG80" s="51">
        <v>8765000</v>
      </c>
      <c r="AH80" s="59">
        <v>45615000</v>
      </c>
    </row>
    <row r="81" spans="1:34" ht="12.95" customHeight="1">
      <c r="A81" s="88">
        <v>74</v>
      </c>
      <c r="B81" s="88"/>
      <c r="C81" s="97" t="s">
        <v>43</v>
      </c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0" t="s">
        <v>42</v>
      </c>
      <c r="AD81" s="90"/>
      <c r="AE81" s="90"/>
      <c r="AF81" s="90"/>
      <c r="AG81" s="51">
        <v>0</v>
      </c>
      <c r="AH81" s="59">
        <v>1875000</v>
      </c>
    </row>
    <row r="82" spans="1:34" ht="12.95" customHeight="1">
      <c r="A82" s="88">
        <v>75</v>
      </c>
      <c r="B82" s="88"/>
      <c r="C82" s="97" t="s">
        <v>41</v>
      </c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0" t="s">
        <v>40</v>
      </c>
      <c r="AD82" s="90"/>
      <c r="AE82" s="90"/>
      <c r="AF82" s="90"/>
      <c r="AG82" s="51">
        <v>19106010</v>
      </c>
      <c r="AH82" s="59">
        <v>5959800</v>
      </c>
    </row>
    <row r="83" spans="1:34" ht="12.95" customHeight="1">
      <c r="A83" s="88">
        <v>76</v>
      </c>
      <c r="B83" s="88"/>
      <c r="C83" s="96" t="s">
        <v>39</v>
      </c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0" t="s">
        <v>38</v>
      </c>
      <c r="AD83" s="90"/>
      <c r="AE83" s="90"/>
      <c r="AF83" s="90"/>
      <c r="AG83" s="51">
        <v>0</v>
      </c>
      <c r="AH83" s="54">
        <v>0</v>
      </c>
    </row>
    <row r="84" spans="1:34" ht="12.95" customHeight="1">
      <c r="A84" s="88">
        <v>77</v>
      </c>
      <c r="B84" s="88"/>
      <c r="C84" s="96" t="s">
        <v>37</v>
      </c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0" t="s">
        <v>36</v>
      </c>
      <c r="AD84" s="90"/>
      <c r="AE84" s="90"/>
      <c r="AF84" s="90"/>
      <c r="AG84" s="51">
        <v>0</v>
      </c>
      <c r="AH84" s="54">
        <v>0</v>
      </c>
    </row>
    <row r="85" spans="1:34" ht="12.95" customHeight="1">
      <c r="A85" s="88">
        <v>78</v>
      </c>
      <c r="B85" s="88"/>
      <c r="C85" s="96" t="s">
        <v>35</v>
      </c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0" t="s">
        <v>34</v>
      </c>
      <c r="AD85" s="90"/>
      <c r="AE85" s="90"/>
      <c r="AF85" s="90"/>
      <c r="AG85" s="51">
        <v>5158623</v>
      </c>
      <c r="AH85" s="59">
        <v>6520623</v>
      </c>
    </row>
    <row r="86" spans="1:34" s="4" customFormat="1" ht="12.95" customHeight="1">
      <c r="A86" s="92">
        <v>79</v>
      </c>
      <c r="B86" s="92"/>
      <c r="C86" s="93" t="s">
        <v>33</v>
      </c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4" t="s">
        <v>32</v>
      </c>
      <c r="AD86" s="94"/>
      <c r="AE86" s="94"/>
      <c r="AF86" s="94"/>
      <c r="AG86" s="28">
        <f>SUM(AG79:AG85)</f>
        <v>33029633</v>
      </c>
      <c r="AH86" s="60">
        <v>60470423</v>
      </c>
    </row>
    <row r="87" spans="1:34" ht="12.95" customHeight="1">
      <c r="A87" s="88">
        <v>80</v>
      </c>
      <c r="B87" s="88"/>
      <c r="C87" s="89" t="s">
        <v>31</v>
      </c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90" t="s">
        <v>30</v>
      </c>
      <c r="AD87" s="90"/>
      <c r="AE87" s="90"/>
      <c r="AF87" s="90"/>
      <c r="AG87" s="51">
        <v>196940926</v>
      </c>
      <c r="AH87" s="59">
        <v>196940926</v>
      </c>
    </row>
    <row r="88" spans="1:34" ht="12.95" customHeight="1">
      <c r="A88" s="88">
        <v>81</v>
      </c>
      <c r="B88" s="88"/>
      <c r="C88" s="89" t="s">
        <v>29</v>
      </c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90" t="s">
        <v>28</v>
      </c>
      <c r="AD88" s="90"/>
      <c r="AE88" s="90"/>
      <c r="AF88" s="90"/>
      <c r="AG88" s="51">
        <v>0</v>
      </c>
      <c r="AH88" s="54">
        <v>0</v>
      </c>
    </row>
    <row r="89" spans="1:34" ht="12.95" customHeight="1">
      <c r="A89" s="88">
        <v>82</v>
      </c>
      <c r="B89" s="88"/>
      <c r="C89" s="89" t="s">
        <v>27</v>
      </c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90" t="s">
        <v>26</v>
      </c>
      <c r="AD89" s="90"/>
      <c r="AE89" s="90"/>
      <c r="AF89" s="90"/>
      <c r="AG89" s="51">
        <v>0</v>
      </c>
      <c r="AH89" s="59">
        <v>107000</v>
      </c>
    </row>
    <row r="90" spans="1:34" ht="12.95" customHeight="1">
      <c r="A90" s="88">
        <v>83</v>
      </c>
      <c r="B90" s="88"/>
      <c r="C90" s="89" t="s">
        <v>25</v>
      </c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90" t="s">
        <v>24</v>
      </c>
      <c r="AD90" s="90"/>
      <c r="AE90" s="90"/>
      <c r="AF90" s="90"/>
      <c r="AG90" s="51">
        <v>53174070</v>
      </c>
      <c r="AH90" s="59">
        <v>53174070</v>
      </c>
    </row>
    <row r="91" spans="1:34" s="4" customFormat="1" ht="12.95" customHeight="1">
      <c r="A91" s="92">
        <v>84</v>
      </c>
      <c r="B91" s="92"/>
      <c r="C91" s="95" t="s">
        <v>23</v>
      </c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4" t="s">
        <v>22</v>
      </c>
      <c r="AD91" s="94"/>
      <c r="AE91" s="94"/>
      <c r="AF91" s="94"/>
      <c r="AG91" s="28">
        <f>SUM(AG87:AG90)</f>
        <v>250114996</v>
      </c>
      <c r="AH91" s="60">
        <v>250221996</v>
      </c>
    </row>
    <row r="92" spans="1:34" ht="26.1" customHeight="1">
      <c r="A92" s="88">
        <v>85</v>
      </c>
      <c r="B92" s="88"/>
      <c r="C92" s="89" t="s">
        <v>21</v>
      </c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90" t="s">
        <v>20</v>
      </c>
      <c r="AD92" s="90"/>
      <c r="AE92" s="90"/>
      <c r="AF92" s="90"/>
      <c r="AG92" s="51">
        <v>0</v>
      </c>
      <c r="AH92" s="57">
        <v>0</v>
      </c>
    </row>
    <row r="93" spans="1:34" ht="26.1" customHeight="1">
      <c r="A93" s="88">
        <v>86</v>
      </c>
      <c r="B93" s="88"/>
      <c r="C93" s="89" t="s">
        <v>19</v>
      </c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90" t="s">
        <v>18</v>
      </c>
      <c r="AD93" s="90"/>
      <c r="AE93" s="90"/>
      <c r="AF93" s="90"/>
      <c r="AG93" s="51">
        <v>0</v>
      </c>
      <c r="AH93" s="57">
        <v>0</v>
      </c>
    </row>
    <row r="94" spans="1:34" ht="26.1" customHeight="1">
      <c r="A94" s="88">
        <v>87</v>
      </c>
      <c r="B94" s="88"/>
      <c r="C94" s="89" t="s">
        <v>17</v>
      </c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90" t="s">
        <v>16</v>
      </c>
      <c r="AD94" s="90"/>
      <c r="AE94" s="90"/>
      <c r="AF94" s="90"/>
      <c r="AG94" s="51">
        <v>0</v>
      </c>
      <c r="AH94" s="57">
        <v>0</v>
      </c>
    </row>
    <row r="95" spans="1:34" ht="12.95" customHeight="1">
      <c r="A95" s="88">
        <v>88</v>
      </c>
      <c r="B95" s="88"/>
      <c r="C95" s="89" t="s">
        <v>15</v>
      </c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90" t="s">
        <v>14</v>
      </c>
      <c r="AD95" s="90"/>
      <c r="AE95" s="90"/>
      <c r="AF95" s="90"/>
      <c r="AG95" s="51">
        <v>0</v>
      </c>
      <c r="AH95" s="54">
        <v>0</v>
      </c>
    </row>
    <row r="96" spans="1:34" ht="26.1" customHeight="1">
      <c r="A96" s="88">
        <v>89</v>
      </c>
      <c r="B96" s="88"/>
      <c r="C96" s="89" t="s">
        <v>13</v>
      </c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90" t="s">
        <v>12</v>
      </c>
      <c r="AD96" s="90"/>
      <c r="AE96" s="90"/>
      <c r="AF96" s="90"/>
      <c r="AG96" s="51">
        <v>0</v>
      </c>
      <c r="AH96" s="57">
        <v>0</v>
      </c>
    </row>
    <row r="97" spans="1:34" ht="26.1" customHeight="1">
      <c r="A97" s="88">
        <v>90</v>
      </c>
      <c r="B97" s="88"/>
      <c r="C97" s="89" t="s">
        <v>11</v>
      </c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90" t="s">
        <v>10</v>
      </c>
      <c r="AD97" s="90"/>
      <c r="AE97" s="90"/>
      <c r="AF97" s="90"/>
      <c r="AG97" s="51">
        <v>0</v>
      </c>
      <c r="AH97" s="57">
        <v>0</v>
      </c>
    </row>
    <row r="98" spans="1:34" ht="12.95" customHeight="1">
      <c r="A98" s="88">
        <v>91</v>
      </c>
      <c r="B98" s="88"/>
      <c r="C98" s="89" t="s">
        <v>9</v>
      </c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90" t="s">
        <v>8</v>
      </c>
      <c r="AD98" s="90"/>
      <c r="AE98" s="90"/>
      <c r="AF98" s="90"/>
      <c r="AG98" s="51">
        <v>0</v>
      </c>
      <c r="AH98" s="54">
        <v>0</v>
      </c>
    </row>
    <row r="99" spans="1:34" ht="12.95" customHeight="1">
      <c r="A99" s="88">
        <v>92</v>
      </c>
      <c r="B99" s="88"/>
      <c r="C99" s="89" t="s">
        <v>7</v>
      </c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90" t="s">
        <v>6</v>
      </c>
      <c r="AD99" s="90"/>
      <c r="AE99" s="90"/>
      <c r="AF99" s="90"/>
      <c r="AG99" s="51">
        <v>0</v>
      </c>
      <c r="AH99" s="54">
        <v>0</v>
      </c>
    </row>
    <row r="100" spans="1:34" ht="12.95" customHeight="1">
      <c r="A100" s="88">
        <v>93</v>
      </c>
      <c r="B100" s="88"/>
      <c r="C100" s="89" t="s">
        <v>5</v>
      </c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90" t="s">
        <v>4</v>
      </c>
      <c r="AD100" s="90"/>
      <c r="AE100" s="90"/>
      <c r="AF100" s="90"/>
      <c r="AG100" s="51">
        <v>0</v>
      </c>
      <c r="AH100" s="54">
        <v>0</v>
      </c>
    </row>
    <row r="101" spans="1:34" ht="12.95" customHeight="1">
      <c r="A101" s="92">
        <v>94</v>
      </c>
      <c r="B101" s="92"/>
      <c r="C101" s="95" t="s">
        <v>3</v>
      </c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4" t="s">
        <v>2</v>
      </c>
      <c r="AD101" s="94"/>
      <c r="AE101" s="94"/>
      <c r="AF101" s="94"/>
      <c r="AG101" s="52">
        <f>SUM(AG92:AG100)</f>
        <v>0</v>
      </c>
      <c r="AH101" s="54">
        <v>0</v>
      </c>
    </row>
    <row r="102" spans="1:34" s="4" customFormat="1" ht="12.95" customHeight="1">
      <c r="A102" s="92">
        <v>95</v>
      </c>
      <c r="B102" s="92"/>
      <c r="C102" s="93" t="s">
        <v>1</v>
      </c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4" t="s">
        <v>0</v>
      </c>
      <c r="AD102" s="94"/>
      <c r="AE102" s="94"/>
      <c r="AF102" s="94"/>
      <c r="AG102" s="28">
        <f>SUM(AG26,AG27,AG52,AG61,AG78,AG86,AG91,AG101)</f>
        <v>488892121</v>
      </c>
      <c r="AH102" s="60">
        <v>1061473019</v>
      </c>
    </row>
    <row r="103" spans="1:34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4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4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4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4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4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4">
      <c r="AC109" s="3"/>
      <c r="AD109" s="3"/>
      <c r="AE109" s="3"/>
      <c r="AF109" s="3"/>
    </row>
    <row r="110" spans="1:34">
      <c r="AC110" s="3"/>
      <c r="AD110" s="3"/>
      <c r="AE110" s="3"/>
      <c r="AF110" s="3"/>
    </row>
  </sheetData>
  <mergeCells count="296">
    <mergeCell ref="A4:AG4"/>
    <mergeCell ref="A6:B6"/>
    <mergeCell ref="C6:AB6"/>
    <mergeCell ref="AC6:AF6"/>
    <mergeCell ref="A9:B9"/>
    <mergeCell ref="C9:AB9"/>
    <mergeCell ref="AC9:AF9"/>
    <mergeCell ref="A5:AH5"/>
    <mergeCell ref="A1:AH1"/>
    <mergeCell ref="A2:AH2"/>
    <mergeCell ref="A3:AH3"/>
    <mergeCell ref="A10:B10"/>
    <mergeCell ref="C10:AB10"/>
    <mergeCell ref="AC10:AF10"/>
    <mergeCell ref="A7:B7"/>
    <mergeCell ref="C7:AB7"/>
    <mergeCell ref="AC7:AF7"/>
    <mergeCell ref="A8:B8"/>
    <mergeCell ref="C8:AB8"/>
    <mergeCell ref="AC8:AF8"/>
    <mergeCell ref="A13:B13"/>
    <mergeCell ref="C13:AB13"/>
    <mergeCell ref="AC13:AF13"/>
    <mergeCell ref="A14:B14"/>
    <mergeCell ref="C14:AB14"/>
    <mergeCell ref="AC14:AF14"/>
    <mergeCell ref="A11:B11"/>
    <mergeCell ref="C11:AB11"/>
    <mergeCell ref="AC11:AF11"/>
    <mergeCell ref="A12:B12"/>
    <mergeCell ref="C12:AB12"/>
    <mergeCell ref="AC12:AF12"/>
    <mergeCell ref="A17:B17"/>
    <mergeCell ref="C17:AB17"/>
    <mergeCell ref="AC17:AF17"/>
    <mergeCell ref="A18:B18"/>
    <mergeCell ref="C18:AB18"/>
    <mergeCell ref="AC18:AF18"/>
    <mergeCell ref="A15:B15"/>
    <mergeCell ref="C15:AB15"/>
    <mergeCell ref="AC15:AF15"/>
    <mergeCell ref="A16:B16"/>
    <mergeCell ref="C16:AB16"/>
    <mergeCell ref="AC16:AF16"/>
    <mergeCell ref="A21:B21"/>
    <mergeCell ref="C21:AB21"/>
    <mergeCell ref="AC21:AF21"/>
    <mergeCell ref="A22:B22"/>
    <mergeCell ref="C22:AB22"/>
    <mergeCell ref="AC22:AF22"/>
    <mergeCell ref="A19:B19"/>
    <mergeCell ref="C19:AB19"/>
    <mergeCell ref="AC19:AF19"/>
    <mergeCell ref="A20:B20"/>
    <mergeCell ref="C20:AB20"/>
    <mergeCell ref="AC20:AF20"/>
    <mergeCell ref="A25:B25"/>
    <mergeCell ref="C25:AB25"/>
    <mergeCell ref="AC25:AF25"/>
    <mergeCell ref="A26:B26"/>
    <mergeCell ref="C26:AB26"/>
    <mergeCell ref="AC26:AF26"/>
    <mergeCell ref="A23:B23"/>
    <mergeCell ref="C23:AB23"/>
    <mergeCell ref="AC23:AF23"/>
    <mergeCell ref="A24:B24"/>
    <mergeCell ref="C24:AB24"/>
    <mergeCell ref="AC24:AF24"/>
    <mergeCell ref="A29:B29"/>
    <mergeCell ref="C29:AB29"/>
    <mergeCell ref="AC29:AF29"/>
    <mergeCell ref="A30:B30"/>
    <mergeCell ref="C30:AB30"/>
    <mergeCell ref="AC30:AF30"/>
    <mergeCell ref="A27:B27"/>
    <mergeCell ref="C27:AB27"/>
    <mergeCell ref="AC27:AF27"/>
    <mergeCell ref="A28:B28"/>
    <mergeCell ref="C28:AB28"/>
    <mergeCell ref="AC28:AF28"/>
    <mergeCell ref="A33:B33"/>
    <mergeCell ref="C33:AB33"/>
    <mergeCell ref="AC33:AF33"/>
    <mergeCell ref="A34:B34"/>
    <mergeCell ref="C34:AB34"/>
    <mergeCell ref="AC34:AF34"/>
    <mergeCell ref="A31:B31"/>
    <mergeCell ref="C31:AB31"/>
    <mergeCell ref="AC31:AF31"/>
    <mergeCell ref="A32:B32"/>
    <mergeCell ref="C32:AB32"/>
    <mergeCell ref="AC32:AF32"/>
    <mergeCell ref="A37:B37"/>
    <mergeCell ref="C37:AB37"/>
    <mergeCell ref="AC37:AF37"/>
    <mergeCell ref="A38:B38"/>
    <mergeCell ref="C38:AB38"/>
    <mergeCell ref="AC38:AF38"/>
    <mergeCell ref="A35:B35"/>
    <mergeCell ref="C35:AB35"/>
    <mergeCell ref="AC35:AF35"/>
    <mergeCell ref="A36:B36"/>
    <mergeCell ref="C36:AB36"/>
    <mergeCell ref="AC36:AF36"/>
    <mergeCell ref="A41:B41"/>
    <mergeCell ref="C41:AB41"/>
    <mergeCell ref="AC41:AF41"/>
    <mergeCell ref="A42:B42"/>
    <mergeCell ref="C42:AB42"/>
    <mergeCell ref="AC42:AF42"/>
    <mergeCell ref="A39:B39"/>
    <mergeCell ref="C39:AB39"/>
    <mergeCell ref="AC39:AF39"/>
    <mergeCell ref="A40:B40"/>
    <mergeCell ref="C40:AB40"/>
    <mergeCell ref="AC40:AF40"/>
    <mergeCell ref="A45:B45"/>
    <mergeCell ref="C45:AB45"/>
    <mergeCell ref="AC45:AF45"/>
    <mergeCell ref="A46:B46"/>
    <mergeCell ref="C46:AB46"/>
    <mergeCell ref="AC46:AF46"/>
    <mergeCell ref="A43:B43"/>
    <mergeCell ref="C43:AB43"/>
    <mergeCell ref="AC43:AF43"/>
    <mergeCell ref="A44:B44"/>
    <mergeCell ref="C44:AB44"/>
    <mergeCell ref="AC44:AF44"/>
    <mergeCell ref="A49:B49"/>
    <mergeCell ref="C49:AB49"/>
    <mergeCell ref="AC49:AF49"/>
    <mergeCell ref="A50:B50"/>
    <mergeCell ref="C50:AB50"/>
    <mergeCell ref="AC50:AF50"/>
    <mergeCell ref="A47:B47"/>
    <mergeCell ref="C47:AB47"/>
    <mergeCell ref="AC47:AF47"/>
    <mergeCell ref="A48:B48"/>
    <mergeCell ref="C48:AB48"/>
    <mergeCell ref="AC48:AF48"/>
    <mergeCell ref="A53:B53"/>
    <mergeCell ref="C53:AB53"/>
    <mergeCell ref="AC53:AF53"/>
    <mergeCell ref="A54:B54"/>
    <mergeCell ref="C54:AB54"/>
    <mergeCell ref="AC54:AF54"/>
    <mergeCell ref="A51:B51"/>
    <mergeCell ref="C51:AB51"/>
    <mergeCell ref="AC51:AF51"/>
    <mergeCell ref="A52:B52"/>
    <mergeCell ref="C52:AB52"/>
    <mergeCell ref="AC52:AF52"/>
    <mergeCell ref="A57:B57"/>
    <mergeCell ref="C57:AB57"/>
    <mergeCell ref="AC57:AF57"/>
    <mergeCell ref="A58:B58"/>
    <mergeCell ref="C58:AB58"/>
    <mergeCell ref="AC58:AF58"/>
    <mergeCell ref="A55:B55"/>
    <mergeCell ref="C55:AB55"/>
    <mergeCell ref="AC55:AF55"/>
    <mergeCell ref="A56:B56"/>
    <mergeCell ref="C56:AB56"/>
    <mergeCell ref="AC56:AF56"/>
    <mergeCell ref="A61:B61"/>
    <mergeCell ref="C61:AB61"/>
    <mergeCell ref="AC61:AF61"/>
    <mergeCell ref="A62:B62"/>
    <mergeCell ref="C62:AB62"/>
    <mergeCell ref="AC62:AF62"/>
    <mergeCell ref="A59:B59"/>
    <mergeCell ref="C59:AB59"/>
    <mergeCell ref="AC59:AF59"/>
    <mergeCell ref="A60:B60"/>
    <mergeCell ref="C60:AB60"/>
    <mergeCell ref="AC60:AF60"/>
    <mergeCell ref="A68:B68"/>
    <mergeCell ref="C68:AB68"/>
    <mergeCell ref="AC68:AF68"/>
    <mergeCell ref="A69:B69"/>
    <mergeCell ref="C69:AB69"/>
    <mergeCell ref="AC69:AF69"/>
    <mergeCell ref="A66:B66"/>
    <mergeCell ref="C66:AB66"/>
    <mergeCell ref="AC66:AF66"/>
    <mergeCell ref="A67:B67"/>
    <mergeCell ref="C67:AB67"/>
    <mergeCell ref="AC67:AF67"/>
    <mergeCell ref="A72:B72"/>
    <mergeCell ref="C72:AB72"/>
    <mergeCell ref="AC72:AF72"/>
    <mergeCell ref="A73:B73"/>
    <mergeCell ref="C73:AB73"/>
    <mergeCell ref="AC73:AF73"/>
    <mergeCell ref="A70:B70"/>
    <mergeCell ref="C70:AB70"/>
    <mergeCell ref="AC70:AF70"/>
    <mergeCell ref="A71:B71"/>
    <mergeCell ref="C71:AB71"/>
    <mergeCell ref="AC71:AF71"/>
    <mergeCell ref="A77:B77"/>
    <mergeCell ref="C77:AB77"/>
    <mergeCell ref="AC77:AF77"/>
    <mergeCell ref="A78:B78"/>
    <mergeCell ref="C78:AB78"/>
    <mergeCell ref="AC78:AF78"/>
    <mergeCell ref="A74:B74"/>
    <mergeCell ref="C74:AB74"/>
    <mergeCell ref="AC74:AF74"/>
    <mergeCell ref="A76:B76"/>
    <mergeCell ref="C76:AB76"/>
    <mergeCell ref="AC76:AF76"/>
    <mergeCell ref="AC75:AF75"/>
    <mergeCell ref="A75:B75"/>
    <mergeCell ref="C75:AB75"/>
    <mergeCell ref="A81:B81"/>
    <mergeCell ref="C81:AB81"/>
    <mergeCell ref="AC81:AF81"/>
    <mergeCell ref="A82:B82"/>
    <mergeCell ref="C82:AB82"/>
    <mergeCell ref="AC82:AF82"/>
    <mergeCell ref="A79:B79"/>
    <mergeCell ref="C79:AB79"/>
    <mergeCell ref="AC79:AF79"/>
    <mergeCell ref="A80:B80"/>
    <mergeCell ref="C80:AB80"/>
    <mergeCell ref="AC80:AF80"/>
    <mergeCell ref="A85:B85"/>
    <mergeCell ref="C85:AB85"/>
    <mergeCell ref="AC85:AF85"/>
    <mergeCell ref="A86:B86"/>
    <mergeCell ref="C86:AB86"/>
    <mergeCell ref="AC86:AF86"/>
    <mergeCell ref="A83:B83"/>
    <mergeCell ref="C83:AB83"/>
    <mergeCell ref="AC83:AF83"/>
    <mergeCell ref="A84:B84"/>
    <mergeCell ref="C84:AB84"/>
    <mergeCell ref="AC84:AF84"/>
    <mergeCell ref="A89:B89"/>
    <mergeCell ref="C89:AB89"/>
    <mergeCell ref="AC89:AF89"/>
    <mergeCell ref="A90:B90"/>
    <mergeCell ref="C90:AB90"/>
    <mergeCell ref="AC90:AF90"/>
    <mergeCell ref="A87:B87"/>
    <mergeCell ref="C87:AB87"/>
    <mergeCell ref="AC87:AF87"/>
    <mergeCell ref="A88:B88"/>
    <mergeCell ref="C88:AB88"/>
    <mergeCell ref="AC88:AF88"/>
    <mergeCell ref="AC93:AF93"/>
    <mergeCell ref="A94:B94"/>
    <mergeCell ref="C94:AB94"/>
    <mergeCell ref="AC94:AF94"/>
    <mergeCell ref="A91:B91"/>
    <mergeCell ref="C91:AB91"/>
    <mergeCell ref="AC91:AF91"/>
    <mergeCell ref="A92:B92"/>
    <mergeCell ref="C92:AB92"/>
    <mergeCell ref="AC92:AF92"/>
    <mergeCell ref="A93:B93"/>
    <mergeCell ref="C93:AB93"/>
    <mergeCell ref="A63:B63"/>
    <mergeCell ref="C63:AB63"/>
    <mergeCell ref="AC63:AF63"/>
    <mergeCell ref="A64:B64"/>
    <mergeCell ref="C64:AB64"/>
    <mergeCell ref="AC64:AF64"/>
    <mergeCell ref="A102:B102"/>
    <mergeCell ref="C102:AB102"/>
    <mergeCell ref="AC102:AF102"/>
    <mergeCell ref="A100:B100"/>
    <mergeCell ref="C100:AB100"/>
    <mergeCell ref="AC100:AF100"/>
    <mergeCell ref="A101:B101"/>
    <mergeCell ref="C101:AB101"/>
    <mergeCell ref="AC101:AF101"/>
    <mergeCell ref="A97:B97"/>
    <mergeCell ref="C97:AB97"/>
    <mergeCell ref="AC97:AF97"/>
    <mergeCell ref="A99:B99"/>
    <mergeCell ref="C99:AB99"/>
    <mergeCell ref="AC99:AF99"/>
    <mergeCell ref="A65:B65"/>
    <mergeCell ref="C65:AB65"/>
    <mergeCell ref="AC65:AF65"/>
    <mergeCell ref="A98:B98"/>
    <mergeCell ref="C98:AB98"/>
    <mergeCell ref="AC98:AF98"/>
    <mergeCell ref="A95:B95"/>
    <mergeCell ref="C95:AB95"/>
    <mergeCell ref="AC95:AF95"/>
    <mergeCell ref="A96:B96"/>
    <mergeCell ref="C96:AB96"/>
    <mergeCell ref="AC96:AF96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92" fitToHeight="0" orientation="portrait" cellComments="asDisplayed" r:id="rId1"/>
  <headerFooter alignWithMargins="0"/>
  <rowBreaks count="1" manualBreakCount="1">
    <brk id="48" max="33" man="1"/>
  </rowBreaks>
  <ignoredErrors>
    <ignoredError sqref="A8:B10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H74"/>
  <sheetViews>
    <sheetView zoomScaleSheetLayoutView="100" workbookViewId="0">
      <selection activeCell="AH6" sqref="AH6"/>
    </sheetView>
  </sheetViews>
  <sheetFormatPr defaultRowHeight="12.75"/>
  <cols>
    <col min="1" max="28" width="2.7109375" style="1" customWidth="1"/>
    <col min="29" max="29" width="2.7109375" style="6" customWidth="1"/>
    <col min="30" max="32" width="2.7109375" style="1" customWidth="1"/>
    <col min="33" max="33" width="13.42578125" style="1" customWidth="1"/>
    <col min="34" max="34" width="14.42578125" style="1" customWidth="1"/>
    <col min="35" max="16384" width="9.140625" style="1"/>
  </cols>
  <sheetData>
    <row r="1" spans="1:34" ht="39" customHeight="1">
      <c r="A1" s="117" t="s">
        <v>627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</row>
    <row r="2" spans="1:34" ht="15.95" customHeight="1">
      <c r="A2" s="118" t="s">
        <v>399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</row>
    <row r="3" spans="1:34" ht="35.1" customHeight="1">
      <c r="A3" s="118" t="s">
        <v>592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</row>
    <row r="4" spans="1:34" ht="15.75" customHeight="1">
      <c r="A4" s="154" t="s">
        <v>572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</row>
    <row r="5" spans="1:34" ht="35.1" customHeight="1">
      <c r="A5" s="110" t="s">
        <v>251</v>
      </c>
      <c r="B5" s="111"/>
      <c r="C5" s="112" t="s">
        <v>250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4" t="s">
        <v>249</v>
      </c>
      <c r="AD5" s="113"/>
      <c r="AE5" s="113"/>
      <c r="AF5" s="113"/>
      <c r="AG5" s="24" t="s">
        <v>587</v>
      </c>
      <c r="AH5" s="48" t="s">
        <v>633</v>
      </c>
    </row>
    <row r="6" spans="1:34">
      <c r="A6" s="145" t="s">
        <v>248</v>
      </c>
      <c r="B6" s="146"/>
      <c r="C6" s="147" t="s">
        <v>247</v>
      </c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9"/>
      <c r="AC6" s="147" t="s">
        <v>246</v>
      </c>
      <c r="AD6" s="150"/>
      <c r="AE6" s="150"/>
      <c r="AF6" s="144"/>
      <c r="AG6" s="23" t="s">
        <v>245</v>
      </c>
      <c r="AH6" s="58" t="s">
        <v>528</v>
      </c>
    </row>
    <row r="7" spans="1:34" s="4" customFormat="1" ht="12.95" customHeight="1">
      <c r="A7" s="130" t="s">
        <v>244</v>
      </c>
      <c r="B7" s="144"/>
      <c r="C7" s="151" t="s">
        <v>398</v>
      </c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3"/>
      <c r="AC7" s="135" t="s">
        <v>397</v>
      </c>
      <c r="AD7" s="136"/>
      <c r="AE7" s="136"/>
      <c r="AF7" s="137"/>
      <c r="AG7" s="18">
        <v>57555659</v>
      </c>
      <c r="AH7" s="59">
        <v>58679484</v>
      </c>
    </row>
    <row r="8" spans="1:34" s="4" customFormat="1" ht="12.95" customHeight="1">
      <c r="A8" s="130" t="s">
        <v>241</v>
      </c>
      <c r="B8" s="144"/>
      <c r="C8" s="132" t="s">
        <v>396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4"/>
      <c r="AC8" s="135" t="s">
        <v>395</v>
      </c>
      <c r="AD8" s="136"/>
      <c r="AE8" s="136"/>
      <c r="AF8" s="137"/>
      <c r="AG8" s="18">
        <v>42757316</v>
      </c>
      <c r="AH8" s="59">
        <v>45887156</v>
      </c>
    </row>
    <row r="9" spans="1:34" s="4" customFormat="1" ht="26.1" customHeight="1">
      <c r="A9" s="130" t="s">
        <v>238</v>
      </c>
      <c r="B9" s="144"/>
      <c r="C9" s="132" t="s">
        <v>394</v>
      </c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4"/>
      <c r="AC9" s="135" t="s">
        <v>393</v>
      </c>
      <c r="AD9" s="136"/>
      <c r="AE9" s="136"/>
      <c r="AF9" s="137"/>
      <c r="AG9" s="18">
        <v>36425799</v>
      </c>
      <c r="AH9" s="64">
        <v>44066948</v>
      </c>
    </row>
    <row r="10" spans="1:34" ht="12.95" customHeight="1">
      <c r="A10" s="130" t="s">
        <v>235</v>
      </c>
      <c r="B10" s="144"/>
      <c r="C10" s="132" t="s">
        <v>392</v>
      </c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4"/>
      <c r="AC10" s="135" t="s">
        <v>391</v>
      </c>
      <c r="AD10" s="136"/>
      <c r="AE10" s="136"/>
      <c r="AF10" s="137"/>
      <c r="AG10" s="18">
        <v>2143200</v>
      </c>
      <c r="AH10" s="59">
        <v>2143200</v>
      </c>
    </row>
    <row r="11" spans="1:34" s="5" customFormat="1" ht="12.95" customHeight="1">
      <c r="A11" s="130" t="s">
        <v>232</v>
      </c>
      <c r="B11" s="144"/>
      <c r="C11" s="132" t="s">
        <v>390</v>
      </c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4"/>
      <c r="AC11" s="135" t="s">
        <v>389</v>
      </c>
      <c r="AD11" s="136"/>
      <c r="AE11" s="136"/>
      <c r="AF11" s="137"/>
      <c r="AG11" s="26">
        <v>0</v>
      </c>
      <c r="AH11" s="59">
        <v>8523172</v>
      </c>
    </row>
    <row r="12" spans="1:34" s="5" customFormat="1" ht="12.95" customHeight="1">
      <c r="A12" s="130" t="s">
        <v>229</v>
      </c>
      <c r="B12" s="144"/>
      <c r="C12" s="132" t="s">
        <v>388</v>
      </c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4"/>
      <c r="AC12" s="135" t="s">
        <v>387</v>
      </c>
      <c r="AD12" s="136"/>
      <c r="AE12" s="136"/>
      <c r="AF12" s="137"/>
      <c r="AG12" s="26">
        <v>0</v>
      </c>
      <c r="AH12" s="54">
        <v>0</v>
      </c>
    </row>
    <row r="13" spans="1:34" ht="12.95" customHeight="1">
      <c r="A13" s="130" t="s">
        <v>226</v>
      </c>
      <c r="B13" s="144"/>
      <c r="C13" s="121" t="s">
        <v>386</v>
      </c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3"/>
      <c r="AC13" s="124" t="s">
        <v>385</v>
      </c>
      <c r="AD13" s="125"/>
      <c r="AE13" s="125"/>
      <c r="AF13" s="126"/>
      <c r="AG13" s="27">
        <f>SUM(AG7:AG12)</f>
        <v>138881974</v>
      </c>
      <c r="AH13" s="59">
        <v>159299960</v>
      </c>
    </row>
    <row r="14" spans="1:34" ht="12.95" customHeight="1">
      <c r="A14" s="130" t="s">
        <v>223</v>
      </c>
      <c r="B14" s="144"/>
      <c r="C14" s="132" t="s">
        <v>384</v>
      </c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4"/>
      <c r="AC14" s="135" t="s">
        <v>383</v>
      </c>
      <c r="AD14" s="136"/>
      <c r="AE14" s="136"/>
      <c r="AF14" s="137"/>
      <c r="AG14" s="18">
        <v>0</v>
      </c>
      <c r="AH14" s="54">
        <v>0</v>
      </c>
    </row>
    <row r="15" spans="1:34" ht="26.1" customHeight="1">
      <c r="A15" s="130" t="s">
        <v>220</v>
      </c>
      <c r="B15" s="144"/>
      <c r="C15" s="132" t="s">
        <v>382</v>
      </c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4"/>
      <c r="AC15" s="135" t="s">
        <v>381</v>
      </c>
      <c r="AD15" s="136"/>
      <c r="AE15" s="136"/>
      <c r="AF15" s="137"/>
      <c r="AG15" s="18">
        <v>0</v>
      </c>
      <c r="AH15" s="57">
        <v>0</v>
      </c>
    </row>
    <row r="16" spans="1:34" ht="26.1" customHeight="1">
      <c r="A16" s="130" t="s">
        <v>217</v>
      </c>
      <c r="B16" s="144"/>
      <c r="C16" s="132" t="s">
        <v>380</v>
      </c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4"/>
      <c r="AC16" s="135" t="s">
        <v>379</v>
      </c>
      <c r="AD16" s="136"/>
      <c r="AE16" s="136"/>
      <c r="AF16" s="137"/>
      <c r="AG16" s="18">
        <v>0</v>
      </c>
      <c r="AH16" s="57">
        <v>0</v>
      </c>
    </row>
    <row r="17" spans="1:34" ht="26.1" customHeight="1">
      <c r="A17" s="130" t="s">
        <v>214</v>
      </c>
      <c r="B17" s="144"/>
      <c r="C17" s="132" t="s">
        <v>378</v>
      </c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4"/>
      <c r="AC17" s="135" t="s">
        <v>377</v>
      </c>
      <c r="AD17" s="136"/>
      <c r="AE17" s="136"/>
      <c r="AF17" s="137"/>
      <c r="AG17" s="18">
        <v>0</v>
      </c>
      <c r="AH17" s="57">
        <v>0</v>
      </c>
    </row>
    <row r="18" spans="1:34" ht="12.95" customHeight="1">
      <c r="A18" s="130" t="s">
        <v>211</v>
      </c>
      <c r="B18" s="144"/>
      <c r="C18" s="132" t="s">
        <v>376</v>
      </c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4"/>
      <c r="AC18" s="135" t="s">
        <v>375</v>
      </c>
      <c r="AD18" s="136"/>
      <c r="AE18" s="136"/>
      <c r="AF18" s="137"/>
      <c r="AG18" s="18">
        <v>33906191</v>
      </c>
      <c r="AH18" s="59">
        <v>69116191</v>
      </c>
    </row>
    <row r="19" spans="1:34" ht="12.95" customHeight="1">
      <c r="A19" s="119" t="s">
        <v>208</v>
      </c>
      <c r="B19" s="144"/>
      <c r="C19" s="121" t="s">
        <v>374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3"/>
      <c r="AC19" s="124" t="s">
        <v>373</v>
      </c>
      <c r="AD19" s="125"/>
      <c r="AE19" s="125"/>
      <c r="AF19" s="126"/>
      <c r="AG19" s="27">
        <f>SUM(AG13:AG18)</f>
        <v>172788165</v>
      </c>
      <c r="AH19" s="60">
        <v>228416151</v>
      </c>
    </row>
    <row r="20" spans="1:34" ht="12.95" customHeight="1">
      <c r="A20" s="130" t="s">
        <v>205</v>
      </c>
      <c r="B20" s="144"/>
      <c r="C20" s="132" t="s">
        <v>372</v>
      </c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4"/>
      <c r="AC20" s="135" t="s">
        <v>371</v>
      </c>
      <c r="AD20" s="136"/>
      <c r="AE20" s="136"/>
      <c r="AF20" s="137"/>
      <c r="AG20" s="18">
        <v>0</v>
      </c>
      <c r="AH20" s="59">
        <v>2419349</v>
      </c>
    </row>
    <row r="21" spans="1:34" ht="26.1" customHeight="1">
      <c r="A21" s="130" t="s">
        <v>202</v>
      </c>
      <c r="B21" s="144"/>
      <c r="C21" s="132" t="s">
        <v>370</v>
      </c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4"/>
      <c r="AC21" s="135" t="s">
        <v>369</v>
      </c>
      <c r="AD21" s="136"/>
      <c r="AE21" s="136"/>
      <c r="AF21" s="137"/>
      <c r="AG21" s="18">
        <v>0</v>
      </c>
      <c r="AH21" s="57">
        <v>0</v>
      </c>
    </row>
    <row r="22" spans="1:34" ht="26.1" customHeight="1">
      <c r="A22" s="130" t="s">
        <v>199</v>
      </c>
      <c r="B22" s="144"/>
      <c r="C22" s="132" t="s">
        <v>368</v>
      </c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4"/>
      <c r="AC22" s="135" t="s">
        <v>367</v>
      </c>
      <c r="AD22" s="136"/>
      <c r="AE22" s="136"/>
      <c r="AF22" s="137"/>
      <c r="AG22" s="18">
        <v>0</v>
      </c>
      <c r="AH22" s="57">
        <v>0</v>
      </c>
    </row>
    <row r="23" spans="1:34" ht="26.1" customHeight="1">
      <c r="A23" s="130" t="s">
        <v>196</v>
      </c>
      <c r="B23" s="144"/>
      <c r="C23" s="132" t="s">
        <v>366</v>
      </c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4"/>
      <c r="AC23" s="135" t="s">
        <v>365</v>
      </c>
      <c r="AD23" s="136"/>
      <c r="AE23" s="136"/>
      <c r="AF23" s="137"/>
      <c r="AG23" s="18">
        <v>0</v>
      </c>
      <c r="AH23" s="57">
        <v>0</v>
      </c>
    </row>
    <row r="24" spans="1:34" ht="12.95" customHeight="1">
      <c r="A24" s="130" t="s">
        <v>193</v>
      </c>
      <c r="B24" s="144"/>
      <c r="C24" s="132" t="s">
        <v>364</v>
      </c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4"/>
      <c r="AC24" s="135" t="s">
        <v>363</v>
      </c>
      <c r="AD24" s="136"/>
      <c r="AE24" s="136"/>
      <c r="AF24" s="137"/>
      <c r="AG24" s="18">
        <v>49369432</v>
      </c>
      <c r="AH24" s="59">
        <v>578136432</v>
      </c>
    </row>
    <row r="25" spans="1:34" ht="12.95" customHeight="1">
      <c r="A25" s="119" t="s">
        <v>190</v>
      </c>
      <c r="B25" s="144"/>
      <c r="C25" s="121" t="s">
        <v>362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3"/>
      <c r="AC25" s="124" t="s">
        <v>361</v>
      </c>
      <c r="AD25" s="125"/>
      <c r="AE25" s="125"/>
      <c r="AF25" s="126"/>
      <c r="AG25" s="27">
        <f>SUM(AG20:AG24)</f>
        <v>49369432</v>
      </c>
      <c r="AH25" s="60">
        <v>580555781</v>
      </c>
    </row>
    <row r="26" spans="1:34" ht="12.95" customHeight="1">
      <c r="A26" s="130" t="s">
        <v>187</v>
      </c>
      <c r="B26" s="144"/>
      <c r="C26" s="132" t="s">
        <v>360</v>
      </c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4"/>
      <c r="AC26" s="135" t="s">
        <v>359</v>
      </c>
      <c r="AD26" s="136"/>
      <c r="AE26" s="136"/>
      <c r="AF26" s="137"/>
      <c r="AG26" s="18">
        <v>0</v>
      </c>
      <c r="AH26" s="54">
        <v>0</v>
      </c>
    </row>
    <row r="27" spans="1:34" ht="12.95" customHeight="1">
      <c r="A27" s="130" t="s">
        <v>184</v>
      </c>
      <c r="B27" s="144"/>
      <c r="C27" s="132" t="s">
        <v>358</v>
      </c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4"/>
      <c r="AC27" s="135" t="s">
        <v>357</v>
      </c>
      <c r="AD27" s="136"/>
      <c r="AE27" s="136"/>
      <c r="AF27" s="137"/>
      <c r="AG27" s="18">
        <v>0</v>
      </c>
      <c r="AH27" s="54">
        <v>0</v>
      </c>
    </row>
    <row r="28" spans="1:34" s="6" customFormat="1" ht="12.95" customHeight="1">
      <c r="A28" s="130" t="s">
        <v>181</v>
      </c>
      <c r="B28" s="144"/>
      <c r="C28" s="132" t="s">
        <v>356</v>
      </c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4"/>
      <c r="AC28" s="135" t="s">
        <v>355</v>
      </c>
      <c r="AD28" s="136"/>
      <c r="AE28" s="136"/>
      <c r="AF28" s="137"/>
      <c r="AG28" s="25">
        <f>SUM(AG26:AG27)</f>
        <v>0</v>
      </c>
      <c r="AH28" s="65">
        <v>0</v>
      </c>
    </row>
    <row r="29" spans="1:34" ht="12.95" customHeight="1">
      <c r="A29" s="130" t="s">
        <v>178</v>
      </c>
      <c r="B29" s="144"/>
      <c r="C29" s="132" t="s">
        <v>354</v>
      </c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4"/>
      <c r="AC29" s="135" t="s">
        <v>353</v>
      </c>
      <c r="AD29" s="136"/>
      <c r="AE29" s="136"/>
      <c r="AF29" s="137"/>
      <c r="AG29" s="18">
        <v>0</v>
      </c>
      <c r="AH29" s="54">
        <v>0</v>
      </c>
    </row>
    <row r="30" spans="1:34" ht="12.95" customHeight="1">
      <c r="A30" s="130" t="s">
        <v>175</v>
      </c>
      <c r="B30" s="144"/>
      <c r="C30" s="132" t="s">
        <v>352</v>
      </c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4"/>
      <c r="AC30" s="135" t="s">
        <v>351</v>
      </c>
      <c r="AD30" s="136"/>
      <c r="AE30" s="136"/>
      <c r="AF30" s="137"/>
      <c r="AG30" s="18">
        <v>0</v>
      </c>
      <c r="AH30" s="54">
        <v>0</v>
      </c>
    </row>
    <row r="31" spans="1:34" ht="12.95" customHeight="1">
      <c r="A31" s="130" t="s">
        <v>172</v>
      </c>
      <c r="B31" s="144"/>
      <c r="C31" s="132" t="s">
        <v>350</v>
      </c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4"/>
      <c r="AC31" s="135" t="s">
        <v>349</v>
      </c>
      <c r="AD31" s="136"/>
      <c r="AE31" s="136"/>
      <c r="AF31" s="137"/>
      <c r="AG31" s="18">
        <v>14100000</v>
      </c>
      <c r="AH31" s="59">
        <v>14100000</v>
      </c>
    </row>
    <row r="32" spans="1:34" ht="12.95" customHeight="1">
      <c r="A32" s="130" t="s">
        <v>169</v>
      </c>
      <c r="B32" s="144"/>
      <c r="C32" s="132" t="s">
        <v>348</v>
      </c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4"/>
      <c r="AC32" s="135" t="s">
        <v>347</v>
      </c>
      <c r="AD32" s="136"/>
      <c r="AE32" s="136"/>
      <c r="AF32" s="137"/>
      <c r="AG32" s="18">
        <v>48000000</v>
      </c>
      <c r="AH32" s="59">
        <v>48000000</v>
      </c>
    </row>
    <row r="33" spans="1:34" ht="12.95" customHeight="1">
      <c r="A33" s="130" t="s">
        <v>166</v>
      </c>
      <c r="B33" s="144"/>
      <c r="C33" s="132" t="s">
        <v>346</v>
      </c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4"/>
      <c r="AC33" s="135" t="s">
        <v>345</v>
      </c>
      <c r="AD33" s="136"/>
      <c r="AE33" s="136"/>
      <c r="AF33" s="137"/>
      <c r="AG33" s="18">
        <v>0</v>
      </c>
      <c r="AH33" s="54">
        <v>0</v>
      </c>
    </row>
    <row r="34" spans="1:34" ht="12.95" customHeight="1">
      <c r="A34" s="130" t="s">
        <v>163</v>
      </c>
      <c r="B34" s="144"/>
      <c r="C34" s="132" t="s">
        <v>344</v>
      </c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4"/>
      <c r="AC34" s="135" t="s">
        <v>343</v>
      </c>
      <c r="AD34" s="136"/>
      <c r="AE34" s="136"/>
      <c r="AF34" s="137"/>
      <c r="AG34" s="18">
        <v>0</v>
      </c>
      <c r="AH34" s="54">
        <v>0</v>
      </c>
    </row>
    <row r="35" spans="1:34" ht="12.95" customHeight="1">
      <c r="A35" s="130" t="s">
        <v>160</v>
      </c>
      <c r="B35" s="144"/>
      <c r="C35" s="132" t="s">
        <v>342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4"/>
      <c r="AC35" s="135" t="s">
        <v>341</v>
      </c>
      <c r="AD35" s="136"/>
      <c r="AE35" s="136"/>
      <c r="AF35" s="137"/>
      <c r="AG35" s="18">
        <v>4800000</v>
      </c>
      <c r="AH35" s="59">
        <v>4800000</v>
      </c>
    </row>
    <row r="36" spans="1:34" ht="12.95" customHeight="1">
      <c r="A36" s="130" t="s">
        <v>157</v>
      </c>
      <c r="B36" s="144"/>
      <c r="C36" s="132" t="s">
        <v>340</v>
      </c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4"/>
      <c r="AC36" s="135" t="s">
        <v>339</v>
      </c>
      <c r="AD36" s="136"/>
      <c r="AE36" s="136"/>
      <c r="AF36" s="137"/>
      <c r="AG36" s="18">
        <v>400000</v>
      </c>
      <c r="AH36" s="59">
        <v>400000</v>
      </c>
    </row>
    <row r="37" spans="1:34" ht="12.95" customHeight="1">
      <c r="A37" s="130" t="s">
        <v>154</v>
      </c>
      <c r="B37" s="144"/>
      <c r="C37" s="132" t="s">
        <v>338</v>
      </c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4"/>
      <c r="AC37" s="135" t="s">
        <v>337</v>
      </c>
      <c r="AD37" s="136"/>
      <c r="AE37" s="136"/>
      <c r="AF37" s="137"/>
      <c r="AG37" s="25">
        <f>SUM(AG32:AG36)</f>
        <v>53200000</v>
      </c>
      <c r="AH37" s="59">
        <v>53200000</v>
      </c>
    </row>
    <row r="38" spans="1:34" ht="12.95" customHeight="1">
      <c r="A38" s="130" t="s">
        <v>151</v>
      </c>
      <c r="B38" s="144"/>
      <c r="C38" s="132" t="s">
        <v>336</v>
      </c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4"/>
      <c r="AC38" s="135" t="s">
        <v>335</v>
      </c>
      <c r="AD38" s="136"/>
      <c r="AE38" s="136"/>
      <c r="AF38" s="137"/>
      <c r="AG38" s="18">
        <v>150000</v>
      </c>
      <c r="AH38" s="59">
        <v>150000</v>
      </c>
    </row>
    <row r="39" spans="1:34" ht="12.95" customHeight="1">
      <c r="A39" s="119" t="s">
        <v>148</v>
      </c>
      <c r="B39" s="144"/>
      <c r="C39" s="121" t="s">
        <v>334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3"/>
      <c r="AC39" s="124" t="s">
        <v>333</v>
      </c>
      <c r="AD39" s="125"/>
      <c r="AE39" s="125"/>
      <c r="AF39" s="126"/>
      <c r="AG39" s="27">
        <f>SUM(AG28,AG29:AG31,AG37,AG38)</f>
        <v>67450000</v>
      </c>
      <c r="AH39" s="60">
        <v>67450000</v>
      </c>
    </row>
    <row r="40" spans="1:34" ht="12.95" customHeight="1">
      <c r="A40" s="130" t="s">
        <v>145</v>
      </c>
      <c r="B40" s="144"/>
      <c r="C40" s="138" t="s">
        <v>332</v>
      </c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40"/>
      <c r="AC40" s="135" t="s">
        <v>331</v>
      </c>
      <c r="AD40" s="136"/>
      <c r="AE40" s="136"/>
      <c r="AF40" s="137"/>
      <c r="AG40" s="18">
        <v>0</v>
      </c>
      <c r="AH40" s="54">
        <v>0</v>
      </c>
    </row>
    <row r="41" spans="1:34" ht="12.95" customHeight="1">
      <c r="A41" s="130" t="s">
        <v>142</v>
      </c>
      <c r="B41" s="144"/>
      <c r="C41" s="138" t="s">
        <v>330</v>
      </c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40"/>
      <c r="AC41" s="135" t="s">
        <v>329</v>
      </c>
      <c r="AD41" s="136"/>
      <c r="AE41" s="136"/>
      <c r="AF41" s="137"/>
      <c r="AG41" s="18">
        <v>4483000</v>
      </c>
      <c r="AH41" s="59">
        <v>4483000</v>
      </c>
    </row>
    <row r="42" spans="1:34" ht="12.95" customHeight="1">
      <c r="A42" s="130" t="s">
        <v>139</v>
      </c>
      <c r="B42" s="144"/>
      <c r="C42" s="138" t="s">
        <v>328</v>
      </c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40"/>
      <c r="AC42" s="135" t="s">
        <v>327</v>
      </c>
      <c r="AD42" s="136"/>
      <c r="AE42" s="136"/>
      <c r="AF42" s="137"/>
      <c r="AG42" s="18">
        <v>120000</v>
      </c>
      <c r="AH42" s="59">
        <v>120000</v>
      </c>
    </row>
    <row r="43" spans="1:34" ht="12.95" customHeight="1">
      <c r="A43" s="130" t="s">
        <v>136</v>
      </c>
      <c r="B43" s="144"/>
      <c r="C43" s="138" t="s">
        <v>326</v>
      </c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40"/>
      <c r="AC43" s="135" t="s">
        <v>325</v>
      </c>
      <c r="AD43" s="136"/>
      <c r="AE43" s="136"/>
      <c r="AF43" s="137"/>
      <c r="AG43" s="18">
        <v>15566480</v>
      </c>
      <c r="AH43" s="59">
        <v>15566480</v>
      </c>
    </row>
    <row r="44" spans="1:34" ht="12.95" customHeight="1">
      <c r="A44" s="130" t="s">
        <v>133</v>
      </c>
      <c r="B44" s="144"/>
      <c r="C44" s="138" t="s">
        <v>324</v>
      </c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40"/>
      <c r="AC44" s="135" t="s">
        <v>323</v>
      </c>
      <c r="AD44" s="136"/>
      <c r="AE44" s="136"/>
      <c r="AF44" s="137"/>
      <c r="AG44" s="18">
        <v>0</v>
      </c>
      <c r="AH44" s="54">
        <v>0</v>
      </c>
    </row>
    <row r="45" spans="1:34" ht="12.95" customHeight="1">
      <c r="A45" s="130" t="s">
        <v>130</v>
      </c>
      <c r="B45" s="144"/>
      <c r="C45" s="138" t="s">
        <v>322</v>
      </c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40"/>
      <c r="AC45" s="135" t="s">
        <v>321</v>
      </c>
      <c r="AD45" s="136"/>
      <c r="AE45" s="136"/>
      <c r="AF45" s="137"/>
      <c r="AG45" s="18">
        <v>0</v>
      </c>
      <c r="AH45" s="54">
        <v>0</v>
      </c>
    </row>
    <row r="46" spans="1:34" ht="12.95" customHeight="1">
      <c r="A46" s="130" t="s">
        <v>127</v>
      </c>
      <c r="B46" s="144"/>
      <c r="C46" s="138" t="s">
        <v>320</v>
      </c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40"/>
      <c r="AC46" s="135" t="s">
        <v>319</v>
      </c>
      <c r="AD46" s="136"/>
      <c r="AE46" s="136"/>
      <c r="AF46" s="137"/>
      <c r="AG46" s="18">
        <v>0</v>
      </c>
      <c r="AH46" s="54">
        <v>0</v>
      </c>
    </row>
    <row r="47" spans="1:34" ht="12.95" customHeight="1">
      <c r="A47" s="130" t="s">
        <v>124</v>
      </c>
      <c r="B47" s="131"/>
      <c r="C47" s="138" t="s">
        <v>318</v>
      </c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40"/>
      <c r="AC47" s="135" t="s">
        <v>317</v>
      </c>
      <c r="AD47" s="136"/>
      <c r="AE47" s="136"/>
      <c r="AF47" s="137"/>
      <c r="AG47" s="18">
        <v>0</v>
      </c>
      <c r="AH47" s="54">
        <v>0</v>
      </c>
    </row>
    <row r="48" spans="1:34" ht="12.95" customHeight="1">
      <c r="A48" s="130">
        <v>42</v>
      </c>
      <c r="B48" s="131"/>
      <c r="C48" s="138" t="s">
        <v>316</v>
      </c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40"/>
      <c r="AC48" s="135" t="s">
        <v>315</v>
      </c>
      <c r="AD48" s="136"/>
      <c r="AE48" s="136"/>
      <c r="AF48" s="137"/>
      <c r="AG48" s="18">
        <v>130000</v>
      </c>
      <c r="AH48" s="59">
        <v>130000</v>
      </c>
    </row>
    <row r="49" spans="1:34" ht="12.95" customHeight="1">
      <c r="A49" s="130">
        <v>43</v>
      </c>
      <c r="B49" s="131"/>
      <c r="C49" s="138" t="s">
        <v>314</v>
      </c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40"/>
      <c r="AC49" s="135" t="s">
        <v>313</v>
      </c>
      <c r="AD49" s="136"/>
      <c r="AE49" s="136"/>
      <c r="AF49" s="137"/>
      <c r="AG49" s="25">
        <f>SUM(AG47:AG48)</f>
        <v>130000</v>
      </c>
      <c r="AH49" s="59">
        <v>130000</v>
      </c>
    </row>
    <row r="50" spans="1:34" ht="12.95" customHeight="1">
      <c r="A50" s="130">
        <v>44</v>
      </c>
      <c r="B50" s="131"/>
      <c r="C50" s="138" t="s">
        <v>312</v>
      </c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40"/>
      <c r="AC50" s="135" t="s">
        <v>311</v>
      </c>
      <c r="AD50" s="136"/>
      <c r="AE50" s="136"/>
      <c r="AF50" s="137"/>
      <c r="AG50" s="18">
        <v>0</v>
      </c>
      <c r="AH50" s="54">
        <v>0</v>
      </c>
    </row>
    <row r="51" spans="1:34" ht="12.95" customHeight="1">
      <c r="A51" s="130">
        <v>45</v>
      </c>
      <c r="B51" s="131"/>
      <c r="C51" s="138" t="s">
        <v>310</v>
      </c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40"/>
      <c r="AC51" s="135" t="s">
        <v>309</v>
      </c>
      <c r="AD51" s="136"/>
      <c r="AE51" s="136"/>
      <c r="AF51" s="137"/>
      <c r="AG51" s="18">
        <v>0</v>
      </c>
      <c r="AH51" s="54">
        <v>0</v>
      </c>
    </row>
    <row r="52" spans="1:34" ht="12.95" customHeight="1">
      <c r="A52" s="130" t="s">
        <v>109</v>
      </c>
      <c r="B52" s="144"/>
      <c r="C52" s="138" t="s">
        <v>308</v>
      </c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40"/>
      <c r="AC52" s="135" t="s">
        <v>307</v>
      </c>
      <c r="AD52" s="136"/>
      <c r="AE52" s="136"/>
      <c r="AF52" s="137"/>
      <c r="AG52" s="25">
        <f>SUM(AG50:AG51)</f>
        <v>0</v>
      </c>
      <c r="AH52" s="54">
        <v>0</v>
      </c>
    </row>
    <row r="53" spans="1:34" ht="12.95" customHeight="1">
      <c r="A53" s="130" t="s">
        <v>106</v>
      </c>
      <c r="B53" s="131"/>
      <c r="C53" s="138" t="s">
        <v>306</v>
      </c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40"/>
      <c r="AC53" s="135" t="s">
        <v>305</v>
      </c>
      <c r="AD53" s="136"/>
      <c r="AE53" s="136"/>
      <c r="AF53" s="137"/>
      <c r="AG53" s="18">
        <v>0</v>
      </c>
      <c r="AH53" s="54">
        <v>0</v>
      </c>
    </row>
    <row r="54" spans="1:34" ht="12.95" customHeight="1">
      <c r="A54" s="130" t="s">
        <v>103</v>
      </c>
      <c r="B54" s="131"/>
      <c r="C54" s="138" t="s">
        <v>304</v>
      </c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40"/>
      <c r="AC54" s="135" t="s">
        <v>303</v>
      </c>
      <c r="AD54" s="136"/>
      <c r="AE54" s="136"/>
      <c r="AF54" s="137"/>
      <c r="AG54" s="18">
        <v>1180000</v>
      </c>
      <c r="AH54" s="59">
        <v>1180000</v>
      </c>
    </row>
    <row r="55" spans="1:34" ht="12.95" customHeight="1">
      <c r="A55" s="119" t="s">
        <v>100</v>
      </c>
      <c r="B55" s="120"/>
      <c r="C55" s="141" t="s">
        <v>529</v>
      </c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3"/>
      <c r="AC55" s="124" t="s">
        <v>302</v>
      </c>
      <c r="AD55" s="125"/>
      <c r="AE55" s="125"/>
      <c r="AF55" s="126"/>
      <c r="AG55" s="27">
        <f>SUM(AG40:AG46,AG49,AG52,AG53,AG54)</f>
        <v>21479480</v>
      </c>
      <c r="AH55" s="60">
        <v>21479480</v>
      </c>
    </row>
    <row r="56" spans="1:34" ht="12.95" customHeight="1">
      <c r="A56" s="130" t="s">
        <v>97</v>
      </c>
      <c r="B56" s="131"/>
      <c r="C56" s="138" t="s">
        <v>301</v>
      </c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40"/>
      <c r="AC56" s="135" t="s">
        <v>300</v>
      </c>
      <c r="AD56" s="136"/>
      <c r="AE56" s="136"/>
      <c r="AF56" s="137"/>
      <c r="AG56" s="18">
        <v>0</v>
      </c>
      <c r="AH56" s="54">
        <v>0</v>
      </c>
    </row>
    <row r="57" spans="1:34" ht="12.95" customHeight="1">
      <c r="A57" s="130" t="s">
        <v>94</v>
      </c>
      <c r="B57" s="131"/>
      <c r="C57" s="138" t="s">
        <v>299</v>
      </c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40"/>
      <c r="AC57" s="135" t="s">
        <v>298</v>
      </c>
      <c r="AD57" s="136"/>
      <c r="AE57" s="136"/>
      <c r="AF57" s="137"/>
      <c r="AG57" s="18">
        <v>0</v>
      </c>
      <c r="AH57" s="54">
        <v>0</v>
      </c>
    </row>
    <row r="58" spans="1:34" ht="12.95" customHeight="1">
      <c r="A58" s="130" t="s">
        <v>91</v>
      </c>
      <c r="B58" s="131"/>
      <c r="C58" s="138" t="s">
        <v>297</v>
      </c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40"/>
      <c r="AC58" s="135" t="s">
        <v>296</v>
      </c>
      <c r="AD58" s="136"/>
      <c r="AE58" s="136"/>
      <c r="AF58" s="137"/>
      <c r="AG58" s="18">
        <v>0</v>
      </c>
      <c r="AH58" s="54">
        <v>0</v>
      </c>
    </row>
    <row r="59" spans="1:34" ht="12.95" customHeight="1">
      <c r="A59" s="130" t="s">
        <v>88</v>
      </c>
      <c r="B59" s="131"/>
      <c r="C59" s="138" t="s">
        <v>295</v>
      </c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40"/>
      <c r="AC59" s="135" t="s">
        <v>294</v>
      </c>
      <c r="AD59" s="136"/>
      <c r="AE59" s="136"/>
      <c r="AF59" s="137"/>
      <c r="AG59" s="18">
        <v>0</v>
      </c>
      <c r="AH59" s="54">
        <v>0</v>
      </c>
    </row>
    <row r="60" spans="1:34" ht="12.95" customHeight="1">
      <c r="A60" s="130" t="s">
        <v>85</v>
      </c>
      <c r="B60" s="131"/>
      <c r="C60" s="138" t="s">
        <v>293</v>
      </c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40"/>
      <c r="AC60" s="135" t="s">
        <v>292</v>
      </c>
      <c r="AD60" s="136"/>
      <c r="AE60" s="136"/>
      <c r="AF60" s="137"/>
      <c r="AG60" s="18">
        <v>0</v>
      </c>
      <c r="AH60" s="54">
        <v>0</v>
      </c>
    </row>
    <row r="61" spans="1:34" ht="12.95" customHeight="1">
      <c r="A61" s="119" t="s">
        <v>82</v>
      </c>
      <c r="B61" s="120"/>
      <c r="C61" s="121" t="s">
        <v>530</v>
      </c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3"/>
      <c r="AC61" s="124" t="s">
        <v>291</v>
      </c>
      <c r="AD61" s="125"/>
      <c r="AE61" s="125"/>
      <c r="AF61" s="126"/>
      <c r="AG61" s="25">
        <f>SUM(AG56:AG60)</f>
        <v>0</v>
      </c>
      <c r="AH61" s="54">
        <v>0</v>
      </c>
    </row>
    <row r="62" spans="1:34" ht="26.1" customHeight="1">
      <c r="A62" s="130" t="s">
        <v>290</v>
      </c>
      <c r="B62" s="131"/>
      <c r="C62" s="138" t="s">
        <v>289</v>
      </c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40"/>
      <c r="AC62" s="135" t="s">
        <v>288</v>
      </c>
      <c r="AD62" s="136"/>
      <c r="AE62" s="136"/>
      <c r="AF62" s="137"/>
      <c r="AG62" s="18">
        <v>0</v>
      </c>
      <c r="AH62" s="57">
        <v>0</v>
      </c>
    </row>
    <row r="63" spans="1:34" ht="26.1" customHeight="1">
      <c r="A63" s="130" t="s">
        <v>287</v>
      </c>
      <c r="B63" s="131"/>
      <c r="C63" s="138" t="s">
        <v>286</v>
      </c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40"/>
      <c r="AC63" s="135" t="s">
        <v>285</v>
      </c>
      <c r="AD63" s="136"/>
      <c r="AE63" s="136"/>
      <c r="AF63" s="137"/>
      <c r="AG63" s="18">
        <v>0</v>
      </c>
      <c r="AH63" s="57">
        <v>0</v>
      </c>
    </row>
    <row r="64" spans="1:34" ht="26.1" customHeight="1">
      <c r="A64" s="130" t="s">
        <v>284</v>
      </c>
      <c r="B64" s="131"/>
      <c r="C64" s="138" t="s">
        <v>283</v>
      </c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40"/>
      <c r="AC64" s="135" t="s">
        <v>282</v>
      </c>
      <c r="AD64" s="136"/>
      <c r="AE64" s="136"/>
      <c r="AF64" s="137"/>
      <c r="AG64" s="18">
        <v>0</v>
      </c>
      <c r="AH64" s="57">
        <v>0</v>
      </c>
    </row>
    <row r="65" spans="1:34" ht="26.1" customHeight="1">
      <c r="A65" s="130" t="s">
        <v>281</v>
      </c>
      <c r="B65" s="131"/>
      <c r="C65" s="132" t="s">
        <v>280</v>
      </c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4"/>
      <c r="AC65" s="135" t="s">
        <v>279</v>
      </c>
      <c r="AD65" s="136"/>
      <c r="AE65" s="136"/>
      <c r="AF65" s="137"/>
      <c r="AG65" s="18">
        <v>0</v>
      </c>
      <c r="AH65" s="57">
        <v>0</v>
      </c>
    </row>
    <row r="66" spans="1:34" ht="12.95" customHeight="1">
      <c r="A66" s="130" t="s">
        <v>278</v>
      </c>
      <c r="B66" s="131"/>
      <c r="C66" s="138" t="s">
        <v>277</v>
      </c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40"/>
      <c r="AC66" s="135" t="s">
        <v>276</v>
      </c>
      <c r="AD66" s="136"/>
      <c r="AE66" s="136"/>
      <c r="AF66" s="137"/>
      <c r="AG66" s="18">
        <v>100000</v>
      </c>
      <c r="AH66" s="59">
        <v>9600000</v>
      </c>
    </row>
    <row r="67" spans="1:34" ht="12.95" customHeight="1">
      <c r="A67" s="119" t="s">
        <v>275</v>
      </c>
      <c r="B67" s="120"/>
      <c r="C67" s="121" t="s">
        <v>274</v>
      </c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3"/>
      <c r="AC67" s="124" t="s">
        <v>273</v>
      </c>
      <c r="AD67" s="125"/>
      <c r="AE67" s="125"/>
      <c r="AF67" s="126"/>
      <c r="AG67" s="27">
        <f>SUM(AG62:AG66)</f>
        <v>100000</v>
      </c>
      <c r="AH67" s="60">
        <v>9600000</v>
      </c>
    </row>
    <row r="68" spans="1:34" ht="26.1" customHeight="1">
      <c r="A68" s="130" t="s">
        <v>272</v>
      </c>
      <c r="B68" s="131"/>
      <c r="C68" s="138" t="s">
        <v>271</v>
      </c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40"/>
      <c r="AC68" s="135" t="s">
        <v>270</v>
      </c>
      <c r="AD68" s="136"/>
      <c r="AE68" s="136"/>
      <c r="AF68" s="137"/>
      <c r="AG68" s="18">
        <v>0</v>
      </c>
      <c r="AH68" s="57">
        <v>0</v>
      </c>
    </row>
    <row r="69" spans="1:34" ht="26.1" customHeight="1">
      <c r="A69" s="130" t="s">
        <v>269</v>
      </c>
      <c r="B69" s="131"/>
      <c r="C69" s="132" t="s">
        <v>268</v>
      </c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4"/>
      <c r="AC69" s="135" t="s">
        <v>267</v>
      </c>
      <c r="AD69" s="136"/>
      <c r="AE69" s="136"/>
      <c r="AF69" s="137"/>
      <c r="AG69" s="18">
        <v>0</v>
      </c>
      <c r="AH69" s="57">
        <v>0</v>
      </c>
    </row>
    <row r="70" spans="1:34" ht="26.1" customHeight="1">
      <c r="A70" s="130" t="s">
        <v>266</v>
      </c>
      <c r="B70" s="131"/>
      <c r="C70" s="132" t="s">
        <v>265</v>
      </c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4"/>
      <c r="AC70" s="135" t="s">
        <v>264</v>
      </c>
      <c r="AD70" s="136"/>
      <c r="AE70" s="136"/>
      <c r="AF70" s="137"/>
      <c r="AG70" s="18">
        <v>0</v>
      </c>
      <c r="AH70" s="57">
        <v>0</v>
      </c>
    </row>
    <row r="71" spans="1:34" ht="26.1" customHeight="1">
      <c r="A71" s="130" t="s">
        <v>263</v>
      </c>
      <c r="B71" s="131"/>
      <c r="C71" s="132" t="s">
        <v>262</v>
      </c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4"/>
      <c r="AC71" s="135" t="s">
        <v>261</v>
      </c>
      <c r="AD71" s="136"/>
      <c r="AE71" s="136"/>
      <c r="AF71" s="137"/>
      <c r="AG71" s="18">
        <v>0</v>
      </c>
      <c r="AH71" s="57">
        <v>0</v>
      </c>
    </row>
    <row r="72" spans="1:34" ht="12.95" customHeight="1">
      <c r="A72" s="130" t="s">
        <v>260</v>
      </c>
      <c r="B72" s="131"/>
      <c r="C72" s="138" t="s">
        <v>259</v>
      </c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40"/>
      <c r="AC72" s="135" t="s">
        <v>258</v>
      </c>
      <c r="AD72" s="136"/>
      <c r="AE72" s="136"/>
      <c r="AF72" s="137"/>
      <c r="AG72" s="18">
        <v>0</v>
      </c>
      <c r="AH72" s="54">
        <v>0</v>
      </c>
    </row>
    <row r="73" spans="1:34" ht="12.95" customHeight="1">
      <c r="A73" s="119" t="s">
        <v>257</v>
      </c>
      <c r="B73" s="120"/>
      <c r="C73" s="121" t="s">
        <v>531</v>
      </c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3"/>
      <c r="AC73" s="124" t="s">
        <v>256</v>
      </c>
      <c r="AD73" s="125"/>
      <c r="AE73" s="125"/>
      <c r="AF73" s="126"/>
      <c r="AG73" s="25">
        <f>SUM(AG68:AG72)</f>
        <v>0</v>
      </c>
      <c r="AH73" s="54">
        <v>0</v>
      </c>
    </row>
    <row r="74" spans="1:34" ht="12.95" customHeight="1">
      <c r="A74" s="119" t="s">
        <v>255</v>
      </c>
      <c r="B74" s="120"/>
      <c r="C74" s="127" t="s">
        <v>254</v>
      </c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9"/>
      <c r="AC74" s="124" t="s">
        <v>253</v>
      </c>
      <c r="AD74" s="125"/>
      <c r="AE74" s="125"/>
      <c r="AF74" s="126"/>
      <c r="AG74" s="27">
        <f>SUM(AG19,AG25,AG39,AG55,AG61,AG67,AG73)</f>
        <v>311187077</v>
      </c>
      <c r="AH74" s="60">
        <v>907501412</v>
      </c>
    </row>
  </sheetData>
  <mergeCells count="214">
    <mergeCell ref="A70:B70"/>
    <mergeCell ref="C70:AB70"/>
    <mergeCell ref="AC70:AF70"/>
    <mergeCell ref="AC64:AF64"/>
    <mergeCell ref="A69:B69"/>
    <mergeCell ref="C69:AB69"/>
    <mergeCell ref="AC69:AF69"/>
    <mergeCell ref="A59:B59"/>
    <mergeCell ref="C59:AB59"/>
    <mergeCell ref="AC59:AF59"/>
    <mergeCell ref="A62:B62"/>
    <mergeCell ref="C62:AB62"/>
    <mergeCell ref="AC62:AF62"/>
    <mergeCell ref="A64:B64"/>
    <mergeCell ref="C64:AB64"/>
    <mergeCell ref="A60:B60"/>
    <mergeCell ref="C60:AB60"/>
    <mergeCell ref="AC60:AF60"/>
    <mergeCell ref="A61:B61"/>
    <mergeCell ref="C61:AB61"/>
    <mergeCell ref="AC61:AF61"/>
    <mergeCell ref="A63:B63"/>
    <mergeCell ref="C63:AB63"/>
    <mergeCell ref="AC63:AF63"/>
    <mergeCell ref="A5:B5"/>
    <mergeCell ref="C5:AB5"/>
    <mergeCell ref="AC5:AF5"/>
    <mergeCell ref="A8:B8"/>
    <mergeCell ref="C8:AB8"/>
    <mergeCell ref="AC8:AF8"/>
    <mergeCell ref="A1:AH1"/>
    <mergeCell ref="A2:AH2"/>
    <mergeCell ref="A3:AH3"/>
    <mergeCell ref="A4:AH4"/>
    <mergeCell ref="A9:B9"/>
    <mergeCell ref="C9:AB9"/>
    <mergeCell ref="AC9:AF9"/>
    <mergeCell ref="A6:B6"/>
    <mergeCell ref="C6:AB6"/>
    <mergeCell ref="AC6:AF6"/>
    <mergeCell ref="A7:B7"/>
    <mergeCell ref="C7:AB7"/>
    <mergeCell ref="AC7:AF7"/>
    <mergeCell ref="A12:B12"/>
    <mergeCell ref="C12:AB12"/>
    <mergeCell ref="AC12:AF12"/>
    <mergeCell ref="A13:B13"/>
    <mergeCell ref="C13:AB13"/>
    <mergeCell ref="AC13:AF13"/>
    <mergeCell ref="A10:B10"/>
    <mergeCell ref="C10:AB10"/>
    <mergeCell ref="AC10:AF10"/>
    <mergeCell ref="A11:B11"/>
    <mergeCell ref="C11:AB11"/>
    <mergeCell ref="AC11:AF11"/>
    <mergeCell ref="A16:B16"/>
    <mergeCell ref="C16:AB16"/>
    <mergeCell ref="AC16:AF16"/>
    <mergeCell ref="A17:B17"/>
    <mergeCell ref="C17:AB17"/>
    <mergeCell ref="AC17:AF17"/>
    <mergeCell ref="A14:B14"/>
    <mergeCell ref="C14:AB14"/>
    <mergeCell ref="AC14:AF14"/>
    <mergeCell ref="A15:B15"/>
    <mergeCell ref="C15:AB15"/>
    <mergeCell ref="AC15:AF15"/>
    <mergeCell ref="A20:B20"/>
    <mergeCell ref="C20:AB20"/>
    <mergeCell ref="AC20:AF20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4:B24"/>
    <mergeCell ref="C24:AB24"/>
    <mergeCell ref="AC24:AF24"/>
    <mergeCell ref="A25:B25"/>
    <mergeCell ref="C25:AB25"/>
    <mergeCell ref="AC25:AF25"/>
    <mergeCell ref="A22:B22"/>
    <mergeCell ref="C22:AB22"/>
    <mergeCell ref="AC22:AF22"/>
    <mergeCell ref="A23:B23"/>
    <mergeCell ref="C23:AB23"/>
    <mergeCell ref="AC23:AF23"/>
    <mergeCell ref="A28:B28"/>
    <mergeCell ref="C28:AB28"/>
    <mergeCell ref="AC28:AF28"/>
    <mergeCell ref="A29:B29"/>
    <mergeCell ref="C29:AB29"/>
    <mergeCell ref="AC29:AF29"/>
    <mergeCell ref="A26:B26"/>
    <mergeCell ref="C26:AB26"/>
    <mergeCell ref="AC26:AF26"/>
    <mergeCell ref="A27:B27"/>
    <mergeCell ref="C27:AB27"/>
    <mergeCell ref="AC27:AF27"/>
    <mergeCell ref="A32:B32"/>
    <mergeCell ref="C32:AB32"/>
    <mergeCell ref="AC32:AF32"/>
    <mergeCell ref="A33:B33"/>
    <mergeCell ref="C33:AB33"/>
    <mergeCell ref="AC33:AF33"/>
    <mergeCell ref="A30:B30"/>
    <mergeCell ref="C30:AB30"/>
    <mergeCell ref="AC30:AF30"/>
    <mergeCell ref="A31:B31"/>
    <mergeCell ref="C31:AB31"/>
    <mergeCell ref="AC31:AF31"/>
    <mergeCell ref="A36:B36"/>
    <mergeCell ref="C36:AB36"/>
    <mergeCell ref="AC36:AF36"/>
    <mergeCell ref="A37:B37"/>
    <mergeCell ref="C37:AB37"/>
    <mergeCell ref="AC37:AF37"/>
    <mergeCell ref="A34:B34"/>
    <mergeCell ref="C34:AB34"/>
    <mergeCell ref="AC34:AF34"/>
    <mergeCell ref="A35:B35"/>
    <mergeCell ref="C35:AB35"/>
    <mergeCell ref="AC35:AF35"/>
    <mergeCell ref="A40:B40"/>
    <mergeCell ref="C40:AB40"/>
    <mergeCell ref="AC40:AF40"/>
    <mergeCell ref="A41:B41"/>
    <mergeCell ref="C41:AB41"/>
    <mergeCell ref="AC41:AF41"/>
    <mergeCell ref="A38:B38"/>
    <mergeCell ref="C38:AB38"/>
    <mergeCell ref="AC38:AF38"/>
    <mergeCell ref="A39:B39"/>
    <mergeCell ref="C39:AB39"/>
    <mergeCell ref="AC39:AF39"/>
    <mergeCell ref="A44:B44"/>
    <mergeCell ref="C44:AB44"/>
    <mergeCell ref="AC44:AF44"/>
    <mergeCell ref="A45:B45"/>
    <mergeCell ref="C45:AB45"/>
    <mergeCell ref="AC45:AF45"/>
    <mergeCell ref="A42:B42"/>
    <mergeCell ref="C42:AB42"/>
    <mergeCell ref="AC42:AF42"/>
    <mergeCell ref="A43:B43"/>
    <mergeCell ref="C43:AB43"/>
    <mergeCell ref="AC43:AF43"/>
    <mergeCell ref="A46:B46"/>
    <mergeCell ref="C46:AB46"/>
    <mergeCell ref="AC46:AF46"/>
    <mergeCell ref="A49:B49"/>
    <mergeCell ref="C49:AB49"/>
    <mergeCell ref="AC49:AF49"/>
    <mergeCell ref="A47:B47"/>
    <mergeCell ref="C47:AB47"/>
    <mergeCell ref="A52:B52"/>
    <mergeCell ref="C52:AB52"/>
    <mergeCell ref="AC52:AF52"/>
    <mergeCell ref="A50:B50"/>
    <mergeCell ref="A51:B51"/>
    <mergeCell ref="AC50:AF50"/>
    <mergeCell ref="AC51:AF51"/>
    <mergeCell ref="C50:AB50"/>
    <mergeCell ref="C51:AB51"/>
    <mergeCell ref="AC47:AF47"/>
    <mergeCell ref="A48:B48"/>
    <mergeCell ref="C48:AB48"/>
    <mergeCell ref="AC48:AF48"/>
    <mergeCell ref="A54:B54"/>
    <mergeCell ref="C54:AB54"/>
    <mergeCell ref="AC54:AF54"/>
    <mergeCell ref="A53:B53"/>
    <mergeCell ref="C53:AB53"/>
    <mergeCell ref="AC53:AF53"/>
    <mergeCell ref="A58:B58"/>
    <mergeCell ref="C58:AB58"/>
    <mergeCell ref="AC58:AF58"/>
    <mergeCell ref="A56:B56"/>
    <mergeCell ref="C56:AB56"/>
    <mergeCell ref="AC56:AF56"/>
    <mergeCell ref="A57:B57"/>
    <mergeCell ref="C57:AB57"/>
    <mergeCell ref="AC57:AF57"/>
    <mergeCell ref="A55:B55"/>
    <mergeCell ref="C55:AB55"/>
    <mergeCell ref="AC55:AF55"/>
    <mergeCell ref="A67:B67"/>
    <mergeCell ref="C67:AB67"/>
    <mergeCell ref="AC67:AF67"/>
    <mergeCell ref="A68:B68"/>
    <mergeCell ref="C68:AB68"/>
    <mergeCell ref="AC68:AF68"/>
    <mergeCell ref="A65:B65"/>
    <mergeCell ref="C65:AB65"/>
    <mergeCell ref="AC65:AF65"/>
    <mergeCell ref="A66:B66"/>
    <mergeCell ref="C66:AB66"/>
    <mergeCell ref="AC66:AF66"/>
    <mergeCell ref="A73:B73"/>
    <mergeCell ref="C73:AB73"/>
    <mergeCell ref="AC73:AF73"/>
    <mergeCell ref="A74:B74"/>
    <mergeCell ref="C74:AB74"/>
    <mergeCell ref="AC74:AF74"/>
    <mergeCell ref="A71:B71"/>
    <mergeCell ref="C71:AB71"/>
    <mergeCell ref="AC71:AF71"/>
    <mergeCell ref="A72:B72"/>
    <mergeCell ref="C72:AB72"/>
    <mergeCell ref="AC72:AF7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9" fitToHeight="0" orientation="portrait" cellComments="asDisplayed" r:id="rId1"/>
  <headerFooter alignWithMargins="0"/>
  <ignoredErrors>
    <ignoredError sqref="A7:B7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30"/>
  <sheetViews>
    <sheetView tabSelected="1" topLeftCell="A25" workbookViewId="0">
      <selection activeCell="C12" sqref="C12"/>
    </sheetView>
  </sheetViews>
  <sheetFormatPr defaultRowHeight="12.75"/>
  <cols>
    <col min="1" max="1" width="30.7109375" customWidth="1"/>
    <col min="2" max="2" width="31.140625" customWidth="1"/>
    <col min="3" max="3" width="22.28515625" customWidth="1"/>
    <col min="4" max="4" width="21.42578125" style="30" customWidth="1"/>
    <col min="5" max="5" width="21.42578125" customWidth="1"/>
    <col min="6" max="6" width="19" style="30" customWidth="1"/>
    <col min="7" max="7" width="14.85546875" customWidth="1"/>
    <col min="8" max="8" width="14.28515625" bestFit="1" customWidth="1"/>
  </cols>
  <sheetData>
    <row r="1" spans="1:34" s="30" customFormat="1" ht="21" customHeight="1">
      <c r="A1" s="117" t="s">
        <v>628</v>
      </c>
      <c r="B1" s="117"/>
      <c r="C1" s="117"/>
      <c r="D1" s="117"/>
      <c r="E1" s="117"/>
      <c r="F1" s="117"/>
      <c r="G1" s="117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</row>
    <row r="2" spans="1:34" s="30" customFormat="1">
      <c r="A2" s="29"/>
      <c r="B2" s="29"/>
      <c r="C2" s="29"/>
      <c r="D2" s="61"/>
      <c r="E2" s="29"/>
      <c r="F2" s="61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</row>
    <row r="3" spans="1:34" s="30" customFormat="1" ht="33" customHeight="1">
      <c r="A3" s="166" t="s">
        <v>624</v>
      </c>
      <c r="B3" s="166"/>
      <c r="C3" s="166"/>
      <c r="D3" s="166"/>
      <c r="E3" s="166"/>
      <c r="F3" s="166"/>
      <c r="G3" s="166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 spans="1:34" s="30" customFormat="1" ht="15.75">
      <c r="A4" s="118"/>
      <c r="B4" s="118"/>
      <c r="C4" s="118"/>
      <c r="D4" s="118"/>
      <c r="E4" s="118"/>
      <c r="F4" s="62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</row>
    <row r="5" spans="1:34" s="30" customFormat="1">
      <c r="E5" s="157" t="s">
        <v>572</v>
      </c>
      <c r="F5" s="157"/>
      <c r="G5" s="157"/>
      <c r="H5" s="157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ht="15.75" customHeight="1">
      <c r="A6" s="169" t="s">
        <v>598</v>
      </c>
      <c r="B6" s="169" t="s">
        <v>599</v>
      </c>
      <c r="C6" s="167" t="s">
        <v>640</v>
      </c>
      <c r="D6" s="167" t="s">
        <v>635</v>
      </c>
      <c r="E6" s="164" t="s">
        <v>639</v>
      </c>
      <c r="F6" s="164" t="s">
        <v>638</v>
      </c>
      <c r="G6" s="155" t="s">
        <v>590</v>
      </c>
      <c r="H6" s="155" t="s">
        <v>590</v>
      </c>
    </row>
    <row r="7" spans="1:34" ht="37.5" customHeight="1">
      <c r="A7" s="170"/>
      <c r="B7" s="170"/>
      <c r="C7" s="168"/>
      <c r="D7" s="168"/>
      <c r="E7" s="165"/>
      <c r="F7" s="165"/>
      <c r="G7" s="155"/>
      <c r="H7" s="156"/>
      <c r="I7" s="78"/>
    </row>
    <row r="8" spans="1:34" ht="15.75">
      <c r="A8" s="158" t="s">
        <v>601</v>
      </c>
      <c r="B8" s="45" t="s">
        <v>606</v>
      </c>
      <c r="C8" s="46">
        <v>44028621</v>
      </c>
      <c r="D8" s="66">
        <v>55620021</v>
      </c>
      <c r="E8" s="44">
        <v>45200000</v>
      </c>
      <c r="F8" s="44">
        <v>46525156</v>
      </c>
      <c r="G8" s="69">
        <f>C8+E8</f>
        <v>89228621</v>
      </c>
      <c r="H8" s="69">
        <f>D8+F8</f>
        <v>102145177</v>
      </c>
      <c r="I8" s="78"/>
    </row>
    <row r="9" spans="1:34" ht="15.75">
      <c r="A9" s="158"/>
      <c r="B9" s="32" t="s">
        <v>607</v>
      </c>
      <c r="C9" s="33">
        <v>9593269</v>
      </c>
      <c r="D9" s="43">
        <v>11267269</v>
      </c>
      <c r="E9" s="34">
        <v>9800000</v>
      </c>
      <c r="F9" s="34">
        <v>10525092</v>
      </c>
      <c r="G9" s="69">
        <f t="shared" ref="G9:G16" si="0">C9+E9</f>
        <v>19393269</v>
      </c>
      <c r="H9" s="69">
        <f t="shared" ref="H9:H16" si="1">D9+F9</f>
        <v>21792361</v>
      </c>
      <c r="I9" s="78"/>
    </row>
    <row r="10" spans="1:34" ht="15.75">
      <c r="A10" s="158"/>
      <c r="B10" s="32" t="s">
        <v>608</v>
      </c>
      <c r="C10" s="33">
        <v>37601205</v>
      </c>
      <c r="D10" s="43">
        <v>59500205</v>
      </c>
      <c r="E10" s="35">
        <v>10410000</v>
      </c>
      <c r="F10" s="35">
        <v>10045243</v>
      </c>
      <c r="G10" s="69">
        <f t="shared" si="0"/>
        <v>48011205</v>
      </c>
      <c r="H10" s="69">
        <f t="shared" si="1"/>
        <v>69545448</v>
      </c>
      <c r="I10" s="78"/>
    </row>
    <row r="11" spans="1:34" ht="15.75">
      <c r="A11" s="158"/>
      <c r="B11" s="32" t="s">
        <v>609</v>
      </c>
      <c r="C11" s="33">
        <v>5200000</v>
      </c>
      <c r="D11" s="43">
        <v>7008000</v>
      </c>
      <c r="E11" s="35">
        <v>0</v>
      </c>
      <c r="F11" s="35">
        <v>0</v>
      </c>
      <c r="G11" s="69">
        <f t="shared" si="0"/>
        <v>5200000</v>
      </c>
      <c r="H11" s="69">
        <f t="shared" si="1"/>
        <v>7008000</v>
      </c>
      <c r="I11" s="78"/>
    </row>
    <row r="12" spans="1:34" ht="15.75">
      <c r="A12" s="158"/>
      <c r="B12" s="32" t="s">
        <v>610</v>
      </c>
      <c r="C12" s="33">
        <v>109324397</v>
      </c>
      <c r="D12" s="43">
        <v>617385105</v>
      </c>
      <c r="E12" s="35">
        <v>0</v>
      </c>
      <c r="F12" s="35">
        <v>0</v>
      </c>
      <c r="G12" s="69">
        <f t="shared" si="0"/>
        <v>109324397</v>
      </c>
      <c r="H12" s="69">
        <f t="shared" si="1"/>
        <v>617385105</v>
      </c>
      <c r="I12" s="78"/>
    </row>
    <row r="13" spans="1:34" ht="15.75">
      <c r="A13" s="158" t="s">
        <v>602</v>
      </c>
      <c r="B13" s="32" t="s">
        <v>611</v>
      </c>
      <c r="C13" s="37">
        <v>33029633</v>
      </c>
      <c r="D13" s="37">
        <v>60470423</v>
      </c>
      <c r="E13" s="35">
        <v>190000</v>
      </c>
      <c r="F13" s="35">
        <v>388228</v>
      </c>
      <c r="G13" s="69">
        <f t="shared" si="0"/>
        <v>33219633</v>
      </c>
      <c r="H13" s="69">
        <f t="shared" si="1"/>
        <v>60858651</v>
      </c>
      <c r="I13" s="78"/>
    </row>
    <row r="14" spans="1:34" ht="15.75">
      <c r="A14" s="158"/>
      <c r="B14" s="32" t="s">
        <v>612</v>
      </c>
      <c r="C14" s="37">
        <v>250114996</v>
      </c>
      <c r="D14" s="37">
        <v>250221996</v>
      </c>
      <c r="E14" s="35">
        <v>0</v>
      </c>
      <c r="F14" s="35">
        <v>0</v>
      </c>
      <c r="G14" s="69">
        <f t="shared" si="0"/>
        <v>250114996</v>
      </c>
      <c r="H14" s="69">
        <f t="shared" si="1"/>
        <v>250221996</v>
      </c>
      <c r="I14" s="78"/>
    </row>
    <row r="15" spans="1:34" ht="25.5">
      <c r="A15" s="160"/>
      <c r="B15" s="42" t="s">
        <v>613</v>
      </c>
      <c r="C15" s="37">
        <v>4980146</v>
      </c>
      <c r="D15" s="37">
        <v>4980146</v>
      </c>
      <c r="E15" s="35">
        <v>0</v>
      </c>
      <c r="F15" s="35">
        <v>0</v>
      </c>
      <c r="G15" s="69">
        <f t="shared" si="0"/>
        <v>4980146</v>
      </c>
      <c r="H15" s="69">
        <f t="shared" si="1"/>
        <v>4980146</v>
      </c>
      <c r="I15" s="78"/>
    </row>
    <row r="16" spans="1:34" ht="25.5">
      <c r="A16" s="160"/>
      <c r="B16" s="42" t="s">
        <v>614</v>
      </c>
      <c r="C16" s="37">
        <v>65023825</v>
      </c>
      <c r="D16" s="37">
        <v>65994768</v>
      </c>
      <c r="E16" s="35">
        <v>0</v>
      </c>
      <c r="F16" s="35">
        <v>0</v>
      </c>
      <c r="G16" s="69">
        <f t="shared" si="0"/>
        <v>65023825</v>
      </c>
      <c r="H16" s="69">
        <f t="shared" si="1"/>
        <v>65994768</v>
      </c>
      <c r="I16" s="78"/>
    </row>
    <row r="17" spans="1:34" ht="17.25" customHeight="1">
      <c r="A17" s="162" t="s">
        <v>600</v>
      </c>
      <c r="B17" s="163"/>
      <c r="C17" s="39">
        <f>SUM(C8:C16)</f>
        <v>558896092</v>
      </c>
      <c r="D17" s="39">
        <v>1132447933</v>
      </c>
      <c r="E17" s="39">
        <f>SUM(E8:E16)</f>
        <v>65600000</v>
      </c>
      <c r="F17" s="39">
        <v>67483719</v>
      </c>
      <c r="G17" s="70">
        <f>SUM(G8:G16)</f>
        <v>624496092</v>
      </c>
      <c r="H17" s="70">
        <f t="shared" ref="H9:H29" si="2">D17+F17</f>
        <v>1199931652</v>
      </c>
      <c r="I17" s="78"/>
    </row>
    <row r="18" spans="1:34">
      <c r="A18" s="30"/>
      <c r="B18" s="30"/>
      <c r="C18" s="30"/>
      <c r="E18" s="30"/>
      <c r="H18" s="72">
        <f t="shared" si="2"/>
        <v>0</v>
      </c>
    </row>
    <row r="19" spans="1:34" ht="57.75" customHeight="1">
      <c r="A19" s="31" t="s">
        <v>598</v>
      </c>
      <c r="B19" s="31" t="s">
        <v>599</v>
      </c>
      <c r="C19" s="67" t="s">
        <v>634</v>
      </c>
      <c r="D19" s="67" t="s">
        <v>635</v>
      </c>
      <c r="E19" s="63" t="s">
        <v>636</v>
      </c>
      <c r="F19" s="63" t="s">
        <v>637</v>
      </c>
      <c r="G19" s="71" t="s">
        <v>590</v>
      </c>
      <c r="H19" s="72"/>
    </row>
    <row r="20" spans="1:34" ht="15.75">
      <c r="A20" s="159" t="s">
        <v>603</v>
      </c>
      <c r="B20" s="45" t="s">
        <v>618</v>
      </c>
      <c r="C20" s="76">
        <v>172788165</v>
      </c>
      <c r="D20" s="76">
        <v>228416151</v>
      </c>
      <c r="E20" s="68"/>
      <c r="F20" s="68">
        <v>0</v>
      </c>
      <c r="G20" s="69">
        <f>C20+E20</f>
        <v>172788165</v>
      </c>
      <c r="H20" s="34">
        <f>D20+F20</f>
        <v>228416151</v>
      </c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</row>
    <row r="21" spans="1:34" ht="15.75">
      <c r="A21" s="160"/>
      <c r="B21" s="32" t="s">
        <v>620</v>
      </c>
      <c r="C21" s="43">
        <v>67450000</v>
      </c>
      <c r="D21" s="43">
        <v>67450000</v>
      </c>
      <c r="E21" s="35">
        <v>0</v>
      </c>
      <c r="F21" s="35">
        <v>0</v>
      </c>
      <c r="G21" s="69">
        <f t="shared" ref="G21:G28" si="3">C21+E21</f>
        <v>67450000</v>
      </c>
      <c r="H21" s="34">
        <f t="shared" ref="H21:H28" si="4">D21+F21</f>
        <v>67450000</v>
      </c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</row>
    <row r="22" spans="1:34" ht="15.75">
      <c r="A22" s="160"/>
      <c r="B22" s="32" t="s">
        <v>621</v>
      </c>
      <c r="C22" s="43">
        <v>21479480</v>
      </c>
      <c r="D22" s="43">
        <v>21479480</v>
      </c>
      <c r="E22" s="35">
        <v>100000</v>
      </c>
      <c r="F22" s="35">
        <v>34161</v>
      </c>
      <c r="G22" s="69">
        <f t="shared" si="3"/>
        <v>21579480</v>
      </c>
      <c r="H22" s="34">
        <f t="shared" si="4"/>
        <v>21513641</v>
      </c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</row>
    <row r="23" spans="1:34" ht="15.75">
      <c r="A23" s="161"/>
      <c r="B23" s="32" t="s">
        <v>622</v>
      </c>
      <c r="C23" s="43">
        <v>100000</v>
      </c>
      <c r="D23" s="43">
        <v>9600000</v>
      </c>
      <c r="E23" s="35">
        <v>0</v>
      </c>
      <c r="F23" s="35">
        <v>0</v>
      </c>
      <c r="G23" s="69">
        <f t="shared" si="3"/>
        <v>100000</v>
      </c>
      <c r="H23" s="34">
        <f t="shared" si="4"/>
        <v>9600000</v>
      </c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</row>
    <row r="24" spans="1:34" s="30" customFormat="1" ht="25.5">
      <c r="A24" s="73"/>
      <c r="B24" s="32" t="s">
        <v>623</v>
      </c>
      <c r="C24" s="43">
        <f>SUM(C20:C23)</f>
        <v>261817645</v>
      </c>
      <c r="D24" s="43">
        <v>326945631</v>
      </c>
      <c r="E24" s="43">
        <f t="shared" ref="E24:G24" si="5">SUM(E20:E23)</f>
        <v>100000</v>
      </c>
      <c r="F24" s="43">
        <v>37161</v>
      </c>
      <c r="G24" s="69">
        <f t="shared" si="3"/>
        <v>261917645</v>
      </c>
      <c r="H24" s="34">
        <f t="shared" si="4"/>
        <v>326982792</v>
      </c>
    </row>
    <row r="25" spans="1:34" ht="15.75">
      <c r="A25" s="73" t="s">
        <v>604</v>
      </c>
      <c r="B25" s="36" t="s">
        <v>619</v>
      </c>
      <c r="C25" s="37">
        <v>49369432</v>
      </c>
      <c r="D25" s="37">
        <v>580555781</v>
      </c>
      <c r="E25" s="35">
        <v>0</v>
      </c>
      <c r="F25" s="35">
        <v>0</v>
      </c>
      <c r="G25" s="69">
        <f t="shared" si="3"/>
        <v>49369432</v>
      </c>
      <c r="H25" s="34">
        <f t="shared" si="4"/>
        <v>580555781</v>
      </c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</row>
    <row r="26" spans="1:34" ht="15.75">
      <c r="A26" s="159" t="s">
        <v>605</v>
      </c>
      <c r="B26" s="38" t="s">
        <v>615</v>
      </c>
      <c r="C26" s="37">
        <v>200000000</v>
      </c>
      <c r="D26" s="37">
        <v>200000000</v>
      </c>
      <c r="E26" s="35">
        <v>0</v>
      </c>
      <c r="F26" s="35">
        <v>0</v>
      </c>
      <c r="G26" s="69">
        <f t="shared" si="3"/>
        <v>200000000</v>
      </c>
      <c r="H26" s="34">
        <f t="shared" si="4"/>
        <v>200000000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</row>
    <row r="27" spans="1:34" ht="15.75">
      <c r="A27" s="160"/>
      <c r="B27" s="38" t="s">
        <v>616</v>
      </c>
      <c r="C27" s="37">
        <v>47709015</v>
      </c>
      <c r="D27" s="37">
        <v>24946521</v>
      </c>
      <c r="E27" s="35">
        <v>476175</v>
      </c>
      <c r="F27" s="35">
        <v>1451790</v>
      </c>
      <c r="G27" s="69">
        <f t="shared" si="3"/>
        <v>48185190</v>
      </c>
      <c r="H27" s="34">
        <f t="shared" si="4"/>
        <v>26398311</v>
      </c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</row>
    <row r="28" spans="1:34" ht="15.75">
      <c r="A28" s="161"/>
      <c r="B28" s="38" t="s">
        <v>617</v>
      </c>
      <c r="C28" s="37">
        <f>'[1]Kiadások 3. mell'!B77</f>
        <v>0</v>
      </c>
      <c r="D28" s="37">
        <v>0</v>
      </c>
      <c r="E28" s="35">
        <v>65023825</v>
      </c>
      <c r="F28" s="35">
        <v>65994768</v>
      </c>
      <c r="G28" s="69">
        <f t="shared" si="3"/>
        <v>65023825</v>
      </c>
      <c r="H28" s="34">
        <f t="shared" si="4"/>
        <v>65994768</v>
      </c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</row>
    <row r="29" spans="1:34" ht="15.75">
      <c r="A29" s="162" t="s">
        <v>600</v>
      </c>
      <c r="B29" s="163"/>
      <c r="C29" s="39">
        <f>SUM(C24,C25,C26,C27,C28)</f>
        <v>558896092</v>
      </c>
      <c r="D29" s="39">
        <v>1132447933</v>
      </c>
      <c r="E29" s="39">
        <f>SUM(E24,E25,E26,E27,E28)</f>
        <v>65600000</v>
      </c>
      <c r="F29" s="39">
        <v>67483719</v>
      </c>
      <c r="G29" s="70">
        <f>SUM(G24,G25,G26,G27,G28)</f>
        <v>624496092</v>
      </c>
      <c r="H29" s="77">
        <f t="shared" si="2"/>
        <v>1199931652</v>
      </c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</row>
    <row r="30" spans="1:34" s="1" customFormat="1" ht="39" customHeight="1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</row>
  </sheetData>
  <mergeCells count="20">
    <mergeCell ref="A3:G3"/>
    <mergeCell ref="A1:G1"/>
    <mergeCell ref="A4:E4"/>
    <mergeCell ref="A8:A12"/>
    <mergeCell ref="C6:C7"/>
    <mergeCell ref="E6:E7"/>
    <mergeCell ref="A6:A7"/>
    <mergeCell ref="B6:B7"/>
    <mergeCell ref="D6:D7"/>
    <mergeCell ref="H6:H7"/>
    <mergeCell ref="E5:H5"/>
    <mergeCell ref="A13:A14"/>
    <mergeCell ref="A30:AH30"/>
    <mergeCell ref="A20:A23"/>
    <mergeCell ref="A15:A16"/>
    <mergeCell ref="A26:A28"/>
    <mergeCell ref="A17:B17"/>
    <mergeCell ref="A29:B29"/>
    <mergeCell ref="G6:G7"/>
    <mergeCell ref="F6:F7"/>
  </mergeCells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37"/>
  <sheetViews>
    <sheetView zoomScaleSheetLayoutView="100" workbookViewId="0">
      <selection activeCell="AH38" sqref="AH38"/>
    </sheetView>
  </sheetViews>
  <sheetFormatPr defaultRowHeight="12.75"/>
  <cols>
    <col min="1" max="32" width="2.7109375" style="1" customWidth="1"/>
    <col min="33" max="33" width="15.140625" style="1" customWidth="1"/>
    <col min="34" max="34" width="11.7109375" style="1" customWidth="1"/>
    <col min="35" max="16384" width="9.140625" style="1"/>
  </cols>
  <sheetData>
    <row r="1" spans="1:34" ht="23.25" customHeight="1">
      <c r="A1" s="117" t="s">
        <v>629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</row>
    <row r="2" spans="1:34" ht="19.5" customHeight="1">
      <c r="A2" s="118" t="s">
        <v>460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</row>
    <row r="3" spans="1:34" ht="15.95" customHeight="1">
      <c r="A3" s="118" t="s">
        <v>593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</row>
    <row r="4" spans="1:34" ht="15.95" customHeight="1">
      <c r="A4" s="154" t="s">
        <v>572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</row>
    <row r="5" spans="1:34" ht="35.1" customHeight="1">
      <c r="A5" s="110" t="s">
        <v>251</v>
      </c>
      <c r="B5" s="111"/>
      <c r="C5" s="112" t="s">
        <v>250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4" t="s">
        <v>249</v>
      </c>
      <c r="AD5" s="113"/>
      <c r="AE5" s="113"/>
      <c r="AF5" s="113"/>
      <c r="AG5" s="22" t="s">
        <v>587</v>
      </c>
      <c r="AH5" s="48" t="s">
        <v>633</v>
      </c>
    </row>
    <row r="6" spans="1:34">
      <c r="A6" s="106" t="s">
        <v>248</v>
      </c>
      <c r="B6" s="106"/>
      <c r="C6" s="107" t="s">
        <v>247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 t="s">
        <v>246</v>
      </c>
      <c r="AD6" s="107"/>
      <c r="AE6" s="107"/>
      <c r="AF6" s="107"/>
      <c r="AG6" s="21" t="s">
        <v>245</v>
      </c>
      <c r="AH6" s="47" t="s">
        <v>528</v>
      </c>
    </row>
    <row r="7" spans="1:34" ht="12.95" customHeight="1">
      <c r="A7" s="171" t="s">
        <v>244</v>
      </c>
      <c r="B7" s="171"/>
      <c r="C7" s="89" t="s">
        <v>459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100" t="s">
        <v>458</v>
      </c>
      <c r="AD7" s="100"/>
      <c r="AE7" s="100"/>
      <c r="AF7" s="100"/>
      <c r="AG7" s="18">
        <v>0</v>
      </c>
      <c r="AH7" s="54">
        <v>0</v>
      </c>
    </row>
    <row r="8" spans="1:34" ht="12.95" customHeight="1">
      <c r="A8" s="171" t="s">
        <v>241</v>
      </c>
      <c r="B8" s="171"/>
      <c r="C8" s="89" t="s">
        <v>457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100" t="s">
        <v>456</v>
      </c>
      <c r="AD8" s="100"/>
      <c r="AE8" s="100"/>
      <c r="AF8" s="100"/>
      <c r="AG8" s="18">
        <v>0</v>
      </c>
      <c r="AH8" s="54">
        <v>0</v>
      </c>
    </row>
    <row r="9" spans="1:34" ht="12.95" customHeight="1">
      <c r="A9" s="171" t="s">
        <v>238</v>
      </c>
      <c r="B9" s="171"/>
      <c r="C9" s="89" t="s">
        <v>455</v>
      </c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100" t="s">
        <v>454</v>
      </c>
      <c r="AD9" s="100"/>
      <c r="AE9" s="100"/>
      <c r="AF9" s="100"/>
      <c r="AG9" s="18">
        <v>0</v>
      </c>
      <c r="AH9" s="54">
        <v>0</v>
      </c>
    </row>
    <row r="10" spans="1:34" ht="12.95" customHeight="1">
      <c r="A10" s="171" t="s">
        <v>235</v>
      </c>
      <c r="B10" s="171"/>
      <c r="C10" s="89" t="s">
        <v>453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100" t="s">
        <v>452</v>
      </c>
      <c r="AD10" s="100"/>
      <c r="AE10" s="100"/>
      <c r="AF10" s="100"/>
      <c r="AG10" s="25">
        <f>SUM(AG7:AG9)</f>
        <v>0</v>
      </c>
      <c r="AH10" s="54">
        <v>0</v>
      </c>
    </row>
    <row r="11" spans="1:34" s="4" customFormat="1" ht="12.95" customHeight="1">
      <c r="A11" s="171" t="s">
        <v>232</v>
      </c>
      <c r="B11" s="171"/>
      <c r="C11" s="174" t="s">
        <v>451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00" t="s">
        <v>450</v>
      </c>
      <c r="AD11" s="100"/>
      <c r="AE11" s="100"/>
      <c r="AF11" s="100"/>
      <c r="AG11" s="18">
        <v>0</v>
      </c>
      <c r="AH11" s="54">
        <v>0</v>
      </c>
    </row>
    <row r="12" spans="1:34" ht="12.95" customHeight="1">
      <c r="A12" s="171" t="s">
        <v>229</v>
      </c>
      <c r="B12" s="171"/>
      <c r="C12" s="89" t="s">
        <v>449</v>
      </c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100" t="s">
        <v>448</v>
      </c>
      <c r="AD12" s="100"/>
      <c r="AE12" s="100"/>
      <c r="AF12" s="100"/>
      <c r="AG12" s="18">
        <v>0</v>
      </c>
      <c r="AH12" s="54">
        <v>0</v>
      </c>
    </row>
    <row r="13" spans="1:34" ht="12.95" customHeight="1">
      <c r="A13" s="171" t="s">
        <v>226</v>
      </c>
      <c r="B13" s="171"/>
      <c r="C13" s="89" t="s">
        <v>447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100" t="s">
        <v>446</v>
      </c>
      <c r="AD13" s="100"/>
      <c r="AE13" s="100"/>
      <c r="AF13" s="100"/>
      <c r="AG13" s="18">
        <v>0</v>
      </c>
      <c r="AH13" s="54">
        <v>0</v>
      </c>
    </row>
    <row r="14" spans="1:34" ht="12.95" customHeight="1">
      <c r="A14" s="171" t="s">
        <v>223</v>
      </c>
      <c r="B14" s="171"/>
      <c r="C14" s="89" t="s">
        <v>445</v>
      </c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100" t="s">
        <v>444</v>
      </c>
      <c r="AD14" s="100"/>
      <c r="AE14" s="100"/>
      <c r="AF14" s="100"/>
      <c r="AG14" s="18">
        <v>0</v>
      </c>
      <c r="AH14" s="54">
        <v>0</v>
      </c>
    </row>
    <row r="15" spans="1:34" ht="12.95" customHeight="1">
      <c r="A15" s="171" t="s">
        <v>220</v>
      </c>
      <c r="B15" s="171"/>
      <c r="C15" s="89" t="s">
        <v>443</v>
      </c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100" t="s">
        <v>442</v>
      </c>
      <c r="AD15" s="100"/>
      <c r="AE15" s="100"/>
      <c r="AF15" s="100"/>
      <c r="AG15" s="18">
        <v>0</v>
      </c>
      <c r="AH15" s="54">
        <v>0</v>
      </c>
    </row>
    <row r="16" spans="1:34" ht="12.95" customHeight="1">
      <c r="A16" s="171">
        <v>10</v>
      </c>
      <c r="B16" s="171"/>
      <c r="C16" s="89" t="s">
        <v>441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100" t="s">
        <v>440</v>
      </c>
      <c r="AD16" s="100"/>
      <c r="AE16" s="100"/>
      <c r="AF16" s="100"/>
      <c r="AG16" s="18">
        <v>0</v>
      </c>
      <c r="AH16" s="54">
        <v>0</v>
      </c>
    </row>
    <row r="17" spans="1:34" ht="12.95" customHeight="1">
      <c r="A17" s="171">
        <v>11</v>
      </c>
      <c r="B17" s="171"/>
      <c r="C17" s="174" t="s">
        <v>439</v>
      </c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00" t="s">
        <v>438</v>
      </c>
      <c r="AD17" s="100"/>
      <c r="AE17" s="100"/>
      <c r="AF17" s="100"/>
      <c r="AG17" s="25">
        <f>SUM(AG11:AG16)</f>
        <v>0</v>
      </c>
      <c r="AH17" s="54">
        <v>0</v>
      </c>
    </row>
    <row r="18" spans="1:34" ht="12.95" customHeight="1">
      <c r="A18" s="171">
        <v>12</v>
      </c>
      <c r="B18" s="171"/>
      <c r="C18" s="174" t="s">
        <v>437</v>
      </c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00" t="s">
        <v>436</v>
      </c>
      <c r="AD18" s="100"/>
      <c r="AE18" s="100"/>
      <c r="AF18" s="100"/>
      <c r="AG18" s="18">
        <v>0</v>
      </c>
      <c r="AH18" s="54">
        <v>0</v>
      </c>
    </row>
    <row r="19" spans="1:34" ht="12.95" customHeight="1">
      <c r="A19" s="171">
        <v>13</v>
      </c>
      <c r="B19" s="171"/>
      <c r="C19" s="174" t="s">
        <v>435</v>
      </c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00" t="s">
        <v>434</v>
      </c>
      <c r="AD19" s="100"/>
      <c r="AE19" s="100"/>
      <c r="AF19" s="100"/>
      <c r="AG19" s="18">
        <v>4980146</v>
      </c>
      <c r="AH19" s="59">
        <v>4980146</v>
      </c>
    </row>
    <row r="20" spans="1:34" ht="12.95" customHeight="1">
      <c r="A20" s="171">
        <v>14</v>
      </c>
      <c r="B20" s="171"/>
      <c r="C20" s="174" t="s">
        <v>433</v>
      </c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00" t="s">
        <v>432</v>
      </c>
      <c r="AD20" s="100"/>
      <c r="AE20" s="100"/>
      <c r="AF20" s="100"/>
      <c r="AG20" s="18">
        <v>65023825</v>
      </c>
      <c r="AH20" s="59">
        <v>65994768</v>
      </c>
    </row>
    <row r="21" spans="1:34" ht="12.95" customHeight="1">
      <c r="A21" s="171">
        <v>15</v>
      </c>
      <c r="B21" s="171"/>
      <c r="C21" s="174" t="s">
        <v>431</v>
      </c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00" t="s">
        <v>430</v>
      </c>
      <c r="AD21" s="100"/>
      <c r="AE21" s="100"/>
      <c r="AF21" s="100"/>
      <c r="AG21" s="18">
        <v>0</v>
      </c>
      <c r="AH21" s="54">
        <v>0</v>
      </c>
    </row>
    <row r="22" spans="1:34" ht="12.95" customHeight="1">
      <c r="A22" s="171">
        <v>16</v>
      </c>
      <c r="B22" s="171"/>
      <c r="C22" s="174" t="s">
        <v>429</v>
      </c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00" t="s">
        <v>428</v>
      </c>
      <c r="AD22" s="100"/>
      <c r="AE22" s="100"/>
      <c r="AF22" s="100"/>
      <c r="AG22" s="18">
        <v>0</v>
      </c>
      <c r="AH22" s="54">
        <v>0</v>
      </c>
    </row>
    <row r="23" spans="1:34" ht="12.95" customHeight="1">
      <c r="A23" s="171">
        <v>17</v>
      </c>
      <c r="B23" s="171"/>
      <c r="C23" s="174" t="s">
        <v>427</v>
      </c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00" t="s">
        <v>426</v>
      </c>
      <c r="AD23" s="100"/>
      <c r="AE23" s="100"/>
      <c r="AF23" s="100"/>
      <c r="AG23" s="18">
        <v>0</v>
      </c>
      <c r="AH23" s="54">
        <v>0</v>
      </c>
    </row>
    <row r="24" spans="1:34" ht="12.95" customHeight="1">
      <c r="A24" s="171">
        <v>18</v>
      </c>
      <c r="B24" s="171"/>
      <c r="C24" s="174" t="s">
        <v>425</v>
      </c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00" t="s">
        <v>424</v>
      </c>
      <c r="AD24" s="100"/>
      <c r="AE24" s="100"/>
      <c r="AF24" s="100"/>
      <c r="AG24" s="18">
        <v>0</v>
      </c>
      <c r="AH24" s="54">
        <v>0</v>
      </c>
    </row>
    <row r="25" spans="1:34" ht="12.95" customHeight="1">
      <c r="A25" s="171">
        <v>19</v>
      </c>
      <c r="B25" s="171"/>
      <c r="C25" s="174" t="s">
        <v>423</v>
      </c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00" t="s">
        <v>422</v>
      </c>
      <c r="AD25" s="100"/>
      <c r="AE25" s="100"/>
      <c r="AF25" s="100"/>
      <c r="AG25" s="18">
        <v>0</v>
      </c>
      <c r="AH25" s="54">
        <v>0</v>
      </c>
    </row>
    <row r="26" spans="1:34" ht="12.95" customHeight="1">
      <c r="A26" s="171">
        <v>20</v>
      </c>
      <c r="B26" s="171"/>
      <c r="C26" s="174" t="s">
        <v>421</v>
      </c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00" t="s">
        <v>420</v>
      </c>
      <c r="AD26" s="100"/>
      <c r="AE26" s="100"/>
      <c r="AF26" s="100"/>
      <c r="AG26" s="25">
        <f>SUM(AG24:AG25)</f>
        <v>0</v>
      </c>
      <c r="AH26" s="54">
        <v>0</v>
      </c>
    </row>
    <row r="27" spans="1:34" ht="12.95" customHeight="1">
      <c r="A27" s="171">
        <v>21</v>
      </c>
      <c r="B27" s="171"/>
      <c r="C27" s="174" t="s">
        <v>419</v>
      </c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00" t="s">
        <v>418</v>
      </c>
      <c r="AD27" s="100"/>
      <c r="AE27" s="100"/>
      <c r="AF27" s="100"/>
      <c r="AG27" s="25">
        <f>SUM(AG10,AG17,AG18:AG23,AG26)</f>
        <v>70003971</v>
      </c>
      <c r="AH27" s="59">
        <v>70974914</v>
      </c>
    </row>
    <row r="28" spans="1:34" ht="12.95" customHeight="1">
      <c r="A28" s="171">
        <v>22</v>
      </c>
      <c r="B28" s="171"/>
      <c r="C28" s="174" t="s">
        <v>417</v>
      </c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00" t="s">
        <v>416</v>
      </c>
      <c r="AD28" s="100"/>
      <c r="AE28" s="100"/>
      <c r="AF28" s="100"/>
      <c r="AG28" s="18">
        <v>0</v>
      </c>
      <c r="AH28" s="54">
        <v>0</v>
      </c>
    </row>
    <row r="29" spans="1:34" ht="12.95" customHeight="1">
      <c r="A29" s="171">
        <v>23</v>
      </c>
      <c r="B29" s="171"/>
      <c r="C29" s="89" t="s">
        <v>415</v>
      </c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100" t="s">
        <v>414</v>
      </c>
      <c r="AD29" s="100"/>
      <c r="AE29" s="100"/>
      <c r="AF29" s="100"/>
      <c r="AG29" s="18">
        <v>0</v>
      </c>
      <c r="AH29" s="54">
        <v>0</v>
      </c>
    </row>
    <row r="30" spans="1:34" ht="12.95" customHeight="1">
      <c r="A30" s="171">
        <v>24</v>
      </c>
      <c r="B30" s="171"/>
      <c r="C30" s="174" t="s">
        <v>413</v>
      </c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00" t="s">
        <v>412</v>
      </c>
      <c r="AD30" s="100"/>
      <c r="AE30" s="100"/>
      <c r="AF30" s="100"/>
      <c r="AG30" s="18">
        <v>0</v>
      </c>
      <c r="AH30" s="54">
        <v>0</v>
      </c>
    </row>
    <row r="31" spans="1:34" ht="12.95" customHeight="1">
      <c r="A31" s="171">
        <v>25</v>
      </c>
      <c r="B31" s="171"/>
      <c r="C31" s="174" t="s">
        <v>411</v>
      </c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00" t="s">
        <v>410</v>
      </c>
      <c r="AD31" s="100"/>
      <c r="AE31" s="100"/>
      <c r="AF31" s="100"/>
      <c r="AG31" s="18">
        <v>0</v>
      </c>
      <c r="AH31" s="54">
        <v>0</v>
      </c>
    </row>
    <row r="32" spans="1:34" ht="12.95" customHeight="1">
      <c r="A32" s="171">
        <v>26</v>
      </c>
      <c r="B32" s="171"/>
      <c r="C32" s="174" t="s">
        <v>409</v>
      </c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00" t="s">
        <v>408</v>
      </c>
      <c r="AD32" s="100"/>
      <c r="AE32" s="100"/>
      <c r="AF32" s="100"/>
      <c r="AG32" s="18">
        <v>0</v>
      </c>
      <c r="AH32" s="54">
        <v>0</v>
      </c>
    </row>
    <row r="33" spans="1:34" ht="12.95" customHeight="1">
      <c r="A33" s="171">
        <v>27</v>
      </c>
      <c r="B33" s="171"/>
      <c r="C33" s="174" t="s">
        <v>407</v>
      </c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00" t="s">
        <v>406</v>
      </c>
      <c r="AD33" s="100"/>
      <c r="AE33" s="100"/>
      <c r="AF33" s="100"/>
      <c r="AG33" s="25">
        <f>SUM(AG28:AG32)</f>
        <v>0</v>
      </c>
      <c r="AH33" s="54">
        <v>0</v>
      </c>
    </row>
    <row r="34" spans="1:34" ht="12.95" customHeight="1">
      <c r="A34" s="171">
        <v>28</v>
      </c>
      <c r="B34" s="171"/>
      <c r="C34" s="89" t="s">
        <v>405</v>
      </c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100" t="s">
        <v>404</v>
      </c>
      <c r="AD34" s="100"/>
      <c r="AE34" s="100"/>
      <c r="AF34" s="100"/>
      <c r="AG34" s="18">
        <v>0</v>
      </c>
      <c r="AH34" s="54">
        <v>0</v>
      </c>
    </row>
    <row r="35" spans="1:34" ht="12.95" customHeight="1">
      <c r="A35" s="171">
        <v>29</v>
      </c>
      <c r="B35" s="171"/>
      <c r="C35" s="89" t="s">
        <v>403</v>
      </c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100" t="s">
        <v>402</v>
      </c>
      <c r="AD35" s="100"/>
      <c r="AE35" s="100"/>
      <c r="AF35" s="100"/>
      <c r="AG35" s="18">
        <v>0</v>
      </c>
      <c r="AH35" s="54">
        <v>0</v>
      </c>
    </row>
    <row r="36" spans="1:34" ht="12.95" customHeight="1">
      <c r="A36" s="172">
        <v>30</v>
      </c>
      <c r="B36" s="172"/>
      <c r="C36" s="173" t="s">
        <v>401</v>
      </c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01" t="s">
        <v>400</v>
      </c>
      <c r="AD36" s="101"/>
      <c r="AE36" s="101"/>
      <c r="AF36" s="101"/>
      <c r="AG36" s="27">
        <f>SUM(AG27,AG33,AG34,AG35)</f>
        <v>70003971</v>
      </c>
      <c r="AH36" s="60">
        <v>70974914</v>
      </c>
    </row>
    <row r="37" spans="1:34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</sheetData>
  <mergeCells count="100">
    <mergeCell ref="A27:B27"/>
    <mergeCell ref="C27:AB27"/>
    <mergeCell ref="AC27:AF27"/>
    <mergeCell ref="A28:B28"/>
    <mergeCell ref="C28:AB28"/>
    <mergeCell ref="AC28:AF28"/>
    <mergeCell ref="A4:AH4"/>
    <mergeCell ref="A1:AH1"/>
    <mergeCell ref="A2:AH2"/>
    <mergeCell ref="A3:AH3"/>
    <mergeCell ref="A26:B26"/>
    <mergeCell ref="C26:AB26"/>
    <mergeCell ref="AC26:AF26"/>
    <mergeCell ref="A7:B7"/>
    <mergeCell ref="C7:AB7"/>
    <mergeCell ref="AC7:AF7"/>
    <mergeCell ref="A5:B5"/>
    <mergeCell ref="C5:AB5"/>
    <mergeCell ref="AC5:AF5"/>
    <mergeCell ref="A6:B6"/>
    <mergeCell ref="C6:AB6"/>
    <mergeCell ref="AC6:AF6"/>
    <mergeCell ref="C15:AB15"/>
    <mergeCell ref="A8:B8"/>
    <mergeCell ref="C8:AB8"/>
    <mergeCell ref="AC8:AF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C15:AF15"/>
    <mergeCell ref="A17:B17"/>
    <mergeCell ref="C17:AB17"/>
    <mergeCell ref="AC17:AF17"/>
    <mergeCell ref="A12:B12"/>
    <mergeCell ref="AC12:AF12"/>
    <mergeCell ref="A13:B13"/>
    <mergeCell ref="C12:AB12"/>
    <mergeCell ref="AC13:AF13"/>
    <mergeCell ref="C13:AB13"/>
    <mergeCell ref="A14:B14"/>
    <mergeCell ref="C14:AB14"/>
    <mergeCell ref="AC14:AF14"/>
    <mergeCell ref="A16:B16"/>
    <mergeCell ref="C16:AB16"/>
    <mergeCell ref="AC16:AF16"/>
    <mergeCell ref="A15:B15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0:B20"/>
    <mergeCell ref="C20:AB20"/>
    <mergeCell ref="AC20:AF20"/>
    <mergeCell ref="A22:B22"/>
    <mergeCell ref="C22:AB22"/>
    <mergeCell ref="AC22:AF22"/>
    <mergeCell ref="A23:B23"/>
    <mergeCell ref="C23:AB23"/>
    <mergeCell ref="AC23:AF23"/>
    <mergeCell ref="A24:B24"/>
    <mergeCell ref="C24:AB24"/>
    <mergeCell ref="AC24:AF24"/>
    <mergeCell ref="A25:B25"/>
    <mergeCell ref="C25:AB25"/>
    <mergeCell ref="AC25:AF25"/>
    <mergeCell ref="A33:B33"/>
    <mergeCell ref="C33:AB33"/>
    <mergeCell ref="AC33:AF33"/>
    <mergeCell ref="A29:B29"/>
    <mergeCell ref="C29:AB29"/>
    <mergeCell ref="AC29:AF29"/>
    <mergeCell ref="A30:B30"/>
    <mergeCell ref="C30:AB30"/>
    <mergeCell ref="AC30:AF30"/>
    <mergeCell ref="A32:B32"/>
    <mergeCell ref="C32:AB32"/>
    <mergeCell ref="AC32:AF32"/>
    <mergeCell ref="A31:B31"/>
    <mergeCell ref="C31:AB31"/>
    <mergeCell ref="AC31:AF31"/>
    <mergeCell ref="A34:B34"/>
    <mergeCell ref="C34:AB34"/>
    <mergeCell ref="AC34:AF34"/>
    <mergeCell ref="A36:B36"/>
    <mergeCell ref="C36:AB36"/>
    <mergeCell ref="AC36:AF36"/>
    <mergeCell ref="A35:B35"/>
    <mergeCell ref="C35:AB35"/>
    <mergeCell ref="AC35:AF35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9" fitToHeight="0" orientation="portrait" cellComments="asDisplayed" r:id="rId1"/>
  <headerFooter alignWithMargins="0"/>
  <ignoredErrors>
    <ignoredError sqref="A7:B3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AH39"/>
  <sheetViews>
    <sheetView zoomScaleSheetLayoutView="100" workbookViewId="0">
      <selection activeCell="AL14" sqref="AL14"/>
    </sheetView>
  </sheetViews>
  <sheetFormatPr defaultRowHeight="12.75"/>
  <cols>
    <col min="1" max="32" width="2.7109375" style="1" customWidth="1"/>
    <col min="33" max="33" width="12.85546875" style="1" customWidth="1"/>
    <col min="34" max="34" width="13.5703125" style="1" customWidth="1"/>
    <col min="35" max="16384" width="9.140625" style="1"/>
  </cols>
  <sheetData>
    <row r="1" spans="1:34" ht="24" customHeight="1">
      <c r="A1" s="117" t="s">
        <v>630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</row>
    <row r="2" spans="1:34" ht="17.25" customHeight="1">
      <c r="A2" s="118" t="s">
        <v>533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</row>
    <row r="3" spans="1:34" ht="19.5" hidden="1" customHeight="1">
      <c r="A3" s="118" t="s">
        <v>594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</row>
    <row r="4" spans="1:34" ht="19.5" hidden="1" customHeight="1">
      <c r="A4" s="117" t="s">
        <v>532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</row>
    <row r="5" spans="1:34" ht="19.5" hidden="1" customHeight="1">
      <c r="A5" s="118" t="s">
        <v>460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</row>
    <row r="6" spans="1:34" ht="19.5" customHeight="1">
      <c r="A6" s="118" t="s">
        <v>595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</row>
    <row r="7" spans="1:34" ht="15.95" customHeight="1">
      <c r="A7" s="115" t="s">
        <v>572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</row>
    <row r="8" spans="1:34" ht="35.1" customHeight="1">
      <c r="A8" s="110" t="s">
        <v>251</v>
      </c>
      <c r="B8" s="111"/>
      <c r="C8" s="112" t="s">
        <v>250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4" t="s">
        <v>249</v>
      </c>
      <c r="AD8" s="113"/>
      <c r="AE8" s="113"/>
      <c r="AF8" s="113"/>
      <c r="AG8" s="22" t="s">
        <v>587</v>
      </c>
      <c r="AH8" s="48" t="s">
        <v>633</v>
      </c>
    </row>
    <row r="9" spans="1:34">
      <c r="A9" s="106" t="s">
        <v>248</v>
      </c>
      <c r="B9" s="106"/>
      <c r="C9" s="107" t="s">
        <v>247</v>
      </c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 t="s">
        <v>246</v>
      </c>
      <c r="AD9" s="107"/>
      <c r="AE9" s="107"/>
      <c r="AF9" s="107"/>
      <c r="AG9" s="21" t="s">
        <v>245</v>
      </c>
      <c r="AH9" s="47" t="s">
        <v>528</v>
      </c>
    </row>
    <row r="10" spans="1:34" ht="12.95" customHeight="1">
      <c r="A10" s="171" t="s">
        <v>244</v>
      </c>
      <c r="B10" s="171"/>
      <c r="C10" s="174" t="s">
        <v>520</v>
      </c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00" t="s">
        <v>519</v>
      </c>
      <c r="AD10" s="100"/>
      <c r="AE10" s="100"/>
      <c r="AF10" s="100"/>
      <c r="AG10" s="18">
        <v>0</v>
      </c>
      <c r="AH10" s="54">
        <v>0</v>
      </c>
    </row>
    <row r="11" spans="1:34" ht="12.95" customHeight="1">
      <c r="A11" s="171" t="s">
        <v>241</v>
      </c>
      <c r="B11" s="171"/>
      <c r="C11" s="89" t="s">
        <v>518</v>
      </c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100" t="s">
        <v>517</v>
      </c>
      <c r="AD11" s="100"/>
      <c r="AE11" s="100"/>
      <c r="AF11" s="100"/>
      <c r="AG11" s="18">
        <v>200000000</v>
      </c>
      <c r="AH11" s="59">
        <v>200000000</v>
      </c>
    </row>
    <row r="12" spans="1:34" ht="12.95" customHeight="1">
      <c r="A12" s="171" t="s">
        <v>238</v>
      </c>
      <c r="B12" s="171"/>
      <c r="C12" s="174" t="s">
        <v>516</v>
      </c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00" t="s">
        <v>515</v>
      </c>
      <c r="AD12" s="100"/>
      <c r="AE12" s="100"/>
      <c r="AF12" s="100"/>
      <c r="AG12" s="18">
        <v>0</v>
      </c>
      <c r="AH12" s="54">
        <v>0</v>
      </c>
    </row>
    <row r="13" spans="1:34" ht="12.95" customHeight="1">
      <c r="A13" s="171" t="s">
        <v>235</v>
      </c>
      <c r="B13" s="171"/>
      <c r="C13" s="89" t="s">
        <v>514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100" t="s">
        <v>513</v>
      </c>
      <c r="AD13" s="100"/>
      <c r="AE13" s="100"/>
      <c r="AF13" s="100"/>
      <c r="AG13" s="25">
        <f>SUM(AG10:AG12)</f>
        <v>200000000</v>
      </c>
      <c r="AH13" s="59">
        <v>200000000</v>
      </c>
    </row>
    <row r="14" spans="1:34" ht="12.95" customHeight="1">
      <c r="A14" s="171" t="s">
        <v>232</v>
      </c>
      <c r="B14" s="171"/>
      <c r="C14" s="89" t="s">
        <v>512</v>
      </c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100" t="s">
        <v>511</v>
      </c>
      <c r="AD14" s="100"/>
      <c r="AE14" s="100"/>
      <c r="AF14" s="100"/>
      <c r="AG14" s="18">
        <v>0</v>
      </c>
      <c r="AH14" s="54">
        <v>0</v>
      </c>
    </row>
    <row r="15" spans="1:34" ht="12.95" customHeight="1">
      <c r="A15" s="171" t="s">
        <v>229</v>
      </c>
      <c r="B15" s="171"/>
      <c r="C15" s="174" t="s">
        <v>510</v>
      </c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00" t="s">
        <v>509</v>
      </c>
      <c r="AD15" s="100"/>
      <c r="AE15" s="100"/>
      <c r="AF15" s="100"/>
      <c r="AG15" s="18">
        <v>0</v>
      </c>
      <c r="AH15" s="54">
        <v>0</v>
      </c>
    </row>
    <row r="16" spans="1:34" ht="12.95" customHeight="1">
      <c r="A16" s="171" t="s">
        <v>226</v>
      </c>
      <c r="B16" s="171"/>
      <c r="C16" s="89" t="s">
        <v>508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100" t="s">
        <v>507</v>
      </c>
      <c r="AD16" s="100"/>
      <c r="AE16" s="100"/>
      <c r="AF16" s="100"/>
      <c r="AG16" s="18">
        <v>0</v>
      </c>
      <c r="AH16" s="54">
        <v>0</v>
      </c>
    </row>
    <row r="17" spans="1:34" ht="12.95" customHeight="1">
      <c r="A17" s="171" t="s">
        <v>223</v>
      </c>
      <c r="B17" s="171"/>
      <c r="C17" s="174" t="s">
        <v>506</v>
      </c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00" t="s">
        <v>505</v>
      </c>
      <c r="AD17" s="100"/>
      <c r="AE17" s="100"/>
      <c r="AF17" s="100"/>
      <c r="AG17" s="18">
        <v>0</v>
      </c>
      <c r="AH17" s="54">
        <v>0</v>
      </c>
    </row>
    <row r="18" spans="1:34" s="4" customFormat="1" ht="12.95" customHeight="1">
      <c r="A18" s="171" t="s">
        <v>220</v>
      </c>
      <c r="B18" s="171"/>
      <c r="C18" s="174" t="s">
        <v>504</v>
      </c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00" t="s">
        <v>503</v>
      </c>
      <c r="AD18" s="100"/>
      <c r="AE18" s="100"/>
      <c r="AF18" s="100"/>
      <c r="AG18" s="25">
        <f>SUM(AG14:AG17)</f>
        <v>0</v>
      </c>
      <c r="AH18" s="54">
        <v>0</v>
      </c>
    </row>
    <row r="19" spans="1:34" s="4" customFormat="1" ht="12.95" customHeight="1">
      <c r="A19" s="171" t="s">
        <v>217</v>
      </c>
      <c r="B19" s="171"/>
      <c r="C19" s="100" t="s">
        <v>502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 t="s">
        <v>501</v>
      </c>
      <c r="AD19" s="100"/>
      <c r="AE19" s="100"/>
      <c r="AF19" s="100"/>
      <c r="AG19" s="18">
        <v>47709015</v>
      </c>
      <c r="AH19" s="59">
        <v>24946521</v>
      </c>
    </row>
    <row r="20" spans="1:34" s="4" customFormat="1" ht="12.95" customHeight="1">
      <c r="A20" s="171" t="s">
        <v>214</v>
      </c>
      <c r="B20" s="171"/>
      <c r="C20" s="100" t="s">
        <v>500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 t="s">
        <v>499</v>
      </c>
      <c r="AD20" s="100"/>
      <c r="AE20" s="100"/>
      <c r="AF20" s="100"/>
      <c r="AG20" s="18">
        <v>0</v>
      </c>
      <c r="AH20" s="54">
        <v>0</v>
      </c>
    </row>
    <row r="21" spans="1:34" s="4" customFormat="1" ht="12.95" customHeight="1">
      <c r="A21" s="171" t="s">
        <v>211</v>
      </c>
      <c r="B21" s="171"/>
      <c r="C21" s="100" t="s">
        <v>498</v>
      </c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 t="s">
        <v>497</v>
      </c>
      <c r="AD21" s="100"/>
      <c r="AE21" s="100"/>
      <c r="AF21" s="100"/>
      <c r="AG21" s="25">
        <f>SUM(AG19:AG20)</f>
        <v>47709015</v>
      </c>
      <c r="AH21" s="59">
        <v>24946521</v>
      </c>
    </row>
    <row r="22" spans="1:34" s="4" customFormat="1" ht="12.95" customHeight="1">
      <c r="A22" s="171" t="s">
        <v>208</v>
      </c>
      <c r="B22" s="171"/>
      <c r="C22" s="174" t="s">
        <v>496</v>
      </c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00" t="s">
        <v>495</v>
      </c>
      <c r="AD22" s="100"/>
      <c r="AE22" s="100"/>
      <c r="AF22" s="100"/>
      <c r="AG22" s="18">
        <v>0</v>
      </c>
      <c r="AH22" s="54">
        <v>0</v>
      </c>
    </row>
    <row r="23" spans="1:34" ht="12.95" customHeight="1">
      <c r="A23" s="171" t="s">
        <v>205</v>
      </c>
      <c r="B23" s="171"/>
      <c r="C23" s="174" t="s">
        <v>494</v>
      </c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00" t="s">
        <v>493</v>
      </c>
      <c r="AD23" s="100"/>
      <c r="AE23" s="100"/>
      <c r="AF23" s="100"/>
      <c r="AG23" s="18">
        <v>0</v>
      </c>
      <c r="AH23" s="54">
        <v>0</v>
      </c>
    </row>
    <row r="24" spans="1:34" s="5" customFormat="1" ht="12.95" customHeight="1">
      <c r="A24" s="171" t="s">
        <v>202</v>
      </c>
      <c r="B24" s="171"/>
      <c r="C24" s="174" t="s">
        <v>492</v>
      </c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00" t="s">
        <v>491</v>
      </c>
      <c r="AD24" s="100"/>
      <c r="AE24" s="100"/>
      <c r="AF24" s="100"/>
      <c r="AG24" s="18">
        <v>0</v>
      </c>
      <c r="AH24" s="54">
        <v>0</v>
      </c>
    </row>
    <row r="25" spans="1:34" s="5" customFormat="1" ht="12.95" customHeight="1">
      <c r="A25" s="171" t="s">
        <v>199</v>
      </c>
      <c r="B25" s="171"/>
      <c r="C25" s="174" t="s">
        <v>490</v>
      </c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00" t="s">
        <v>489</v>
      </c>
      <c r="AD25" s="100"/>
      <c r="AE25" s="100"/>
      <c r="AF25" s="100"/>
      <c r="AG25" s="18">
        <v>0</v>
      </c>
      <c r="AH25" s="54">
        <v>0</v>
      </c>
    </row>
    <row r="26" spans="1:34" ht="12.95" customHeight="1">
      <c r="A26" s="171" t="s">
        <v>196</v>
      </c>
      <c r="B26" s="171"/>
      <c r="C26" s="89" t="s">
        <v>488</v>
      </c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100" t="s">
        <v>487</v>
      </c>
      <c r="AD26" s="100"/>
      <c r="AE26" s="100"/>
      <c r="AF26" s="100"/>
      <c r="AG26" s="18">
        <v>0</v>
      </c>
      <c r="AH26" s="54">
        <v>0</v>
      </c>
    </row>
    <row r="27" spans="1:34" ht="12.95" customHeight="1">
      <c r="A27" s="171">
        <v>18</v>
      </c>
      <c r="B27" s="171"/>
      <c r="C27" s="89" t="s">
        <v>486</v>
      </c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100" t="s">
        <v>485</v>
      </c>
      <c r="AD27" s="100"/>
      <c r="AE27" s="100"/>
      <c r="AF27" s="100"/>
      <c r="AG27" s="18">
        <v>0</v>
      </c>
      <c r="AH27" s="54">
        <v>0</v>
      </c>
    </row>
    <row r="28" spans="1:34" ht="12.95" customHeight="1">
      <c r="A28" s="171">
        <v>19</v>
      </c>
      <c r="B28" s="171"/>
      <c r="C28" s="89" t="s">
        <v>484</v>
      </c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100" t="s">
        <v>483</v>
      </c>
      <c r="AD28" s="100"/>
      <c r="AE28" s="100"/>
      <c r="AF28" s="100"/>
      <c r="AG28" s="18">
        <v>0</v>
      </c>
      <c r="AH28" s="54">
        <v>0</v>
      </c>
    </row>
    <row r="29" spans="1:34" ht="12.95" customHeight="1">
      <c r="A29" s="171">
        <v>20</v>
      </c>
      <c r="B29" s="171"/>
      <c r="C29" s="89" t="s">
        <v>482</v>
      </c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100" t="s">
        <v>481</v>
      </c>
      <c r="AD29" s="100"/>
      <c r="AE29" s="100"/>
      <c r="AF29" s="100"/>
      <c r="AG29" s="25">
        <f>SUM(AG27:AG28)</f>
        <v>0</v>
      </c>
      <c r="AH29" s="54">
        <v>0</v>
      </c>
    </row>
    <row r="30" spans="1:34" ht="12.95" customHeight="1">
      <c r="A30" s="171">
        <v>21</v>
      </c>
      <c r="B30" s="171"/>
      <c r="C30" s="89" t="s">
        <v>480</v>
      </c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100" t="s">
        <v>479</v>
      </c>
      <c r="AD30" s="100"/>
      <c r="AE30" s="100"/>
      <c r="AF30" s="100"/>
      <c r="AG30" s="25">
        <f>SUM(AG13,AG18,AG21,AG22:AG26,AG28)</f>
        <v>247709015</v>
      </c>
      <c r="AH30" s="59">
        <v>224946521</v>
      </c>
    </row>
    <row r="31" spans="1:34" ht="12.95" customHeight="1">
      <c r="A31" s="171">
        <v>22</v>
      </c>
      <c r="B31" s="171"/>
      <c r="C31" s="89" t="s">
        <v>478</v>
      </c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100" t="s">
        <v>477</v>
      </c>
      <c r="AD31" s="100"/>
      <c r="AE31" s="100"/>
      <c r="AF31" s="100"/>
      <c r="AG31" s="18">
        <v>0</v>
      </c>
      <c r="AH31" s="54">
        <v>0</v>
      </c>
    </row>
    <row r="32" spans="1:34" ht="12.95" customHeight="1">
      <c r="A32" s="171">
        <v>23</v>
      </c>
      <c r="B32" s="171"/>
      <c r="C32" s="89" t="s">
        <v>476</v>
      </c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100" t="s">
        <v>475</v>
      </c>
      <c r="AD32" s="100"/>
      <c r="AE32" s="100"/>
      <c r="AF32" s="100"/>
      <c r="AG32" s="18">
        <v>0</v>
      </c>
      <c r="AH32" s="54">
        <v>0</v>
      </c>
    </row>
    <row r="33" spans="1:34" ht="12.95" customHeight="1">
      <c r="A33" s="171">
        <v>24</v>
      </c>
      <c r="B33" s="171"/>
      <c r="C33" s="174" t="s">
        <v>474</v>
      </c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00" t="s">
        <v>473</v>
      </c>
      <c r="AD33" s="100"/>
      <c r="AE33" s="100"/>
      <c r="AF33" s="100"/>
      <c r="AG33" s="18">
        <v>0</v>
      </c>
      <c r="AH33" s="54">
        <v>0</v>
      </c>
    </row>
    <row r="34" spans="1:34" s="4" customFormat="1" ht="12.95" customHeight="1">
      <c r="A34" s="171">
        <v>25</v>
      </c>
      <c r="B34" s="171"/>
      <c r="C34" s="174" t="s">
        <v>472</v>
      </c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00" t="s">
        <v>471</v>
      </c>
      <c r="AD34" s="100"/>
      <c r="AE34" s="100"/>
      <c r="AF34" s="100"/>
      <c r="AG34" s="18">
        <v>0</v>
      </c>
      <c r="AH34" s="55">
        <v>0</v>
      </c>
    </row>
    <row r="35" spans="1:34" s="4" customFormat="1" ht="12.95" customHeight="1">
      <c r="A35" s="171">
        <v>26</v>
      </c>
      <c r="B35" s="171"/>
      <c r="C35" s="174" t="s">
        <v>470</v>
      </c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00" t="s">
        <v>469</v>
      </c>
      <c r="AD35" s="100"/>
      <c r="AE35" s="100"/>
      <c r="AF35" s="100"/>
      <c r="AG35" s="18">
        <v>0</v>
      </c>
      <c r="AH35" s="55">
        <v>0</v>
      </c>
    </row>
    <row r="36" spans="1:34" ht="12.95" customHeight="1">
      <c r="A36" s="171">
        <v>27</v>
      </c>
      <c r="B36" s="171"/>
      <c r="C36" s="174" t="s">
        <v>468</v>
      </c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00" t="s">
        <v>467</v>
      </c>
      <c r="AD36" s="100"/>
      <c r="AE36" s="100"/>
      <c r="AF36" s="100"/>
      <c r="AG36" s="25">
        <f>SUM(AG31:AG35)</f>
        <v>0</v>
      </c>
      <c r="AH36" s="54">
        <v>0</v>
      </c>
    </row>
    <row r="37" spans="1:34" ht="12.95" customHeight="1">
      <c r="A37" s="171">
        <v>28</v>
      </c>
      <c r="B37" s="171"/>
      <c r="C37" s="89" t="s">
        <v>466</v>
      </c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100" t="s">
        <v>465</v>
      </c>
      <c r="AD37" s="100"/>
      <c r="AE37" s="100"/>
      <c r="AF37" s="100"/>
      <c r="AG37" s="18">
        <v>0</v>
      </c>
      <c r="AH37" s="54">
        <v>0</v>
      </c>
    </row>
    <row r="38" spans="1:34" ht="12.95" customHeight="1">
      <c r="A38" s="171">
        <v>29</v>
      </c>
      <c r="B38" s="171"/>
      <c r="C38" s="89" t="s">
        <v>464</v>
      </c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100" t="s">
        <v>463</v>
      </c>
      <c r="AD38" s="100"/>
      <c r="AE38" s="100"/>
      <c r="AF38" s="100"/>
      <c r="AG38" s="18">
        <v>0</v>
      </c>
      <c r="AH38" s="54">
        <v>0</v>
      </c>
    </row>
    <row r="39" spans="1:34" s="4" customFormat="1" ht="12.95" customHeight="1">
      <c r="A39" s="172">
        <v>30</v>
      </c>
      <c r="B39" s="172"/>
      <c r="C39" s="173" t="s">
        <v>462</v>
      </c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01" t="s">
        <v>461</v>
      </c>
      <c r="AD39" s="101"/>
      <c r="AE39" s="101"/>
      <c r="AF39" s="101"/>
      <c r="AG39" s="27">
        <f>SUM(AG30,AG36,AG37:AG38)</f>
        <v>247709015</v>
      </c>
      <c r="AH39" s="60">
        <v>224946521</v>
      </c>
    </row>
  </sheetData>
  <mergeCells count="103">
    <mergeCell ref="A1:AH1"/>
    <mergeCell ref="A2:AH2"/>
    <mergeCell ref="A6:AH6"/>
    <mergeCell ref="A7:AH7"/>
    <mergeCell ref="A3:AG3"/>
    <mergeCell ref="A4:AG4"/>
    <mergeCell ref="A5:AG5"/>
    <mergeCell ref="A37:B37"/>
    <mergeCell ref="C37:AB37"/>
    <mergeCell ref="AC37:AF37"/>
    <mergeCell ref="A24:B24"/>
    <mergeCell ref="C24:AB24"/>
    <mergeCell ref="AC24:AF24"/>
    <mergeCell ref="A25:B25"/>
    <mergeCell ref="A20:B20"/>
    <mergeCell ref="C20:AB20"/>
    <mergeCell ref="AC20:AF20"/>
    <mergeCell ref="C25:AB25"/>
    <mergeCell ref="AC25:AF25"/>
    <mergeCell ref="A26:B26"/>
    <mergeCell ref="C26:AB26"/>
    <mergeCell ref="AC26:AF26"/>
    <mergeCell ref="A21:B21"/>
    <mergeCell ref="C21:AB21"/>
    <mergeCell ref="A39:B39"/>
    <mergeCell ref="C39:AB39"/>
    <mergeCell ref="AC39:AF39"/>
    <mergeCell ref="A38:B38"/>
    <mergeCell ref="C38:AB38"/>
    <mergeCell ref="AC33:AF33"/>
    <mergeCell ref="A34:B34"/>
    <mergeCell ref="C34:AB34"/>
    <mergeCell ref="AC34:AF34"/>
    <mergeCell ref="A36:B36"/>
    <mergeCell ref="C36:AB36"/>
    <mergeCell ref="AC36:AF36"/>
    <mergeCell ref="AC38:AF38"/>
    <mergeCell ref="AC21:AF21"/>
    <mergeCell ref="A22:B22"/>
    <mergeCell ref="C22:AB22"/>
    <mergeCell ref="AC22:AF22"/>
    <mergeCell ref="A23:B23"/>
    <mergeCell ref="C23:AB23"/>
    <mergeCell ref="AC23:AF23"/>
    <mergeCell ref="A17:B17"/>
    <mergeCell ref="C17:AB17"/>
    <mergeCell ref="AC17:AF17"/>
    <mergeCell ref="A18:B18"/>
    <mergeCell ref="C18:AB18"/>
    <mergeCell ref="AC18:AF18"/>
    <mergeCell ref="A19:B19"/>
    <mergeCell ref="C19:AB19"/>
    <mergeCell ref="AC19:AF19"/>
    <mergeCell ref="A14:B14"/>
    <mergeCell ref="C14:AB14"/>
    <mergeCell ref="AC14:AF14"/>
    <mergeCell ref="A15:B15"/>
    <mergeCell ref="C15:AB15"/>
    <mergeCell ref="AC15:AF15"/>
    <mergeCell ref="A16:B16"/>
    <mergeCell ref="C16:AB16"/>
    <mergeCell ref="AC16:AF16"/>
    <mergeCell ref="A8:B8"/>
    <mergeCell ref="C8:AB8"/>
    <mergeCell ref="AC8:AF8"/>
    <mergeCell ref="A27:B27"/>
    <mergeCell ref="C27:AB27"/>
    <mergeCell ref="AC27:AF27"/>
    <mergeCell ref="A28:B28"/>
    <mergeCell ref="C28:AB28"/>
    <mergeCell ref="AC28:AF2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12:B12"/>
    <mergeCell ref="C12:AB12"/>
    <mergeCell ref="AC12:AF12"/>
    <mergeCell ref="A13:B13"/>
    <mergeCell ref="C13:AB13"/>
    <mergeCell ref="AC13:AF13"/>
    <mergeCell ref="A29:B29"/>
    <mergeCell ref="C29:AB29"/>
    <mergeCell ref="AC29:AF29"/>
    <mergeCell ref="A35:B35"/>
    <mergeCell ref="C35:AB35"/>
    <mergeCell ref="AC35:AF35"/>
    <mergeCell ref="A30:B30"/>
    <mergeCell ref="C30:AB30"/>
    <mergeCell ref="AC30:AF30"/>
    <mergeCell ref="A31:B31"/>
    <mergeCell ref="C31:AB31"/>
    <mergeCell ref="AC31:AF31"/>
    <mergeCell ref="A32:B32"/>
    <mergeCell ref="C32:AB32"/>
    <mergeCell ref="AC32:AF32"/>
    <mergeCell ref="A33:B33"/>
    <mergeCell ref="C33:AB33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90" fitToHeight="0" orientation="portrait" cellComments="asDisplayed" r:id="rId1"/>
  <headerFooter alignWithMargins="0"/>
  <ignoredErrors>
    <ignoredError sqref="A10:B3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T30"/>
  <sheetViews>
    <sheetView zoomScaleSheetLayoutView="100" workbookViewId="0">
      <selection activeCell="X10" sqref="X10"/>
    </sheetView>
  </sheetViews>
  <sheetFormatPr defaultRowHeight="12.75"/>
  <cols>
    <col min="1" max="1" width="4.28515625" style="9" customWidth="1"/>
    <col min="2" max="2" width="4.7109375" style="9" customWidth="1"/>
    <col min="3" max="3" width="4.85546875" style="9" customWidth="1"/>
    <col min="4" max="8" width="4.7109375" style="9" customWidth="1"/>
    <col min="9" max="9" width="5.28515625" style="9" customWidth="1"/>
    <col min="10" max="10" width="4.7109375" style="9" customWidth="1"/>
    <col min="11" max="11" width="3.85546875" style="9" customWidth="1"/>
    <col min="12" max="12" width="4.7109375" style="9" hidden="1" customWidth="1"/>
    <col min="13" max="13" width="4.5703125" style="9" hidden="1" customWidth="1"/>
    <col min="14" max="17" width="4.7109375" style="9" customWidth="1"/>
    <col min="18" max="18" width="12.42578125" style="9" customWidth="1"/>
    <col min="19" max="19" width="3.140625" style="9" customWidth="1"/>
    <col min="20" max="20" width="33.42578125" style="9" customWidth="1"/>
    <col min="21" max="248" width="9.140625" style="9"/>
    <col min="249" max="249" width="4.7109375" style="9" customWidth="1"/>
    <col min="250" max="250" width="4.85546875" style="9" customWidth="1"/>
    <col min="251" max="255" width="4.7109375" style="9" customWidth="1"/>
    <col min="256" max="256" width="5.28515625" style="9" customWidth="1"/>
    <col min="257" max="259" width="4.7109375" style="9" customWidth="1"/>
    <col min="260" max="260" width="4.5703125" style="9" customWidth="1"/>
    <col min="261" max="267" width="4.7109375" style="9" customWidth="1"/>
    <col min="268" max="268" width="4.5703125" style="9" customWidth="1"/>
    <col min="269" max="272" width="4.7109375" style="9" customWidth="1"/>
    <col min="273" max="273" width="4.85546875" style="9" customWidth="1"/>
    <col min="274" max="274" width="6.140625" style="9" customWidth="1"/>
    <col min="275" max="504" width="9.140625" style="9"/>
    <col min="505" max="505" width="4.7109375" style="9" customWidth="1"/>
    <col min="506" max="506" width="4.85546875" style="9" customWidth="1"/>
    <col min="507" max="511" width="4.7109375" style="9" customWidth="1"/>
    <col min="512" max="512" width="5.28515625" style="9" customWidth="1"/>
    <col min="513" max="515" width="4.7109375" style="9" customWidth="1"/>
    <col min="516" max="516" width="4.5703125" style="9" customWidth="1"/>
    <col min="517" max="523" width="4.7109375" style="9" customWidth="1"/>
    <col min="524" max="524" width="4.5703125" style="9" customWidth="1"/>
    <col min="525" max="528" width="4.7109375" style="9" customWidth="1"/>
    <col min="529" max="529" width="4.85546875" style="9" customWidth="1"/>
    <col min="530" max="530" width="6.140625" style="9" customWidth="1"/>
    <col min="531" max="760" width="9.140625" style="9"/>
    <col min="761" max="761" width="4.7109375" style="9" customWidth="1"/>
    <col min="762" max="762" width="4.85546875" style="9" customWidth="1"/>
    <col min="763" max="767" width="4.7109375" style="9" customWidth="1"/>
    <col min="768" max="768" width="5.28515625" style="9" customWidth="1"/>
    <col min="769" max="771" width="4.7109375" style="9" customWidth="1"/>
    <col min="772" max="772" width="4.5703125" style="9" customWidth="1"/>
    <col min="773" max="779" width="4.7109375" style="9" customWidth="1"/>
    <col min="780" max="780" width="4.5703125" style="9" customWidth="1"/>
    <col min="781" max="784" width="4.7109375" style="9" customWidth="1"/>
    <col min="785" max="785" width="4.85546875" style="9" customWidth="1"/>
    <col min="786" max="786" width="6.140625" style="9" customWidth="1"/>
    <col min="787" max="1016" width="9.140625" style="9"/>
    <col min="1017" max="1017" width="4.7109375" style="9" customWidth="1"/>
    <col min="1018" max="1018" width="4.85546875" style="9" customWidth="1"/>
    <col min="1019" max="1023" width="4.7109375" style="9" customWidth="1"/>
    <col min="1024" max="1024" width="5.28515625" style="9" customWidth="1"/>
    <col min="1025" max="1027" width="4.7109375" style="9" customWidth="1"/>
    <col min="1028" max="1028" width="4.5703125" style="9" customWidth="1"/>
    <col min="1029" max="1035" width="4.7109375" style="9" customWidth="1"/>
    <col min="1036" max="1036" width="4.5703125" style="9" customWidth="1"/>
    <col min="1037" max="1040" width="4.7109375" style="9" customWidth="1"/>
    <col min="1041" max="1041" width="4.85546875" style="9" customWidth="1"/>
    <col min="1042" max="1042" width="6.140625" style="9" customWidth="1"/>
    <col min="1043" max="1272" width="9.140625" style="9"/>
    <col min="1273" max="1273" width="4.7109375" style="9" customWidth="1"/>
    <col min="1274" max="1274" width="4.85546875" style="9" customWidth="1"/>
    <col min="1275" max="1279" width="4.7109375" style="9" customWidth="1"/>
    <col min="1280" max="1280" width="5.28515625" style="9" customWidth="1"/>
    <col min="1281" max="1283" width="4.7109375" style="9" customWidth="1"/>
    <col min="1284" max="1284" width="4.5703125" style="9" customWidth="1"/>
    <col min="1285" max="1291" width="4.7109375" style="9" customWidth="1"/>
    <col min="1292" max="1292" width="4.5703125" style="9" customWidth="1"/>
    <col min="1293" max="1296" width="4.7109375" style="9" customWidth="1"/>
    <col min="1297" max="1297" width="4.85546875" style="9" customWidth="1"/>
    <col min="1298" max="1298" width="6.140625" style="9" customWidth="1"/>
    <col min="1299" max="1528" width="9.140625" style="9"/>
    <col min="1529" max="1529" width="4.7109375" style="9" customWidth="1"/>
    <col min="1530" max="1530" width="4.85546875" style="9" customWidth="1"/>
    <col min="1531" max="1535" width="4.7109375" style="9" customWidth="1"/>
    <col min="1536" max="1536" width="5.28515625" style="9" customWidth="1"/>
    <col min="1537" max="1539" width="4.7109375" style="9" customWidth="1"/>
    <col min="1540" max="1540" width="4.5703125" style="9" customWidth="1"/>
    <col min="1541" max="1547" width="4.7109375" style="9" customWidth="1"/>
    <col min="1548" max="1548" width="4.5703125" style="9" customWidth="1"/>
    <col min="1549" max="1552" width="4.7109375" style="9" customWidth="1"/>
    <col min="1553" max="1553" width="4.85546875" style="9" customWidth="1"/>
    <col min="1554" max="1554" width="6.140625" style="9" customWidth="1"/>
    <col min="1555" max="1784" width="9.140625" style="9"/>
    <col min="1785" max="1785" width="4.7109375" style="9" customWidth="1"/>
    <col min="1786" max="1786" width="4.85546875" style="9" customWidth="1"/>
    <col min="1787" max="1791" width="4.7109375" style="9" customWidth="1"/>
    <col min="1792" max="1792" width="5.28515625" style="9" customWidth="1"/>
    <col min="1793" max="1795" width="4.7109375" style="9" customWidth="1"/>
    <col min="1796" max="1796" width="4.5703125" style="9" customWidth="1"/>
    <col min="1797" max="1803" width="4.7109375" style="9" customWidth="1"/>
    <col min="1804" max="1804" width="4.5703125" style="9" customWidth="1"/>
    <col min="1805" max="1808" width="4.7109375" style="9" customWidth="1"/>
    <col min="1809" max="1809" width="4.85546875" style="9" customWidth="1"/>
    <col min="1810" max="1810" width="6.140625" style="9" customWidth="1"/>
    <col min="1811" max="2040" width="9.140625" style="9"/>
    <col min="2041" max="2041" width="4.7109375" style="9" customWidth="1"/>
    <col min="2042" max="2042" width="4.85546875" style="9" customWidth="1"/>
    <col min="2043" max="2047" width="4.7109375" style="9" customWidth="1"/>
    <col min="2048" max="2048" width="5.28515625" style="9" customWidth="1"/>
    <col min="2049" max="2051" width="4.7109375" style="9" customWidth="1"/>
    <col min="2052" max="2052" width="4.5703125" style="9" customWidth="1"/>
    <col min="2053" max="2059" width="4.7109375" style="9" customWidth="1"/>
    <col min="2060" max="2060" width="4.5703125" style="9" customWidth="1"/>
    <col min="2061" max="2064" width="4.7109375" style="9" customWidth="1"/>
    <col min="2065" max="2065" width="4.85546875" style="9" customWidth="1"/>
    <col min="2066" max="2066" width="6.140625" style="9" customWidth="1"/>
    <col min="2067" max="2296" width="9.140625" style="9"/>
    <col min="2297" max="2297" width="4.7109375" style="9" customWidth="1"/>
    <col min="2298" max="2298" width="4.85546875" style="9" customWidth="1"/>
    <col min="2299" max="2303" width="4.7109375" style="9" customWidth="1"/>
    <col min="2304" max="2304" width="5.28515625" style="9" customWidth="1"/>
    <col min="2305" max="2307" width="4.7109375" style="9" customWidth="1"/>
    <col min="2308" max="2308" width="4.5703125" style="9" customWidth="1"/>
    <col min="2309" max="2315" width="4.7109375" style="9" customWidth="1"/>
    <col min="2316" max="2316" width="4.5703125" style="9" customWidth="1"/>
    <col min="2317" max="2320" width="4.7109375" style="9" customWidth="1"/>
    <col min="2321" max="2321" width="4.85546875" style="9" customWidth="1"/>
    <col min="2322" max="2322" width="6.140625" style="9" customWidth="1"/>
    <col min="2323" max="2552" width="9.140625" style="9"/>
    <col min="2553" max="2553" width="4.7109375" style="9" customWidth="1"/>
    <col min="2554" max="2554" width="4.85546875" style="9" customWidth="1"/>
    <col min="2555" max="2559" width="4.7109375" style="9" customWidth="1"/>
    <col min="2560" max="2560" width="5.28515625" style="9" customWidth="1"/>
    <col min="2561" max="2563" width="4.7109375" style="9" customWidth="1"/>
    <col min="2564" max="2564" width="4.5703125" style="9" customWidth="1"/>
    <col min="2565" max="2571" width="4.7109375" style="9" customWidth="1"/>
    <col min="2572" max="2572" width="4.5703125" style="9" customWidth="1"/>
    <col min="2573" max="2576" width="4.7109375" style="9" customWidth="1"/>
    <col min="2577" max="2577" width="4.85546875" style="9" customWidth="1"/>
    <col min="2578" max="2578" width="6.140625" style="9" customWidth="1"/>
    <col min="2579" max="2808" width="9.140625" style="9"/>
    <col min="2809" max="2809" width="4.7109375" style="9" customWidth="1"/>
    <col min="2810" max="2810" width="4.85546875" style="9" customWidth="1"/>
    <col min="2811" max="2815" width="4.7109375" style="9" customWidth="1"/>
    <col min="2816" max="2816" width="5.28515625" style="9" customWidth="1"/>
    <col min="2817" max="2819" width="4.7109375" style="9" customWidth="1"/>
    <col min="2820" max="2820" width="4.5703125" style="9" customWidth="1"/>
    <col min="2821" max="2827" width="4.7109375" style="9" customWidth="1"/>
    <col min="2828" max="2828" width="4.5703125" style="9" customWidth="1"/>
    <col min="2829" max="2832" width="4.7109375" style="9" customWidth="1"/>
    <col min="2833" max="2833" width="4.85546875" style="9" customWidth="1"/>
    <col min="2834" max="2834" width="6.140625" style="9" customWidth="1"/>
    <col min="2835" max="3064" width="9.140625" style="9"/>
    <col min="3065" max="3065" width="4.7109375" style="9" customWidth="1"/>
    <col min="3066" max="3066" width="4.85546875" style="9" customWidth="1"/>
    <col min="3067" max="3071" width="4.7109375" style="9" customWidth="1"/>
    <col min="3072" max="3072" width="5.28515625" style="9" customWidth="1"/>
    <col min="3073" max="3075" width="4.7109375" style="9" customWidth="1"/>
    <col min="3076" max="3076" width="4.5703125" style="9" customWidth="1"/>
    <col min="3077" max="3083" width="4.7109375" style="9" customWidth="1"/>
    <col min="3084" max="3084" width="4.5703125" style="9" customWidth="1"/>
    <col min="3085" max="3088" width="4.7109375" style="9" customWidth="1"/>
    <col min="3089" max="3089" width="4.85546875" style="9" customWidth="1"/>
    <col min="3090" max="3090" width="6.140625" style="9" customWidth="1"/>
    <col min="3091" max="3320" width="9.140625" style="9"/>
    <col min="3321" max="3321" width="4.7109375" style="9" customWidth="1"/>
    <col min="3322" max="3322" width="4.85546875" style="9" customWidth="1"/>
    <col min="3323" max="3327" width="4.7109375" style="9" customWidth="1"/>
    <col min="3328" max="3328" width="5.28515625" style="9" customWidth="1"/>
    <col min="3329" max="3331" width="4.7109375" style="9" customWidth="1"/>
    <col min="3332" max="3332" width="4.5703125" style="9" customWidth="1"/>
    <col min="3333" max="3339" width="4.7109375" style="9" customWidth="1"/>
    <col min="3340" max="3340" width="4.5703125" style="9" customWidth="1"/>
    <col min="3341" max="3344" width="4.7109375" style="9" customWidth="1"/>
    <col min="3345" max="3345" width="4.85546875" style="9" customWidth="1"/>
    <col min="3346" max="3346" width="6.140625" style="9" customWidth="1"/>
    <col min="3347" max="3576" width="9.140625" style="9"/>
    <col min="3577" max="3577" width="4.7109375" style="9" customWidth="1"/>
    <col min="3578" max="3578" width="4.85546875" style="9" customWidth="1"/>
    <col min="3579" max="3583" width="4.7109375" style="9" customWidth="1"/>
    <col min="3584" max="3584" width="5.28515625" style="9" customWidth="1"/>
    <col min="3585" max="3587" width="4.7109375" style="9" customWidth="1"/>
    <col min="3588" max="3588" width="4.5703125" style="9" customWidth="1"/>
    <col min="3589" max="3595" width="4.7109375" style="9" customWidth="1"/>
    <col min="3596" max="3596" width="4.5703125" style="9" customWidth="1"/>
    <col min="3597" max="3600" width="4.7109375" style="9" customWidth="1"/>
    <col min="3601" max="3601" width="4.85546875" style="9" customWidth="1"/>
    <col min="3602" max="3602" width="6.140625" style="9" customWidth="1"/>
    <col min="3603" max="3832" width="9.140625" style="9"/>
    <col min="3833" max="3833" width="4.7109375" style="9" customWidth="1"/>
    <col min="3834" max="3834" width="4.85546875" style="9" customWidth="1"/>
    <col min="3835" max="3839" width="4.7109375" style="9" customWidth="1"/>
    <col min="3840" max="3840" width="5.28515625" style="9" customWidth="1"/>
    <col min="3841" max="3843" width="4.7109375" style="9" customWidth="1"/>
    <col min="3844" max="3844" width="4.5703125" style="9" customWidth="1"/>
    <col min="3845" max="3851" width="4.7109375" style="9" customWidth="1"/>
    <col min="3852" max="3852" width="4.5703125" style="9" customWidth="1"/>
    <col min="3853" max="3856" width="4.7109375" style="9" customWidth="1"/>
    <col min="3857" max="3857" width="4.85546875" style="9" customWidth="1"/>
    <col min="3858" max="3858" width="6.140625" style="9" customWidth="1"/>
    <col min="3859" max="4088" width="9.140625" style="9"/>
    <col min="4089" max="4089" width="4.7109375" style="9" customWidth="1"/>
    <col min="4090" max="4090" width="4.85546875" style="9" customWidth="1"/>
    <col min="4091" max="4095" width="4.7109375" style="9" customWidth="1"/>
    <col min="4096" max="4096" width="5.28515625" style="9" customWidth="1"/>
    <col min="4097" max="4099" width="4.7109375" style="9" customWidth="1"/>
    <col min="4100" max="4100" width="4.5703125" style="9" customWidth="1"/>
    <col min="4101" max="4107" width="4.7109375" style="9" customWidth="1"/>
    <col min="4108" max="4108" width="4.5703125" style="9" customWidth="1"/>
    <col min="4109" max="4112" width="4.7109375" style="9" customWidth="1"/>
    <col min="4113" max="4113" width="4.85546875" style="9" customWidth="1"/>
    <col min="4114" max="4114" width="6.140625" style="9" customWidth="1"/>
    <col min="4115" max="4344" width="9.140625" style="9"/>
    <col min="4345" max="4345" width="4.7109375" style="9" customWidth="1"/>
    <col min="4346" max="4346" width="4.85546875" style="9" customWidth="1"/>
    <col min="4347" max="4351" width="4.7109375" style="9" customWidth="1"/>
    <col min="4352" max="4352" width="5.28515625" style="9" customWidth="1"/>
    <col min="4353" max="4355" width="4.7109375" style="9" customWidth="1"/>
    <col min="4356" max="4356" width="4.5703125" style="9" customWidth="1"/>
    <col min="4357" max="4363" width="4.7109375" style="9" customWidth="1"/>
    <col min="4364" max="4364" width="4.5703125" style="9" customWidth="1"/>
    <col min="4365" max="4368" width="4.7109375" style="9" customWidth="1"/>
    <col min="4369" max="4369" width="4.85546875" style="9" customWidth="1"/>
    <col min="4370" max="4370" width="6.140625" style="9" customWidth="1"/>
    <col min="4371" max="4600" width="9.140625" style="9"/>
    <col min="4601" max="4601" width="4.7109375" style="9" customWidth="1"/>
    <col min="4602" max="4602" width="4.85546875" style="9" customWidth="1"/>
    <col min="4603" max="4607" width="4.7109375" style="9" customWidth="1"/>
    <col min="4608" max="4608" width="5.28515625" style="9" customWidth="1"/>
    <col min="4609" max="4611" width="4.7109375" style="9" customWidth="1"/>
    <col min="4612" max="4612" width="4.5703125" style="9" customWidth="1"/>
    <col min="4613" max="4619" width="4.7109375" style="9" customWidth="1"/>
    <col min="4620" max="4620" width="4.5703125" style="9" customWidth="1"/>
    <col min="4621" max="4624" width="4.7109375" style="9" customWidth="1"/>
    <col min="4625" max="4625" width="4.85546875" style="9" customWidth="1"/>
    <col min="4626" max="4626" width="6.140625" style="9" customWidth="1"/>
    <col min="4627" max="4856" width="9.140625" style="9"/>
    <col min="4857" max="4857" width="4.7109375" style="9" customWidth="1"/>
    <col min="4858" max="4858" width="4.85546875" style="9" customWidth="1"/>
    <col min="4859" max="4863" width="4.7109375" style="9" customWidth="1"/>
    <col min="4864" max="4864" width="5.28515625" style="9" customWidth="1"/>
    <col min="4865" max="4867" width="4.7109375" style="9" customWidth="1"/>
    <col min="4868" max="4868" width="4.5703125" style="9" customWidth="1"/>
    <col min="4869" max="4875" width="4.7109375" style="9" customWidth="1"/>
    <col min="4876" max="4876" width="4.5703125" style="9" customWidth="1"/>
    <col min="4877" max="4880" width="4.7109375" style="9" customWidth="1"/>
    <col min="4881" max="4881" width="4.85546875" style="9" customWidth="1"/>
    <col min="4882" max="4882" width="6.140625" style="9" customWidth="1"/>
    <col min="4883" max="5112" width="9.140625" style="9"/>
    <col min="5113" max="5113" width="4.7109375" style="9" customWidth="1"/>
    <col min="5114" max="5114" width="4.85546875" style="9" customWidth="1"/>
    <col min="5115" max="5119" width="4.7109375" style="9" customWidth="1"/>
    <col min="5120" max="5120" width="5.28515625" style="9" customWidth="1"/>
    <col min="5121" max="5123" width="4.7109375" style="9" customWidth="1"/>
    <col min="5124" max="5124" width="4.5703125" style="9" customWidth="1"/>
    <col min="5125" max="5131" width="4.7109375" style="9" customWidth="1"/>
    <col min="5132" max="5132" width="4.5703125" style="9" customWidth="1"/>
    <col min="5133" max="5136" width="4.7109375" style="9" customWidth="1"/>
    <col min="5137" max="5137" width="4.85546875" style="9" customWidth="1"/>
    <col min="5138" max="5138" width="6.140625" style="9" customWidth="1"/>
    <col min="5139" max="5368" width="9.140625" style="9"/>
    <col min="5369" max="5369" width="4.7109375" style="9" customWidth="1"/>
    <col min="5370" max="5370" width="4.85546875" style="9" customWidth="1"/>
    <col min="5371" max="5375" width="4.7109375" style="9" customWidth="1"/>
    <col min="5376" max="5376" width="5.28515625" style="9" customWidth="1"/>
    <col min="5377" max="5379" width="4.7109375" style="9" customWidth="1"/>
    <col min="5380" max="5380" width="4.5703125" style="9" customWidth="1"/>
    <col min="5381" max="5387" width="4.7109375" style="9" customWidth="1"/>
    <col min="5388" max="5388" width="4.5703125" style="9" customWidth="1"/>
    <col min="5389" max="5392" width="4.7109375" style="9" customWidth="1"/>
    <col min="5393" max="5393" width="4.85546875" style="9" customWidth="1"/>
    <col min="5394" max="5394" width="6.140625" style="9" customWidth="1"/>
    <col min="5395" max="5624" width="9.140625" style="9"/>
    <col min="5625" max="5625" width="4.7109375" style="9" customWidth="1"/>
    <col min="5626" max="5626" width="4.85546875" style="9" customWidth="1"/>
    <col min="5627" max="5631" width="4.7109375" style="9" customWidth="1"/>
    <col min="5632" max="5632" width="5.28515625" style="9" customWidth="1"/>
    <col min="5633" max="5635" width="4.7109375" style="9" customWidth="1"/>
    <col min="5636" max="5636" width="4.5703125" style="9" customWidth="1"/>
    <col min="5637" max="5643" width="4.7109375" style="9" customWidth="1"/>
    <col min="5644" max="5644" width="4.5703125" style="9" customWidth="1"/>
    <col min="5645" max="5648" width="4.7109375" style="9" customWidth="1"/>
    <col min="5649" max="5649" width="4.85546875" style="9" customWidth="1"/>
    <col min="5650" max="5650" width="6.140625" style="9" customWidth="1"/>
    <col min="5651" max="5880" width="9.140625" style="9"/>
    <col min="5881" max="5881" width="4.7109375" style="9" customWidth="1"/>
    <col min="5882" max="5882" width="4.85546875" style="9" customWidth="1"/>
    <col min="5883" max="5887" width="4.7109375" style="9" customWidth="1"/>
    <col min="5888" max="5888" width="5.28515625" style="9" customWidth="1"/>
    <col min="5889" max="5891" width="4.7109375" style="9" customWidth="1"/>
    <col min="5892" max="5892" width="4.5703125" style="9" customWidth="1"/>
    <col min="5893" max="5899" width="4.7109375" style="9" customWidth="1"/>
    <col min="5900" max="5900" width="4.5703125" style="9" customWidth="1"/>
    <col min="5901" max="5904" width="4.7109375" style="9" customWidth="1"/>
    <col min="5905" max="5905" width="4.85546875" style="9" customWidth="1"/>
    <col min="5906" max="5906" width="6.140625" style="9" customWidth="1"/>
    <col min="5907" max="6136" width="9.140625" style="9"/>
    <col min="6137" max="6137" width="4.7109375" style="9" customWidth="1"/>
    <col min="6138" max="6138" width="4.85546875" style="9" customWidth="1"/>
    <col min="6139" max="6143" width="4.7109375" style="9" customWidth="1"/>
    <col min="6144" max="6144" width="5.28515625" style="9" customWidth="1"/>
    <col min="6145" max="6147" width="4.7109375" style="9" customWidth="1"/>
    <col min="6148" max="6148" width="4.5703125" style="9" customWidth="1"/>
    <col min="6149" max="6155" width="4.7109375" style="9" customWidth="1"/>
    <col min="6156" max="6156" width="4.5703125" style="9" customWidth="1"/>
    <col min="6157" max="6160" width="4.7109375" style="9" customWidth="1"/>
    <col min="6161" max="6161" width="4.85546875" style="9" customWidth="1"/>
    <col min="6162" max="6162" width="6.140625" style="9" customWidth="1"/>
    <col min="6163" max="6392" width="9.140625" style="9"/>
    <col min="6393" max="6393" width="4.7109375" style="9" customWidth="1"/>
    <col min="6394" max="6394" width="4.85546875" style="9" customWidth="1"/>
    <col min="6395" max="6399" width="4.7109375" style="9" customWidth="1"/>
    <col min="6400" max="6400" width="5.28515625" style="9" customWidth="1"/>
    <col min="6401" max="6403" width="4.7109375" style="9" customWidth="1"/>
    <col min="6404" max="6404" width="4.5703125" style="9" customWidth="1"/>
    <col min="6405" max="6411" width="4.7109375" style="9" customWidth="1"/>
    <col min="6412" max="6412" width="4.5703125" style="9" customWidth="1"/>
    <col min="6413" max="6416" width="4.7109375" style="9" customWidth="1"/>
    <col min="6417" max="6417" width="4.85546875" style="9" customWidth="1"/>
    <col min="6418" max="6418" width="6.140625" style="9" customWidth="1"/>
    <col min="6419" max="6648" width="9.140625" style="9"/>
    <col min="6649" max="6649" width="4.7109375" style="9" customWidth="1"/>
    <col min="6650" max="6650" width="4.85546875" style="9" customWidth="1"/>
    <col min="6651" max="6655" width="4.7109375" style="9" customWidth="1"/>
    <col min="6656" max="6656" width="5.28515625" style="9" customWidth="1"/>
    <col min="6657" max="6659" width="4.7109375" style="9" customWidth="1"/>
    <col min="6660" max="6660" width="4.5703125" style="9" customWidth="1"/>
    <col min="6661" max="6667" width="4.7109375" style="9" customWidth="1"/>
    <col min="6668" max="6668" width="4.5703125" style="9" customWidth="1"/>
    <col min="6669" max="6672" width="4.7109375" style="9" customWidth="1"/>
    <col min="6673" max="6673" width="4.85546875" style="9" customWidth="1"/>
    <col min="6674" max="6674" width="6.140625" style="9" customWidth="1"/>
    <col min="6675" max="6904" width="9.140625" style="9"/>
    <col min="6905" max="6905" width="4.7109375" style="9" customWidth="1"/>
    <col min="6906" max="6906" width="4.85546875" style="9" customWidth="1"/>
    <col min="6907" max="6911" width="4.7109375" style="9" customWidth="1"/>
    <col min="6912" max="6912" width="5.28515625" style="9" customWidth="1"/>
    <col min="6913" max="6915" width="4.7109375" style="9" customWidth="1"/>
    <col min="6916" max="6916" width="4.5703125" style="9" customWidth="1"/>
    <col min="6917" max="6923" width="4.7109375" style="9" customWidth="1"/>
    <col min="6924" max="6924" width="4.5703125" style="9" customWidth="1"/>
    <col min="6925" max="6928" width="4.7109375" style="9" customWidth="1"/>
    <col min="6929" max="6929" width="4.85546875" style="9" customWidth="1"/>
    <col min="6930" max="6930" width="6.140625" style="9" customWidth="1"/>
    <col min="6931" max="7160" width="9.140625" style="9"/>
    <col min="7161" max="7161" width="4.7109375" style="9" customWidth="1"/>
    <col min="7162" max="7162" width="4.85546875" style="9" customWidth="1"/>
    <col min="7163" max="7167" width="4.7109375" style="9" customWidth="1"/>
    <col min="7168" max="7168" width="5.28515625" style="9" customWidth="1"/>
    <col min="7169" max="7171" width="4.7109375" style="9" customWidth="1"/>
    <col min="7172" max="7172" width="4.5703125" style="9" customWidth="1"/>
    <col min="7173" max="7179" width="4.7109375" style="9" customWidth="1"/>
    <col min="7180" max="7180" width="4.5703125" style="9" customWidth="1"/>
    <col min="7181" max="7184" width="4.7109375" style="9" customWidth="1"/>
    <col min="7185" max="7185" width="4.85546875" style="9" customWidth="1"/>
    <col min="7186" max="7186" width="6.140625" style="9" customWidth="1"/>
    <col min="7187" max="7416" width="9.140625" style="9"/>
    <col min="7417" max="7417" width="4.7109375" style="9" customWidth="1"/>
    <col min="7418" max="7418" width="4.85546875" style="9" customWidth="1"/>
    <col min="7419" max="7423" width="4.7109375" style="9" customWidth="1"/>
    <col min="7424" max="7424" width="5.28515625" style="9" customWidth="1"/>
    <col min="7425" max="7427" width="4.7109375" style="9" customWidth="1"/>
    <col min="7428" max="7428" width="4.5703125" style="9" customWidth="1"/>
    <col min="7429" max="7435" width="4.7109375" style="9" customWidth="1"/>
    <col min="7436" max="7436" width="4.5703125" style="9" customWidth="1"/>
    <col min="7437" max="7440" width="4.7109375" style="9" customWidth="1"/>
    <col min="7441" max="7441" width="4.85546875" style="9" customWidth="1"/>
    <col min="7442" max="7442" width="6.140625" style="9" customWidth="1"/>
    <col min="7443" max="7672" width="9.140625" style="9"/>
    <col min="7673" max="7673" width="4.7109375" style="9" customWidth="1"/>
    <col min="7674" max="7674" width="4.85546875" style="9" customWidth="1"/>
    <col min="7675" max="7679" width="4.7109375" style="9" customWidth="1"/>
    <col min="7680" max="7680" width="5.28515625" style="9" customWidth="1"/>
    <col min="7681" max="7683" width="4.7109375" style="9" customWidth="1"/>
    <col min="7684" max="7684" width="4.5703125" style="9" customWidth="1"/>
    <col min="7685" max="7691" width="4.7109375" style="9" customWidth="1"/>
    <col min="7692" max="7692" width="4.5703125" style="9" customWidth="1"/>
    <col min="7693" max="7696" width="4.7109375" style="9" customWidth="1"/>
    <col min="7697" max="7697" width="4.85546875" style="9" customWidth="1"/>
    <col min="7698" max="7698" width="6.140625" style="9" customWidth="1"/>
    <col min="7699" max="7928" width="9.140625" style="9"/>
    <col min="7929" max="7929" width="4.7109375" style="9" customWidth="1"/>
    <col min="7930" max="7930" width="4.85546875" style="9" customWidth="1"/>
    <col min="7931" max="7935" width="4.7109375" style="9" customWidth="1"/>
    <col min="7936" max="7936" width="5.28515625" style="9" customWidth="1"/>
    <col min="7937" max="7939" width="4.7109375" style="9" customWidth="1"/>
    <col min="7940" max="7940" width="4.5703125" style="9" customWidth="1"/>
    <col min="7941" max="7947" width="4.7109375" style="9" customWidth="1"/>
    <col min="7948" max="7948" width="4.5703125" style="9" customWidth="1"/>
    <col min="7949" max="7952" width="4.7109375" style="9" customWidth="1"/>
    <col min="7953" max="7953" width="4.85546875" style="9" customWidth="1"/>
    <col min="7954" max="7954" width="6.140625" style="9" customWidth="1"/>
    <col min="7955" max="8184" width="9.140625" style="9"/>
    <col min="8185" max="8185" width="4.7109375" style="9" customWidth="1"/>
    <col min="8186" max="8186" width="4.85546875" style="9" customWidth="1"/>
    <col min="8187" max="8191" width="4.7109375" style="9" customWidth="1"/>
    <col min="8192" max="8192" width="5.28515625" style="9" customWidth="1"/>
    <col min="8193" max="8195" width="4.7109375" style="9" customWidth="1"/>
    <col min="8196" max="8196" width="4.5703125" style="9" customWidth="1"/>
    <col min="8197" max="8203" width="4.7109375" style="9" customWidth="1"/>
    <col min="8204" max="8204" width="4.5703125" style="9" customWidth="1"/>
    <col min="8205" max="8208" width="4.7109375" style="9" customWidth="1"/>
    <col min="8209" max="8209" width="4.85546875" style="9" customWidth="1"/>
    <col min="8210" max="8210" width="6.140625" style="9" customWidth="1"/>
    <col min="8211" max="8440" width="9.140625" style="9"/>
    <col min="8441" max="8441" width="4.7109375" style="9" customWidth="1"/>
    <col min="8442" max="8442" width="4.85546875" style="9" customWidth="1"/>
    <col min="8443" max="8447" width="4.7109375" style="9" customWidth="1"/>
    <col min="8448" max="8448" width="5.28515625" style="9" customWidth="1"/>
    <col min="8449" max="8451" width="4.7109375" style="9" customWidth="1"/>
    <col min="8452" max="8452" width="4.5703125" style="9" customWidth="1"/>
    <col min="8453" max="8459" width="4.7109375" style="9" customWidth="1"/>
    <col min="8460" max="8460" width="4.5703125" style="9" customWidth="1"/>
    <col min="8461" max="8464" width="4.7109375" style="9" customWidth="1"/>
    <col min="8465" max="8465" width="4.85546875" style="9" customWidth="1"/>
    <col min="8466" max="8466" width="6.140625" style="9" customWidth="1"/>
    <col min="8467" max="8696" width="9.140625" style="9"/>
    <col min="8697" max="8697" width="4.7109375" style="9" customWidth="1"/>
    <col min="8698" max="8698" width="4.85546875" style="9" customWidth="1"/>
    <col min="8699" max="8703" width="4.7109375" style="9" customWidth="1"/>
    <col min="8704" max="8704" width="5.28515625" style="9" customWidth="1"/>
    <col min="8705" max="8707" width="4.7109375" style="9" customWidth="1"/>
    <col min="8708" max="8708" width="4.5703125" style="9" customWidth="1"/>
    <col min="8709" max="8715" width="4.7109375" style="9" customWidth="1"/>
    <col min="8716" max="8716" width="4.5703125" style="9" customWidth="1"/>
    <col min="8717" max="8720" width="4.7109375" style="9" customWidth="1"/>
    <col min="8721" max="8721" width="4.85546875" style="9" customWidth="1"/>
    <col min="8722" max="8722" width="6.140625" style="9" customWidth="1"/>
    <col min="8723" max="8952" width="9.140625" style="9"/>
    <col min="8953" max="8953" width="4.7109375" style="9" customWidth="1"/>
    <col min="8954" max="8954" width="4.85546875" style="9" customWidth="1"/>
    <col min="8955" max="8959" width="4.7109375" style="9" customWidth="1"/>
    <col min="8960" max="8960" width="5.28515625" style="9" customWidth="1"/>
    <col min="8961" max="8963" width="4.7109375" style="9" customWidth="1"/>
    <col min="8964" max="8964" width="4.5703125" style="9" customWidth="1"/>
    <col min="8965" max="8971" width="4.7109375" style="9" customWidth="1"/>
    <col min="8972" max="8972" width="4.5703125" style="9" customWidth="1"/>
    <col min="8973" max="8976" width="4.7109375" style="9" customWidth="1"/>
    <col min="8977" max="8977" width="4.85546875" style="9" customWidth="1"/>
    <col min="8978" max="8978" width="6.140625" style="9" customWidth="1"/>
    <col min="8979" max="9208" width="9.140625" style="9"/>
    <col min="9209" max="9209" width="4.7109375" style="9" customWidth="1"/>
    <col min="9210" max="9210" width="4.85546875" style="9" customWidth="1"/>
    <col min="9211" max="9215" width="4.7109375" style="9" customWidth="1"/>
    <col min="9216" max="9216" width="5.28515625" style="9" customWidth="1"/>
    <col min="9217" max="9219" width="4.7109375" style="9" customWidth="1"/>
    <col min="9220" max="9220" width="4.5703125" style="9" customWidth="1"/>
    <col min="9221" max="9227" width="4.7109375" style="9" customWidth="1"/>
    <col min="9228" max="9228" width="4.5703125" style="9" customWidth="1"/>
    <col min="9229" max="9232" width="4.7109375" style="9" customWidth="1"/>
    <col min="9233" max="9233" width="4.85546875" style="9" customWidth="1"/>
    <col min="9234" max="9234" width="6.140625" style="9" customWidth="1"/>
    <col min="9235" max="9464" width="9.140625" style="9"/>
    <col min="9465" max="9465" width="4.7109375" style="9" customWidth="1"/>
    <col min="9466" max="9466" width="4.85546875" style="9" customWidth="1"/>
    <col min="9467" max="9471" width="4.7109375" style="9" customWidth="1"/>
    <col min="9472" max="9472" width="5.28515625" style="9" customWidth="1"/>
    <col min="9473" max="9475" width="4.7109375" style="9" customWidth="1"/>
    <col min="9476" max="9476" width="4.5703125" style="9" customWidth="1"/>
    <col min="9477" max="9483" width="4.7109375" style="9" customWidth="1"/>
    <col min="9484" max="9484" width="4.5703125" style="9" customWidth="1"/>
    <col min="9485" max="9488" width="4.7109375" style="9" customWidth="1"/>
    <col min="9489" max="9489" width="4.85546875" style="9" customWidth="1"/>
    <col min="9490" max="9490" width="6.140625" style="9" customWidth="1"/>
    <col min="9491" max="9720" width="9.140625" style="9"/>
    <col min="9721" max="9721" width="4.7109375" style="9" customWidth="1"/>
    <col min="9722" max="9722" width="4.85546875" style="9" customWidth="1"/>
    <col min="9723" max="9727" width="4.7109375" style="9" customWidth="1"/>
    <col min="9728" max="9728" width="5.28515625" style="9" customWidth="1"/>
    <col min="9729" max="9731" width="4.7109375" style="9" customWidth="1"/>
    <col min="9732" max="9732" width="4.5703125" style="9" customWidth="1"/>
    <col min="9733" max="9739" width="4.7109375" style="9" customWidth="1"/>
    <col min="9740" max="9740" width="4.5703125" style="9" customWidth="1"/>
    <col min="9741" max="9744" width="4.7109375" style="9" customWidth="1"/>
    <col min="9745" max="9745" width="4.85546875" style="9" customWidth="1"/>
    <col min="9746" max="9746" width="6.140625" style="9" customWidth="1"/>
    <col min="9747" max="9976" width="9.140625" style="9"/>
    <col min="9977" max="9977" width="4.7109375" style="9" customWidth="1"/>
    <col min="9978" max="9978" width="4.85546875" style="9" customWidth="1"/>
    <col min="9979" max="9983" width="4.7109375" style="9" customWidth="1"/>
    <col min="9984" max="9984" width="5.28515625" style="9" customWidth="1"/>
    <col min="9985" max="9987" width="4.7109375" style="9" customWidth="1"/>
    <col min="9988" max="9988" width="4.5703125" style="9" customWidth="1"/>
    <col min="9989" max="9995" width="4.7109375" style="9" customWidth="1"/>
    <col min="9996" max="9996" width="4.5703125" style="9" customWidth="1"/>
    <col min="9997" max="10000" width="4.7109375" style="9" customWidth="1"/>
    <col min="10001" max="10001" width="4.85546875" style="9" customWidth="1"/>
    <col min="10002" max="10002" width="6.140625" style="9" customWidth="1"/>
    <col min="10003" max="10232" width="9.140625" style="9"/>
    <col min="10233" max="10233" width="4.7109375" style="9" customWidth="1"/>
    <col min="10234" max="10234" width="4.85546875" style="9" customWidth="1"/>
    <col min="10235" max="10239" width="4.7109375" style="9" customWidth="1"/>
    <col min="10240" max="10240" width="5.28515625" style="9" customWidth="1"/>
    <col min="10241" max="10243" width="4.7109375" style="9" customWidth="1"/>
    <col min="10244" max="10244" width="4.5703125" style="9" customWidth="1"/>
    <col min="10245" max="10251" width="4.7109375" style="9" customWidth="1"/>
    <col min="10252" max="10252" width="4.5703125" style="9" customWidth="1"/>
    <col min="10253" max="10256" width="4.7109375" style="9" customWidth="1"/>
    <col min="10257" max="10257" width="4.85546875" style="9" customWidth="1"/>
    <col min="10258" max="10258" width="6.140625" style="9" customWidth="1"/>
    <col min="10259" max="10488" width="9.140625" style="9"/>
    <col min="10489" max="10489" width="4.7109375" style="9" customWidth="1"/>
    <col min="10490" max="10490" width="4.85546875" style="9" customWidth="1"/>
    <col min="10491" max="10495" width="4.7109375" style="9" customWidth="1"/>
    <col min="10496" max="10496" width="5.28515625" style="9" customWidth="1"/>
    <col min="10497" max="10499" width="4.7109375" style="9" customWidth="1"/>
    <col min="10500" max="10500" width="4.5703125" style="9" customWidth="1"/>
    <col min="10501" max="10507" width="4.7109375" style="9" customWidth="1"/>
    <col min="10508" max="10508" width="4.5703125" style="9" customWidth="1"/>
    <col min="10509" max="10512" width="4.7109375" style="9" customWidth="1"/>
    <col min="10513" max="10513" width="4.85546875" style="9" customWidth="1"/>
    <col min="10514" max="10514" width="6.140625" style="9" customWidth="1"/>
    <col min="10515" max="10744" width="9.140625" style="9"/>
    <col min="10745" max="10745" width="4.7109375" style="9" customWidth="1"/>
    <col min="10746" max="10746" width="4.85546875" style="9" customWidth="1"/>
    <col min="10747" max="10751" width="4.7109375" style="9" customWidth="1"/>
    <col min="10752" max="10752" width="5.28515625" style="9" customWidth="1"/>
    <col min="10753" max="10755" width="4.7109375" style="9" customWidth="1"/>
    <col min="10756" max="10756" width="4.5703125" style="9" customWidth="1"/>
    <col min="10757" max="10763" width="4.7109375" style="9" customWidth="1"/>
    <col min="10764" max="10764" width="4.5703125" style="9" customWidth="1"/>
    <col min="10765" max="10768" width="4.7109375" style="9" customWidth="1"/>
    <col min="10769" max="10769" width="4.85546875" style="9" customWidth="1"/>
    <col min="10770" max="10770" width="6.140625" style="9" customWidth="1"/>
    <col min="10771" max="11000" width="9.140625" style="9"/>
    <col min="11001" max="11001" width="4.7109375" style="9" customWidth="1"/>
    <col min="11002" max="11002" width="4.85546875" style="9" customWidth="1"/>
    <col min="11003" max="11007" width="4.7109375" style="9" customWidth="1"/>
    <col min="11008" max="11008" width="5.28515625" style="9" customWidth="1"/>
    <col min="11009" max="11011" width="4.7109375" style="9" customWidth="1"/>
    <col min="11012" max="11012" width="4.5703125" style="9" customWidth="1"/>
    <col min="11013" max="11019" width="4.7109375" style="9" customWidth="1"/>
    <col min="11020" max="11020" width="4.5703125" style="9" customWidth="1"/>
    <col min="11021" max="11024" width="4.7109375" style="9" customWidth="1"/>
    <col min="11025" max="11025" width="4.85546875" style="9" customWidth="1"/>
    <col min="11026" max="11026" width="6.140625" style="9" customWidth="1"/>
    <col min="11027" max="11256" width="9.140625" style="9"/>
    <col min="11257" max="11257" width="4.7109375" style="9" customWidth="1"/>
    <col min="11258" max="11258" width="4.85546875" style="9" customWidth="1"/>
    <col min="11259" max="11263" width="4.7109375" style="9" customWidth="1"/>
    <col min="11264" max="11264" width="5.28515625" style="9" customWidth="1"/>
    <col min="11265" max="11267" width="4.7109375" style="9" customWidth="1"/>
    <col min="11268" max="11268" width="4.5703125" style="9" customWidth="1"/>
    <col min="11269" max="11275" width="4.7109375" style="9" customWidth="1"/>
    <col min="11276" max="11276" width="4.5703125" style="9" customWidth="1"/>
    <col min="11277" max="11280" width="4.7109375" style="9" customWidth="1"/>
    <col min="11281" max="11281" width="4.85546875" style="9" customWidth="1"/>
    <col min="11282" max="11282" width="6.140625" style="9" customWidth="1"/>
    <col min="11283" max="11512" width="9.140625" style="9"/>
    <col min="11513" max="11513" width="4.7109375" style="9" customWidth="1"/>
    <col min="11514" max="11514" width="4.85546875" style="9" customWidth="1"/>
    <col min="11515" max="11519" width="4.7109375" style="9" customWidth="1"/>
    <col min="11520" max="11520" width="5.28515625" style="9" customWidth="1"/>
    <col min="11521" max="11523" width="4.7109375" style="9" customWidth="1"/>
    <col min="11524" max="11524" width="4.5703125" style="9" customWidth="1"/>
    <col min="11525" max="11531" width="4.7109375" style="9" customWidth="1"/>
    <col min="11532" max="11532" width="4.5703125" style="9" customWidth="1"/>
    <col min="11533" max="11536" width="4.7109375" style="9" customWidth="1"/>
    <col min="11537" max="11537" width="4.85546875" style="9" customWidth="1"/>
    <col min="11538" max="11538" width="6.140625" style="9" customWidth="1"/>
    <col min="11539" max="11768" width="9.140625" style="9"/>
    <col min="11769" max="11769" width="4.7109375" style="9" customWidth="1"/>
    <col min="11770" max="11770" width="4.85546875" style="9" customWidth="1"/>
    <col min="11771" max="11775" width="4.7109375" style="9" customWidth="1"/>
    <col min="11776" max="11776" width="5.28515625" style="9" customWidth="1"/>
    <col min="11777" max="11779" width="4.7109375" style="9" customWidth="1"/>
    <col min="11780" max="11780" width="4.5703125" style="9" customWidth="1"/>
    <col min="11781" max="11787" width="4.7109375" style="9" customWidth="1"/>
    <col min="11788" max="11788" width="4.5703125" style="9" customWidth="1"/>
    <col min="11789" max="11792" width="4.7109375" style="9" customWidth="1"/>
    <col min="11793" max="11793" width="4.85546875" style="9" customWidth="1"/>
    <col min="11794" max="11794" width="6.140625" style="9" customWidth="1"/>
    <col min="11795" max="12024" width="9.140625" style="9"/>
    <col min="12025" max="12025" width="4.7109375" style="9" customWidth="1"/>
    <col min="12026" max="12026" width="4.85546875" style="9" customWidth="1"/>
    <col min="12027" max="12031" width="4.7109375" style="9" customWidth="1"/>
    <col min="12032" max="12032" width="5.28515625" style="9" customWidth="1"/>
    <col min="12033" max="12035" width="4.7109375" style="9" customWidth="1"/>
    <col min="12036" max="12036" width="4.5703125" style="9" customWidth="1"/>
    <col min="12037" max="12043" width="4.7109375" style="9" customWidth="1"/>
    <col min="12044" max="12044" width="4.5703125" style="9" customWidth="1"/>
    <col min="12045" max="12048" width="4.7109375" style="9" customWidth="1"/>
    <col min="12049" max="12049" width="4.85546875" style="9" customWidth="1"/>
    <col min="12050" max="12050" width="6.140625" style="9" customWidth="1"/>
    <col min="12051" max="12280" width="9.140625" style="9"/>
    <col min="12281" max="12281" width="4.7109375" style="9" customWidth="1"/>
    <col min="12282" max="12282" width="4.85546875" style="9" customWidth="1"/>
    <col min="12283" max="12287" width="4.7109375" style="9" customWidth="1"/>
    <col min="12288" max="12288" width="5.28515625" style="9" customWidth="1"/>
    <col min="12289" max="12291" width="4.7109375" style="9" customWidth="1"/>
    <col min="12292" max="12292" width="4.5703125" style="9" customWidth="1"/>
    <col min="12293" max="12299" width="4.7109375" style="9" customWidth="1"/>
    <col min="12300" max="12300" width="4.5703125" style="9" customWidth="1"/>
    <col min="12301" max="12304" width="4.7109375" style="9" customWidth="1"/>
    <col min="12305" max="12305" width="4.85546875" style="9" customWidth="1"/>
    <col min="12306" max="12306" width="6.140625" style="9" customWidth="1"/>
    <col min="12307" max="12536" width="9.140625" style="9"/>
    <col min="12537" max="12537" width="4.7109375" style="9" customWidth="1"/>
    <col min="12538" max="12538" width="4.85546875" style="9" customWidth="1"/>
    <col min="12539" max="12543" width="4.7109375" style="9" customWidth="1"/>
    <col min="12544" max="12544" width="5.28515625" style="9" customWidth="1"/>
    <col min="12545" max="12547" width="4.7109375" style="9" customWidth="1"/>
    <col min="12548" max="12548" width="4.5703125" style="9" customWidth="1"/>
    <col min="12549" max="12555" width="4.7109375" style="9" customWidth="1"/>
    <col min="12556" max="12556" width="4.5703125" style="9" customWidth="1"/>
    <col min="12557" max="12560" width="4.7109375" style="9" customWidth="1"/>
    <col min="12561" max="12561" width="4.85546875" style="9" customWidth="1"/>
    <col min="12562" max="12562" width="6.140625" style="9" customWidth="1"/>
    <col min="12563" max="12792" width="9.140625" style="9"/>
    <col min="12793" max="12793" width="4.7109375" style="9" customWidth="1"/>
    <col min="12794" max="12794" width="4.85546875" style="9" customWidth="1"/>
    <col min="12795" max="12799" width="4.7109375" style="9" customWidth="1"/>
    <col min="12800" max="12800" width="5.28515625" style="9" customWidth="1"/>
    <col min="12801" max="12803" width="4.7109375" style="9" customWidth="1"/>
    <col min="12804" max="12804" width="4.5703125" style="9" customWidth="1"/>
    <col min="12805" max="12811" width="4.7109375" style="9" customWidth="1"/>
    <col min="12812" max="12812" width="4.5703125" style="9" customWidth="1"/>
    <col min="12813" max="12816" width="4.7109375" style="9" customWidth="1"/>
    <col min="12817" max="12817" width="4.85546875" style="9" customWidth="1"/>
    <col min="12818" max="12818" width="6.140625" style="9" customWidth="1"/>
    <col min="12819" max="13048" width="9.140625" style="9"/>
    <col min="13049" max="13049" width="4.7109375" style="9" customWidth="1"/>
    <col min="13050" max="13050" width="4.85546875" style="9" customWidth="1"/>
    <col min="13051" max="13055" width="4.7109375" style="9" customWidth="1"/>
    <col min="13056" max="13056" width="5.28515625" style="9" customWidth="1"/>
    <col min="13057" max="13059" width="4.7109375" style="9" customWidth="1"/>
    <col min="13060" max="13060" width="4.5703125" style="9" customWidth="1"/>
    <col min="13061" max="13067" width="4.7109375" style="9" customWidth="1"/>
    <col min="13068" max="13068" width="4.5703125" style="9" customWidth="1"/>
    <col min="13069" max="13072" width="4.7109375" style="9" customWidth="1"/>
    <col min="13073" max="13073" width="4.85546875" style="9" customWidth="1"/>
    <col min="13074" max="13074" width="6.140625" style="9" customWidth="1"/>
    <col min="13075" max="13304" width="9.140625" style="9"/>
    <col min="13305" max="13305" width="4.7109375" style="9" customWidth="1"/>
    <col min="13306" max="13306" width="4.85546875" style="9" customWidth="1"/>
    <col min="13307" max="13311" width="4.7109375" style="9" customWidth="1"/>
    <col min="13312" max="13312" width="5.28515625" style="9" customWidth="1"/>
    <col min="13313" max="13315" width="4.7109375" style="9" customWidth="1"/>
    <col min="13316" max="13316" width="4.5703125" style="9" customWidth="1"/>
    <col min="13317" max="13323" width="4.7109375" style="9" customWidth="1"/>
    <col min="13324" max="13324" width="4.5703125" style="9" customWidth="1"/>
    <col min="13325" max="13328" width="4.7109375" style="9" customWidth="1"/>
    <col min="13329" max="13329" width="4.85546875" style="9" customWidth="1"/>
    <col min="13330" max="13330" width="6.140625" style="9" customWidth="1"/>
    <col min="13331" max="13560" width="9.140625" style="9"/>
    <col min="13561" max="13561" width="4.7109375" style="9" customWidth="1"/>
    <col min="13562" max="13562" width="4.85546875" style="9" customWidth="1"/>
    <col min="13563" max="13567" width="4.7109375" style="9" customWidth="1"/>
    <col min="13568" max="13568" width="5.28515625" style="9" customWidth="1"/>
    <col min="13569" max="13571" width="4.7109375" style="9" customWidth="1"/>
    <col min="13572" max="13572" width="4.5703125" style="9" customWidth="1"/>
    <col min="13573" max="13579" width="4.7109375" style="9" customWidth="1"/>
    <col min="13580" max="13580" width="4.5703125" style="9" customWidth="1"/>
    <col min="13581" max="13584" width="4.7109375" style="9" customWidth="1"/>
    <col min="13585" max="13585" width="4.85546875" style="9" customWidth="1"/>
    <col min="13586" max="13586" width="6.140625" style="9" customWidth="1"/>
    <col min="13587" max="13816" width="9.140625" style="9"/>
    <col min="13817" max="13817" width="4.7109375" style="9" customWidth="1"/>
    <col min="13818" max="13818" width="4.85546875" style="9" customWidth="1"/>
    <col min="13819" max="13823" width="4.7109375" style="9" customWidth="1"/>
    <col min="13824" max="13824" width="5.28515625" style="9" customWidth="1"/>
    <col min="13825" max="13827" width="4.7109375" style="9" customWidth="1"/>
    <col min="13828" max="13828" width="4.5703125" style="9" customWidth="1"/>
    <col min="13829" max="13835" width="4.7109375" style="9" customWidth="1"/>
    <col min="13836" max="13836" width="4.5703125" style="9" customWidth="1"/>
    <col min="13837" max="13840" width="4.7109375" style="9" customWidth="1"/>
    <col min="13841" max="13841" width="4.85546875" style="9" customWidth="1"/>
    <col min="13842" max="13842" width="6.140625" style="9" customWidth="1"/>
    <col min="13843" max="14072" width="9.140625" style="9"/>
    <col min="14073" max="14073" width="4.7109375" style="9" customWidth="1"/>
    <col min="14074" max="14074" width="4.85546875" style="9" customWidth="1"/>
    <col min="14075" max="14079" width="4.7109375" style="9" customWidth="1"/>
    <col min="14080" max="14080" width="5.28515625" style="9" customWidth="1"/>
    <col min="14081" max="14083" width="4.7109375" style="9" customWidth="1"/>
    <col min="14084" max="14084" width="4.5703125" style="9" customWidth="1"/>
    <col min="14085" max="14091" width="4.7109375" style="9" customWidth="1"/>
    <col min="14092" max="14092" width="4.5703125" style="9" customWidth="1"/>
    <col min="14093" max="14096" width="4.7109375" style="9" customWidth="1"/>
    <col min="14097" max="14097" width="4.85546875" style="9" customWidth="1"/>
    <col min="14098" max="14098" width="6.140625" style="9" customWidth="1"/>
    <col min="14099" max="14328" width="9.140625" style="9"/>
    <col min="14329" max="14329" width="4.7109375" style="9" customWidth="1"/>
    <col min="14330" max="14330" width="4.85546875" style="9" customWidth="1"/>
    <col min="14331" max="14335" width="4.7109375" style="9" customWidth="1"/>
    <col min="14336" max="14336" width="5.28515625" style="9" customWidth="1"/>
    <col min="14337" max="14339" width="4.7109375" style="9" customWidth="1"/>
    <col min="14340" max="14340" width="4.5703125" style="9" customWidth="1"/>
    <col min="14341" max="14347" width="4.7109375" style="9" customWidth="1"/>
    <col min="14348" max="14348" width="4.5703125" style="9" customWidth="1"/>
    <col min="14349" max="14352" width="4.7109375" style="9" customWidth="1"/>
    <col min="14353" max="14353" width="4.85546875" style="9" customWidth="1"/>
    <col min="14354" max="14354" width="6.140625" style="9" customWidth="1"/>
    <col min="14355" max="14584" width="9.140625" style="9"/>
    <col min="14585" max="14585" width="4.7109375" style="9" customWidth="1"/>
    <col min="14586" max="14586" width="4.85546875" style="9" customWidth="1"/>
    <col min="14587" max="14591" width="4.7109375" style="9" customWidth="1"/>
    <col min="14592" max="14592" width="5.28515625" style="9" customWidth="1"/>
    <col min="14593" max="14595" width="4.7109375" style="9" customWidth="1"/>
    <col min="14596" max="14596" width="4.5703125" style="9" customWidth="1"/>
    <col min="14597" max="14603" width="4.7109375" style="9" customWidth="1"/>
    <col min="14604" max="14604" width="4.5703125" style="9" customWidth="1"/>
    <col min="14605" max="14608" width="4.7109375" style="9" customWidth="1"/>
    <col min="14609" max="14609" width="4.85546875" style="9" customWidth="1"/>
    <col min="14610" max="14610" width="6.140625" style="9" customWidth="1"/>
    <col min="14611" max="14840" width="9.140625" style="9"/>
    <col min="14841" max="14841" width="4.7109375" style="9" customWidth="1"/>
    <col min="14842" max="14842" width="4.85546875" style="9" customWidth="1"/>
    <col min="14843" max="14847" width="4.7109375" style="9" customWidth="1"/>
    <col min="14848" max="14848" width="5.28515625" style="9" customWidth="1"/>
    <col min="14849" max="14851" width="4.7109375" style="9" customWidth="1"/>
    <col min="14852" max="14852" width="4.5703125" style="9" customWidth="1"/>
    <col min="14853" max="14859" width="4.7109375" style="9" customWidth="1"/>
    <col min="14860" max="14860" width="4.5703125" style="9" customWidth="1"/>
    <col min="14861" max="14864" width="4.7109375" style="9" customWidth="1"/>
    <col min="14865" max="14865" width="4.85546875" style="9" customWidth="1"/>
    <col min="14866" max="14866" width="6.140625" style="9" customWidth="1"/>
    <col min="14867" max="15096" width="9.140625" style="9"/>
    <col min="15097" max="15097" width="4.7109375" style="9" customWidth="1"/>
    <col min="15098" max="15098" width="4.85546875" style="9" customWidth="1"/>
    <col min="15099" max="15103" width="4.7109375" style="9" customWidth="1"/>
    <col min="15104" max="15104" width="5.28515625" style="9" customWidth="1"/>
    <col min="15105" max="15107" width="4.7109375" style="9" customWidth="1"/>
    <col min="15108" max="15108" width="4.5703125" style="9" customWidth="1"/>
    <col min="15109" max="15115" width="4.7109375" style="9" customWidth="1"/>
    <col min="15116" max="15116" width="4.5703125" style="9" customWidth="1"/>
    <col min="15117" max="15120" width="4.7109375" style="9" customWidth="1"/>
    <col min="15121" max="15121" width="4.85546875" style="9" customWidth="1"/>
    <col min="15122" max="15122" width="6.140625" style="9" customWidth="1"/>
    <col min="15123" max="15352" width="9.140625" style="9"/>
    <col min="15353" max="15353" width="4.7109375" style="9" customWidth="1"/>
    <col min="15354" max="15354" width="4.85546875" style="9" customWidth="1"/>
    <col min="15355" max="15359" width="4.7109375" style="9" customWidth="1"/>
    <col min="15360" max="15360" width="5.28515625" style="9" customWidth="1"/>
    <col min="15361" max="15363" width="4.7109375" style="9" customWidth="1"/>
    <col min="15364" max="15364" width="4.5703125" style="9" customWidth="1"/>
    <col min="15365" max="15371" width="4.7109375" style="9" customWidth="1"/>
    <col min="15372" max="15372" width="4.5703125" style="9" customWidth="1"/>
    <col min="15373" max="15376" width="4.7109375" style="9" customWidth="1"/>
    <col min="15377" max="15377" width="4.85546875" style="9" customWidth="1"/>
    <col min="15378" max="15378" width="6.140625" style="9" customWidth="1"/>
    <col min="15379" max="15608" width="9.140625" style="9"/>
    <col min="15609" max="15609" width="4.7109375" style="9" customWidth="1"/>
    <col min="15610" max="15610" width="4.85546875" style="9" customWidth="1"/>
    <col min="15611" max="15615" width="4.7109375" style="9" customWidth="1"/>
    <col min="15616" max="15616" width="5.28515625" style="9" customWidth="1"/>
    <col min="15617" max="15619" width="4.7109375" style="9" customWidth="1"/>
    <col min="15620" max="15620" width="4.5703125" style="9" customWidth="1"/>
    <col min="15621" max="15627" width="4.7109375" style="9" customWidth="1"/>
    <col min="15628" max="15628" width="4.5703125" style="9" customWidth="1"/>
    <col min="15629" max="15632" width="4.7109375" style="9" customWidth="1"/>
    <col min="15633" max="15633" width="4.85546875" style="9" customWidth="1"/>
    <col min="15634" max="15634" width="6.140625" style="9" customWidth="1"/>
    <col min="15635" max="15864" width="9.140625" style="9"/>
    <col min="15865" max="15865" width="4.7109375" style="9" customWidth="1"/>
    <col min="15866" max="15866" width="4.85546875" style="9" customWidth="1"/>
    <col min="15867" max="15871" width="4.7109375" style="9" customWidth="1"/>
    <col min="15872" max="15872" width="5.28515625" style="9" customWidth="1"/>
    <col min="15873" max="15875" width="4.7109375" style="9" customWidth="1"/>
    <col min="15876" max="15876" width="4.5703125" style="9" customWidth="1"/>
    <col min="15877" max="15883" width="4.7109375" style="9" customWidth="1"/>
    <col min="15884" max="15884" width="4.5703125" style="9" customWidth="1"/>
    <col min="15885" max="15888" width="4.7109375" style="9" customWidth="1"/>
    <col min="15889" max="15889" width="4.85546875" style="9" customWidth="1"/>
    <col min="15890" max="15890" width="6.140625" style="9" customWidth="1"/>
    <col min="15891" max="16120" width="9.140625" style="9"/>
    <col min="16121" max="16121" width="4.7109375" style="9" customWidth="1"/>
    <col min="16122" max="16122" width="4.85546875" style="9" customWidth="1"/>
    <col min="16123" max="16127" width="4.7109375" style="9" customWidth="1"/>
    <col min="16128" max="16128" width="5.28515625" style="9" customWidth="1"/>
    <col min="16129" max="16131" width="4.7109375" style="9" customWidth="1"/>
    <col min="16132" max="16132" width="4.5703125" style="9" customWidth="1"/>
    <col min="16133" max="16139" width="4.7109375" style="9" customWidth="1"/>
    <col min="16140" max="16140" width="4.5703125" style="9" customWidth="1"/>
    <col min="16141" max="16144" width="4.7109375" style="9" customWidth="1"/>
    <col min="16145" max="16145" width="4.85546875" style="9" customWidth="1"/>
    <col min="16146" max="16146" width="6.140625" style="9" customWidth="1"/>
    <col min="16147" max="16384" width="9.140625" style="9"/>
  </cols>
  <sheetData>
    <row r="1" spans="1:20" customFormat="1" ht="24.75" customHeight="1">
      <c r="A1" s="208" t="s">
        <v>631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</row>
    <row r="2" spans="1:20" customFormat="1" ht="25.5" customHeight="1">
      <c r="A2" s="207" t="s">
        <v>596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</row>
    <row r="3" spans="1:20" customFormat="1" ht="25.5" customHeight="1">
      <c r="A3" s="210" t="s">
        <v>572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</row>
    <row r="4" spans="1:20" customFormat="1" ht="25.5" customHeight="1">
      <c r="A4" s="7"/>
      <c r="B4" s="181" t="s">
        <v>534</v>
      </c>
      <c r="C4" s="181"/>
      <c r="D4" s="181"/>
      <c r="E4" s="181"/>
      <c r="F4" s="181"/>
      <c r="G4" s="181"/>
      <c r="H4" s="181"/>
      <c r="I4" s="181"/>
      <c r="J4" s="181"/>
      <c r="K4" s="181"/>
      <c r="L4" s="8"/>
      <c r="M4" s="8"/>
      <c r="N4" s="181" t="s">
        <v>535</v>
      </c>
      <c r="O4" s="181"/>
      <c r="P4" s="181" t="s">
        <v>536</v>
      </c>
      <c r="Q4" s="181"/>
      <c r="R4" s="181"/>
      <c r="S4" s="181"/>
      <c r="T4" s="49" t="s">
        <v>537</v>
      </c>
    </row>
    <row r="5" spans="1:20" ht="21" customHeight="1">
      <c r="A5" s="176" t="s">
        <v>538</v>
      </c>
      <c r="B5" s="177" t="s">
        <v>539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8" t="s">
        <v>540</v>
      </c>
      <c r="O5" s="178"/>
      <c r="P5" s="178" t="s">
        <v>588</v>
      </c>
      <c r="Q5" s="180"/>
      <c r="R5" s="180"/>
      <c r="S5" s="180"/>
      <c r="T5" s="178" t="s">
        <v>633</v>
      </c>
    </row>
    <row r="6" spans="1:20" ht="21" customHeight="1">
      <c r="A6" s="176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9"/>
      <c r="O6" s="179"/>
      <c r="P6" s="180"/>
      <c r="Q6" s="180"/>
      <c r="R6" s="180"/>
      <c r="S6" s="180"/>
      <c r="T6" s="180"/>
    </row>
    <row r="7" spans="1:20" ht="30" customHeight="1">
      <c r="A7" s="10" t="s">
        <v>248</v>
      </c>
      <c r="B7" s="182" t="s">
        <v>541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3" t="s">
        <v>244</v>
      </c>
      <c r="O7" s="183"/>
      <c r="P7" s="184">
        <f>'Kiadások költségvetési 1.'!AG26</f>
        <v>44028621</v>
      </c>
      <c r="Q7" s="184"/>
      <c r="R7" s="184"/>
      <c r="S7" s="184"/>
      <c r="T7" s="74">
        <v>55620021</v>
      </c>
    </row>
    <row r="8" spans="1:20" ht="30" customHeight="1">
      <c r="A8" s="10" t="s">
        <v>247</v>
      </c>
      <c r="B8" s="185" t="s">
        <v>542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3" t="s">
        <v>241</v>
      </c>
      <c r="O8" s="183"/>
      <c r="P8" s="184">
        <f>'Kiadások költségvetési 1.'!AG27</f>
        <v>9593269</v>
      </c>
      <c r="Q8" s="184"/>
      <c r="R8" s="184"/>
      <c r="S8" s="184"/>
      <c r="T8" s="74">
        <v>11267269</v>
      </c>
    </row>
    <row r="9" spans="1:20" ht="30" customHeight="1">
      <c r="A9" s="10" t="s">
        <v>246</v>
      </c>
      <c r="B9" s="182" t="s">
        <v>543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3" t="s">
        <v>238</v>
      </c>
      <c r="O9" s="183"/>
      <c r="P9" s="184">
        <f>'Kiadások költségvetési 1.'!AG52</f>
        <v>37601205</v>
      </c>
      <c r="Q9" s="184"/>
      <c r="R9" s="184"/>
      <c r="S9" s="184"/>
      <c r="T9" s="74">
        <v>59500205</v>
      </c>
    </row>
    <row r="10" spans="1:20" ht="30" customHeight="1">
      <c r="A10" s="10" t="s">
        <v>245</v>
      </c>
      <c r="B10" s="182" t="s">
        <v>544</v>
      </c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3" t="s">
        <v>235</v>
      </c>
      <c r="O10" s="183"/>
      <c r="P10" s="184">
        <f>'Kiadások költségvetési 1.'!AG61</f>
        <v>5200000</v>
      </c>
      <c r="Q10" s="184"/>
      <c r="R10" s="184"/>
      <c r="S10" s="184"/>
      <c r="T10" s="74">
        <v>7008000</v>
      </c>
    </row>
    <row r="11" spans="1:20" ht="30" customHeight="1">
      <c r="A11" s="10" t="s">
        <v>528</v>
      </c>
      <c r="B11" s="182" t="s">
        <v>545</v>
      </c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3" t="s">
        <v>232</v>
      </c>
      <c r="O11" s="183"/>
      <c r="P11" s="184">
        <f>'Kiadások költségvetési 1.'!AG78</f>
        <v>109324397</v>
      </c>
      <c r="Q11" s="184"/>
      <c r="R11" s="184"/>
      <c r="S11" s="184"/>
      <c r="T11" s="74">
        <v>617385105</v>
      </c>
    </row>
    <row r="12" spans="1:20" ht="30" customHeight="1">
      <c r="A12" s="10" t="s">
        <v>527</v>
      </c>
      <c r="B12" s="182" t="s">
        <v>546</v>
      </c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3" t="s">
        <v>229</v>
      </c>
      <c r="O12" s="183"/>
      <c r="P12" s="184">
        <f>'Kiadások költségvetési 1.'!AG86</f>
        <v>33029633</v>
      </c>
      <c r="Q12" s="184"/>
      <c r="R12" s="184"/>
      <c r="S12" s="184"/>
      <c r="T12" s="74">
        <v>60470423</v>
      </c>
    </row>
    <row r="13" spans="1:20" ht="30" customHeight="1">
      <c r="A13" s="10" t="s">
        <v>526</v>
      </c>
      <c r="B13" s="182" t="s">
        <v>547</v>
      </c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3" t="s">
        <v>226</v>
      </c>
      <c r="O13" s="183"/>
      <c r="P13" s="184">
        <f>'Kiadások költségvetési 1.'!AG91</f>
        <v>250114996</v>
      </c>
      <c r="Q13" s="184"/>
      <c r="R13" s="184"/>
      <c r="S13" s="184"/>
      <c r="T13" s="74">
        <v>250221996</v>
      </c>
    </row>
    <row r="14" spans="1:20" ht="30" customHeight="1" thickBot="1">
      <c r="A14" s="10" t="s">
        <v>525</v>
      </c>
      <c r="B14" s="186" t="s">
        <v>548</v>
      </c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7" t="s">
        <v>223</v>
      </c>
      <c r="O14" s="187"/>
      <c r="P14" s="188">
        <f>'Kiadások költségvetési 1.'!AG101</f>
        <v>0</v>
      </c>
      <c r="Q14" s="188"/>
      <c r="R14" s="188"/>
      <c r="S14" s="188"/>
      <c r="T14" s="83">
        <v>0</v>
      </c>
    </row>
    <row r="15" spans="1:20" ht="30" customHeight="1" thickBot="1">
      <c r="A15" s="20" t="s">
        <v>524</v>
      </c>
      <c r="B15" s="189" t="s">
        <v>549</v>
      </c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1"/>
      <c r="O15" s="191"/>
      <c r="P15" s="192">
        <f>SUM(P7:S14)</f>
        <v>488892121</v>
      </c>
      <c r="Q15" s="192"/>
      <c r="R15" s="192"/>
      <c r="S15" s="192"/>
      <c r="T15" s="84">
        <v>1061473019</v>
      </c>
    </row>
    <row r="16" spans="1:20" ht="30" customHeight="1">
      <c r="A16" s="10" t="s">
        <v>523</v>
      </c>
      <c r="B16" s="193" t="s">
        <v>550</v>
      </c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5" t="s">
        <v>217</v>
      </c>
      <c r="O16" s="195"/>
      <c r="P16" s="196">
        <f>'Bevételek (költségvetési) 2.'!AG19</f>
        <v>172788165</v>
      </c>
      <c r="Q16" s="196"/>
      <c r="R16" s="196"/>
      <c r="S16" s="196"/>
      <c r="T16" s="85">
        <v>228416151</v>
      </c>
    </row>
    <row r="17" spans="1:20" ht="30" customHeight="1">
      <c r="A17" s="10" t="s">
        <v>522</v>
      </c>
      <c r="B17" s="197" t="s">
        <v>551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83" t="s">
        <v>214</v>
      </c>
      <c r="O17" s="183"/>
      <c r="P17" s="198">
        <f>'Bevételek (költségvetési) 2.'!AG25</f>
        <v>49369432</v>
      </c>
      <c r="Q17" s="198"/>
      <c r="R17" s="198"/>
      <c r="S17" s="198"/>
      <c r="T17" s="75">
        <v>580555781</v>
      </c>
    </row>
    <row r="18" spans="1:20" ht="30" customHeight="1">
      <c r="A18" s="10" t="s">
        <v>521</v>
      </c>
      <c r="B18" s="197" t="s">
        <v>553</v>
      </c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83" t="s">
        <v>211</v>
      </c>
      <c r="O18" s="183"/>
      <c r="P18" s="198">
        <f>'Bevételek (költségvetési) 2.'!AG39</f>
        <v>67450000</v>
      </c>
      <c r="Q18" s="198"/>
      <c r="R18" s="198"/>
      <c r="S18" s="198"/>
      <c r="T18" s="75">
        <v>67450000</v>
      </c>
    </row>
    <row r="19" spans="1:20" ht="30" customHeight="1">
      <c r="A19" s="10" t="s">
        <v>552</v>
      </c>
      <c r="B19" s="197" t="s">
        <v>555</v>
      </c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83" t="s">
        <v>208</v>
      </c>
      <c r="O19" s="183"/>
      <c r="P19" s="198">
        <f>'Bevételek (költségvetési) 2.'!AG55</f>
        <v>21479480</v>
      </c>
      <c r="Q19" s="198"/>
      <c r="R19" s="198"/>
      <c r="S19" s="198"/>
      <c r="T19" s="75">
        <v>21479480</v>
      </c>
    </row>
    <row r="20" spans="1:20" ht="30" customHeight="1">
      <c r="A20" s="10" t="s">
        <v>554</v>
      </c>
      <c r="B20" s="197" t="s">
        <v>557</v>
      </c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83" t="s">
        <v>205</v>
      </c>
      <c r="O20" s="183"/>
      <c r="P20" s="198">
        <f>'Bevételek (költségvetési) 2.'!AG61</f>
        <v>0</v>
      </c>
      <c r="Q20" s="198"/>
      <c r="R20" s="198"/>
      <c r="S20" s="198"/>
      <c r="T20" s="75">
        <v>0</v>
      </c>
    </row>
    <row r="21" spans="1:20" ht="30" customHeight="1">
      <c r="A21" s="10" t="s">
        <v>556</v>
      </c>
      <c r="B21" s="197" t="s">
        <v>559</v>
      </c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83" t="s">
        <v>202</v>
      </c>
      <c r="O21" s="183"/>
      <c r="P21" s="198">
        <f>'Bevételek (költségvetési) 2.'!AG67</f>
        <v>100000</v>
      </c>
      <c r="Q21" s="198"/>
      <c r="R21" s="198"/>
      <c r="S21" s="198"/>
      <c r="T21" s="75">
        <v>9600000</v>
      </c>
    </row>
    <row r="22" spans="1:20" ht="30" customHeight="1" thickBot="1">
      <c r="A22" s="10" t="s">
        <v>558</v>
      </c>
      <c r="B22" s="204" t="s">
        <v>561</v>
      </c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187" t="s">
        <v>199</v>
      </c>
      <c r="O22" s="187"/>
      <c r="P22" s="206">
        <f>'Bevételek (költségvetési) 2.'!AG73</f>
        <v>0</v>
      </c>
      <c r="Q22" s="206"/>
      <c r="R22" s="206"/>
      <c r="S22" s="206"/>
      <c r="T22" s="79">
        <v>0</v>
      </c>
    </row>
    <row r="23" spans="1:20" ht="30" customHeight="1" thickBot="1">
      <c r="A23" s="20" t="s">
        <v>560</v>
      </c>
      <c r="B23" s="217" t="s">
        <v>563</v>
      </c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191" t="s">
        <v>196</v>
      </c>
      <c r="O23" s="191"/>
      <c r="P23" s="219">
        <f>SUM(P16:S22)</f>
        <v>311187077</v>
      </c>
      <c r="Q23" s="219"/>
      <c r="R23" s="219"/>
      <c r="S23" s="219"/>
      <c r="T23" s="80">
        <v>907501412</v>
      </c>
    </row>
    <row r="24" spans="1:20" ht="30" customHeight="1" thickBot="1">
      <c r="A24" s="20" t="s">
        <v>562</v>
      </c>
      <c r="B24" s="200" t="s">
        <v>565</v>
      </c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2" t="s">
        <v>193</v>
      </c>
      <c r="O24" s="202"/>
      <c r="P24" s="203">
        <f>'Finanszírozási kiadások 3.'!AG36</f>
        <v>70003971</v>
      </c>
      <c r="Q24" s="203"/>
      <c r="R24" s="203"/>
      <c r="S24" s="203"/>
      <c r="T24" s="81">
        <v>70974914</v>
      </c>
    </row>
    <row r="25" spans="1:20" ht="30" customHeight="1">
      <c r="A25" s="10" t="s">
        <v>564</v>
      </c>
      <c r="B25" s="211" t="s">
        <v>567</v>
      </c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5" t="s">
        <v>190</v>
      </c>
      <c r="O25" s="195"/>
      <c r="P25" s="212">
        <f>'Finanszírozási bevételek 4.'!AG24</f>
        <v>0</v>
      </c>
      <c r="Q25" s="212"/>
      <c r="R25" s="212"/>
      <c r="S25" s="212"/>
      <c r="T25" s="82">
        <v>0</v>
      </c>
    </row>
    <row r="26" spans="1:20" ht="30" customHeight="1" thickBot="1">
      <c r="A26" s="10" t="s">
        <v>566</v>
      </c>
      <c r="B26" s="213" t="s">
        <v>569</v>
      </c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5" t="s">
        <v>187</v>
      </c>
      <c r="O26" s="215"/>
      <c r="P26" s="216">
        <f>'Finanszírozási bevételek 4.'!AG39-'Finanszírozási bevételek 4.'!AG24</f>
        <v>247709015</v>
      </c>
      <c r="Q26" s="216"/>
      <c r="R26" s="216"/>
      <c r="S26" s="216"/>
      <c r="T26" s="86">
        <v>224946521</v>
      </c>
    </row>
    <row r="27" spans="1:20" ht="30" customHeight="1" thickBot="1">
      <c r="A27" s="20" t="s">
        <v>568</v>
      </c>
      <c r="B27" s="200" t="s">
        <v>570</v>
      </c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2" t="s">
        <v>184</v>
      </c>
      <c r="O27" s="202"/>
      <c r="P27" s="209">
        <f>SUM(P25:S26)</f>
        <v>247709015</v>
      </c>
      <c r="Q27" s="209"/>
      <c r="R27" s="209"/>
      <c r="S27" s="209"/>
      <c r="T27" s="87">
        <v>224946521</v>
      </c>
    </row>
    <row r="28" spans="1:20" ht="13.5" customHeight="1"/>
    <row r="29" spans="1:20" ht="13.5" customHeight="1"/>
    <row r="30" spans="1:20" ht="13.5" customHeight="1"/>
  </sheetData>
  <mergeCells count="74">
    <mergeCell ref="T5:T6"/>
    <mergeCell ref="A2:T2"/>
    <mergeCell ref="A1:T1"/>
    <mergeCell ref="B27:M27"/>
    <mergeCell ref="N27:O27"/>
    <mergeCell ref="P27:S27"/>
    <mergeCell ref="A3:S3"/>
    <mergeCell ref="B25:M25"/>
    <mergeCell ref="N25:O25"/>
    <mergeCell ref="P25:S25"/>
    <mergeCell ref="B26:M26"/>
    <mergeCell ref="N26:O26"/>
    <mergeCell ref="P26:S26"/>
    <mergeCell ref="B23:M23"/>
    <mergeCell ref="N23:O23"/>
    <mergeCell ref="P23:S23"/>
    <mergeCell ref="B24:M24"/>
    <mergeCell ref="N24:O24"/>
    <mergeCell ref="P24:S24"/>
    <mergeCell ref="B21:M21"/>
    <mergeCell ref="N21:O21"/>
    <mergeCell ref="P21:S21"/>
    <mergeCell ref="B22:M22"/>
    <mergeCell ref="N22:O22"/>
    <mergeCell ref="P22:S22"/>
    <mergeCell ref="B19:M19"/>
    <mergeCell ref="N19:O19"/>
    <mergeCell ref="P19:S19"/>
    <mergeCell ref="B20:M20"/>
    <mergeCell ref="N20:O20"/>
    <mergeCell ref="P20:S20"/>
    <mergeCell ref="B17:M17"/>
    <mergeCell ref="N17:O17"/>
    <mergeCell ref="P17:S17"/>
    <mergeCell ref="B18:M18"/>
    <mergeCell ref="N18:O18"/>
    <mergeCell ref="P18:S18"/>
    <mergeCell ref="B15:M15"/>
    <mergeCell ref="N15:O15"/>
    <mergeCell ref="P15:S15"/>
    <mergeCell ref="B16:M16"/>
    <mergeCell ref="N16:O16"/>
    <mergeCell ref="P16:S16"/>
    <mergeCell ref="B13:M13"/>
    <mergeCell ref="N13:O13"/>
    <mergeCell ref="P13:S13"/>
    <mergeCell ref="B14:M14"/>
    <mergeCell ref="N14:O14"/>
    <mergeCell ref="P14:S14"/>
    <mergeCell ref="B11:M11"/>
    <mergeCell ref="N11:O11"/>
    <mergeCell ref="P11:S11"/>
    <mergeCell ref="B12:M12"/>
    <mergeCell ref="N12:O12"/>
    <mergeCell ref="P12:S12"/>
    <mergeCell ref="B9:M9"/>
    <mergeCell ref="N9:O9"/>
    <mergeCell ref="P9:S9"/>
    <mergeCell ref="B10:M10"/>
    <mergeCell ref="N10:O10"/>
    <mergeCell ref="P10:S10"/>
    <mergeCell ref="B7:M7"/>
    <mergeCell ref="N7:O7"/>
    <mergeCell ref="P7:S7"/>
    <mergeCell ref="B8:M8"/>
    <mergeCell ref="N8:O8"/>
    <mergeCell ref="P8:S8"/>
    <mergeCell ref="A5:A6"/>
    <mergeCell ref="B5:M6"/>
    <mergeCell ref="N5:O6"/>
    <mergeCell ref="P5:S6"/>
    <mergeCell ref="B4:K4"/>
    <mergeCell ref="N4:O4"/>
    <mergeCell ref="P4:S4"/>
  </mergeCells>
  <pageMargins left="0.7" right="0.7" top="0.75" bottom="0.75" header="0.3" footer="0.3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9"/>
  <sheetViews>
    <sheetView zoomScaleSheetLayoutView="100" workbookViewId="0">
      <selection activeCell="L10" sqref="L10"/>
    </sheetView>
  </sheetViews>
  <sheetFormatPr defaultRowHeight="12.75"/>
  <cols>
    <col min="1" max="1" width="3.85546875" customWidth="1"/>
    <col min="2" max="2" width="15.85546875" customWidth="1"/>
    <col min="6" max="6" width="18.28515625" customWidth="1"/>
    <col min="7" max="7" width="6" hidden="1" customWidth="1"/>
    <col min="8" max="8" width="2.140625" hidden="1" customWidth="1"/>
    <col min="9" max="9" width="24.140625" customWidth="1"/>
    <col min="10" max="10" width="20.140625" customWidth="1"/>
  </cols>
  <sheetData>
    <row r="1" spans="1:10">
      <c r="A1" s="220" t="s">
        <v>632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0">
      <c r="A2" s="12"/>
      <c r="B2" s="12"/>
      <c r="C2" s="12"/>
      <c r="D2" s="12"/>
      <c r="E2" s="12"/>
      <c r="F2" s="12"/>
      <c r="G2" s="12"/>
      <c r="H2" s="12"/>
      <c r="I2" s="12"/>
    </row>
    <row r="3" spans="1:10" ht="15">
      <c r="A3" s="227" t="s">
        <v>597</v>
      </c>
      <c r="B3" s="227"/>
      <c r="C3" s="227"/>
      <c r="D3" s="227"/>
      <c r="E3" s="227"/>
      <c r="F3" s="227"/>
      <c r="G3" s="227"/>
      <c r="H3" s="227"/>
      <c r="I3" s="227"/>
      <c r="J3" s="227"/>
    </row>
    <row r="4" spans="1:10">
      <c r="I4" s="226" t="s">
        <v>572</v>
      </c>
      <c r="J4" s="226"/>
    </row>
    <row r="5" spans="1:10">
      <c r="A5" s="7"/>
      <c r="B5" s="13" t="s">
        <v>534</v>
      </c>
      <c r="C5" s="221" t="s">
        <v>535</v>
      </c>
      <c r="D5" s="221"/>
      <c r="E5" s="221"/>
      <c r="F5" s="221"/>
      <c r="G5" s="13"/>
      <c r="H5" s="13"/>
      <c r="I5" s="13" t="s">
        <v>537</v>
      </c>
      <c r="J5" s="50" t="s">
        <v>571</v>
      </c>
    </row>
    <row r="6" spans="1:10" ht="83.25" customHeight="1">
      <c r="A6" s="7" t="s">
        <v>248</v>
      </c>
      <c r="B6" s="14" t="s">
        <v>573</v>
      </c>
      <c r="C6" s="222" t="s">
        <v>574</v>
      </c>
      <c r="D6" s="222"/>
      <c r="E6" s="222"/>
      <c r="F6" s="222"/>
      <c r="G6" s="222"/>
      <c r="H6" s="222"/>
      <c r="I6" s="14" t="s">
        <v>589</v>
      </c>
      <c r="J6" s="14" t="s">
        <v>633</v>
      </c>
    </row>
    <row r="7" spans="1:10" ht="26.25" customHeight="1">
      <c r="A7" s="7" t="s">
        <v>247</v>
      </c>
      <c r="B7" s="17" t="s">
        <v>248</v>
      </c>
      <c r="C7" s="223" t="s">
        <v>575</v>
      </c>
      <c r="D7" s="224"/>
      <c r="E7" s="224"/>
      <c r="F7" s="224"/>
      <c r="G7" s="224"/>
      <c r="H7" s="225"/>
      <c r="I7" s="15">
        <f>'Kiadások költségvetési 1.'!AG79</f>
        <v>0</v>
      </c>
      <c r="J7" s="15">
        <v>500000</v>
      </c>
    </row>
    <row r="8" spans="1:10" ht="26.25" customHeight="1">
      <c r="A8" s="7" t="s">
        <v>246</v>
      </c>
      <c r="B8" s="17" t="s">
        <v>247</v>
      </c>
      <c r="C8" s="223" t="s">
        <v>625</v>
      </c>
      <c r="D8" s="224"/>
      <c r="E8" s="224"/>
      <c r="F8" s="224"/>
      <c r="G8" s="224"/>
      <c r="H8" s="225"/>
      <c r="I8" s="15">
        <v>8765000</v>
      </c>
      <c r="J8" s="15">
        <v>45615000</v>
      </c>
    </row>
    <row r="9" spans="1:10" ht="26.25" customHeight="1">
      <c r="A9" s="7" t="s">
        <v>245</v>
      </c>
      <c r="B9" s="17" t="s">
        <v>246</v>
      </c>
      <c r="C9" s="223" t="s">
        <v>576</v>
      </c>
      <c r="D9" s="229"/>
      <c r="E9" s="229"/>
      <c r="F9" s="229"/>
      <c r="G9" s="229"/>
      <c r="H9" s="230"/>
      <c r="I9" s="15">
        <f>'Kiadások költségvetési 1.'!AG81</f>
        <v>0</v>
      </c>
      <c r="J9" s="15">
        <v>1875000</v>
      </c>
    </row>
    <row r="10" spans="1:10" ht="26.25" customHeight="1">
      <c r="A10" s="7" t="s">
        <v>528</v>
      </c>
      <c r="B10" s="17" t="s">
        <v>245</v>
      </c>
      <c r="C10" s="223" t="s">
        <v>577</v>
      </c>
      <c r="D10" s="224"/>
      <c r="E10" s="224"/>
      <c r="F10" s="224"/>
      <c r="G10" s="224"/>
      <c r="H10" s="225"/>
      <c r="I10" s="15">
        <v>19106010</v>
      </c>
      <c r="J10" s="15">
        <v>5959800</v>
      </c>
    </row>
    <row r="11" spans="1:10" ht="26.25" customHeight="1">
      <c r="A11" s="7" t="s">
        <v>527</v>
      </c>
      <c r="B11" s="17" t="s">
        <v>528</v>
      </c>
      <c r="C11" s="231" t="s">
        <v>578</v>
      </c>
      <c r="D11" s="224"/>
      <c r="E11" s="224"/>
      <c r="F11" s="224"/>
      <c r="G11" s="224"/>
      <c r="H11" s="225"/>
      <c r="I11" s="15">
        <f>'Kiadások költségvetési 1.'!AG83</f>
        <v>0</v>
      </c>
      <c r="J11" s="15">
        <v>0</v>
      </c>
    </row>
    <row r="12" spans="1:10" ht="26.25" customHeight="1">
      <c r="A12" s="7" t="s">
        <v>526</v>
      </c>
      <c r="B12" s="17" t="s">
        <v>527</v>
      </c>
      <c r="C12" s="231" t="s">
        <v>579</v>
      </c>
      <c r="D12" s="224"/>
      <c r="E12" s="224"/>
      <c r="F12" s="224"/>
      <c r="G12" s="224"/>
      <c r="H12" s="225"/>
      <c r="I12" s="15">
        <v>0</v>
      </c>
      <c r="J12" s="15">
        <v>0</v>
      </c>
    </row>
    <row r="13" spans="1:10" ht="26.25" customHeight="1">
      <c r="A13" s="7" t="s">
        <v>525</v>
      </c>
      <c r="B13" s="17" t="s">
        <v>526</v>
      </c>
      <c r="C13" s="231" t="s">
        <v>580</v>
      </c>
      <c r="D13" s="224"/>
      <c r="E13" s="224"/>
      <c r="F13" s="224"/>
      <c r="G13" s="224"/>
      <c r="H13" s="225"/>
      <c r="I13" s="15">
        <v>5158623</v>
      </c>
      <c r="J13" s="15">
        <v>6520623</v>
      </c>
    </row>
    <row r="14" spans="1:10" ht="26.25" customHeight="1">
      <c r="A14" s="7" t="s">
        <v>524</v>
      </c>
      <c r="B14" s="17" t="s">
        <v>525</v>
      </c>
      <c r="C14" s="232" t="s">
        <v>586</v>
      </c>
      <c r="D14" s="224"/>
      <c r="E14" s="224"/>
      <c r="F14" s="224"/>
      <c r="G14" s="224"/>
      <c r="H14" s="225"/>
      <c r="I14" s="16">
        <f>SUM(I7:I13)</f>
        <v>33029633</v>
      </c>
      <c r="J14" s="16">
        <v>60470423</v>
      </c>
    </row>
    <row r="15" spans="1:10" ht="26.25" customHeight="1">
      <c r="A15" s="7" t="s">
        <v>523</v>
      </c>
      <c r="B15" s="17" t="s">
        <v>524</v>
      </c>
      <c r="C15" s="233" t="s">
        <v>581</v>
      </c>
      <c r="D15" s="224"/>
      <c r="E15" s="224"/>
      <c r="F15" s="224"/>
      <c r="G15" s="224"/>
      <c r="H15" s="225"/>
      <c r="I15" s="15">
        <v>196940926</v>
      </c>
      <c r="J15" s="15">
        <v>196940926</v>
      </c>
    </row>
    <row r="16" spans="1:10" ht="26.25" customHeight="1">
      <c r="A16" s="7" t="s">
        <v>522</v>
      </c>
      <c r="B16" s="17" t="s">
        <v>523</v>
      </c>
      <c r="C16" s="233" t="s">
        <v>582</v>
      </c>
      <c r="D16" s="224"/>
      <c r="E16" s="224"/>
      <c r="F16" s="224"/>
      <c r="G16" s="224"/>
      <c r="H16" s="225"/>
      <c r="I16" s="15">
        <f>'Kiadások költségvetési 1.'!AG88</f>
        <v>0</v>
      </c>
      <c r="J16" s="15">
        <v>0</v>
      </c>
    </row>
    <row r="17" spans="1:10" ht="26.25" customHeight="1">
      <c r="A17" s="7" t="s">
        <v>521</v>
      </c>
      <c r="B17" s="17" t="s">
        <v>522</v>
      </c>
      <c r="C17" s="233" t="s">
        <v>583</v>
      </c>
      <c r="D17" s="224"/>
      <c r="E17" s="224"/>
      <c r="F17" s="224"/>
      <c r="G17" s="224"/>
      <c r="H17" s="225"/>
      <c r="I17" s="15">
        <f>'Kiadások költségvetési 1.'!AG89</f>
        <v>0</v>
      </c>
      <c r="J17" s="15">
        <v>107000</v>
      </c>
    </row>
    <row r="18" spans="1:10" ht="45.75" customHeight="1">
      <c r="A18" s="7" t="s">
        <v>552</v>
      </c>
      <c r="B18" s="17" t="s">
        <v>521</v>
      </c>
      <c r="C18" s="233" t="s">
        <v>584</v>
      </c>
      <c r="D18" s="224"/>
      <c r="E18" s="224"/>
      <c r="F18" s="224"/>
      <c r="G18" s="224"/>
      <c r="H18" s="225"/>
      <c r="I18" s="15">
        <v>53174070</v>
      </c>
      <c r="J18" s="15">
        <v>53174070</v>
      </c>
    </row>
    <row r="19" spans="1:10" ht="26.25" customHeight="1">
      <c r="A19" s="7" t="s">
        <v>554</v>
      </c>
      <c r="B19" s="17" t="s">
        <v>552</v>
      </c>
      <c r="C19" s="228" t="s">
        <v>585</v>
      </c>
      <c r="D19" s="224"/>
      <c r="E19" s="224"/>
      <c r="F19" s="224"/>
      <c r="G19" s="224"/>
      <c r="H19" s="225"/>
      <c r="I19" s="16">
        <f>SUM(I15:I18)</f>
        <v>250114996</v>
      </c>
      <c r="J19" s="16">
        <v>250221996</v>
      </c>
    </row>
  </sheetData>
  <mergeCells count="18">
    <mergeCell ref="C19:H19"/>
    <mergeCell ref="C8:H8"/>
    <mergeCell ref="C9:H9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  <mergeCell ref="A1:J1"/>
    <mergeCell ref="C5:F5"/>
    <mergeCell ref="C6:H6"/>
    <mergeCell ref="C7:H7"/>
    <mergeCell ref="I4:J4"/>
    <mergeCell ref="A3:J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10</vt:i4>
      </vt:variant>
    </vt:vector>
  </HeadingPairs>
  <TitlesOfParts>
    <vt:vector size="17" baseType="lpstr">
      <vt:lpstr>Kiadások költségvetési 1.</vt:lpstr>
      <vt:lpstr>Bevételek (költségvetési) 2.</vt:lpstr>
      <vt:lpstr>Kiad.-Bev.ei.Sg.+KÖH</vt:lpstr>
      <vt:lpstr>Finanszírozási kiadások 3.</vt:lpstr>
      <vt:lpstr>Finanszírozási bevételek 4.</vt:lpstr>
      <vt:lpstr>Kiad-Bev.mérlegszerűen 6.</vt:lpstr>
      <vt:lpstr>Felúj-Felhalm.kiad. 8.</vt:lpstr>
      <vt:lpstr>'Bevételek (költségvetési) 2.'!Nyomtatási_cím</vt:lpstr>
      <vt:lpstr>'Finanszírozási bevételek 4.'!Nyomtatási_cím</vt:lpstr>
      <vt:lpstr>'Kiadások költségvetési 1.'!Nyomtatási_cím</vt:lpstr>
      <vt:lpstr>'Bevételek (költségvetési) 2.'!Nyomtatási_terület</vt:lpstr>
      <vt:lpstr>'Felúj-Felhalm.kiad. 8.'!Nyomtatási_terület</vt:lpstr>
      <vt:lpstr>'Finanszírozási bevételek 4.'!Nyomtatási_terület</vt:lpstr>
      <vt:lpstr>'Finanszírozási kiadások 3.'!Nyomtatási_terület</vt:lpstr>
      <vt:lpstr>'Kiad.-Bev.ei.Sg.+KÖH'!Nyomtatási_terület</vt:lpstr>
      <vt:lpstr>'Kiadások költségvetési 1.'!Nyomtatási_terület</vt:lpstr>
      <vt:lpstr>'Kiad-Bev.mérlegszerűen 6.'!Nyomtatási_terület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Hivatal2</dc:creator>
  <cp:lastModifiedBy>User</cp:lastModifiedBy>
  <cp:lastPrinted>2018-06-01T08:38:52Z</cp:lastPrinted>
  <dcterms:created xsi:type="dcterms:W3CDTF">1998-12-22T17:08:32Z</dcterms:created>
  <dcterms:modified xsi:type="dcterms:W3CDTF">2018-06-01T09:00:38Z</dcterms:modified>
</cp:coreProperties>
</file>