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0730" windowHeight="11760" activeTab="4"/>
  </bookViews>
  <sheets>
    <sheet name="1. bevételi főtábla" sheetId="46" r:id="rId1"/>
    <sheet name="2. kiadási főtábla" sheetId="44" r:id="rId2"/>
    <sheet name="3. bevételi korm. funk." sheetId="45" r:id="rId3"/>
    <sheet name="4. kiadási korm. funk." sheetId="47" r:id="rId4"/>
    <sheet name="5. működési és felh.m." sheetId="89" r:id="rId5"/>
    <sheet name="6. mérleg közgazd. tag." sheetId="76" r:id="rId6"/>
    <sheet name="7. felhalmozási" sheetId="86" r:id="rId7"/>
    <sheet name="8. mérleg" sheetId="62" r:id="rId8"/>
    <sheet name="9. maradványkimutatás" sheetId="63" r:id="rId9"/>
    <sheet name="10. eredménykimutatás" sheetId="61" r:id="rId10"/>
    <sheet name="11. vagyonkimutatás" sheetId="85" r:id="rId11"/>
    <sheet name="12. bevét.ei.telj." sheetId="94" r:id="rId12"/>
    <sheet name="13. kiad.ei.telj." sheetId="95" r:id="rId13"/>
    <sheet name="14. szem. juttatás" sheetId="96" r:id="rId14"/>
    <sheet name="15. eus pályázatok" sheetId="91" r:id="rId15"/>
    <sheet name="16. többéves" sheetId="92" r:id="rId16"/>
    <sheet name="17. közvetett támogatások" sheetId="93" r:id="rId17"/>
    <sheet name="18. adósságállomány" sheetId="90" r:id="rId18"/>
    <sheet name="19. működési célú tám" sheetId="103" r:id="rId19"/>
    <sheet name="20. stabilitási tv" sheetId="102" r:id="rId20"/>
    <sheet name="21. pénzfelhasználás ütemterv" sheetId="98" r:id="rId21"/>
    <sheet name="Tájékoztató mell-állami tám" sheetId="97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4._sz._sor_részletezése" localSheetId="10">#REF!</definedName>
    <definedName name="_4._sz._sor_részletezése" localSheetId="14">#REF!</definedName>
    <definedName name="_4._sz._sor_részletezése" localSheetId="15">#REF!</definedName>
    <definedName name="_4._sz._sor_részletezése" localSheetId="4">#REF!</definedName>
    <definedName name="_4._sz._sor_részletezése">#REF!</definedName>
    <definedName name="_4_sor">#REF!</definedName>
    <definedName name="_xlnm._FilterDatabase" localSheetId="0" hidden="1">'1. bevételi főtábla'!$AS$1:$AS$140</definedName>
    <definedName name="_xlnm._FilterDatabase" localSheetId="10" hidden="1">'11. vagyonkimutatás'!$A$6:$E$68</definedName>
    <definedName name="_Regression_Int" hidden="1">1</definedName>
    <definedName name="_Szűrő" hidden="1">[1]kv.00induló!$A$1:$AB$1668</definedName>
    <definedName name="_SzűrőAdatbázis" hidden="1">[2]kv.00induló!$A$1:$AB$1671</definedName>
    <definedName name="A1AC">[1]kv.00induló!$A$1</definedName>
    <definedName name="A1AC1329">[2]kv.00induló!$A$1</definedName>
    <definedName name="CCAműát">[3]kv.00induló!$A$1</definedName>
    <definedName name="int">[4]kv.00induló!$A$1</definedName>
    <definedName name="második">[5]iő!$A$1</definedName>
    <definedName name="_xlnm.Print_Titles" localSheetId="0">'1. bevételi főtábla'!$A:$I,'1. bevételi főtábla'!$1:$5</definedName>
    <definedName name="_xlnm.Print_Titles" localSheetId="1">'2. kiadási főtábla'!$A:$G</definedName>
    <definedName name="_xlnm.Print_Titles" localSheetId="2">'3. bevételi korm. funk.'!$A:$I,'3. bevételi korm. funk.'!$1:$2</definedName>
    <definedName name="_xlnm.Print_Titles" localSheetId="3">'4. kiadási korm. funk.'!$A:$G</definedName>
    <definedName name="Nyomtatási_cím_M">[1]kv.00induló!$A$2:$IV$3,[1]kv.00induló!$A$1:$D$65536</definedName>
    <definedName name="Nyomtatási_cím_MÉ">[6]kv.00induló!$A$2:$IV$3,[6]kv.00induló!$A$1:$D$65536</definedName>
    <definedName name="_xlnm.Print_Area" localSheetId="0">'1. bevételi főtábla'!$A$1:$AS$100</definedName>
    <definedName name="_xlnm.Print_Area" localSheetId="1">'2. kiadási főtábla'!$A$1:$T$64</definedName>
    <definedName name="_xlnm.Print_Area" localSheetId="20">'21. pénzfelhasználás ütemterv'!$A$1:$O$44</definedName>
    <definedName name="_xlnm.Print_Area" localSheetId="2">'3. bevételi korm. funk.'!$A$1:$DM$102</definedName>
    <definedName name="_xlnm.Print_Area" localSheetId="3">'4. kiadási korm. funk.'!$A$1:$HX$66</definedName>
    <definedName name="_xlnm.Print_Area" localSheetId="4">'5. működési és felh.m.'!$A$1:$I$62</definedName>
    <definedName name="_xlnm.Print_Area" localSheetId="5">'6. mérleg közgazd. tag.'!$A$1:$H$51</definedName>
    <definedName name="_xlnm.Print_Area" localSheetId="7">'8. mérleg'!$A$1:$G$64</definedName>
    <definedName name="Nyomtatási_terület_M">[1]kv.00induló!$R$4:$AA$1793</definedName>
    <definedName name="Nyomtatási_terület_MÉ">[2]kv.00induló!$R$4:$AA$1796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" i="97"/>
  <c r="J46"/>
  <c r="K53"/>
  <c r="I53"/>
  <c r="K50"/>
  <c r="I50"/>
  <c r="G57"/>
  <c r="I57"/>
  <c r="K57"/>
  <c r="I1" l="1"/>
  <c r="B1" i="98"/>
  <c r="L35" l="1"/>
  <c r="C20"/>
  <c r="K45" i="97" l="1"/>
  <c r="K46" s="1"/>
  <c r="K34"/>
  <c r="K55" s="1"/>
  <c r="K59" s="1"/>
  <c r="D1" i="102" l="1"/>
  <c r="E4" i="103" l="1"/>
  <c r="F11"/>
  <c r="E11"/>
  <c r="D8"/>
  <c r="D11" s="1"/>
  <c r="F23" i="102"/>
  <c r="E23"/>
  <c r="D23"/>
  <c r="C23"/>
  <c r="C31" s="1"/>
  <c r="F15"/>
  <c r="F31" s="1"/>
  <c r="E15"/>
  <c r="E31" s="1"/>
  <c r="D15"/>
  <c r="D31" s="1"/>
  <c r="F13"/>
  <c r="F14" s="1"/>
  <c r="E13"/>
  <c r="E14" s="1"/>
  <c r="D13"/>
  <c r="D14" s="1"/>
  <c r="C13"/>
  <c r="C14" s="1"/>
  <c r="C43" i="98"/>
  <c r="C42"/>
  <c r="O41"/>
  <c r="N41"/>
  <c r="M41"/>
  <c r="L41"/>
  <c r="K41"/>
  <c r="J41"/>
  <c r="I41"/>
  <c r="H41"/>
  <c r="G41"/>
  <c r="F41"/>
  <c r="E41"/>
  <c r="D41"/>
  <c r="C40"/>
  <c r="C39"/>
  <c r="C38"/>
  <c r="C37"/>
  <c r="C36"/>
  <c r="O35"/>
  <c r="N35"/>
  <c r="M35"/>
  <c r="K35"/>
  <c r="J35"/>
  <c r="I35"/>
  <c r="H35"/>
  <c r="G35"/>
  <c r="F35"/>
  <c r="E35"/>
  <c r="D35"/>
  <c r="C34"/>
  <c r="C33"/>
  <c r="C32"/>
  <c r="C31"/>
  <c r="C30"/>
  <c r="C29"/>
  <c r="C28"/>
  <c r="C27"/>
  <c r="C19"/>
  <c r="C18"/>
  <c r="O17"/>
  <c r="N17"/>
  <c r="M17"/>
  <c r="L17"/>
  <c r="K17"/>
  <c r="J17"/>
  <c r="I17"/>
  <c r="H17"/>
  <c r="G17"/>
  <c r="F17"/>
  <c r="E17"/>
  <c r="D17"/>
  <c r="C15"/>
  <c r="C14"/>
  <c r="C13"/>
  <c r="O12"/>
  <c r="O21" s="1"/>
  <c r="N12"/>
  <c r="M12"/>
  <c r="L12"/>
  <c r="K12"/>
  <c r="K21" s="1"/>
  <c r="J12"/>
  <c r="I12"/>
  <c r="H12"/>
  <c r="G12"/>
  <c r="G21" s="1"/>
  <c r="F12"/>
  <c r="E12"/>
  <c r="D12"/>
  <c r="C11"/>
  <c r="C10"/>
  <c r="C9"/>
  <c r="C8"/>
  <c r="C7"/>
  <c r="C6"/>
  <c r="I45" i="97"/>
  <c r="I46" s="1"/>
  <c r="G45"/>
  <c r="G46" s="1"/>
  <c r="I34"/>
  <c r="I55" s="1"/>
  <c r="I59" s="1"/>
  <c r="G32"/>
  <c r="G34" s="1"/>
  <c r="D21" i="98" l="1"/>
  <c r="H21"/>
  <c r="L21"/>
  <c r="D32" i="102"/>
  <c r="E21" i="98"/>
  <c r="I21"/>
  <c r="M21"/>
  <c r="G55" i="97"/>
  <c r="G59" s="1"/>
  <c r="F21" i="98"/>
  <c r="J21"/>
  <c r="N21"/>
  <c r="J44"/>
  <c r="C41"/>
  <c r="F44"/>
  <c r="N44"/>
  <c r="G44"/>
  <c r="K44"/>
  <c r="O44"/>
  <c r="C35"/>
  <c r="D44"/>
  <c r="H44"/>
  <c r="L44"/>
  <c r="C12"/>
  <c r="E44"/>
  <c r="I44"/>
  <c r="M44"/>
  <c r="C17"/>
  <c r="E32" i="102"/>
  <c r="F32"/>
  <c r="C32"/>
  <c r="D46" i="98" l="1"/>
  <c r="E46" s="1"/>
  <c r="F46" s="1"/>
  <c r="G46" s="1"/>
  <c r="H46" s="1"/>
  <c r="I46" s="1"/>
  <c r="J46" s="1"/>
  <c r="K46" s="1"/>
  <c r="L46" s="1"/>
  <c r="M46" s="1"/>
  <c r="N46" s="1"/>
  <c r="O46" s="1"/>
  <c r="C21"/>
  <c r="C44"/>
  <c r="K1" i="96" l="1"/>
  <c r="H1" i="95"/>
  <c r="F1" i="94"/>
  <c r="H5" i="90"/>
  <c r="D6" i="93" l="1"/>
  <c r="H5" i="92"/>
  <c r="D4" i="91"/>
  <c r="D31" i="93"/>
  <c r="D30"/>
  <c r="D26"/>
  <c r="C26"/>
  <c r="I10" i="92"/>
  <c r="E51" i="91"/>
  <c r="H11" i="92" s="1"/>
  <c r="D51" i="91"/>
  <c r="G11" i="92" s="1"/>
  <c r="C51" i="91"/>
  <c r="F11" i="92" s="1"/>
  <c r="B51" i="91"/>
  <c r="F46"/>
  <c r="F45"/>
  <c r="F44"/>
  <c r="E41"/>
  <c r="D41"/>
  <c r="C41"/>
  <c r="B41"/>
  <c r="F36"/>
  <c r="F41" s="1"/>
  <c r="E27"/>
  <c r="H12" i="92" s="1"/>
  <c r="D27" i="91"/>
  <c r="G12" i="92" s="1"/>
  <c r="C27" i="91"/>
  <c r="F12" i="92" s="1"/>
  <c r="B27" i="91"/>
  <c r="F22"/>
  <c r="F21"/>
  <c r="F20"/>
  <c r="F27" s="1"/>
  <c r="E17"/>
  <c r="D17"/>
  <c r="C17"/>
  <c r="B17"/>
  <c r="F16"/>
  <c r="F15"/>
  <c r="F14"/>
  <c r="F13"/>
  <c r="F12"/>
  <c r="F11"/>
  <c r="F10"/>
  <c r="F17" l="1"/>
  <c r="F51"/>
  <c r="J12" i="92"/>
  <c r="G10"/>
  <c r="F10"/>
  <c r="H10"/>
  <c r="J11"/>
  <c r="J10" l="1"/>
  <c r="C1" i="85" l="1"/>
  <c r="J23" i="90"/>
  <c r="I20"/>
  <c r="H20"/>
  <c r="G20"/>
  <c r="F20"/>
  <c r="I13"/>
  <c r="H13"/>
  <c r="G13"/>
  <c r="F13"/>
  <c r="J10"/>
  <c r="I10"/>
  <c r="I23" s="1"/>
  <c r="H10"/>
  <c r="G10"/>
  <c r="F10"/>
  <c r="F23" s="1"/>
  <c r="H23" l="1"/>
  <c r="G23"/>
  <c r="B1" i="61"/>
  <c r="B1" i="63"/>
  <c r="E3" i="62"/>
  <c r="I4" i="86"/>
  <c r="G37" i="62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9"/>
  <c r="G10"/>
  <c r="G11"/>
  <c r="G12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4"/>
  <c r="G35"/>
  <c r="F64"/>
  <c r="FT1" i="47"/>
  <c r="GU1"/>
  <c r="HV1"/>
  <c r="ES1"/>
  <c r="DR1"/>
  <c r="CH1"/>
  <c r="BG1"/>
  <c r="AF1"/>
  <c r="BI1" i="45"/>
  <c r="DK1"/>
  <c r="CJ1"/>
  <c r="AH1"/>
  <c r="J18" i="86"/>
  <c r="I18"/>
  <c r="D21"/>
  <c r="F21"/>
  <c r="G21"/>
  <c r="C21"/>
  <c r="J17"/>
  <c r="I17"/>
  <c r="D14"/>
  <c r="F14"/>
  <c r="G14"/>
  <c r="I14"/>
  <c r="J14"/>
  <c r="C14"/>
  <c r="K13"/>
  <c r="I21" l="1"/>
  <c r="J21"/>
  <c r="G9" i="76"/>
  <c r="K20" i="86" l="1"/>
  <c r="K19"/>
  <c r="K18"/>
  <c r="K17"/>
  <c r="K12"/>
  <c r="K11"/>
  <c r="K14" s="1"/>
  <c r="H20"/>
  <c r="E20"/>
  <c r="H19"/>
  <c r="E19"/>
  <c r="H18"/>
  <c r="E18"/>
  <c r="H17"/>
  <c r="E17"/>
  <c r="E21" s="1"/>
  <c r="H13"/>
  <c r="E13"/>
  <c r="H12"/>
  <c r="E12"/>
  <c r="H11"/>
  <c r="E11"/>
  <c r="K21" l="1"/>
  <c r="H21"/>
  <c r="E14"/>
  <c r="H14"/>
  <c r="F4" i="76"/>
  <c r="B1" i="89"/>
  <c r="G42" i="76"/>
  <c r="H42"/>
  <c r="F42"/>
  <c r="G39"/>
  <c r="H39"/>
  <c r="F39"/>
  <c r="G38"/>
  <c r="H38"/>
  <c r="F38"/>
  <c r="C44"/>
  <c r="D44"/>
  <c r="B44"/>
  <c r="C41"/>
  <c r="D41"/>
  <c r="C38"/>
  <c r="D38"/>
  <c r="C39"/>
  <c r="D39"/>
  <c r="B39"/>
  <c r="G25"/>
  <c r="H25"/>
  <c r="F25"/>
  <c r="G24"/>
  <c r="H24"/>
  <c r="F24"/>
  <c r="C25"/>
  <c r="D25"/>
  <c r="C24"/>
  <c r="D24"/>
  <c r="B24"/>
  <c r="G15"/>
  <c r="H15"/>
  <c r="F15"/>
  <c r="G16"/>
  <c r="H16"/>
  <c r="F16"/>
  <c r="G14"/>
  <c r="H14"/>
  <c r="F14"/>
  <c r="G13"/>
  <c r="H13"/>
  <c r="F13"/>
  <c r="G12"/>
  <c r="H12"/>
  <c r="F12"/>
  <c r="G10"/>
  <c r="H10"/>
  <c r="G11"/>
  <c r="H11"/>
  <c r="H9"/>
  <c r="F9"/>
  <c r="C16"/>
  <c r="D16"/>
  <c r="C13"/>
  <c r="D13"/>
  <c r="B13"/>
  <c r="C14"/>
  <c r="D14"/>
  <c r="B14"/>
  <c r="C12"/>
  <c r="D12"/>
  <c r="B12"/>
  <c r="C10"/>
  <c r="D10"/>
  <c r="B10"/>
  <c r="C9"/>
  <c r="D9"/>
  <c r="B9"/>
  <c r="DB63" i="47" l="1"/>
  <c r="DA63"/>
  <c r="CZ63"/>
  <c r="CY63"/>
  <c r="CX63"/>
  <c r="CW63"/>
  <c r="CV63"/>
  <c r="CU63"/>
  <c r="CT63"/>
  <c r="DA45"/>
  <c r="DA44" s="1"/>
  <c r="DA43" s="1"/>
  <c r="CZ45"/>
  <c r="CZ44" s="1"/>
  <c r="CZ43" s="1"/>
  <c r="CX45"/>
  <c r="CX44" s="1"/>
  <c r="CX43" s="1"/>
  <c r="CW45"/>
  <c r="CU45"/>
  <c r="CU44" s="1"/>
  <c r="CU43" s="1"/>
  <c r="CT45"/>
  <c r="CT44" s="1"/>
  <c r="CT43" s="1"/>
  <c r="DB44"/>
  <c r="DB43" s="1"/>
  <c r="CY44"/>
  <c r="CY43" s="1"/>
  <c r="CW44"/>
  <c r="CW43" s="1"/>
  <c r="CV44"/>
  <c r="CV43"/>
  <c r="DA33"/>
  <c r="DA30" s="1"/>
  <c r="CX33"/>
  <c r="CX30" s="1"/>
  <c r="CW33"/>
  <c r="CW30" s="1"/>
  <c r="CU33"/>
  <c r="CT33"/>
  <c r="CT30" s="1"/>
  <c r="DB30"/>
  <c r="CZ30"/>
  <c r="CZ42" s="1"/>
  <c r="CZ62" s="1"/>
  <c r="CZ64" s="1"/>
  <c r="CY30"/>
  <c r="CV30"/>
  <c r="CU30"/>
  <c r="DA24"/>
  <c r="CZ24"/>
  <c r="CX24"/>
  <c r="CX14" s="1"/>
  <c r="CX8" s="1"/>
  <c r="CX42" s="1"/>
  <c r="CW24"/>
  <c r="CW14" s="1"/>
  <c r="CW8" s="1"/>
  <c r="CU24"/>
  <c r="CT24"/>
  <c r="DA14"/>
  <c r="DA8" s="1"/>
  <c r="DA42" s="1"/>
  <c r="CU14"/>
  <c r="CU8" s="1"/>
  <c r="CU42" s="1"/>
  <c r="CU62" s="1"/>
  <c r="CU64" s="1"/>
  <c r="CT14"/>
  <c r="CT8" s="1"/>
  <c r="CT42" s="1"/>
  <c r="CT62" s="1"/>
  <c r="CT64" s="1"/>
  <c r="DB8"/>
  <c r="DB42" s="1"/>
  <c r="DB62" s="1"/>
  <c r="DB64" s="1"/>
  <c r="CZ8"/>
  <c r="CY8"/>
  <c r="CY42" s="1"/>
  <c r="CV8"/>
  <c r="CV42" s="1"/>
  <c r="CV62" s="1"/>
  <c r="CV64" s="1"/>
  <c r="GW63"/>
  <c r="GV63"/>
  <c r="GU63"/>
  <c r="GT63"/>
  <c r="GS63"/>
  <c r="GR63"/>
  <c r="GQ63"/>
  <c r="GP63"/>
  <c r="GO63"/>
  <c r="GV45"/>
  <c r="GV44" s="1"/>
  <c r="GV43" s="1"/>
  <c r="GU45"/>
  <c r="GS45"/>
  <c r="GS44" s="1"/>
  <c r="GS43" s="1"/>
  <c r="GR45"/>
  <c r="GR44" s="1"/>
  <c r="GR43" s="1"/>
  <c r="GP45"/>
  <c r="GP44" s="1"/>
  <c r="GP43" s="1"/>
  <c r="GO45"/>
  <c r="GW44"/>
  <c r="GW43" s="1"/>
  <c r="GU44"/>
  <c r="GU43" s="1"/>
  <c r="GT44"/>
  <c r="GQ44"/>
  <c r="GQ43" s="1"/>
  <c r="GO44"/>
  <c r="GO43" s="1"/>
  <c r="GT43"/>
  <c r="GV33"/>
  <c r="GV30" s="1"/>
  <c r="GU33"/>
  <c r="GU30" s="1"/>
  <c r="GS33"/>
  <c r="GS30" s="1"/>
  <c r="GR33"/>
  <c r="GP33"/>
  <c r="GO33"/>
  <c r="GO30" s="1"/>
  <c r="GW30"/>
  <c r="GT30"/>
  <c r="GR30"/>
  <c r="GQ30"/>
  <c r="GP30"/>
  <c r="GV24"/>
  <c r="GV14" s="1"/>
  <c r="GV8" s="1"/>
  <c r="GU24"/>
  <c r="GS24"/>
  <c r="GR24"/>
  <c r="GP24"/>
  <c r="GP14" s="1"/>
  <c r="GP8" s="1"/>
  <c r="GO24"/>
  <c r="GO14" s="1"/>
  <c r="GO8" s="1"/>
  <c r="GO42" s="1"/>
  <c r="GS14"/>
  <c r="GS8" s="1"/>
  <c r="GR14"/>
  <c r="GR8" s="1"/>
  <c r="GW8"/>
  <c r="GU8"/>
  <c r="GT8"/>
  <c r="GQ8"/>
  <c r="GQ42" s="1"/>
  <c r="GQ62" s="1"/>
  <c r="GQ64" s="1"/>
  <c r="DA62" l="1"/>
  <c r="DA64" s="1"/>
  <c r="GP42"/>
  <c r="GP62" s="1"/>
  <c r="GP64" s="1"/>
  <c r="CY62"/>
  <c r="CY64" s="1"/>
  <c r="GT42"/>
  <c r="GT62" s="1"/>
  <c r="GT64" s="1"/>
  <c r="CW42"/>
  <c r="CW62" s="1"/>
  <c r="CW64" s="1"/>
  <c r="CX62"/>
  <c r="CX64" s="1"/>
  <c r="GS42"/>
  <c r="GS62" s="1"/>
  <c r="GS64" s="1"/>
  <c r="GV42"/>
  <c r="GV62" s="1"/>
  <c r="GV64" s="1"/>
  <c r="GR42"/>
  <c r="GR62" s="1"/>
  <c r="GR64" s="1"/>
  <c r="GO62"/>
  <c r="GO64" s="1"/>
  <c r="GW42"/>
  <c r="GW62" s="1"/>
  <c r="GW64" s="1"/>
  <c r="GU42"/>
  <c r="GU62" s="1"/>
  <c r="GU64" s="1"/>
  <c r="HM63"/>
  <c r="HM45"/>
  <c r="HM44" s="1"/>
  <c r="HM43" s="1"/>
  <c r="HM30"/>
  <c r="HM24"/>
  <c r="HJ63"/>
  <c r="HJ45"/>
  <c r="HJ44" s="1"/>
  <c r="HJ43" s="1"/>
  <c r="HJ33"/>
  <c r="HJ30" s="1"/>
  <c r="HJ24"/>
  <c r="HJ14" s="1"/>
  <c r="BD63"/>
  <c r="BD45"/>
  <c r="BD44" s="1"/>
  <c r="BD43" s="1"/>
  <c r="BD33"/>
  <c r="BD30" s="1"/>
  <c r="BD24"/>
  <c r="BD14" s="1"/>
  <c r="BD8" s="1"/>
  <c r="BV63"/>
  <c r="BV45"/>
  <c r="BV44" s="1"/>
  <c r="BV43" s="1"/>
  <c r="BV33"/>
  <c r="BV30" s="1"/>
  <c r="BV24"/>
  <c r="BV14"/>
  <c r="BV8" s="1"/>
  <c r="CE63"/>
  <c r="CE45"/>
  <c r="CE44" s="1"/>
  <c r="CE43" s="1"/>
  <c r="CE33"/>
  <c r="CE30" s="1"/>
  <c r="CE24"/>
  <c r="CE14" s="1"/>
  <c r="CE8" s="1"/>
  <c r="CE42" s="1"/>
  <c r="CN63"/>
  <c r="CN45"/>
  <c r="CN44" s="1"/>
  <c r="CN43" s="1"/>
  <c r="CN33"/>
  <c r="CN30" s="1"/>
  <c r="CN24"/>
  <c r="CN14" s="1"/>
  <c r="CN8" s="1"/>
  <c r="EY63"/>
  <c r="EY45"/>
  <c r="EY44" s="1"/>
  <c r="EY43" s="1"/>
  <c r="EY33"/>
  <c r="EY30" s="1"/>
  <c r="EY24"/>
  <c r="EY14" s="1"/>
  <c r="FH63"/>
  <c r="FH45"/>
  <c r="FH44" s="1"/>
  <c r="FH43" s="1"/>
  <c r="FH33"/>
  <c r="FH30" s="1"/>
  <c r="FH24"/>
  <c r="FH14"/>
  <c r="FH8" s="1"/>
  <c r="GI63"/>
  <c r="GI45"/>
  <c r="GI44" s="1"/>
  <c r="GI43" s="1"/>
  <c r="GI33"/>
  <c r="GI30" s="1"/>
  <c r="GI24"/>
  <c r="GI14" s="1"/>
  <c r="GE63"/>
  <c r="GD63"/>
  <c r="GC63"/>
  <c r="GB63"/>
  <c r="GA63"/>
  <c r="FZ63"/>
  <c r="FY63"/>
  <c r="FX63"/>
  <c r="FW63"/>
  <c r="GD45"/>
  <c r="GD44" s="1"/>
  <c r="GD43" s="1"/>
  <c r="GC45"/>
  <c r="GA45"/>
  <c r="GA44" s="1"/>
  <c r="GA43" s="1"/>
  <c r="FZ45"/>
  <c r="FZ44" s="1"/>
  <c r="FZ43" s="1"/>
  <c r="FX45"/>
  <c r="FX44" s="1"/>
  <c r="FX43" s="1"/>
  <c r="FW45"/>
  <c r="GE44"/>
  <c r="GE43" s="1"/>
  <c r="GC44"/>
  <c r="GC43" s="1"/>
  <c r="GB44"/>
  <c r="FY44"/>
  <c r="FY43" s="1"/>
  <c r="FW44"/>
  <c r="FW43" s="1"/>
  <c r="GB43"/>
  <c r="GD33"/>
  <c r="GC33"/>
  <c r="GC30" s="1"/>
  <c r="GA33"/>
  <c r="GA30" s="1"/>
  <c r="FZ33"/>
  <c r="FZ30" s="1"/>
  <c r="FX33"/>
  <c r="FW33"/>
  <c r="FW30" s="1"/>
  <c r="GE30"/>
  <c r="GD30"/>
  <c r="GB30"/>
  <c r="FY30"/>
  <c r="FX30"/>
  <c r="GD24"/>
  <c r="GD14" s="1"/>
  <c r="GD8" s="1"/>
  <c r="GC24"/>
  <c r="GA24"/>
  <c r="GA14" s="1"/>
  <c r="GA8" s="1"/>
  <c r="FZ24"/>
  <c r="FZ14" s="1"/>
  <c r="FZ8" s="1"/>
  <c r="FX24"/>
  <c r="FX14" s="1"/>
  <c r="FX8" s="1"/>
  <c r="FW24"/>
  <c r="FW14" s="1"/>
  <c r="FW8" s="1"/>
  <c r="GE8"/>
  <c r="GC8"/>
  <c r="GC42" s="1"/>
  <c r="GB8"/>
  <c r="GB42" s="1"/>
  <c r="FY8"/>
  <c r="FM63"/>
  <c r="FL63"/>
  <c r="FK63"/>
  <c r="FJ63"/>
  <c r="FI63"/>
  <c r="FG63"/>
  <c r="FF63"/>
  <c r="FE63"/>
  <c r="FL45"/>
  <c r="FL44" s="1"/>
  <c r="FL43" s="1"/>
  <c r="FK45"/>
  <c r="FK44" s="1"/>
  <c r="FK43" s="1"/>
  <c r="FI45"/>
  <c r="FI44" s="1"/>
  <c r="FI43" s="1"/>
  <c r="FF45"/>
  <c r="FF44" s="1"/>
  <c r="FF43" s="1"/>
  <c r="FE45"/>
  <c r="FM44"/>
  <c r="FM43" s="1"/>
  <c r="FJ44"/>
  <c r="FJ43" s="1"/>
  <c r="FG44"/>
  <c r="FG43" s="1"/>
  <c r="FE44"/>
  <c r="FE43" s="1"/>
  <c r="FL33"/>
  <c r="FL30" s="1"/>
  <c r="FK33"/>
  <c r="FK30" s="1"/>
  <c r="FI33"/>
  <c r="FI30" s="1"/>
  <c r="FF33"/>
  <c r="FF30" s="1"/>
  <c r="FE33"/>
  <c r="FE30" s="1"/>
  <c r="FM30"/>
  <c r="FJ30"/>
  <c r="FG30"/>
  <c r="FL24"/>
  <c r="FL14" s="1"/>
  <c r="FL8" s="1"/>
  <c r="FK24"/>
  <c r="FI24"/>
  <c r="FI14" s="1"/>
  <c r="FI8" s="1"/>
  <c r="FF24"/>
  <c r="FF14" s="1"/>
  <c r="FF8" s="1"/>
  <c r="FE24"/>
  <c r="FM8"/>
  <c r="FK8"/>
  <c r="FJ8"/>
  <c r="FJ42" s="1"/>
  <c r="FG8"/>
  <c r="FE8"/>
  <c r="EL63"/>
  <c r="EK63"/>
  <c r="EJ63"/>
  <c r="EI63"/>
  <c r="EH63"/>
  <c r="EG63"/>
  <c r="EF63"/>
  <c r="EE63"/>
  <c r="ED63"/>
  <c r="EK45"/>
  <c r="EK44" s="1"/>
  <c r="EK43" s="1"/>
  <c r="EJ45"/>
  <c r="EJ44" s="1"/>
  <c r="EJ43" s="1"/>
  <c r="EH45"/>
  <c r="EH44" s="1"/>
  <c r="EH43" s="1"/>
  <c r="EG45"/>
  <c r="EG44" s="1"/>
  <c r="EG43" s="1"/>
  <c r="EE45"/>
  <c r="EE44" s="1"/>
  <c r="EE43" s="1"/>
  <c r="ED45"/>
  <c r="ED44" s="1"/>
  <c r="ED43" s="1"/>
  <c r="EL44"/>
  <c r="EL43" s="1"/>
  <c r="EI44"/>
  <c r="EI43" s="1"/>
  <c r="EF44"/>
  <c r="EF43" s="1"/>
  <c r="EK33"/>
  <c r="EK30" s="1"/>
  <c r="EJ33"/>
  <c r="EJ30" s="1"/>
  <c r="EH33"/>
  <c r="EH30" s="1"/>
  <c r="EG33"/>
  <c r="EG30" s="1"/>
  <c r="EE33"/>
  <c r="EE30" s="1"/>
  <c r="ED33"/>
  <c r="ED30" s="1"/>
  <c r="EL30"/>
  <c r="EI30"/>
  <c r="EF30"/>
  <c r="EK24"/>
  <c r="EJ24"/>
  <c r="EH24"/>
  <c r="EH14" s="1"/>
  <c r="EH8" s="1"/>
  <c r="EG24"/>
  <c r="EG14" s="1"/>
  <c r="EG8" s="1"/>
  <c r="EE24"/>
  <c r="ED24"/>
  <c r="ED14" s="1"/>
  <c r="ED8" s="1"/>
  <c r="EK14"/>
  <c r="EK8" s="1"/>
  <c r="EE14"/>
  <c r="EE8" s="1"/>
  <c r="EL8"/>
  <c r="EJ8"/>
  <c r="EI8"/>
  <c r="EF8"/>
  <c r="EU63"/>
  <c r="ET63"/>
  <c r="ES63"/>
  <c r="ER63"/>
  <c r="EQ63"/>
  <c r="EP63"/>
  <c r="EO63"/>
  <c r="EN63"/>
  <c r="EM63"/>
  <c r="ET45"/>
  <c r="ET44" s="1"/>
  <c r="ET43" s="1"/>
  <c r="ES45"/>
  <c r="ES44" s="1"/>
  <c r="ES43" s="1"/>
  <c r="EQ45"/>
  <c r="EQ44" s="1"/>
  <c r="EQ43" s="1"/>
  <c r="EP45"/>
  <c r="EP44" s="1"/>
  <c r="EP43" s="1"/>
  <c r="EN45"/>
  <c r="EN44" s="1"/>
  <c r="EN43" s="1"/>
  <c r="EM45"/>
  <c r="EM44" s="1"/>
  <c r="EM43" s="1"/>
  <c r="EU44"/>
  <c r="EU43" s="1"/>
  <c r="ER44"/>
  <c r="ER43" s="1"/>
  <c r="EO44"/>
  <c r="EO43" s="1"/>
  <c r="ET33"/>
  <c r="ET30" s="1"/>
  <c r="ES33"/>
  <c r="ES30" s="1"/>
  <c r="EQ33"/>
  <c r="EQ30" s="1"/>
  <c r="EP33"/>
  <c r="EP30" s="1"/>
  <c r="EN33"/>
  <c r="EN30" s="1"/>
  <c r="EM33"/>
  <c r="EM30" s="1"/>
  <c r="EU30"/>
  <c r="ER30"/>
  <c r="EO30"/>
  <c r="ET24"/>
  <c r="ET14" s="1"/>
  <c r="ET8" s="1"/>
  <c r="ES24"/>
  <c r="ES14" s="1"/>
  <c r="EQ24"/>
  <c r="EP24"/>
  <c r="EN24"/>
  <c r="EN14" s="1"/>
  <c r="EN8" s="1"/>
  <c r="EM24"/>
  <c r="EM14" s="1"/>
  <c r="EM8" s="1"/>
  <c r="EQ14"/>
  <c r="EQ8" s="1"/>
  <c r="EP14"/>
  <c r="EP8" s="1"/>
  <c r="EU8"/>
  <c r="ES8"/>
  <c r="ER8"/>
  <c r="EO8"/>
  <c r="EO42" s="1"/>
  <c r="EO62" s="1"/>
  <c r="DK63"/>
  <c r="DJ63"/>
  <c r="DI63"/>
  <c r="DH63"/>
  <c r="DG63"/>
  <c r="DF63"/>
  <c r="DE63"/>
  <c r="DD63"/>
  <c r="DC63"/>
  <c r="DJ45"/>
  <c r="DJ44" s="1"/>
  <c r="DJ43" s="1"/>
  <c r="DI45"/>
  <c r="DI44" s="1"/>
  <c r="DI43" s="1"/>
  <c r="DG45"/>
  <c r="DG44" s="1"/>
  <c r="DG43" s="1"/>
  <c r="DF45"/>
  <c r="DF44" s="1"/>
  <c r="DF43" s="1"/>
  <c r="DD45"/>
  <c r="DD44" s="1"/>
  <c r="DD43" s="1"/>
  <c r="DC45"/>
  <c r="DC44" s="1"/>
  <c r="DC43" s="1"/>
  <c r="DK44"/>
  <c r="DK43" s="1"/>
  <c r="DH44"/>
  <c r="DH43" s="1"/>
  <c r="DE44"/>
  <c r="DE43" s="1"/>
  <c r="DJ33"/>
  <c r="DJ30" s="1"/>
  <c r="DG33"/>
  <c r="DG30" s="1"/>
  <c r="DF33"/>
  <c r="DF30" s="1"/>
  <c r="DD33"/>
  <c r="DC33"/>
  <c r="DC30" s="1"/>
  <c r="DK30"/>
  <c r="DI30"/>
  <c r="DH30"/>
  <c r="DE30"/>
  <c r="DD30"/>
  <c r="DJ24"/>
  <c r="DJ14" s="1"/>
  <c r="DJ8" s="1"/>
  <c r="DI24"/>
  <c r="DG24"/>
  <c r="DG14" s="1"/>
  <c r="DG8" s="1"/>
  <c r="DF24"/>
  <c r="DF14" s="1"/>
  <c r="DF8" s="1"/>
  <c r="DD24"/>
  <c r="DD14" s="1"/>
  <c r="DD8" s="1"/>
  <c r="DC24"/>
  <c r="DC14" s="1"/>
  <c r="DC8" s="1"/>
  <c r="DK8"/>
  <c r="DI8"/>
  <c r="DH8"/>
  <c r="DE8"/>
  <c r="CS63"/>
  <c r="CR63"/>
  <c r="CQ63"/>
  <c r="CP63"/>
  <c r="CO63"/>
  <c r="CM63"/>
  <c r="CL63"/>
  <c r="CK63"/>
  <c r="CR45"/>
  <c r="CR44" s="1"/>
  <c r="CR43" s="1"/>
  <c r="CQ45"/>
  <c r="CQ44" s="1"/>
  <c r="CQ43" s="1"/>
  <c r="CO45"/>
  <c r="CO44" s="1"/>
  <c r="CO43" s="1"/>
  <c r="CL45"/>
  <c r="CL44" s="1"/>
  <c r="CL43" s="1"/>
  <c r="CK45"/>
  <c r="CK44" s="1"/>
  <c r="CK43" s="1"/>
  <c r="CS44"/>
  <c r="CS43" s="1"/>
  <c r="CP44"/>
  <c r="CP43" s="1"/>
  <c r="CM44"/>
  <c r="CM43" s="1"/>
  <c r="CR33"/>
  <c r="CR30" s="1"/>
  <c r="CO33"/>
  <c r="CO30" s="1"/>
  <c r="CL33"/>
  <c r="CL30" s="1"/>
  <c r="CK33"/>
  <c r="CK30" s="1"/>
  <c r="CS30"/>
  <c r="CQ30"/>
  <c r="CP30"/>
  <c r="CM30"/>
  <c r="CR24"/>
  <c r="CR14" s="1"/>
  <c r="CR8" s="1"/>
  <c r="CR42" s="1"/>
  <c r="CQ24"/>
  <c r="CO24"/>
  <c r="CL24"/>
  <c r="CL14" s="1"/>
  <c r="CL8" s="1"/>
  <c r="CK24"/>
  <c r="CK14" s="1"/>
  <c r="CK8" s="1"/>
  <c r="CO14"/>
  <c r="CO8" s="1"/>
  <c r="CS8"/>
  <c r="CQ8"/>
  <c r="CP8"/>
  <c r="CM8"/>
  <c r="CJ63"/>
  <c r="CI63"/>
  <c r="CH63"/>
  <c r="CG63"/>
  <c r="CF63"/>
  <c r="CD63"/>
  <c r="CC63"/>
  <c r="CB63"/>
  <c r="CI45"/>
  <c r="CI44" s="1"/>
  <c r="CI43" s="1"/>
  <c r="CH45"/>
  <c r="CH44" s="1"/>
  <c r="CH43" s="1"/>
  <c r="CF45"/>
  <c r="CF44" s="1"/>
  <c r="CF43" s="1"/>
  <c r="CC45"/>
  <c r="CC44" s="1"/>
  <c r="CC43" s="1"/>
  <c r="CB45"/>
  <c r="CB44" s="1"/>
  <c r="CB43" s="1"/>
  <c r="CJ44"/>
  <c r="CJ43" s="1"/>
  <c r="CG44"/>
  <c r="CG43" s="1"/>
  <c r="CD44"/>
  <c r="CD43" s="1"/>
  <c r="CI33"/>
  <c r="CI30" s="1"/>
  <c r="CF33"/>
  <c r="CF30" s="1"/>
  <c r="CC33"/>
  <c r="CC30" s="1"/>
  <c r="CB33"/>
  <c r="CB30" s="1"/>
  <c r="CJ30"/>
  <c r="CH30"/>
  <c r="CG30"/>
  <c r="CD30"/>
  <c r="CI24"/>
  <c r="CH24"/>
  <c r="CF24"/>
  <c r="CF14" s="1"/>
  <c r="CF8" s="1"/>
  <c r="CC24"/>
  <c r="CC14" s="1"/>
  <c r="CC8" s="1"/>
  <c r="CB24"/>
  <c r="CB14" s="1"/>
  <c r="CB8" s="1"/>
  <c r="CI14"/>
  <c r="CI8" s="1"/>
  <c r="CJ8"/>
  <c r="CH8"/>
  <c r="CG8"/>
  <c r="CD8"/>
  <c r="CA63"/>
  <c r="BZ63"/>
  <c r="BY63"/>
  <c r="BX63"/>
  <c r="BW63"/>
  <c r="BU63"/>
  <c r="BT63"/>
  <c r="BS63"/>
  <c r="BZ45"/>
  <c r="BZ44" s="1"/>
  <c r="BZ43" s="1"/>
  <c r="BY45"/>
  <c r="BW45"/>
  <c r="BW44" s="1"/>
  <c r="BW43" s="1"/>
  <c r="BT45"/>
  <c r="BT44" s="1"/>
  <c r="BT43" s="1"/>
  <c r="BS45"/>
  <c r="BS44" s="1"/>
  <c r="BS43" s="1"/>
  <c r="CA44"/>
  <c r="CA43" s="1"/>
  <c r="BY44"/>
  <c r="BY43" s="1"/>
  <c r="BX44"/>
  <c r="BX43" s="1"/>
  <c r="BU44"/>
  <c r="BU43" s="1"/>
  <c r="BZ33"/>
  <c r="BZ30" s="1"/>
  <c r="BY33"/>
  <c r="BY30" s="1"/>
  <c r="BW33"/>
  <c r="BW30" s="1"/>
  <c r="BT33"/>
  <c r="BT30" s="1"/>
  <c r="BS33"/>
  <c r="BS30" s="1"/>
  <c r="CA30"/>
  <c r="BX30"/>
  <c r="BU30"/>
  <c r="BZ24"/>
  <c r="BZ14" s="1"/>
  <c r="BZ8" s="1"/>
  <c r="BY24"/>
  <c r="BW24"/>
  <c r="BW14" s="1"/>
  <c r="BW8" s="1"/>
  <c r="BT24"/>
  <c r="BT14" s="1"/>
  <c r="BT8" s="1"/>
  <c r="BS24"/>
  <c r="BS14" s="1"/>
  <c r="BS8" s="1"/>
  <c r="CA8"/>
  <c r="BY8"/>
  <c r="BX8"/>
  <c r="BU8"/>
  <c r="BR63"/>
  <c r="BQ63"/>
  <c r="BP63"/>
  <c r="BO63"/>
  <c r="BN63"/>
  <c r="BM63"/>
  <c r="BL63"/>
  <c r="BK63"/>
  <c r="BJ63"/>
  <c r="BQ45"/>
  <c r="BQ44" s="1"/>
  <c r="BQ43" s="1"/>
  <c r="BP45"/>
  <c r="BP44" s="1"/>
  <c r="BP43" s="1"/>
  <c r="BN45"/>
  <c r="BN44" s="1"/>
  <c r="BN43" s="1"/>
  <c r="BM45"/>
  <c r="BM44" s="1"/>
  <c r="BM43" s="1"/>
  <c r="BK45"/>
  <c r="BK44" s="1"/>
  <c r="BK43" s="1"/>
  <c r="BJ45"/>
  <c r="BJ44" s="1"/>
  <c r="BJ43" s="1"/>
  <c r="BR44"/>
  <c r="BR43" s="1"/>
  <c r="BO44"/>
  <c r="BO43" s="1"/>
  <c r="BL44"/>
  <c r="BL43" s="1"/>
  <c r="BQ33"/>
  <c r="BQ30" s="1"/>
  <c r="BP33"/>
  <c r="BP30" s="1"/>
  <c r="BN33"/>
  <c r="BN30" s="1"/>
  <c r="BM33"/>
  <c r="BM30" s="1"/>
  <c r="BK33"/>
  <c r="BK30" s="1"/>
  <c r="BJ33"/>
  <c r="BR30"/>
  <c r="BO30"/>
  <c r="BL30"/>
  <c r="BJ30"/>
  <c r="BQ24"/>
  <c r="BQ14" s="1"/>
  <c r="BQ8" s="1"/>
  <c r="BP24"/>
  <c r="BN24"/>
  <c r="BM24"/>
  <c r="BK24"/>
  <c r="BK14" s="1"/>
  <c r="BK8" s="1"/>
  <c r="BJ24"/>
  <c r="BJ14" s="1"/>
  <c r="BJ8" s="1"/>
  <c r="BN14"/>
  <c r="BN8" s="1"/>
  <c r="BM14"/>
  <c r="BM8" s="1"/>
  <c r="BR8"/>
  <c r="BP8"/>
  <c r="BO8"/>
  <c r="BL8"/>
  <c r="BI63"/>
  <c r="BH63"/>
  <c r="BG63"/>
  <c r="BF63"/>
  <c r="BE63"/>
  <c r="BC63"/>
  <c r="BB63"/>
  <c r="BA63"/>
  <c r="BH45"/>
  <c r="BH44" s="1"/>
  <c r="BH43" s="1"/>
  <c r="BG45"/>
  <c r="BG44" s="1"/>
  <c r="BG43" s="1"/>
  <c r="BE45"/>
  <c r="BE44" s="1"/>
  <c r="BE43" s="1"/>
  <c r="BB45"/>
  <c r="BB44" s="1"/>
  <c r="BB43" s="1"/>
  <c r="BA45"/>
  <c r="BA44" s="1"/>
  <c r="BA43" s="1"/>
  <c r="BI44"/>
  <c r="BI43" s="1"/>
  <c r="BF44"/>
  <c r="BF43" s="1"/>
  <c r="BC44"/>
  <c r="BC43" s="1"/>
  <c r="BH33"/>
  <c r="BH30" s="1"/>
  <c r="BG33"/>
  <c r="BG30" s="1"/>
  <c r="BE33"/>
  <c r="BE30" s="1"/>
  <c r="BB33"/>
  <c r="BB30" s="1"/>
  <c r="BA33"/>
  <c r="BA30" s="1"/>
  <c r="BI30"/>
  <c r="BF30"/>
  <c r="BC30"/>
  <c r="BH24"/>
  <c r="BH14" s="1"/>
  <c r="BH8" s="1"/>
  <c r="BG24"/>
  <c r="BE24"/>
  <c r="BE14" s="1"/>
  <c r="BE8" s="1"/>
  <c r="BB24"/>
  <c r="BB14" s="1"/>
  <c r="BB8" s="1"/>
  <c r="BA24"/>
  <c r="BA14" s="1"/>
  <c r="BA8" s="1"/>
  <c r="BI8"/>
  <c r="BG8"/>
  <c r="BF8"/>
  <c r="BC8"/>
  <c r="AZ63"/>
  <c r="AY63"/>
  <c r="AX63"/>
  <c r="AW63"/>
  <c r="AV63"/>
  <c r="AU63"/>
  <c r="AT63"/>
  <c r="AS63"/>
  <c r="AR63"/>
  <c r="AY45"/>
  <c r="AY44" s="1"/>
  <c r="AY43" s="1"/>
  <c r="AX45"/>
  <c r="AX44" s="1"/>
  <c r="AX43" s="1"/>
  <c r="AV45"/>
  <c r="AV44" s="1"/>
  <c r="AV43" s="1"/>
  <c r="AU45"/>
  <c r="AU44" s="1"/>
  <c r="AU43" s="1"/>
  <c r="AS45"/>
  <c r="AS44" s="1"/>
  <c r="AS43" s="1"/>
  <c r="AR45"/>
  <c r="AZ44"/>
  <c r="AZ43" s="1"/>
  <c r="AW44"/>
  <c r="AW43" s="1"/>
  <c r="AT44"/>
  <c r="AT43" s="1"/>
  <c r="AR44"/>
  <c r="AR43" s="1"/>
  <c r="AY33"/>
  <c r="AY30" s="1"/>
  <c r="AX33"/>
  <c r="AX30" s="1"/>
  <c r="AV33"/>
  <c r="AV30" s="1"/>
  <c r="AU33"/>
  <c r="AU30" s="1"/>
  <c r="AS33"/>
  <c r="AS30" s="1"/>
  <c r="AR33"/>
  <c r="AR30" s="1"/>
  <c r="AZ30"/>
  <c r="AW30"/>
  <c r="AT30"/>
  <c r="AY24"/>
  <c r="AY14" s="1"/>
  <c r="AY8" s="1"/>
  <c r="AX24"/>
  <c r="AX14" s="1"/>
  <c r="AX8" s="1"/>
  <c r="AV24"/>
  <c r="AV14" s="1"/>
  <c r="AV8" s="1"/>
  <c r="AU24"/>
  <c r="AU14" s="1"/>
  <c r="AU8" s="1"/>
  <c r="AS24"/>
  <c r="AS14" s="1"/>
  <c r="AS8" s="1"/>
  <c r="AR24"/>
  <c r="AR14" s="1"/>
  <c r="AR8" s="1"/>
  <c r="AZ8"/>
  <c r="AW8"/>
  <c r="AT8"/>
  <c r="AQ63"/>
  <c r="AP63"/>
  <c r="AO63"/>
  <c r="AN63"/>
  <c r="AM63"/>
  <c r="AL63"/>
  <c r="AK63"/>
  <c r="AJ63"/>
  <c r="AI63"/>
  <c r="AP45"/>
  <c r="AP44" s="1"/>
  <c r="AP43" s="1"/>
  <c r="AO45"/>
  <c r="AO44" s="1"/>
  <c r="AO43" s="1"/>
  <c r="AM45"/>
  <c r="AM44" s="1"/>
  <c r="AM43" s="1"/>
  <c r="AL45"/>
  <c r="AL44" s="1"/>
  <c r="AL43" s="1"/>
  <c r="AJ45"/>
  <c r="AJ44" s="1"/>
  <c r="AJ43" s="1"/>
  <c r="AI45"/>
  <c r="AI44" s="1"/>
  <c r="AI43" s="1"/>
  <c r="AQ44"/>
  <c r="AQ43" s="1"/>
  <c r="AN44"/>
  <c r="AN43" s="1"/>
  <c r="AK44"/>
  <c r="AK43" s="1"/>
  <c r="AP33"/>
  <c r="AM33"/>
  <c r="AM30" s="1"/>
  <c r="AJ33"/>
  <c r="AJ30" s="1"/>
  <c r="AQ30"/>
  <c r="AP30"/>
  <c r="AO30"/>
  <c r="AN30"/>
  <c r="AL30"/>
  <c r="AK30"/>
  <c r="AI30"/>
  <c r="AP24"/>
  <c r="AP14" s="1"/>
  <c r="AP8" s="1"/>
  <c r="AO24"/>
  <c r="AO14" s="1"/>
  <c r="AO8" s="1"/>
  <c r="AM24"/>
  <c r="AM14" s="1"/>
  <c r="AM8" s="1"/>
  <c r="AL24"/>
  <c r="AL14" s="1"/>
  <c r="AL8" s="1"/>
  <c r="AJ24"/>
  <c r="AJ14" s="1"/>
  <c r="AJ8" s="1"/>
  <c r="AI24"/>
  <c r="AI14" s="1"/>
  <c r="AI8" s="1"/>
  <c r="AQ8"/>
  <c r="AN8"/>
  <c r="AK8"/>
  <c r="AH63"/>
  <c r="AG63"/>
  <c r="AF63"/>
  <c r="AE63"/>
  <c r="AD63"/>
  <c r="AC63"/>
  <c r="AB63"/>
  <c r="AA63"/>
  <c r="Z63"/>
  <c r="AG45"/>
  <c r="AG44" s="1"/>
  <c r="AG43" s="1"/>
  <c r="AF45"/>
  <c r="AF44" s="1"/>
  <c r="AF43" s="1"/>
  <c r="AD45"/>
  <c r="AD44" s="1"/>
  <c r="AD43" s="1"/>
  <c r="AC45"/>
  <c r="AC44" s="1"/>
  <c r="AC43" s="1"/>
  <c r="AA45"/>
  <c r="AA44" s="1"/>
  <c r="AA43" s="1"/>
  <c r="Z45"/>
  <c r="Z44" s="1"/>
  <c r="Z43" s="1"/>
  <c r="AH44"/>
  <c r="AH43" s="1"/>
  <c r="AE44"/>
  <c r="AE43" s="1"/>
  <c r="AB44"/>
  <c r="AB43" s="1"/>
  <c r="AG33"/>
  <c r="AG30" s="1"/>
  <c r="AF33"/>
  <c r="AF30" s="1"/>
  <c r="AD33"/>
  <c r="AD30" s="1"/>
  <c r="AC33"/>
  <c r="AC30" s="1"/>
  <c r="AA33"/>
  <c r="AA30" s="1"/>
  <c r="Z33"/>
  <c r="Z30" s="1"/>
  <c r="AH30"/>
  <c r="AE30"/>
  <c r="AB30"/>
  <c r="AG24"/>
  <c r="AG14" s="1"/>
  <c r="AG8" s="1"/>
  <c r="AF24"/>
  <c r="AD24"/>
  <c r="AD14" s="1"/>
  <c r="AD8" s="1"/>
  <c r="AC24"/>
  <c r="AC14" s="1"/>
  <c r="AC8" s="1"/>
  <c r="AA24"/>
  <c r="AA14" s="1"/>
  <c r="AA8" s="1"/>
  <c r="Z24"/>
  <c r="Z14" s="1"/>
  <c r="Z8" s="1"/>
  <c r="AH8"/>
  <c r="AF8"/>
  <c r="AE8"/>
  <c r="AB8"/>
  <c r="Y63"/>
  <c r="X63"/>
  <c r="W63"/>
  <c r="V63"/>
  <c r="U63"/>
  <c r="T63"/>
  <c r="S63"/>
  <c r="R63"/>
  <c r="Q63"/>
  <c r="X45"/>
  <c r="X44" s="1"/>
  <c r="X43" s="1"/>
  <c r="W45"/>
  <c r="W44" s="1"/>
  <c r="W43" s="1"/>
  <c r="U45"/>
  <c r="U44" s="1"/>
  <c r="U43" s="1"/>
  <c r="T45"/>
  <c r="T44" s="1"/>
  <c r="T43" s="1"/>
  <c r="R45"/>
  <c r="R44" s="1"/>
  <c r="R43" s="1"/>
  <c r="Q45"/>
  <c r="Q44" s="1"/>
  <c r="Q43" s="1"/>
  <c r="Y44"/>
  <c r="Y43" s="1"/>
  <c r="V44"/>
  <c r="V43" s="1"/>
  <c r="S44"/>
  <c r="S43" s="1"/>
  <c r="X33"/>
  <c r="X30" s="1"/>
  <c r="W33"/>
  <c r="W30" s="1"/>
  <c r="U33"/>
  <c r="U30" s="1"/>
  <c r="T33"/>
  <c r="T30" s="1"/>
  <c r="R33"/>
  <c r="R30" s="1"/>
  <c r="Q33"/>
  <c r="Q30" s="1"/>
  <c r="Y30"/>
  <c r="V30"/>
  <c r="S30"/>
  <c r="X24"/>
  <c r="X14" s="1"/>
  <c r="X8" s="1"/>
  <c r="W24"/>
  <c r="U24"/>
  <c r="U14" s="1"/>
  <c r="U8" s="1"/>
  <c r="T24"/>
  <c r="T14" s="1"/>
  <c r="T8" s="1"/>
  <c r="R24"/>
  <c r="R14" s="1"/>
  <c r="R8" s="1"/>
  <c r="Q24"/>
  <c r="Q14" s="1"/>
  <c r="Q8" s="1"/>
  <c r="Y8"/>
  <c r="W8"/>
  <c r="V8"/>
  <c r="S8"/>
  <c r="P63"/>
  <c r="O63"/>
  <c r="N63"/>
  <c r="M63"/>
  <c r="L63"/>
  <c r="K63"/>
  <c r="J63"/>
  <c r="I63"/>
  <c r="H63"/>
  <c r="O45"/>
  <c r="O44" s="1"/>
  <c r="O43" s="1"/>
  <c r="N45"/>
  <c r="N44" s="1"/>
  <c r="N43" s="1"/>
  <c r="L45"/>
  <c r="L44" s="1"/>
  <c r="L43" s="1"/>
  <c r="K45"/>
  <c r="K44" s="1"/>
  <c r="K43" s="1"/>
  <c r="I45"/>
  <c r="I44" s="1"/>
  <c r="I43" s="1"/>
  <c r="H45"/>
  <c r="H44" s="1"/>
  <c r="H43" s="1"/>
  <c r="P44"/>
  <c r="P43" s="1"/>
  <c r="M44"/>
  <c r="M43" s="1"/>
  <c r="J44"/>
  <c r="J43" s="1"/>
  <c r="O33"/>
  <c r="L33"/>
  <c r="L30" s="1"/>
  <c r="I33"/>
  <c r="I30" s="1"/>
  <c r="P30"/>
  <c r="O30"/>
  <c r="N30"/>
  <c r="M30"/>
  <c r="K30"/>
  <c r="J30"/>
  <c r="H30"/>
  <c r="O24"/>
  <c r="O14" s="1"/>
  <c r="O8" s="1"/>
  <c r="L24"/>
  <c r="L14" s="1"/>
  <c r="L8" s="1"/>
  <c r="K24"/>
  <c r="K14" s="1"/>
  <c r="K8" s="1"/>
  <c r="I24"/>
  <c r="I14" s="1"/>
  <c r="I8" s="1"/>
  <c r="H24"/>
  <c r="H14" s="1"/>
  <c r="H8" s="1"/>
  <c r="N14"/>
  <c r="N8" s="1"/>
  <c r="P8"/>
  <c r="M8"/>
  <c r="J8"/>
  <c r="DN8"/>
  <c r="DQ8"/>
  <c r="DR8"/>
  <c r="DT8"/>
  <c r="DL24"/>
  <c r="DL14" s="1"/>
  <c r="DL8" s="1"/>
  <c r="DM24"/>
  <c r="DM14" s="1"/>
  <c r="DM8" s="1"/>
  <c r="DO24"/>
  <c r="DO14" s="1"/>
  <c r="DO8" s="1"/>
  <c r="DP24"/>
  <c r="DP14" s="1"/>
  <c r="DP8" s="1"/>
  <c r="DR24"/>
  <c r="DS24"/>
  <c r="DS14" s="1"/>
  <c r="DS8" s="1"/>
  <c r="DN30"/>
  <c r="DQ30"/>
  <c r="DR30"/>
  <c r="DT30"/>
  <c r="DL33"/>
  <c r="DL30" s="1"/>
  <c r="DM33"/>
  <c r="DM30" s="1"/>
  <c r="DO33"/>
  <c r="DO30" s="1"/>
  <c r="DP33"/>
  <c r="DP30" s="1"/>
  <c r="DS33"/>
  <c r="DS30" s="1"/>
  <c r="DN44"/>
  <c r="DN43" s="1"/>
  <c r="DQ44"/>
  <c r="DQ43" s="1"/>
  <c r="DT44"/>
  <c r="DT43" s="1"/>
  <c r="DL45"/>
  <c r="DL44" s="1"/>
  <c r="DL43" s="1"/>
  <c r="DM45"/>
  <c r="DM44" s="1"/>
  <c r="DM43" s="1"/>
  <c r="DO45"/>
  <c r="DO44" s="1"/>
  <c r="DO43" s="1"/>
  <c r="DP45"/>
  <c r="DP44" s="1"/>
  <c r="DP43" s="1"/>
  <c r="DR45"/>
  <c r="DR44" s="1"/>
  <c r="DR43" s="1"/>
  <c r="DS45"/>
  <c r="DS44" s="1"/>
  <c r="DS43" s="1"/>
  <c r="DL63"/>
  <c r="DM63"/>
  <c r="DN63"/>
  <c r="DO63"/>
  <c r="DP63"/>
  <c r="DQ63"/>
  <c r="DR63"/>
  <c r="DS63"/>
  <c r="DT63"/>
  <c r="BU42" l="1"/>
  <c r="BU62" s="1"/>
  <c r="BU64" s="1"/>
  <c r="CH42"/>
  <c r="BD42"/>
  <c r="BD62" s="1"/>
  <c r="BD64" s="1"/>
  <c r="CE62"/>
  <c r="CE64" s="1"/>
  <c r="BV42"/>
  <c r="BV62" s="1"/>
  <c r="BV64" s="1"/>
  <c r="BX42"/>
  <c r="CQ42"/>
  <c r="CQ62" s="1"/>
  <c r="CQ64" s="1"/>
  <c r="CL42"/>
  <c r="DK42"/>
  <c r="DK62" s="1"/>
  <c r="DK64" s="1"/>
  <c r="CS42"/>
  <c r="DE42"/>
  <c r="DE62" s="1"/>
  <c r="DE64" s="1"/>
  <c r="DC42"/>
  <c r="DC62" s="1"/>
  <c r="DC64" s="1"/>
  <c r="FG42"/>
  <c r="FG62" s="1"/>
  <c r="FG64" s="1"/>
  <c r="GC62"/>
  <c r="GC64" s="1"/>
  <c r="FX42"/>
  <c r="FX62" s="1"/>
  <c r="FX64" s="1"/>
  <c r="CN42"/>
  <c r="CN62" s="1"/>
  <c r="CN64" s="1"/>
  <c r="FH42"/>
  <c r="FH62" s="1"/>
  <c r="FH64" s="1"/>
  <c r="BJ42"/>
  <c r="CD42"/>
  <c r="CD62" s="1"/>
  <c r="CD64" s="1"/>
  <c r="CJ42"/>
  <c r="CJ62" s="1"/>
  <c r="CJ64" s="1"/>
  <c r="CM42"/>
  <c r="CM62" s="1"/>
  <c r="CM64" s="1"/>
  <c r="EO64"/>
  <c r="EF42"/>
  <c r="EF62" s="1"/>
  <c r="EF64" s="1"/>
  <c r="EL42"/>
  <c r="EL62" s="1"/>
  <c r="EL64" s="1"/>
  <c r="GE42"/>
  <c r="EI42"/>
  <c r="EI62" s="1"/>
  <c r="EI64" s="1"/>
  <c r="FK42"/>
  <c r="FK62" s="1"/>
  <c r="FK64" s="1"/>
  <c r="GA42"/>
  <c r="DI42"/>
  <c r="DI62" s="1"/>
  <c r="DI64" s="1"/>
  <c r="EH42"/>
  <c r="EH62" s="1"/>
  <c r="EH64" s="1"/>
  <c r="FW42"/>
  <c r="FW62" s="1"/>
  <c r="FW64" s="1"/>
  <c r="GE62"/>
  <c r="GE64" s="1"/>
  <c r="CF42"/>
  <c r="CF62" s="1"/>
  <c r="CF64" s="1"/>
  <c r="BJ62"/>
  <c r="BJ64" s="1"/>
  <c r="BT42"/>
  <c r="BT62" s="1"/>
  <c r="BT64" s="1"/>
  <c r="BZ42"/>
  <c r="BZ62" s="1"/>
  <c r="BZ64" s="1"/>
  <c r="CO42"/>
  <c r="CO62" s="1"/>
  <c r="CO64" s="1"/>
  <c r="DF42"/>
  <c r="DF62" s="1"/>
  <c r="DF64" s="1"/>
  <c r="EP42"/>
  <c r="EP62" s="1"/>
  <c r="EP64" s="1"/>
  <c r="ER42"/>
  <c r="ER62" s="1"/>
  <c r="ER64" s="1"/>
  <c r="ED42"/>
  <c r="ED62" s="1"/>
  <c r="ED64" s="1"/>
  <c r="GD42"/>
  <c r="GD62" s="1"/>
  <c r="GD64" s="1"/>
  <c r="FY42"/>
  <c r="FY62" s="1"/>
  <c r="FY64" s="1"/>
  <c r="CC42"/>
  <c r="CC62" s="1"/>
  <c r="CC64" s="1"/>
  <c r="CR62"/>
  <c r="CR64" s="1"/>
  <c r="EJ42"/>
  <c r="EJ62" s="1"/>
  <c r="EJ64" s="1"/>
  <c r="EG42"/>
  <c r="EG62" s="1"/>
  <c r="EG64" s="1"/>
  <c r="FM42"/>
  <c r="GB62"/>
  <c r="GB64" s="1"/>
  <c r="FZ42"/>
  <c r="FZ62" s="1"/>
  <c r="FZ64" s="1"/>
  <c r="GA62"/>
  <c r="GA64" s="1"/>
  <c r="DG42"/>
  <c r="EE42"/>
  <c r="EE62" s="1"/>
  <c r="EE64" s="1"/>
  <c r="FL42"/>
  <c r="FL62" s="1"/>
  <c r="FL64" s="1"/>
  <c r="BY42"/>
  <c r="BY62" s="1"/>
  <c r="BY64" s="1"/>
  <c r="CI42"/>
  <c r="CI62" s="1"/>
  <c r="CI64" s="1"/>
  <c r="EK42"/>
  <c r="EK62" s="1"/>
  <c r="EK64" s="1"/>
  <c r="FE42"/>
  <c r="FE62" s="1"/>
  <c r="FE64" s="1"/>
  <c r="CA42"/>
  <c r="CB42"/>
  <c r="CB62" s="1"/>
  <c r="CB64" s="1"/>
  <c r="CP42"/>
  <c r="CP62" s="1"/>
  <c r="CP64" s="1"/>
  <c r="CL62"/>
  <c r="CL64" s="1"/>
  <c r="CK42"/>
  <c r="CK62" s="1"/>
  <c r="CK64" s="1"/>
  <c r="CS62"/>
  <c r="CS64" s="1"/>
  <c r="DH42"/>
  <c r="DH62" s="1"/>
  <c r="DH64" s="1"/>
  <c r="ES42"/>
  <c r="ES62" s="1"/>
  <c r="ES64" s="1"/>
  <c r="FI42"/>
  <c r="CH62"/>
  <c r="CH64" s="1"/>
  <c r="FF42"/>
  <c r="FF62" s="1"/>
  <c r="FF64" s="1"/>
  <c r="CG42"/>
  <c r="CG62" s="1"/>
  <c r="CG64" s="1"/>
  <c r="DD42"/>
  <c r="DD62" s="1"/>
  <c r="DD64" s="1"/>
  <c r="ET42"/>
  <c r="ET62" s="1"/>
  <c r="ET64" s="1"/>
  <c r="EQ42"/>
  <c r="EQ62" s="1"/>
  <c r="EQ64" s="1"/>
  <c r="EU42"/>
  <c r="EU62" s="1"/>
  <c r="EU64" s="1"/>
  <c r="FJ62"/>
  <c r="FJ64" s="1"/>
  <c r="FI62"/>
  <c r="FI64" s="1"/>
  <c r="FM62"/>
  <c r="FM64" s="1"/>
  <c r="EM42"/>
  <c r="EM62" s="1"/>
  <c r="EM64" s="1"/>
  <c r="EN42"/>
  <c r="EN62" s="1"/>
  <c r="EN64" s="1"/>
  <c r="DJ42"/>
  <c r="DJ62" s="1"/>
  <c r="DJ64" s="1"/>
  <c r="DG62"/>
  <c r="DG64" s="1"/>
  <c r="AW42"/>
  <c r="AW62" s="1"/>
  <c r="AW64" s="1"/>
  <c r="BX62"/>
  <c r="BX64" s="1"/>
  <c r="BW42"/>
  <c r="BW62" s="1"/>
  <c r="BW64" s="1"/>
  <c r="BP42"/>
  <c r="BP62" s="1"/>
  <c r="BP64" s="1"/>
  <c r="BS42"/>
  <c r="BS62" s="1"/>
  <c r="BS64" s="1"/>
  <c r="CA62"/>
  <c r="CA64" s="1"/>
  <c r="BO42"/>
  <c r="BO62" s="1"/>
  <c r="BO64" s="1"/>
  <c r="BN42"/>
  <c r="BN62" s="1"/>
  <c r="BN64" s="1"/>
  <c r="BR42"/>
  <c r="BR62" s="1"/>
  <c r="BR64" s="1"/>
  <c r="BL42"/>
  <c r="BL62" s="1"/>
  <c r="BL64" s="1"/>
  <c r="BG42"/>
  <c r="BG62" s="1"/>
  <c r="BG64" s="1"/>
  <c r="BM42"/>
  <c r="BM62" s="1"/>
  <c r="BM64" s="1"/>
  <c r="AS42"/>
  <c r="AS62" s="1"/>
  <c r="AS64" s="1"/>
  <c r="AY42"/>
  <c r="AY62" s="1"/>
  <c r="AY64" s="1"/>
  <c r="BI42"/>
  <c r="BI62" s="1"/>
  <c r="BI64" s="1"/>
  <c r="BB42"/>
  <c r="BB62" s="1"/>
  <c r="BB64" s="1"/>
  <c r="BQ42"/>
  <c r="BQ62" s="1"/>
  <c r="BQ64" s="1"/>
  <c r="BF42"/>
  <c r="BF62" s="1"/>
  <c r="BF64" s="1"/>
  <c r="BK42"/>
  <c r="BK62" s="1"/>
  <c r="BK64" s="1"/>
  <c r="AR42"/>
  <c r="AR62" s="1"/>
  <c r="AR64" s="1"/>
  <c r="AU42"/>
  <c r="AU62" s="1"/>
  <c r="AU64" s="1"/>
  <c r="BE42"/>
  <c r="BE62" s="1"/>
  <c r="BE64" s="1"/>
  <c r="AO42"/>
  <c r="AO62" s="1"/>
  <c r="AO64" s="1"/>
  <c r="BA42"/>
  <c r="BA62" s="1"/>
  <c r="BA64" s="1"/>
  <c r="AP42"/>
  <c r="AP62" s="1"/>
  <c r="AP64" s="1"/>
  <c r="AT42"/>
  <c r="AT62" s="1"/>
  <c r="AT64" s="1"/>
  <c r="BH42"/>
  <c r="BH62" s="1"/>
  <c r="BH64" s="1"/>
  <c r="AL42"/>
  <c r="AL62" s="1"/>
  <c r="AL64" s="1"/>
  <c r="AZ42"/>
  <c r="AZ62" s="1"/>
  <c r="AZ64" s="1"/>
  <c r="BC42"/>
  <c r="BC62" s="1"/>
  <c r="BC64" s="1"/>
  <c r="K42"/>
  <c r="K62" s="1"/>
  <c r="K64" s="1"/>
  <c r="AV42"/>
  <c r="AV62" s="1"/>
  <c r="AV64" s="1"/>
  <c r="AX42"/>
  <c r="AX62" s="1"/>
  <c r="AX64" s="1"/>
  <c r="AN42"/>
  <c r="AN62" s="1"/>
  <c r="AN64" s="1"/>
  <c r="AM42"/>
  <c r="AM62" s="1"/>
  <c r="AM64" s="1"/>
  <c r="AI42"/>
  <c r="AI62" s="1"/>
  <c r="AI64" s="1"/>
  <c r="AJ42"/>
  <c r="AJ62" s="1"/>
  <c r="AJ64" s="1"/>
  <c r="AK42"/>
  <c r="AK62" s="1"/>
  <c r="AK64" s="1"/>
  <c r="AQ42"/>
  <c r="AQ62" s="1"/>
  <c r="AQ64" s="1"/>
  <c r="AC42"/>
  <c r="AC62" s="1"/>
  <c r="AC64" s="1"/>
  <c r="Z42"/>
  <c r="Z62" s="1"/>
  <c r="Z64" s="1"/>
  <c r="AF42"/>
  <c r="AF62" s="1"/>
  <c r="AF64" s="1"/>
  <c r="AD42"/>
  <c r="AD62" s="1"/>
  <c r="AD64" s="1"/>
  <c r="Q42"/>
  <c r="Q62" s="1"/>
  <c r="Q64" s="1"/>
  <c r="O42"/>
  <c r="O62" s="1"/>
  <c r="O64" s="1"/>
  <c r="S42"/>
  <c r="S62" s="1"/>
  <c r="S64" s="1"/>
  <c r="N42"/>
  <c r="N62" s="1"/>
  <c r="N64" s="1"/>
  <c r="AB42"/>
  <c r="AB62" s="1"/>
  <c r="AB64" s="1"/>
  <c r="AH42"/>
  <c r="AH62" s="1"/>
  <c r="AH64" s="1"/>
  <c r="DQ42"/>
  <c r="DQ62" s="1"/>
  <c r="DQ64" s="1"/>
  <c r="U42"/>
  <c r="U62" s="1"/>
  <c r="U64" s="1"/>
  <c r="AE42"/>
  <c r="AE62" s="1"/>
  <c r="AE64" s="1"/>
  <c r="T42"/>
  <c r="T62" s="1"/>
  <c r="T64" s="1"/>
  <c r="L42"/>
  <c r="L62" s="1"/>
  <c r="L64" s="1"/>
  <c r="AA42"/>
  <c r="AA62" s="1"/>
  <c r="AA64" s="1"/>
  <c r="AG42"/>
  <c r="AG62" s="1"/>
  <c r="AG64" s="1"/>
  <c r="DR42"/>
  <c r="DR62" s="1"/>
  <c r="DR64" s="1"/>
  <c r="R42"/>
  <c r="R62" s="1"/>
  <c r="R64" s="1"/>
  <c r="X42"/>
  <c r="X62" s="1"/>
  <c r="X64" s="1"/>
  <c r="Y42"/>
  <c r="Y62" s="1"/>
  <c r="Y64" s="1"/>
  <c r="V42"/>
  <c r="V62" s="1"/>
  <c r="V64" s="1"/>
  <c r="W42"/>
  <c r="W62" s="1"/>
  <c r="W64" s="1"/>
  <c r="J42"/>
  <c r="J62" s="1"/>
  <c r="J64" s="1"/>
  <c r="H42"/>
  <c r="H62" s="1"/>
  <c r="H64" s="1"/>
  <c r="P42"/>
  <c r="P62" s="1"/>
  <c r="P64" s="1"/>
  <c r="M42"/>
  <c r="M62" s="1"/>
  <c r="M64" s="1"/>
  <c r="I42"/>
  <c r="I62" s="1"/>
  <c r="I64" s="1"/>
  <c r="DN42"/>
  <c r="DN62" s="1"/>
  <c r="DN64" s="1"/>
  <c r="DT42"/>
  <c r="DT62" s="1"/>
  <c r="DT64" s="1"/>
  <c r="DP42"/>
  <c r="DP62" s="1"/>
  <c r="DP64" s="1"/>
  <c r="DO42"/>
  <c r="DO62" s="1"/>
  <c r="DO64" s="1"/>
  <c r="DS42"/>
  <c r="DS62" s="1"/>
  <c r="DS64" s="1"/>
  <c r="DM42"/>
  <c r="DM62" s="1"/>
  <c r="DM64" s="1"/>
  <c r="DL42"/>
  <c r="DL62" s="1"/>
  <c r="DL64" s="1"/>
  <c r="AZ21" i="45"/>
  <c r="BR21"/>
  <c r="AQ95"/>
  <c r="BL95"/>
  <c r="DF12"/>
  <c r="DF13"/>
  <c r="DF14"/>
  <c r="DF15"/>
  <c r="DF16"/>
  <c r="DF17"/>
  <c r="DF18"/>
  <c r="DF19"/>
  <c r="DF20"/>
  <c r="DF21"/>
  <c r="DF25"/>
  <c r="DF27"/>
  <c r="DF28"/>
  <c r="DF29"/>
  <c r="DF30"/>
  <c r="DF33"/>
  <c r="DF34"/>
  <c r="DF36"/>
  <c r="DF37"/>
  <c r="DF39"/>
  <c r="DF40"/>
  <c r="DF41"/>
  <c r="DF43"/>
  <c r="DF44"/>
  <c r="DF45"/>
  <c r="DF46"/>
  <c r="DF47"/>
  <c r="DF49"/>
  <c r="DF50"/>
  <c r="DF51"/>
  <c r="DF52"/>
  <c r="DF53"/>
  <c r="DF54"/>
  <c r="DF55"/>
  <c r="DF56"/>
  <c r="DF57"/>
  <c r="DF58"/>
  <c r="DF59"/>
  <c r="DF60"/>
  <c r="DF61"/>
  <c r="DF62"/>
  <c r="DF63"/>
  <c r="DF65"/>
  <c r="DF66"/>
  <c r="DF67"/>
  <c r="DF70"/>
  <c r="DF71"/>
  <c r="DF72"/>
  <c r="DF73"/>
  <c r="DF74"/>
  <c r="DF76"/>
  <c r="DF77"/>
  <c r="DF78"/>
  <c r="DF79"/>
  <c r="DF80"/>
  <c r="DF81"/>
  <c r="DF83"/>
  <c r="DF84"/>
  <c r="DF85"/>
  <c r="DF87"/>
  <c r="DF91"/>
  <c r="DF92"/>
  <c r="DF93"/>
  <c r="DF94"/>
  <c r="DF96"/>
  <c r="DF97"/>
  <c r="DF98"/>
  <c r="DF99"/>
  <c r="DF100"/>
  <c r="DF102"/>
  <c r="DF11"/>
  <c r="AC95"/>
  <c r="AC90"/>
  <c r="AC82"/>
  <c r="AC75"/>
  <c r="AC69"/>
  <c r="AC64"/>
  <c r="AC48"/>
  <c r="AC42"/>
  <c r="AC38"/>
  <c r="AC35"/>
  <c r="AC32"/>
  <c r="AC26"/>
  <c r="AC24"/>
  <c r="AC23" s="1"/>
  <c r="AC10"/>
  <c r="AC9" s="1"/>
  <c r="CA42"/>
  <c r="AC68" l="1"/>
  <c r="AC89"/>
  <c r="AC88" s="1"/>
  <c r="AC31"/>
  <c r="AC22" s="1"/>
  <c r="AC8" s="1"/>
  <c r="AC86" s="1"/>
  <c r="AC101" s="1"/>
  <c r="G8" i="76"/>
  <c r="G23" s="1"/>
  <c r="G37" s="1"/>
  <c r="H8"/>
  <c r="H23" s="1"/>
  <c r="H37" s="1"/>
  <c r="F8"/>
  <c r="F23" s="1"/>
  <c r="F37" s="1"/>
  <c r="C23"/>
  <c r="C37" s="1"/>
  <c r="D23"/>
  <c r="D37" s="1"/>
  <c r="B23"/>
  <c r="B37" s="1"/>
  <c r="G13" i="89" l="1"/>
  <c r="B16" i="76" s="1"/>
  <c r="G17" i="89"/>
  <c r="H17"/>
  <c r="I17"/>
  <c r="I45" s="1"/>
  <c r="G21"/>
  <c r="F10" i="76" s="1"/>
  <c r="G22" i="89"/>
  <c r="F11" i="76" s="1"/>
  <c r="G28" i="89"/>
  <c r="G47" s="1"/>
  <c r="H28"/>
  <c r="I28"/>
  <c r="G34"/>
  <c r="B25" i="76" s="1"/>
  <c r="G37" i="89"/>
  <c r="H37"/>
  <c r="I37"/>
  <c r="G43"/>
  <c r="H43"/>
  <c r="I43"/>
  <c r="I47" s="1"/>
  <c r="G50"/>
  <c r="G52"/>
  <c r="B41" i="76" s="1"/>
  <c r="H54" i="89"/>
  <c r="I54"/>
  <c r="G58"/>
  <c r="H58"/>
  <c r="I58"/>
  <c r="H47" l="1"/>
  <c r="H45"/>
  <c r="H60" s="1"/>
  <c r="I60"/>
  <c r="G54"/>
  <c r="B38" i="76"/>
  <c r="I62" i="89"/>
  <c r="H62"/>
  <c r="G45"/>
  <c r="G60" s="1"/>
  <c r="G62"/>
  <c r="Q1" i="44"/>
  <c r="G8" i="62" l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8"/>
  <c r="HP25" i="47" l="1"/>
  <c r="I23" i="44" s="1"/>
  <c r="DU24" i="47"/>
  <c r="DV24"/>
  <c r="DX24"/>
  <c r="DY24"/>
  <c r="EA24"/>
  <c r="EB24"/>
  <c r="EV24"/>
  <c r="EW24"/>
  <c r="EZ24"/>
  <c r="FB24"/>
  <c r="FC24"/>
  <c r="FN24"/>
  <c r="FO24"/>
  <c r="FQ24"/>
  <c r="FR24"/>
  <c r="FT24"/>
  <c r="FU24"/>
  <c r="GF24"/>
  <c r="GG24"/>
  <c r="GJ24"/>
  <c r="GL24"/>
  <c r="GL14" s="1"/>
  <c r="GM24"/>
  <c r="GX24"/>
  <c r="GY24"/>
  <c r="HA24"/>
  <c r="HB24"/>
  <c r="HD24"/>
  <c r="HE24"/>
  <c r="HG24"/>
  <c r="HH24"/>
  <c r="HK24"/>
  <c r="HN24"/>
  <c r="HP24" l="1"/>
  <c r="I22" i="44" s="1"/>
  <c r="V95" i="45" l="1"/>
  <c r="CM90"/>
  <c r="CN90"/>
  <c r="CO90"/>
  <c r="CP90"/>
  <c r="CQ90"/>
  <c r="CR90"/>
  <c r="CT90"/>
  <c r="CU90"/>
  <c r="CS90"/>
  <c r="Y95"/>
  <c r="P95"/>
  <c r="M95"/>
  <c r="J95"/>
  <c r="P42"/>
  <c r="BX42" l="1"/>
  <c r="BU42"/>
  <c r="CA32"/>
  <c r="BX32"/>
  <c r="BU32"/>
  <c r="CA35"/>
  <c r="BX35"/>
  <c r="BU35"/>
  <c r="CA26"/>
  <c r="BU26"/>
  <c r="BX26"/>
  <c r="HS66" i="47" l="1"/>
  <c r="HS65"/>
  <c r="HV66"/>
  <c r="HV65"/>
  <c r="DH14" i="45" l="1"/>
  <c r="AL12" i="46" s="1"/>
  <c r="DH13" i="45"/>
  <c r="AL11" i="46" s="1"/>
  <c r="DK25" i="45"/>
  <c r="DK27"/>
  <c r="AP25" i="46" s="1"/>
  <c r="DK28" i="45"/>
  <c r="AP26" i="46" s="1"/>
  <c r="DK29" i="45"/>
  <c r="AP27" i="46" s="1"/>
  <c r="DK30" i="45"/>
  <c r="AP28" i="46" s="1"/>
  <c r="DK33" i="45"/>
  <c r="AP31" i="46" s="1"/>
  <c r="DK34" i="45"/>
  <c r="AP32" i="46" s="1"/>
  <c r="DK36" i="45"/>
  <c r="AP34" i="46" s="1"/>
  <c r="DK37" i="45"/>
  <c r="AP35" i="46" s="1"/>
  <c r="DK39" i="45"/>
  <c r="AP37" i="46" s="1"/>
  <c r="DK40" i="45"/>
  <c r="AP38" i="46" s="1"/>
  <c r="DK41" i="45"/>
  <c r="AP39" i="46" s="1"/>
  <c r="DK42" i="45"/>
  <c r="AP40" i="46" s="1"/>
  <c r="DK43" i="45"/>
  <c r="AP41" i="46" s="1"/>
  <c r="DK44" i="45"/>
  <c r="AP42" i="46" s="1"/>
  <c r="DK45" i="45"/>
  <c r="AP43" i="46" s="1"/>
  <c r="DK46" i="45"/>
  <c r="DK47"/>
  <c r="DK49"/>
  <c r="AP47" i="46" s="1"/>
  <c r="DK50" i="45"/>
  <c r="AP48" i="46" s="1"/>
  <c r="DK51" i="45"/>
  <c r="AP49" i="46" s="1"/>
  <c r="DK52" i="45"/>
  <c r="AP50" i="46" s="1"/>
  <c r="DK53" i="45"/>
  <c r="AP51" i="46" s="1"/>
  <c r="DK54" i="45"/>
  <c r="AP52" i="46" s="1"/>
  <c r="DK55" i="45"/>
  <c r="AP53" i="46" s="1"/>
  <c r="DK56" i="45"/>
  <c r="AP54" i="46" s="1"/>
  <c r="DK57" i="45"/>
  <c r="AP55" i="46" s="1"/>
  <c r="DK58" i="45"/>
  <c r="AP56" i="46" s="1"/>
  <c r="DK59" i="45"/>
  <c r="AP57" i="46" s="1"/>
  <c r="DK60" i="45"/>
  <c r="AP58" i="46" s="1"/>
  <c r="DK61" i="45"/>
  <c r="AP59" i="46" s="1"/>
  <c r="DK62" i="45"/>
  <c r="AP60" i="46" s="1"/>
  <c r="DK63" i="45"/>
  <c r="AP61" i="46" s="1"/>
  <c r="DK65" i="45"/>
  <c r="DK66"/>
  <c r="DK67"/>
  <c r="DK70"/>
  <c r="DK71"/>
  <c r="DK72"/>
  <c r="DK73"/>
  <c r="DK74"/>
  <c r="DK76"/>
  <c r="DK77"/>
  <c r="DK78"/>
  <c r="DK79"/>
  <c r="DK80"/>
  <c r="DK81"/>
  <c r="DK83"/>
  <c r="DK84"/>
  <c r="DK85"/>
  <c r="DK87"/>
  <c r="DK91"/>
  <c r="AP89" i="46" s="1"/>
  <c r="DK92" i="45"/>
  <c r="AP90" i="46" s="1"/>
  <c r="DK93" i="45"/>
  <c r="AP91" i="46" s="1"/>
  <c r="DK94" i="45"/>
  <c r="AP92" i="46" s="1"/>
  <c r="DK95" i="45"/>
  <c r="AP93" i="46" s="1"/>
  <c r="DK96" i="45"/>
  <c r="AP94" i="46" s="1"/>
  <c r="DK97" i="45"/>
  <c r="AP95" i="46" s="1"/>
  <c r="DK98" i="45"/>
  <c r="AP96" i="46" s="1"/>
  <c r="DK99" i="45"/>
  <c r="AP97" i="46" s="1"/>
  <c r="DK100" i="45"/>
  <c r="DK102"/>
  <c r="DK11"/>
  <c r="DK12"/>
  <c r="DK13"/>
  <c r="AP11" i="46" s="1"/>
  <c r="DK14" i="45"/>
  <c r="AP12" i="46" s="1"/>
  <c r="DK15" i="45"/>
  <c r="AP13" i="46" s="1"/>
  <c r="DK16" i="45"/>
  <c r="AP14" i="46" s="1"/>
  <c r="DK17" i="45"/>
  <c r="AP15" i="46" s="1"/>
  <c r="DK18" i="45"/>
  <c r="AP16" i="46" s="1"/>
  <c r="DK19" i="45"/>
  <c r="AP17" i="46" s="1"/>
  <c r="DK20" i="45"/>
  <c r="AP18" i="46" s="1"/>
  <c r="DK21" i="45"/>
  <c r="AP19" i="46" s="1"/>
  <c r="HS9" i="47" l="1"/>
  <c r="M7" i="44" s="1"/>
  <c r="DH11" i="45"/>
  <c r="DH12"/>
  <c r="DH15"/>
  <c r="AL13" i="46" s="1"/>
  <c r="DH16" i="45"/>
  <c r="AL14" i="46" s="1"/>
  <c r="DH17" i="45"/>
  <c r="AL15" i="46" s="1"/>
  <c r="DH18" i="45"/>
  <c r="AL16" i="46" s="1"/>
  <c r="DH19" i="45"/>
  <c r="AL17" i="46" s="1"/>
  <c r="DH20" i="45"/>
  <c r="AL18" i="46" s="1"/>
  <c r="DH21" i="45"/>
  <c r="AL19" i="46" s="1"/>
  <c r="DH25" i="45"/>
  <c r="DH27"/>
  <c r="AL25" i="46" s="1"/>
  <c r="DH28" i="45"/>
  <c r="AL26" i="46" s="1"/>
  <c r="DH29" i="45"/>
  <c r="AL27" i="46" s="1"/>
  <c r="DH30" i="45"/>
  <c r="AL28" i="46" s="1"/>
  <c r="DH33" i="45"/>
  <c r="AL31" i="46" s="1"/>
  <c r="DH34" i="45"/>
  <c r="AL32" i="46" s="1"/>
  <c r="DH36" i="45"/>
  <c r="AL34" i="46" s="1"/>
  <c r="DH37" i="45"/>
  <c r="AL35" i="46" s="1"/>
  <c r="DH39" i="45"/>
  <c r="AL37" i="46" s="1"/>
  <c r="DH40" i="45"/>
  <c r="AL38" i="46" s="1"/>
  <c r="DH41" i="45"/>
  <c r="AL39" i="46" s="1"/>
  <c r="DH43" i="45"/>
  <c r="AL41" i="46" s="1"/>
  <c r="DH44" i="45"/>
  <c r="AL42" i="46" s="1"/>
  <c r="DH45" i="45"/>
  <c r="AL43" i="46" s="1"/>
  <c r="DH46" i="45"/>
  <c r="AL44" i="46" s="1"/>
  <c r="DH47" i="45"/>
  <c r="DH49"/>
  <c r="AL47" i="46" s="1"/>
  <c r="DH50" i="45"/>
  <c r="AL48" i="46" s="1"/>
  <c r="DH51" i="45"/>
  <c r="AL49" i="46" s="1"/>
  <c r="DH52" i="45"/>
  <c r="AL50" i="46" s="1"/>
  <c r="DH53" i="45"/>
  <c r="AL51" i="46" s="1"/>
  <c r="DH54" i="45"/>
  <c r="AL52" i="46" s="1"/>
  <c r="DH55" i="45"/>
  <c r="AL53" i="46" s="1"/>
  <c r="DH56" i="45"/>
  <c r="AL54" i="46" s="1"/>
  <c r="DH57" i="45"/>
  <c r="AL55" i="46" s="1"/>
  <c r="DH58" i="45"/>
  <c r="AL56" i="46" s="1"/>
  <c r="DH59" i="45"/>
  <c r="AL57" i="46" s="1"/>
  <c r="DH60" i="45"/>
  <c r="AL58" i="46" s="1"/>
  <c r="DH61" i="45"/>
  <c r="AL59" i="46" s="1"/>
  <c r="DH62" i="45"/>
  <c r="AL60" i="46" s="1"/>
  <c r="DH63" i="45"/>
  <c r="AL61" i="46" s="1"/>
  <c r="DH65" i="45"/>
  <c r="DH66"/>
  <c r="DH67"/>
  <c r="DH70"/>
  <c r="DH71"/>
  <c r="DH72"/>
  <c r="DH73"/>
  <c r="AL71" i="46" s="1"/>
  <c r="DH74" i="45"/>
  <c r="AL72" i="46" s="1"/>
  <c r="DH76" i="45"/>
  <c r="DH77"/>
  <c r="DH78"/>
  <c r="DH79"/>
  <c r="DH80"/>
  <c r="DH81"/>
  <c r="DH83"/>
  <c r="DH84"/>
  <c r="DH85"/>
  <c r="DH87"/>
  <c r="DH91"/>
  <c r="AL89" i="46" s="1"/>
  <c r="DH92" i="45"/>
  <c r="AL90" i="46" s="1"/>
  <c r="DH93" i="45"/>
  <c r="AL91" i="46" s="1"/>
  <c r="DH94" i="45"/>
  <c r="AL92" i="46" s="1"/>
  <c r="DH96" i="45"/>
  <c r="AL94" i="46" s="1"/>
  <c r="DH97" i="45"/>
  <c r="AL95" i="46" s="1"/>
  <c r="DH98" i="45"/>
  <c r="AL96" i="46" s="1"/>
  <c r="DH99" i="45"/>
  <c r="AL97" i="46" s="1"/>
  <c r="DH100" i="45"/>
  <c r="DH102"/>
  <c r="DE15"/>
  <c r="DE16"/>
  <c r="DE17"/>
  <c r="DE18"/>
  <c r="DE19"/>
  <c r="DE20"/>
  <c r="AH18" i="46" s="1"/>
  <c r="DE21" i="45"/>
  <c r="AH19" i="46" s="1"/>
  <c r="DE25" i="45"/>
  <c r="AH23" i="46" s="1"/>
  <c r="DE27" i="45"/>
  <c r="AH25" i="46" s="1"/>
  <c r="DE28" i="45"/>
  <c r="AH26" i="46" s="1"/>
  <c r="DE29" i="45"/>
  <c r="AH27" i="46" s="1"/>
  <c r="DE30" i="45"/>
  <c r="AH28" i="46" s="1"/>
  <c r="DE33" i="45"/>
  <c r="AH31" i="46" s="1"/>
  <c r="DE34" i="45"/>
  <c r="AH32" i="46" s="1"/>
  <c r="DE36" i="45"/>
  <c r="AH34" i="46" s="1"/>
  <c r="DE37" i="45"/>
  <c r="AH35" i="46" s="1"/>
  <c r="DE39" i="45"/>
  <c r="AH37" i="46" s="1"/>
  <c r="DE40" i="45"/>
  <c r="AH38" i="46" s="1"/>
  <c r="DE41" i="45"/>
  <c r="AH39" i="46" s="1"/>
  <c r="DE43" i="45"/>
  <c r="AH41" i="46" s="1"/>
  <c r="DE44" i="45"/>
  <c r="AH42" i="46" s="1"/>
  <c r="DE45" i="45"/>
  <c r="AH43" i="46" s="1"/>
  <c r="DE46" i="45"/>
  <c r="AH44" i="46" s="1"/>
  <c r="DE47" i="45"/>
  <c r="DE49"/>
  <c r="DE50"/>
  <c r="AH48" i="46" s="1"/>
  <c r="DE51" i="45"/>
  <c r="AH49" i="46" s="1"/>
  <c r="DE52" i="45"/>
  <c r="AH50" i="46" s="1"/>
  <c r="DE53" i="45"/>
  <c r="AH51" i="46" s="1"/>
  <c r="DE54" i="45"/>
  <c r="AH52" i="46" s="1"/>
  <c r="DE55" i="45"/>
  <c r="AH53" i="46" s="1"/>
  <c r="DE56" i="45"/>
  <c r="AH54" i="46" s="1"/>
  <c r="DE57" i="45"/>
  <c r="AH55" i="46" s="1"/>
  <c r="DE58" i="45"/>
  <c r="AH56" i="46" s="1"/>
  <c r="DE59" i="45"/>
  <c r="AH57" i="46" s="1"/>
  <c r="DE60" i="45"/>
  <c r="AH58" i="46" s="1"/>
  <c r="DE61" i="45"/>
  <c r="DE62"/>
  <c r="DE63"/>
  <c r="DE65"/>
  <c r="DE66"/>
  <c r="DE67"/>
  <c r="DE70"/>
  <c r="DE71"/>
  <c r="DE72"/>
  <c r="DE73"/>
  <c r="DE74"/>
  <c r="DE76"/>
  <c r="DE77"/>
  <c r="DE78"/>
  <c r="DE79"/>
  <c r="DE80"/>
  <c r="DE81"/>
  <c r="DE83"/>
  <c r="DE84"/>
  <c r="DE85"/>
  <c r="DE87"/>
  <c r="DE91"/>
  <c r="AH89" i="46" s="1"/>
  <c r="DE92" i="45"/>
  <c r="AH90" i="46" s="1"/>
  <c r="DE93" i="45"/>
  <c r="AH91" i="46" s="1"/>
  <c r="DE94" i="45"/>
  <c r="AH92" i="46" s="1"/>
  <c r="DE96" i="45"/>
  <c r="AH94" i="46" s="1"/>
  <c r="DE97" i="45"/>
  <c r="AH95" i="46" s="1"/>
  <c r="DE98" i="45"/>
  <c r="AH96" i="46" s="1"/>
  <c r="DE99" i="45"/>
  <c r="AH97" i="46" s="1"/>
  <c r="DE100" i="45"/>
  <c r="DE102"/>
  <c r="DE11"/>
  <c r="DE12"/>
  <c r="DE13"/>
  <c r="AH11" i="46" s="1"/>
  <c r="DE14" i="45"/>
  <c r="AH12" i="46" s="1"/>
  <c r="CD89" i="45"/>
  <c r="CD88" s="1"/>
  <c r="CE89"/>
  <c r="CE88" s="1"/>
  <c r="CF89"/>
  <c r="CF88" s="1"/>
  <c r="CG89"/>
  <c r="CG88" s="1"/>
  <c r="CH89"/>
  <c r="CH88" s="1"/>
  <c r="CI89"/>
  <c r="CI88" s="1"/>
  <c r="CJ89"/>
  <c r="CJ88" s="1"/>
  <c r="CK89"/>
  <c r="CK88" s="1"/>
  <c r="CL89"/>
  <c r="CL88" s="1"/>
  <c r="CD82"/>
  <c r="CE82"/>
  <c r="CF82"/>
  <c r="CG82"/>
  <c r="CH82"/>
  <c r="CI82"/>
  <c r="CJ82"/>
  <c r="CK82"/>
  <c r="CL82"/>
  <c r="CD75"/>
  <c r="CE75"/>
  <c r="CF75"/>
  <c r="CG75"/>
  <c r="CH75"/>
  <c r="CI75"/>
  <c r="CJ75"/>
  <c r="CK75"/>
  <c r="CL75"/>
  <c r="CD69"/>
  <c r="CE69"/>
  <c r="CF69"/>
  <c r="CG69"/>
  <c r="CH69"/>
  <c r="CI69"/>
  <c r="CJ69"/>
  <c r="CK69"/>
  <c r="CL69"/>
  <c r="CD64"/>
  <c r="CE64"/>
  <c r="CF64"/>
  <c r="CG64"/>
  <c r="CH64"/>
  <c r="CI64"/>
  <c r="CJ64"/>
  <c r="CK64"/>
  <c r="CL64"/>
  <c r="CD48"/>
  <c r="CE48"/>
  <c r="CF48"/>
  <c r="CG48"/>
  <c r="CH48"/>
  <c r="CI48"/>
  <c r="CJ48"/>
  <c r="CK48"/>
  <c r="CL48"/>
  <c r="CD22"/>
  <c r="CE22"/>
  <c r="CF22"/>
  <c r="CG22"/>
  <c r="CH22"/>
  <c r="CI22"/>
  <c r="CJ22"/>
  <c r="CK22"/>
  <c r="CL22"/>
  <c r="CD10"/>
  <c r="CE10"/>
  <c r="CE9" s="1"/>
  <c r="CF10"/>
  <c r="CF9" s="1"/>
  <c r="CG10"/>
  <c r="CG9" s="1"/>
  <c r="CH10"/>
  <c r="CH9" s="1"/>
  <c r="CI10"/>
  <c r="CI9" s="1"/>
  <c r="CJ10"/>
  <c r="CK10"/>
  <c r="CK9" s="1"/>
  <c r="CL10"/>
  <c r="CL9" s="1"/>
  <c r="CM89"/>
  <c r="CM88" s="1"/>
  <c r="CN89"/>
  <c r="CO89"/>
  <c r="CO88" s="1"/>
  <c r="CP89"/>
  <c r="CP88" s="1"/>
  <c r="CQ89"/>
  <c r="CQ88" s="1"/>
  <c r="CR89"/>
  <c r="CR88" s="1"/>
  <c r="CS89"/>
  <c r="CS88" s="1"/>
  <c r="CT89"/>
  <c r="CT88" s="1"/>
  <c r="CU89"/>
  <c r="CU88" s="1"/>
  <c r="CN88"/>
  <c r="CM82"/>
  <c r="CN82"/>
  <c r="CO82"/>
  <c r="CP82"/>
  <c r="CQ82"/>
  <c r="CR82"/>
  <c r="CS82"/>
  <c r="CT82"/>
  <c r="CU82"/>
  <c r="CM75"/>
  <c r="CN75"/>
  <c r="CO75"/>
  <c r="CP75"/>
  <c r="CQ75"/>
  <c r="CR75"/>
  <c r="CS75"/>
  <c r="CT75"/>
  <c r="CU75"/>
  <c r="CM69"/>
  <c r="CN69"/>
  <c r="CO69"/>
  <c r="CP69"/>
  <c r="CQ69"/>
  <c r="CR69"/>
  <c r="CS69"/>
  <c r="CT69"/>
  <c r="CU69"/>
  <c r="CM64"/>
  <c r="CN64"/>
  <c r="CO64"/>
  <c r="CP64"/>
  <c r="CQ64"/>
  <c r="CR64"/>
  <c r="CS64"/>
  <c r="CT64"/>
  <c r="CU64"/>
  <c r="CM48"/>
  <c r="CN48"/>
  <c r="CO48"/>
  <c r="CP48"/>
  <c r="CQ48"/>
  <c r="CR48"/>
  <c r="CS48"/>
  <c r="CT48"/>
  <c r="CU48"/>
  <c r="CM22"/>
  <c r="CN22"/>
  <c r="CO22"/>
  <c r="CP22"/>
  <c r="CQ22"/>
  <c r="CR22"/>
  <c r="CS22"/>
  <c r="CT22"/>
  <c r="CU22"/>
  <c r="CM10"/>
  <c r="CM9" s="1"/>
  <c r="CN10"/>
  <c r="CN9" s="1"/>
  <c r="CO10"/>
  <c r="CO9" s="1"/>
  <c r="CP10"/>
  <c r="CP9" s="1"/>
  <c r="CQ10"/>
  <c r="CQ9" s="1"/>
  <c r="CR10"/>
  <c r="CR9" s="1"/>
  <c r="CS10"/>
  <c r="CS9" s="1"/>
  <c r="CT10"/>
  <c r="CT9" s="1"/>
  <c r="CU10"/>
  <c r="CU9" s="1"/>
  <c r="CV10"/>
  <c r="CV9" s="1"/>
  <c r="CW10"/>
  <c r="CX10"/>
  <c r="CY10"/>
  <c r="CY9" s="1"/>
  <c r="CZ10"/>
  <c r="CZ9" s="1"/>
  <c r="DA10"/>
  <c r="DA9" s="1"/>
  <c r="DB10"/>
  <c r="DB9" s="1"/>
  <c r="DC10"/>
  <c r="DC9" s="1"/>
  <c r="DD10"/>
  <c r="DD9" s="1"/>
  <c r="CV89"/>
  <c r="CV88" s="1"/>
  <c r="CW89"/>
  <c r="CX89"/>
  <c r="CX88" s="1"/>
  <c r="CY89"/>
  <c r="CY88" s="1"/>
  <c r="CZ89"/>
  <c r="CZ88" s="1"/>
  <c r="DA89"/>
  <c r="DA88" s="1"/>
  <c r="DB89"/>
  <c r="DB88" s="1"/>
  <c r="DC89"/>
  <c r="DC88" s="1"/>
  <c r="DD89"/>
  <c r="DD88" s="1"/>
  <c r="CW88"/>
  <c r="CV82"/>
  <c r="CW82"/>
  <c r="CX82"/>
  <c r="CY82"/>
  <c r="CZ82"/>
  <c r="DA82"/>
  <c r="DB82"/>
  <c r="DC82"/>
  <c r="DD82"/>
  <c r="CV75"/>
  <c r="CW75"/>
  <c r="CX75"/>
  <c r="CY75"/>
  <c r="CZ75"/>
  <c r="DA75"/>
  <c r="DB75"/>
  <c r="DC75"/>
  <c r="DD75"/>
  <c r="CV69"/>
  <c r="CW69"/>
  <c r="CX69"/>
  <c r="CY69"/>
  <c r="CZ69"/>
  <c r="DA69"/>
  <c r="DB69"/>
  <c r="DC69"/>
  <c r="DD69"/>
  <c r="CV64"/>
  <c r="CW64"/>
  <c r="CX64"/>
  <c r="CY64"/>
  <c r="CZ64"/>
  <c r="DA64"/>
  <c r="DB64"/>
  <c r="DC64"/>
  <c r="DD64"/>
  <c r="CV48"/>
  <c r="CW48"/>
  <c r="CX48"/>
  <c r="CY48"/>
  <c r="CZ48"/>
  <c r="DA48"/>
  <c r="DB48"/>
  <c r="DC48"/>
  <c r="DD48"/>
  <c r="CV22"/>
  <c r="CW22"/>
  <c r="CX22"/>
  <c r="CY22"/>
  <c r="CZ22"/>
  <c r="DA22"/>
  <c r="DB22"/>
  <c r="DC22"/>
  <c r="DD22"/>
  <c r="CW9"/>
  <c r="CX9"/>
  <c r="I86"/>
  <c r="AK95"/>
  <c r="CU8" l="1"/>
  <c r="CR68"/>
  <c r="CN68"/>
  <c r="CF8"/>
  <c r="DA68"/>
  <c r="CW68"/>
  <c r="CV68"/>
  <c r="CX68"/>
  <c r="CX86" s="1"/>
  <c r="CX101" s="1"/>
  <c r="CS68"/>
  <c r="CD68"/>
  <c r="CE68"/>
  <c r="DB68"/>
  <c r="CO68"/>
  <c r="CQ68"/>
  <c r="CL68"/>
  <c r="CI68"/>
  <c r="CJ68"/>
  <c r="DD68"/>
  <c r="CZ68"/>
  <c r="CU68"/>
  <c r="CU86" s="1"/>
  <c r="CU101" s="1"/>
  <c r="CM68"/>
  <c r="CF68"/>
  <c r="CH68"/>
  <c r="DD8"/>
  <c r="CX8"/>
  <c r="CV8"/>
  <c r="DB8"/>
  <c r="CS8"/>
  <c r="CS86" s="1"/>
  <c r="CS101" s="1"/>
  <c r="CO8"/>
  <c r="CO86" s="1"/>
  <c r="CO101" s="1"/>
  <c r="CD9"/>
  <c r="CD8" s="1"/>
  <c r="CD86" s="1"/>
  <c r="CD101" s="1"/>
  <c r="CJ9"/>
  <c r="DA8"/>
  <c r="DA86" s="1"/>
  <c r="DA101" s="1"/>
  <c r="CM8"/>
  <c r="CM86" s="1"/>
  <c r="CM101" s="1"/>
  <c r="CZ8"/>
  <c r="CQ8"/>
  <c r="CI8"/>
  <c r="CE8"/>
  <c r="CK68"/>
  <c r="CG68"/>
  <c r="CK8"/>
  <c r="CG8"/>
  <c r="CL8"/>
  <c r="CH8"/>
  <c r="CT68"/>
  <c r="CP68"/>
  <c r="CR8"/>
  <c r="CN8"/>
  <c r="CN86" s="1"/>
  <c r="CN101" s="1"/>
  <c r="CT8"/>
  <c r="CT86" s="1"/>
  <c r="CT101" s="1"/>
  <c r="CP8"/>
  <c r="CP86" s="1"/>
  <c r="CP101" s="1"/>
  <c r="CW8"/>
  <c r="DC68"/>
  <c r="CY68"/>
  <c r="DC8"/>
  <c r="CY8"/>
  <c r="AT24"/>
  <c r="AT23" s="1"/>
  <c r="AT26"/>
  <c r="AT42"/>
  <c r="AT38"/>
  <c r="AT35"/>
  <c r="J10"/>
  <c r="HP10" i="47"/>
  <c r="I8" i="44" s="1"/>
  <c r="HP11" i="47"/>
  <c r="I9" i="44" s="1"/>
  <c r="HP12" i="47"/>
  <c r="HP13"/>
  <c r="I11" i="44" s="1"/>
  <c r="HP15" i="47"/>
  <c r="HP16"/>
  <c r="HP17"/>
  <c r="HP18"/>
  <c r="HP19"/>
  <c r="HP20"/>
  <c r="I18" i="44" s="1"/>
  <c r="HP21" i="47"/>
  <c r="I19" i="44" s="1"/>
  <c r="HP22" i="47"/>
  <c r="I20" i="44" s="1"/>
  <c r="HP23" i="47"/>
  <c r="I21" i="44" s="1"/>
  <c r="HP26" i="47"/>
  <c r="I24" i="44" s="1"/>
  <c r="HP27" i="47"/>
  <c r="I25" i="44" s="1"/>
  <c r="HP28" i="47"/>
  <c r="I26" i="44" s="1"/>
  <c r="HP29" i="47"/>
  <c r="HP31"/>
  <c r="I29" i="44" s="1"/>
  <c r="HP32" i="47"/>
  <c r="HP34"/>
  <c r="HP35"/>
  <c r="HP36"/>
  <c r="HP37"/>
  <c r="HP38"/>
  <c r="HP39"/>
  <c r="HP40"/>
  <c r="HP41"/>
  <c r="HP46"/>
  <c r="HP47"/>
  <c r="HP48"/>
  <c r="I46" i="44" s="1"/>
  <c r="HP49" i="47"/>
  <c r="I47" i="44" s="1"/>
  <c r="HP50" i="47"/>
  <c r="I48" i="44" s="1"/>
  <c r="HP51" i="47"/>
  <c r="I49" i="44" s="1"/>
  <c r="HP52" i="47"/>
  <c r="I50" i="44" s="1"/>
  <c r="HP53" i="47"/>
  <c r="I51" i="44" s="1"/>
  <c r="HP54" i="47"/>
  <c r="I52" i="44" s="1"/>
  <c r="HP55" i="47"/>
  <c r="I53" i="44" s="1"/>
  <c r="HP56" i="47"/>
  <c r="I54" i="44" s="1"/>
  <c r="HP57" i="47"/>
  <c r="I55" i="44" s="1"/>
  <c r="HP58" i="47"/>
  <c r="I56" i="44" s="1"/>
  <c r="HP59" i="47"/>
  <c r="I57" i="44" s="1"/>
  <c r="HP60" i="47"/>
  <c r="HP61"/>
  <c r="HP65"/>
  <c r="HP66"/>
  <c r="HP9"/>
  <c r="I7" i="44" s="1"/>
  <c r="CE86" i="45" l="1"/>
  <c r="CE101" s="1"/>
  <c r="CF86"/>
  <c r="CF101" s="1"/>
  <c r="CI86"/>
  <c r="CI101" s="1"/>
  <c r="CW86"/>
  <c r="CW101" s="1"/>
  <c r="CR86"/>
  <c r="CR101" s="1"/>
  <c r="DB86"/>
  <c r="DB101" s="1"/>
  <c r="CV86"/>
  <c r="CV101" s="1"/>
  <c r="CH86"/>
  <c r="CH101" s="1"/>
  <c r="CQ86"/>
  <c r="CQ101" s="1"/>
  <c r="CL86"/>
  <c r="CL101" s="1"/>
  <c r="CZ86"/>
  <c r="CZ101" s="1"/>
  <c r="DD86"/>
  <c r="DD101" s="1"/>
  <c r="DC86"/>
  <c r="DC101" s="1"/>
  <c r="CY86"/>
  <c r="CY101" s="1"/>
  <c r="CJ8"/>
  <c r="CJ86" s="1"/>
  <c r="CJ101" s="1"/>
  <c r="CG86"/>
  <c r="CK86"/>
  <c r="CK101" s="1"/>
  <c r="J9"/>
  <c r="HS12" i="47"/>
  <c r="HS13"/>
  <c r="M11" i="44" s="1"/>
  <c r="HS15" i="47"/>
  <c r="HS16"/>
  <c r="M14" i="44" s="1"/>
  <c r="HS17" i="47"/>
  <c r="M15" i="44" s="1"/>
  <c r="HS18" i="47"/>
  <c r="M16" i="44" s="1"/>
  <c r="HS19" i="47"/>
  <c r="M17" i="44" s="1"/>
  <c r="HS20" i="47"/>
  <c r="M18" i="44" s="1"/>
  <c r="HS21" i="47"/>
  <c r="M19" i="44" s="1"/>
  <c r="HS22" i="47"/>
  <c r="M20" i="44" s="1"/>
  <c r="HS23" i="47"/>
  <c r="M21" i="44" s="1"/>
  <c r="HS25" i="47"/>
  <c r="M23" i="44" s="1"/>
  <c r="HS26" i="47"/>
  <c r="M24" i="44" s="1"/>
  <c r="HS27" i="47"/>
  <c r="M25" i="44" s="1"/>
  <c r="HS28" i="47"/>
  <c r="M26" i="44" s="1"/>
  <c r="HS29" i="47"/>
  <c r="HS34"/>
  <c r="HS35"/>
  <c r="HS36"/>
  <c r="HS37"/>
  <c r="HS38"/>
  <c r="HS39"/>
  <c r="HS40"/>
  <c r="HS41"/>
  <c r="HS46"/>
  <c r="M44" i="44" s="1"/>
  <c r="HS47" i="47"/>
  <c r="M45" i="44" s="1"/>
  <c r="HS48" i="47"/>
  <c r="M46" i="44" s="1"/>
  <c r="HS49" i="47"/>
  <c r="M47" i="44" s="1"/>
  <c r="HS50" i="47"/>
  <c r="M48" i="44" s="1"/>
  <c r="HS51" i="47"/>
  <c r="M49" i="44" s="1"/>
  <c r="HS52" i="47"/>
  <c r="M50" i="44" s="1"/>
  <c r="HS53" i="47"/>
  <c r="M51" i="44" s="1"/>
  <c r="HS54" i="47"/>
  <c r="M52" i="44" s="1"/>
  <c r="HS55" i="47"/>
  <c r="M53" i="44" s="1"/>
  <c r="HS56" i="47"/>
  <c r="M54" i="44" s="1"/>
  <c r="HS57" i="47"/>
  <c r="M55" i="44" s="1"/>
  <c r="HS58" i="47"/>
  <c r="M56" i="44" s="1"/>
  <c r="HS59" i="47"/>
  <c r="M57" i="44" s="1"/>
  <c r="HS60" i="47"/>
  <c r="HS61"/>
  <c r="DI102" i="45"/>
  <c r="DI101"/>
  <c r="DI100"/>
  <c r="DI99"/>
  <c r="DI98"/>
  <c r="DI97"/>
  <c r="DI96"/>
  <c r="DI95"/>
  <c r="DI94"/>
  <c r="DI93"/>
  <c r="DI92"/>
  <c r="DI91"/>
  <c r="DI90"/>
  <c r="DI89"/>
  <c r="DI88"/>
  <c r="DI87"/>
  <c r="DI86"/>
  <c r="DI85"/>
  <c r="DI84"/>
  <c r="DI83"/>
  <c r="DI82"/>
  <c r="DI81"/>
  <c r="DI80"/>
  <c r="DI79"/>
  <c r="DI78"/>
  <c r="DI77"/>
  <c r="DI76"/>
  <c r="DI75"/>
  <c r="DI74"/>
  <c r="DI73"/>
  <c r="DI72"/>
  <c r="DI71"/>
  <c r="DI70"/>
  <c r="DI69"/>
  <c r="AM67" i="46" s="1"/>
  <c r="DI68" i="45"/>
  <c r="AM66" i="46" s="1"/>
  <c r="DI67" i="45"/>
  <c r="DI66"/>
  <c r="DI65"/>
  <c r="DI64"/>
  <c r="DI63"/>
  <c r="DI62"/>
  <c r="DI61"/>
  <c r="DI60"/>
  <c r="DI59"/>
  <c r="DI58"/>
  <c r="DI57"/>
  <c r="DI56"/>
  <c r="DI55"/>
  <c r="DI54"/>
  <c r="DI53"/>
  <c r="DI52"/>
  <c r="DI51"/>
  <c r="DI50"/>
  <c r="DI49"/>
  <c r="DI48"/>
  <c r="DI47"/>
  <c r="DI46"/>
  <c r="DI45"/>
  <c r="DI44"/>
  <c r="DI43"/>
  <c r="DI42"/>
  <c r="DI41"/>
  <c r="DI40"/>
  <c r="DI39"/>
  <c r="DI38"/>
  <c r="DI37"/>
  <c r="DI36"/>
  <c r="DI35"/>
  <c r="DI34"/>
  <c r="DI33"/>
  <c r="DI32"/>
  <c r="DI31"/>
  <c r="DI30"/>
  <c r="DI29"/>
  <c r="DI28"/>
  <c r="DI27"/>
  <c r="DI26"/>
  <c r="DI25"/>
  <c r="DI24"/>
  <c r="DI23"/>
  <c r="DI22"/>
  <c r="DI21"/>
  <c r="DI20"/>
  <c r="DI19"/>
  <c r="DI18"/>
  <c r="DI17"/>
  <c r="DI16"/>
  <c r="DI15"/>
  <c r="DI14"/>
  <c r="DI13"/>
  <c r="DI12"/>
  <c r="CG101" l="1"/>
  <c r="P48"/>
  <c r="HV11" i="47" l="1"/>
  <c r="Q9" i="44" s="1"/>
  <c r="K48" i="45" l="1"/>
  <c r="L48"/>
  <c r="M48"/>
  <c r="N48"/>
  <c r="O48"/>
  <c r="Q48"/>
  <c r="R48"/>
  <c r="S48"/>
  <c r="T48"/>
  <c r="U48"/>
  <c r="V48"/>
  <c r="W48"/>
  <c r="X48"/>
  <c r="Y48"/>
  <c r="Z48"/>
  <c r="AA48"/>
  <c r="AB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L22"/>
  <c r="O22"/>
  <c r="R22"/>
  <c r="U22"/>
  <c r="X22"/>
  <c r="AA22"/>
  <c r="AD22"/>
  <c r="AG22"/>
  <c r="AJ22"/>
  <c r="AM22"/>
  <c r="AP22"/>
  <c r="AS22"/>
  <c r="AV22"/>
  <c r="AY22"/>
  <c r="BB22"/>
  <c r="BE22"/>
  <c r="BH22"/>
  <c r="BK22"/>
  <c r="BN22"/>
  <c r="BQ22"/>
  <c r="BT22"/>
  <c r="BW22"/>
  <c r="BZ22"/>
  <c r="CC22"/>
  <c r="DL12"/>
  <c r="DL13"/>
  <c r="DL14"/>
  <c r="DL15"/>
  <c r="DL16"/>
  <c r="DL17"/>
  <c r="DL18"/>
  <c r="DL19"/>
  <c r="DL20"/>
  <c r="DL21"/>
  <c r="DL22"/>
  <c r="DL23"/>
  <c r="DL24"/>
  <c r="DL25"/>
  <c r="DL26"/>
  <c r="DL27"/>
  <c r="DL28"/>
  <c r="DL29"/>
  <c r="DL30"/>
  <c r="DL31"/>
  <c r="DL32"/>
  <c r="DL33"/>
  <c r="DL34"/>
  <c r="DL35"/>
  <c r="DL36"/>
  <c r="DL37"/>
  <c r="DL38"/>
  <c r="DL39"/>
  <c r="DL40"/>
  <c r="DL41"/>
  <c r="DL42"/>
  <c r="DL43"/>
  <c r="DL44"/>
  <c r="DL45"/>
  <c r="DL46"/>
  <c r="DL47"/>
  <c r="DL48"/>
  <c r="DL49"/>
  <c r="DL50"/>
  <c r="DL51"/>
  <c r="DL52"/>
  <c r="DL53"/>
  <c r="DL54"/>
  <c r="DL55"/>
  <c r="DL56"/>
  <c r="DL57"/>
  <c r="DL58"/>
  <c r="DL59"/>
  <c r="DL60"/>
  <c r="DL61"/>
  <c r="DL62"/>
  <c r="DL63"/>
  <c r="DL64"/>
  <c r="DL65"/>
  <c r="DL66"/>
  <c r="DL67"/>
  <c r="DL68"/>
  <c r="DL69"/>
  <c r="DL70"/>
  <c r="DL71"/>
  <c r="DL72"/>
  <c r="DL73"/>
  <c r="DL74"/>
  <c r="DL75"/>
  <c r="DL76"/>
  <c r="DL77"/>
  <c r="DL78"/>
  <c r="DL79"/>
  <c r="DL80"/>
  <c r="DL81"/>
  <c r="DL82"/>
  <c r="DL83"/>
  <c r="DL84"/>
  <c r="DL85"/>
  <c r="DL86"/>
  <c r="DL87"/>
  <c r="DL88"/>
  <c r="DL89"/>
  <c r="DL90"/>
  <c r="DL91"/>
  <c r="DL92"/>
  <c r="DL93"/>
  <c r="DL94"/>
  <c r="DL95"/>
  <c r="DL96"/>
  <c r="DL97"/>
  <c r="DL98"/>
  <c r="DL99"/>
  <c r="DL100"/>
  <c r="DL101"/>
  <c r="DL102"/>
  <c r="DL11"/>
  <c r="AM46" i="46"/>
  <c r="AM76"/>
  <c r="DG10" i="45"/>
  <c r="DG9" s="1"/>
  <c r="J24"/>
  <c r="J26"/>
  <c r="J32"/>
  <c r="J35"/>
  <c r="J48"/>
  <c r="DJ10"/>
  <c r="DJ9" s="1"/>
  <c r="DM10"/>
  <c r="DM9" s="1"/>
  <c r="DG22"/>
  <c r="DJ22"/>
  <c r="DM22"/>
  <c r="Q10"/>
  <c r="Q9" s="1"/>
  <c r="R10"/>
  <c r="R9" s="1"/>
  <c r="S10"/>
  <c r="T10"/>
  <c r="T9" s="1"/>
  <c r="U10"/>
  <c r="U9" s="1"/>
  <c r="V10"/>
  <c r="V9" s="1"/>
  <c r="W10"/>
  <c r="W9" s="1"/>
  <c r="X10"/>
  <c r="X9" s="1"/>
  <c r="Y10"/>
  <c r="Y9" s="1"/>
  <c r="Z10"/>
  <c r="Z9" s="1"/>
  <c r="AA10"/>
  <c r="AA9" s="1"/>
  <c r="AB10"/>
  <c r="AB9" s="1"/>
  <c r="AD10"/>
  <c r="AD9" s="1"/>
  <c r="AE10"/>
  <c r="AE9" s="1"/>
  <c r="AF10"/>
  <c r="AF9" s="1"/>
  <c r="AG10"/>
  <c r="AG9" s="1"/>
  <c r="AH10"/>
  <c r="AH9" s="1"/>
  <c r="AI10"/>
  <c r="AI9" s="1"/>
  <c r="AJ10"/>
  <c r="AJ9" s="1"/>
  <c r="AK10"/>
  <c r="AK9" s="1"/>
  <c r="AL10"/>
  <c r="AL9" s="1"/>
  <c r="AM10"/>
  <c r="AM9" s="1"/>
  <c r="AN10"/>
  <c r="AN9" s="1"/>
  <c r="AO10"/>
  <c r="AO9" s="1"/>
  <c r="AP10"/>
  <c r="AP9" s="1"/>
  <c r="AQ10"/>
  <c r="AQ9" s="1"/>
  <c r="AR10"/>
  <c r="AR9" s="1"/>
  <c r="AS10"/>
  <c r="AS9" s="1"/>
  <c r="AT10"/>
  <c r="AU10"/>
  <c r="AU9" s="1"/>
  <c r="AV10"/>
  <c r="AV9" s="1"/>
  <c r="AW10"/>
  <c r="AW9" s="1"/>
  <c r="AX10"/>
  <c r="AX9" s="1"/>
  <c r="AY10"/>
  <c r="AY9" s="1"/>
  <c r="AZ10"/>
  <c r="BA10"/>
  <c r="BA9" s="1"/>
  <c r="BB10"/>
  <c r="BB9" s="1"/>
  <c r="BC10"/>
  <c r="BD10"/>
  <c r="BD9" s="1"/>
  <c r="BE10"/>
  <c r="BE9" s="1"/>
  <c r="BF10"/>
  <c r="BG10"/>
  <c r="BG9" s="1"/>
  <c r="BH10"/>
  <c r="BH9" s="1"/>
  <c r="BI10"/>
  <c r="BJ10"/>
  <c r="BJ9" s="1"/>
  <c r="BK10"/>
  <c r="BK9" s="1"/>
  <c r="BL10"/>
  <c r="BL9" s="1"/>
  <c r="BM10"/>
  <c r="BM9" s="1"/>
  <c r="BN10"/>
  <c r="BN9" s="1"/>
  <c r="BO10"/>
  <c r="BO9" s="1"/>
  <c r="BP10"/>
  <c r="BP9" s="1"/>
  <c r="BQ10"/>
  <c r="BQ9" s="1"/>
  <c r="BR10"/>
  <c r="BR9" s="1"/>
  <c r="BS10"/>
  <c r="BS9" s="1"/>
  <c r="BT10"/>
  <c r="BT9" s="1"/>
  <c r="BU10"/>
  <c r="BU9" s="1"/>
  <c r="BV10"/>
  <c r="BV9" s="1"/>
  <c r="BW10"/>
  <c r="BW9" s="1"/>
  <c r="BX10"/>
  <c r="BX9" s="1"/>
  <c r="BY10"/>
  <c r="BY9" s="1"/>
  <c r="BZ10"/>
  <c r="BZ9" s="1"/>
  <c r="CA10"/>
  <c r="CA9" s="1"/>
  <c r="CB10"/>
  <c r="CB9" s="1"/>
  <c r="CC10"/>
  <c r="CC9" s="1"/>
  <c r="K10"/>
  <c r="K9" s="1"/>
  <c r="L10"/>
  <c r="L9" s="1"/>
  <c r="M10"/>
  <c r="N10"/>
  <c r="N9" s="1"/>
  <c r="O10"/>
  <c r="O9" s="1"/>
  <c r="P10"/>
  <c r="P9" s="1"/>
  <c r="DG8" l="1"/>
  <c r="DF48"/>
  <c r="DK48"/>
  <c r="BI9"/>
  <c r="DK10"/>
  <c r="AP8" i="46" s="1"/>
  <c r="BC9" i="45"/>
  <c r="DE10"/>
  <c r="AH8" i="46" s="1"/>
  <c r="AH7" s="1"/>
  <c r="DH48" i="45"/>
  <c r="BF9"/>
  <c r="DH10"/>
  <c r="DE48"/>
  <c r="S9"/>
  <c r="AT9"/>
  <c r="M9"/>
  <c r="J23"/>
  <c r="AZ9"/>
  <c r="O8"/>
  <c r="O86" s="1"/>
  <c r="O101" s="1"/>
  <c r="L8"/>
  <c r="L86" s="1"/>
  <c r="L101" s="1"/>
  <c r="BW8"/>
  <c r="BW86" s="1"/>
  <c r="BW101" s="1"/>
  <c r="BT8"/>
  <c r="BT86" s="1"/>
  <c r="BT101" s="1"/>
  <c r="AP8"/>
  <c r="AP86" s="1"/>
  <c r="AP101" s="1"/>
  <c r="AG8"/>
  <c r="AG86" s="1"/>
  <c r="AG101" s="1"/>
  <c r="BQ8"/>
  <c r="BQ86" s="1"/>
  <c r="BQ101" s="1"/>
  <c r="BK8"/>
  <c r="BK86" s="1"/>
  <c r="BK101" s="1"/>
  <c r="BB8"/>
  <c r="BB86" s="1"/>
  <c r="BB101" s="1"/>
  <c r="AM8"/>
  <c r="AM86" s="1"/>
  <c r="AM101" s="1"/>
  <c r="AD8"/>
  <c r="AD86" s="1"/>
  <c r="AD101" s="1"/>
  <c r="CC8"/>
  <c r="CC86" s="1"/>
  <c r="CC101" s="1"/>
  <c r="BN8"/>
  <c r="BN86" s="1"/>
  <c r="BN101" s="1"/>
  <c r="BH8"/>
  <c r="BH86" s="1"/>
  <c r="BH101" s="1"/>
  <c r="AY8"/>
  <c r="AY86" s="1"/>
  <c r="AY101" s="1"/>
  <c r="BZ8"/>
  <c r="BZ86" s="1"/>
  <c r="BZ101" s="1"/>
  <c r="BE8"/>
  <c r="BE86" s="1"/>
  <c r="BE101" s="1"/>
  <c r="AV8"/>
  <c r="AV86" s="1"/>
  <c r="AV101" s="1"/>
  <c r="AS8"/>
  <c r="AS86" s="1"/>
  <c r="AS101" s="1"/>
  <c r="AJ8"/>
  <c r="AJ86" s="1"/>
  <c r="AJ101" s="1"/>
  <c r="U8"/>
  <c r="U86" s="1"/>
  <c r="U101" s="1"/>
  <c r="X8"/>
  <c r="X86" s="1"/>
  <c r="X101" s="1"/>
  <c r="DM8"/>
  <c r="AA8"/>
  <c r="AA86" s="1"/>
  <c r="AA101" s="1"/>
  <c r="R8"/>
  <c r="R86" s="1"/>
  <c r="R101" s="1"/>
  <c r="DW8" i="47"/>
  <c r="DZ8"/>
  <c r="EA8"/>
  <c r="EC8"/>
  <c r="EV8"/>
  <c r="EX8"/>
  <c r="FA8"/>
  <c r="FB8"/>
  <c r="FD8"/>
  <c r="FP8"/>
  <c r="FS8"/>
  <c r="FT8"/>
  <c r="FV8"/>
  <c r="GH8"/>
  <c r="GK8"/>
  <c r="GL8"/>
  <c r="GN8"/>
  <c r="GX8"/>
  <c r="GZ8"/>
  <c r="HC8"/>
  <c r="HD8"/>
  <c r="HF8"/>
  <c r="HI8"/>
  <c r="HL8"/>
  <c r="HO8"/>
  <c r="HI30"/>
  <c r="HL30"/>
  <c r="HO30"/>
  <c r="HR42"/>
  <c r="HU42"/>
  <c r="HX42"/>
  <c r="HR44"/>
  <c r="HR43" s="1"/>
  <c r="HU44"/>
  <c r="HU43" s="1"/>
  <c r="HX44"/>
  <c r="HX43" s="1"/>
  <c r="DW44"/>
  <c r="DW43" s="1"/>
  <c r="DZ44"/>
  <c r="DZ43" s="1"/>
  <c r="EC44"/>
  <c r="EC43" s="1"/>
  <c r="EX44"/>
  <c r="EX43" s="1"/>
  <c r="FA44"/>
  <c r="FA43" s="1"/>
  <c r="FD44"/>
  <c r="FD43" s="1"/>
  <c r="FP44"/>
  <c r="FP43" s="1"/>
  <c r="FS44"/>
  <c r="FS43" s="1"/>
  <c r="FV44"/>
  <c r="FV43" s="1"/>
  <c r="GH44"/>
  <c r="GH43" s="1"/>
  <c r="GK44"/>
  <c r="GK43" s="1"/>
  <c r="GN44"/>
  <c r="GN43" s="1"/>
  <c r="GZ44"/>
  <c r="GZ43" s="1"/>
  <c r="HC44"/>
  <c r="HC43" s="1"/>
  <c r="HF44"/>
  <c r="HF43" s="1"/>
  <c r="HI44"/>
  <c r="HI43" s="1"/>
  <c r="HL44"/>
  <c r="HL43" s="1"/>
  <c r="HO44"/>
  <c r="HO43" s="1"/>
  <c r="DU63"/>
  <c r="DV63"/>
  <c r="DW63"/>
  <c r="DX63"/>
  <c r="DY63"/>
  <c r="DZ63"/>
  <c r="EA63"/>
  <c r="EB63"/>
  <c r="EC63"/>
  <c r="EV63"/>
  <c r="EW63"/>
  <c r="EX63"/>
  <c r="EZ63"/>
  <c r="FA63"/>
  <c r="FB63"/>
  <c r="FC63"/>
  <c r="FD63"/>
  <c r="FN63"/>
  <c r="FO63"/>
  <c r="FP63"/>
  <c r="FQ63"/>
  <c r="FR63"/>
  <c r="FS63"/>
  <c r="FT63"/>
  <c r="FU63"/>
  <c r="FV63"/>
  <c r="GF63"/>
  <c r="GG63"/>
  <c r="GH63"/>
  <c r="GJ63"/>
  <c r="GK63"/>
  <c r="GL63"/>
  <c r="GM63"/>
  <c r="GN63"/>
  <c r="GX63"/>
  <c r="GY63"/>
  <c r="GZ63"/>
  <c r="HA63"/>
  <c r="HB63"/>
  <c r="HC63"/>
  <c r="HD63"/>
  <c r="HE63"/>
  <c r="HF63"/>
  <c r="HG63"/>
  <c r="HH63"/>
  <c r="HI63"/>
  <c r="HK63"/>
  <c r="HL63"/>
  <c r="HN63"/>
  <c r="HO63"/>
  <c r="HR63"/>
  <c r="HU63"/>
  <c r="HX63"/>
  <c r="DW30"/>
  <c r="DZ30"/>
  <c r="EA30"/>
  <c r="EC30"/>
  <c r="EX30"/>
  <c r="FA30"/>
  <c r="FD30"/>
  <c r="FP30"/>
  <c r="FS30"/>
  <c r="FV30"/>
  <c r="GH30"/>
  <c r="GK30"/>
  <c r="GN30"/>
  <c r="GZ30"/>
  <c r="HC30"/>
  <c r="HD30"/>
  <c r="HF30"/>
  <c r="FC45"/>
  <c r="FC44" s="1"/>
  <c r="FC43" s="1"/>
  <c r="FB45"/>
  <c r="FB44" s="1"/>
  <c r="FB43" s="1"/>
  <c r="EZ45"/>
  <c r="EZ44" s="1"/>
  <c r="EZ43" s="1"/>
  <c r="EW45"/>
  <c r="EW44" s="1"/>
  <c r="EW43" s="1"/>
  <c r="EV45"/>
  <c r="EV44" s="1"/>
  <c r="EV43" s="1"/>
  <c r="FC33"/>
  <c r="FC30" s="1"/>
  <c r="FB33"/>
  <c r="FB30" s="1"/>
  <c r="EZ33"/>
  <c r="EZ30" s="1"/>
  <c r="EW33"/>
  <c r="EW30" s="1"/>
  <c r="EV33"/>
  <c r="EV30" s="1"/>
  <c r="FD42" l="1"/>
  <c r="FD62" s="1"/>
  <c r="FD64" s="1"/>
  <c r="DZ42"/>
  <c r="DZ62" s="1"/>
  <c r="DZ64" s="1"/>
  <c r="FS42"/>
  <c r="FS62" s="1"/>
  <c r="FS64" s="1"/>
  <c r="EX42"/>
  <c r="EX62" s="1"/>
  <c r="EX64" s="1"/>
  <c r="HF42"/>
  <c r="HF62" s="1"/>
  <c r="HF64" s="1"/>
  <c r="GH42"/>
  <c r="GH62" s="1"/>
  <c r="GH64" s="1"/>
  <c r="HP63"/>
  <c r="HO42"/>
  <c r="HO62" s="1"/>
  <c r="HO64" s="1"/>
  <c r="DG101" i="45"/>
  <c r="DK9"/>
  <c r="DE9"/>
  <c r="HU62" i="47"/>
  <c r="HU64" s="1"/>
  <c r="DH9" i="45"/>
  <c r="HR62" i="47"/>
  <c r="HR64" s="1"/>
  <c r="HI42"/>
  <c r="HI62" s="1"/>
  <c r="HI64" s="1"/>
  <c r="EC42"/>
  <c r="EC62" s="1"/>
  <c r="EC64" s="1"/>
  <c r="HX62"/>
  <c r="HX64" s="1"/>
  <c r="GZ42"/>
  <c r="GZ62" s="1"/>
  <c r="GZ64" s="1"/>
  <c r="GK42"/>
  <c r="GK62" s="1"/>
  <c r="GK64" s="1"/>
  <c r="FV42"/>
  <c r="FV62" s="1"/>
  <c r="FV64" s="1"/>
  <c r="HL42"/>
  <c r="HL62" s="1"/>
  <c r="HL64" s="1"/>
  <c r="HS63"/>
  <c r="FP42"/>
  <c r="FP62" s="1"/>
  <c r="FP64" s="1"/>
  <c r="HC42"/>
  <c r="HC62" s="1"/>
  <c r="HC64" s="1"/>
  <c r="GN42"/>
  <c r="GN62" s="1"/>
  <c r="GN64" s="1"/>
  <c r="FA42"/>
  <c r="FA62" s="1"/>
  <c r="FA64" s="1"/>
  <c r="DW42"/>
  <c r="DW62" s="1"/>
  <c r="DW64" s="1"/>
  <c r="HD42"/>
  <c r="M26" i="45"/>
  <c r="AF62" i="44" l="1"/>
  <c r="S6" l="1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7"/>
  <c r="O6"/>
  <c r="O64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AA39" s="1"/>
  <c r="O40"/>
  <c r="O41"/>
  <c r="O42"/>
  <c r="O43"/>
  <c r="AA43" s="1"/>
  <c r="O44"/>
  <c r="O45"/>
  <c r="O46"/>
  <c r="AA46" s="1"/>
  <c r="O47"/>
  <c r="O48"/>
  <c r="O49"/>
  <c r="O50"/>
  <c r="AA50" s="1"/>
  <c r="O51"/>
  <c r="O52"/>
  <c r="O53"/>
  <c r="O54"/>
  <c r="AA54" s="1"/>
  <c r="O55"/>
  <c r="O56"/>
  <c r="O57"/>
  <c r="O58"/>
  <c r="AA58" s="1"/>
  <c r="O59"/>
  <c r="O60"/>
  <c r="O61"/>
  <c r="AA61" s="1"/>
  <c r="O62"/>
  <c r="AA62" s="1"/>
  <c r="O63"/>
  <c r="O7"/>
  <c r="K6"/>
  <c r="K8"/>
  <c r="W8" s="1"/>
  <c r="K9"/>
  <c r="K10"/>
  <c r="K11"/>
  <c r="K12"/>
  <c r="I13"/>
  <c r="K13"/>
  <c r="K14"/>
  <c r="K15"/>
  <c r="I16"/>
  <c r="K16"/>
  <c r="I17"/>
  <c r="K17"/>
  <c r="K18"/>
  <c r="K19"/>
  <c r="K20"/>
  <c r="W20" s="1"/>
  <c r="K21"/>
  <c r="K22"/>
  <c r="K23"/>
  <c r="K24"/>
  <c r="K25"/>
  <c r="K26"/>
  <c r="I27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W60" s="1"/>
  <c r="K61"/>
  <c r="K62"/>
  <c r="K63"/>
  <c r="K64"/>
  <c r="V7"/>
  <c r="AR6" i="4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N8"/>
  <c r="AN9"/>
  <c r="AN10"/>
  <c r="AN11"/>
  <c r="AN12"/>
  <c r="AN13"/>
  <c r="AN14"/>
  <c r="AN15"/>
  <c r="AN16"/>
  <c r="AN17"/>
  <c r="AN18"/>
  <c r="AN19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7"/>
  <c r="AN48"/>
  <c r="AN49"/>
  <c r="AN50"/>
  <c r="AN51"/>
  <c r="AN52"/>
  <c r="AN53"/>
  <c r="AN54"/>
  <c r="AN55"/>
  <c r="AN56"/>
  <c r="AN57"/>
  <c r="AN58"/>
  <c r="AN59"/>
  <c r="AN60"/>
  <c r="AN61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 s="1"/>
  <c r="AF6"/>
  <c r="AF7"/>
  <c r="AF8"/>
  <c r="AE9"/>
  <c r="AF9"/>
  <c r="AE10"/>
  <c r="AF10"/>
  <c r="AE11"/>
  <c r="AF11"/>
  <c r="AE12"/>
  <c r="AF12"/>
  <c r="AE13"/>
  <c r="AF13"/>
  <c r="AE14"/>
  <c r="AF14"/>
  <c r="AE15"/>
  <c r="AF15"/>
  <c r="AE16"/>
  <c r="AF16"/>
  <c r="AE17"/>
  <c r="AF17"/>
  <c r="AE18"/>
  <c r="AF18"/>
  <c r="AE19"/>
  <c r="AF19"/>
  <c r="AF20"/>
  <c r="AF21"/>
  <c r="AF22"/>
  <c r="AE23"/>
  <c r="AF23"/>
  <c r="AF24"/>
  <c r="AE25"/>
  <c r="AF25"/>
  <c r="AE26"/>
  <c r="AF26"/>
  <c r="AE27"/>
  <c r="AF27"/>
  <c r="AE28"/>
  <c r="AF28"/>
  <c r="AF29"/>
  <c r="AF30"/>
  <c r="AE31"/>
  <c r="AF31"/>
  <c r="AE32"/>
  <c r="AF32"/>
  <c r="AF33"/>
  <c r="AE34"/>
  <c r="AF34"/>
  <c r="AE35"/>
  <c r="AF35"/>
  <c r="AF36"/>
  <c r="AE37"/>
  <c r="AF37"/>
  <c r="AE38"/>
  <c r="AF38"/>
  <c r="AE39"/>
  <c r="AF39"/>
  <c r="AF40"/>
  <c r="AE41"/>
  <c r="AF41"/>
  <c r="AE42"/>
  <c r="AF42"/>
  <c r="AE43"/>
  <c r="AF43"/>
  <c r="AE44"/>
  <c r="AF44"/>
  <c r="AE45"/>
  <c r="AF45"/>
  <c r="AF46"/>
  <c r="AE47"/>
  <c r="AF47"/>
  <c r="AE48"/>
  <c r="AF48"/>
  <c r="AE49"/>
  <c r="AF49"/>
  <c r="AE50"/>
  <c r="AF50"/>
  <c r="AE51"/>
  <c r="AF51"/>
  <c r="AE52"/>
  <c r="AF52"/>
  <c r="AE53"/>
  <c r="AF53"/>
  <c r="AE54"/>
  <c r="AF54"/>
  <c r="AE55"/>
  <c r="AF55"/>
  <c r="AE56"/>
  <c r="AF56"/>
  <c r="AE57"/>
  <c r="AF57"/>
  <c r="AE58"/>
  <c r="AF58"/>
  <c r="AE59"/>
  <c r="AF59"/>
  <c r="AE60"/>
  <c r="AF60"/>
  <c r="AE61"/>
  <c r="AF61"/>
  <c r="AF62"/>
  <c r="AE63"/>
  <c r="AF63"/>
  <c r="AE64"/>
  <c r="AF64"/>
  <c r="AE65"/>
  <c r="AF65"/>
  <c r="AF66"/>
  <c r="AF67"/>
  <c r="AE68"/>
  <c r="AF68"/>
  <c r="AE69"/>
  <c r="AF69"/>
  <c r="AE70"/>
  <c r="AF70"/>
  <c r="AE71"/>
  <c r="AF71"/>
  <c r="AE72"/>
  <c r="AF72"/>
  <c r="AF73"/>
  <c r="AE74"/>
  <c r="AF74"/>
  <c r="AE75"/>
  <c r="AF75"/>
  <c r="AE76"/>
  <c r="AF76"/>
  <c r="AE77"/>
  <c r="AF77"/>
  <c r="AE78"/>
  <c r="AF78"/>
  <c r="AE79"/>
  <c r="AF79"/>
  <c r="AF80"/>
  <c r="AE81"/>
  <c r="AF81"/>
  <c r="AE82"/>
  <c r="AF82"/>
  <c r="AE83"/>
  <c r="AF83"/>
  <c r="AF84"/>
  <c r="AE85"/>
  <c r="AF85"/>
  <c r="AF86"/>
  <c r="AF87"/>
  <c r="AF88"/>
  <c r="AE89"/>
  <c r="AF89"/>
  <c r="AE90"/>
  <c r="AF90"/>
  <c r="AE91"/>
  <c r="AF91"/>
  <c r="AE92"/>
  <c r="AF92"/>
  <c r="AF93"/>
  <c r="AE94"/>
  <c r="AF94"/>
  <c r="AE95"/>
  <c r="AF95"/>
  <c r="AE96"/>
  <c r="AF96"/>
  <c r="AE97"/>
  <c r="AF97"/>
  <c r="AE98"/>
  <c r="AF98"/>
  <c r="AF99"/>
  <c r="AE100"/>
  <c r="AF100"/>
  <c r="AD85"/>
  <c r="AD100"/>
  <c r="AB6"/>
  <c r="AB7"/>
  <c r="AB8"/>
  <c r="AA9"/>
  <c r="AB9"/>
  <c r="AA10"/>
  <c r="AB10"/>
  <c r="AA11"/>
  <c r="AB11"/>
  <c r="AA12"/>
  <c r="AB12"/>
  <c r="AA13"/>
  <c r="AB13"/>
  <c r="AA14"/>
  <c r="AB14"/>
  <c r="AA15"/>
  <c r="AB15"/>
  <c r="AA16"/>
  <c r="AB16"/>
  <c r="AA17"/>
  <c r="AB17"/>
  <c r="AA18"/>
  <c r="AB18"/>
  <c r="AA19"/>
  <c r="AB19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A41"/>
  <c r="AB41"/>
  <c r="AA42"/>
  <c r="AB42"/>
  <c r="AA43"/>
  <c r="AB43"/>
  <c r="AA44"/>
  <c r="AB44"/>
  <c r="AA45"/>
  <c r="AB45"/>
  <c r="AA46"/>
  <c r="AB46"/>
  <c r="AA47"/>
  <c r="AB47"/>
  <c r="AA48"/>
  <c r="AB48"/>
  <c r="AA49"/>
  <c r="AB49"/>
  <c r="AA50"/>
  <c r="AB50"/>
  <c r="AA51"/>
  <c r="AB51"/>
  <c r="AA52"/>
  <c r="AB52"/>
  <c r="AA53"/>
  <c r="AB53"/>
  <c r="AA54"/>
  <c r="AB54"/>
  <c r="AA55"/>
  <c r="AB55"/>
  <c r="AA56"/>
  <c r="AB56"/>
  <c r="AA57"/>
  <c r="AB57"/>
  <c r="AA58"/>
  <c r="AB58"/>
  <c r="AA59"/>
  <c r="AB59"/>
  <c r="AA60"/>
  <c r="AB60"/>
  <c r="AA61"/>
  <c r="AB61"/>
  <c r="AA62"/>
  <c r="AB62"/>
  <c r="AA63"/>
  <c r="AB63"/>
  <c r="AA64"/>
  <c r="AB64"/>
  <c r="AA65"/>
  <c r="AB65"/>
  <c r="AA66"/>
  <c r="AB66"/>
  <c r="AA67"/>
  <c r="AB67"/>
  <c r="AA68"/>
  <c r="AB68"/>
  <c r="AA69"/>
  <c r="AB69"/>
  <c r="AA70"/>
  <c r="AB70"/>
  <c r="AA71"/>
  <c r="AB71"/>
  <c r="AA72"/>
  <c r="AB72"/>
  <c r="AA73"/>
  <c r="AB73"/>
  <c r="AA74"/>
  <c r="AB74"/>
  <c r="AA75"/>
  <c r="AB75"/>
  <c r="AA76"/>
  <c r="AB76"/>
  <c r="AA77"/>
  <c r="AB77"/>
  <c r="AA78"/>
  <c r="AB78"/>
  <c r="AA79"/>
  <c r="AB79"/>
  <c r="AA80"/>
  <c r="AB80"/>
  <c r="AA81"/>
  <c r="AB81"/>
  <c r="AA82"/>
  <c r="AB82"/>
  <c r="AA83"/>
  <c r="AB83"/>
  <c r="AA84"/>
  <c r="AB84"/>
  <c r="AA85"/>
  <c r="AB85"/>
  <c r="AA86"/>
  <c r="AB86"/>
  <c r="AA87"/>
  <c r="AB87"/>
  <c r="AA88"/>
  <c r="AB88"/>
  <c r="AA89"/>
  <c r="AB89"/>
  <c r="AA90"/>
  <c r="AB90"/>
  <c r="AA91"/>
  <c r="AB91"/>
  <c r="AA92"/>
  <c r="AB92"/>
  <c r="AA93"/>
  <c r="AB93"/>
  <c r="AA94"/>
  <c r="AB94"/>
  <c r="AA95"/>
  <c r="AB95"/>
  <c r="AA96"/>
  <c r="AB96"/>
  <c r="AA97"/>
  <c r="AB97"/>
  <c r="AA98"/>
  <c r="AB98"/>
  <c r="AA99"/>
  <c r="AB99"/>
  <c r="AA100"/>
  <c r="AB100"/>
  <c r="X6"/>
  <c r="X7"/>
  <c r="X8"/>
  <c r="W9"/>
  <c r="X9"/>
  <c r="W10"/>
  <c r="X10"/>
  <c r="W11"/>
  <c r="X11"/>
  <c r="W12"/>
  <c r="X12"/>
  <c r="W13"/>
  <c r="X13"/>
  <c r="W14"/>
  <c r="X14"/>
  <c r="W15"/>
  <c r="X15"/>
  <c r="W16"/>
  <c r="X16"/>
  <c r="W17"/>
  <c r="X17"/>
  <c r="W18"/>
  <c r="X18"/>
  <c r="W19"/>
  <c r="X19"/>
  <c r="X20"/>
  <c r="X21"/>
  <c r="X22"/>
  <c r="W23"/>
  <c r="X23"/>
  <c r="X24"/>
  <c r="W25"/>
  <c r="X25"/>
  <c r="W26"/>
  <c r="X26"/>
  <c r="W27"/>
  <c r="X27"/>
  <c r="W28"/>
  <c r="X28"/>
  <c r="X29"/>
  <c r="X30"/>
  <c r="W31"/>
  <c r="X31"/>
  <c r="W32"/>
  <c r="X32"/>
  <c r="X33"/>
  <c r="W34"/>
  <c r="X34"/>
  <c r="W35"/>
  <c r="X35"/>
  <c r="X36"/>
  <c r="W37"/>
  <c r="X37"/>
  <c r="W38"/>
  <c r="X38"/>
  <c r="W39"/>
  <c r="X39"/>
  <c r="X40"/>
  <c r="W41"/>
  <c r="X41"/>
  <c r="W42"/>
  <c r="X42"/>
  <c r="W43"/>
  <c r="X43"/>
  <c r="W44"/>
  <c r="X44"/>
  <c r="W45"/>
  <c r="X45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X62"/>
  <c r="W63"/>
  <c r="X63"/>
  <c r="W64"/>
  <c r="X64"/>
  <c r="W65"/>
  <c r="X65"/>
  <c r="X66"/>
  <c r="X67"/>
  <c r="W68"/>
  <c r="X68"/>
  <c r="W69"/>
  <c r="X69"/>
  <c r="W70"/>
  <c r="X70"/>
  <c r="W71"/>
  <c r="X71"/>
  <c r="W72"/>
  <c r="X72"/>
  <c r="X73"/>
  <c r="W74"/>
  <c r="X74"/>
  <c r="W75"/>
  <c r="X75"/>
  <c r="W76"/>
  <c r="X76"/>
  <c r="W77"/>
  <c r="X77"/>
  <c r="W78"/>
  <c r="X78"/>
  <c r="W79"/>
  <c r="X79"/>
  <c r="X80"/>
  <c r="W81"/>
  <c r="X81"/>
  <c r="W82"/>
  <c r="X82"/>
  <c r="W83"/>
  <c r="X83"/>
  <c r="X84"/>
  <c r="W85"/>
  <c r="X85"/>
  <c r="X86"/>
  <c r="X87"/>
  <c r="X88"/>
  <c r="W89"/>
  <c r="X89"/>
  <c r="W90"/>
  <c r="X90"/>
  <c r="W91"/>
  <c r="X91"/>
  <c r="W92"/>
  <c r="X92"/>
  <c r="X93"/>
  <c r="W94"/>
  <c r="X94"/>
  <c r="W95"/>
  <c r="X95"/>
  <c r="W96"/>
  <c r="X96"/>
  <c r="W97"/>
  <c r="X97"/>
  <c r="W98"/>
  <c r="X98"/>
  <c r="X99"/>
  <c r="W100"/>
  <c r="X100"/>
  <c r="V85"/>
  <c r="V100"/>
  <c r="S9"/>
  <c r="S10"/>
  <c r="S11"/>
  <c r="S12"/>
  <c r="S13"/>
  <c r="S14"/>
  <c r="S15"/>
  <c r="S16"/>
  <c r="S17"/>
  <c r="S18"/>
  <c r="S19"/>
  <c r="S23"/>
  <c r="S25"/>
  <c r="S26"/>
  <c r="S27"/>
  <c r="S28"/>
  <c r="S31"/>
  <c r="S32"/>
  <c r="S34"/>
  <c r="S35"/>
  <c r="S37"/>
  <c r="S38"/>
  <c r="S39"/>
  <c r="S41"/>
  <c r="S42"/>
  <c r="S43"/>
  <c r="S44"/>
  <c r="S45"/>
  <c r="S47"/>
  <c r="S48"/>
  <c r="S49"/>
  <c r="S50"/>
  <c r="S51"/>
  <c r="S52"/>
  <c r="S53"/>
  <c r="S54"/>
  <c r="S55"/>
  <c r="S56"/>
  <c r="S57"/>
  <c r="S58"/>
  <c r="S59"/>
  <c r="S60"/>
  <c r="S61"/>
  <c r="S63"/>
  <c r="S64"/>
  <c r="S65"/>
  <c r="S68"/>
  <c r="S69"/>
  <c r="S70"/>
  <c r="S71"/>
  <c r="S72"/>
  <c r="S74"/>
  <c r="S75"/>
  <c r="S76"/>
  <c r="S77"/>
  <c r="S78"/>
  <c r="S79"/>
  <c r="S81"/>
  <c r="S82"/>
  <c r="S83"/>
  <c r="S85"/>
  <c r="S89"/>
  <c r="S90"/>
  <c r="S91"/>
  <c r="S92"/>
  <c r="S94"/>
  <c r="S95"/>
  <c r="S96"/>
  <c r="S97"/>
  <c r="S98"/>
  <c r="S100"/>
  <c r="R85"/>
  <c r="R93"/>
  <c r="R94"/>
  <c r="R95"/>
  <c r="R96"/>
  <c r="U96" s="1"/>
  <c r="R100"/>
  <c r="O9"/>
  <c r="O10"/>
  <c r="O11"/>
  <c r="O12"/>
  <c r="O13"/>
  <c r="O14"/>
  <c r="O15"/>
  <c r="O16"/>
  <c r="O17"/>
  <c r="O18"/>
  <c r="O19"/>
  <c r="O23"/>
  <c r="O25"/>
  <c r="O26"/>
  <c r="O27"/>
  <c r="O28"/>
  <c r="O31"/>
  <c r="O32"/>
  <c r="O34"/>
  <c r="O35"/>
  <c r="O37"/>
  <c r="O38"/>
  <c r="O39"/>
  <c r="O41"/>
  <c r="O42"/>
  <c r="O43"/>
  <c r="O44"/>
  <c r="O45"/>
  <c r="O47"/>
  <c r="O48"/>
  <c r="O49"/>
  <c r="O50"/>
  <c r="O51"/>
  <c r="O52"/>
  <c r="O53"/>
  <c r="O54"/>
  <c r="O55"/>
  <c r="O56"/>
  <c r="O57"/>
  <c r="O58"/>
  <c r="O59"/>
  <c r="O60"/>
  <c r="O61"/>
  <c r="O63"/>
  <c r="O64"/>
  <c r="O65"/>
  <c r="O68"/>
  <c r="O69"/>
  <c r="O70"/>
  <c r="O71"/>
  <c r="O72"/>
  <c r="O74"/>
  <c r="O75"/>
  <c r="O76"/>
  <c r="O77"/>
  <c r="O78"/>
  <c r="O79"/>
  <c r="O81"/>
  <c r="O82"/>
  <c r="O83"/>
  <c r="O85"/>
  <c r="O89"/>
  <c r="O90"/>
  <c r="O91"/>
  <c r="O92"/>
  <c r="O94"/>
  <c r="O95"/>
  <c r="O96"/>
  <c r="O97"/>
  <c r="O98"/>
  <c r="O100"/>
  <c r="N85"/>
  <c r="N100"/>
  <c r="L6"/>
  <c r="L7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L20"/>
  <c r="L21"/>
  <c r="L22"/>
  <c r="K23"/>
  <c r="L23"/>
  <c r="L24"/>
  <c r="K25"/>
  <c r="L25"/>
  <c r="K26"/>
  <c r="L26"/>
  <c r="K27"/>
  <c r="L27"/>
  <c r="K28"/>
  <c r="L28"/>
  <c r="L29"/>
  <c r="L30"/>
  <c r="K31"/>
  <c r="L31"/>
  <c r="K32"/>
  <c r="L32"/>
  <c r="L33"/>
  <c r="K34"/>
  <c r="L34"/>
  <c r="K35"/>
  <c r="L35"/>
  <c r="L36"/>
  <c r="K37"/>
  <c r="L37"/>
  <c r="K38"/>
  <c r="L38"/>
  <c r="K39"/>
  <c r="L39"/>
  <c r="L40"/>
  <c r="K41"/>
  <c r="L41"/>
  <c r="K42"/>
  <c r="L42"/>
  <c r="K43"/>
  <c r="L43"/>
  <c r="K44"/>
  <c r="L44"/>
  <c r="K45"/>
  <c r="L45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L62"/>
  <c r="K63"/>
  <c r="L63"/>
  <c r="K64"/>
  <c r="L64"/>
  <c r="K65"/>
  <c r="L65"/>
  <c r="L66"/>
  <c r="L67"/>
  <c r="K68"/>
  <c r="L68"/>
  <c r="K69"/>
  <c r="L69"/>
  <c r="K70"/>
  <c r="L70"/>
  <c r="K71"/>
  <c r="L71"/>
  <c r="K72"/>
  <c r="L72"/>
  <c r="L73"/>
  <c r="K74"/>
  <c r="L74"/>
  <c r="K75"/>
  <c r="L75"/>
  <c r="K76"/>
  <c r="L76"/>
  <c r="K77"/>
  <c r="L77"/>
  <c r="K78"/>
  <c r="L78"/>
  <c r="K79"/>
  <c r="L79"/>
  <c r="L80"/>
  <c r="K81"/>
  <c r="L81"/>
  <c r="K82"/>
  <c r="L82"/>
  <c r="K83"/>
  <c r="L83"/>
  <c r="L84"/>
  <c r="K85"/>
  <c r="L85"/>
  <c r="L86"/>
  <c r="L87"/>
  <c r="L88"/>
  <c r="K89"/>
  <c r="L89"/>
  <c r="K90"/>
  <c r="L90"/>
  <c r="K91"/>
  <c r="L91"/>
  <c r="K92"/>
  <c r="L92"/>
  <c r="L93"/>
  <c r="K94"/>
  <c r="L94"/>
  <c r="K95"/>
  <c r="L95"/>
  <c r="K96"/>
  <c r="L96"/>
  <c r="K97"/>
  <c r="L97"/>
  <c r="K98"/>
  <c r="L98"/>
  <c r="L99"/>
  <c r="K100"/>
  <c r="L100"/>
  <c r="J85"/>
  <c r="J100"/>
  <c r="R7" i="44"/>
  <c r="R8"/>
  <c r="R10"/>
  <c r="R11"/>
  <c r="R13"/>
  <c r="R14"/>
  <c r="AD14" s="1"/>
  <c r="R15"/>
  <c r="R16"/>
  <c r="R17"/>
  <c r="R18"/>
  <c r="AD18" s="1"/>
  <c r="R19"/>
  <c r="R20"/>
  <c r="R21"/>
  <c r="R23"/>
  <c r="R24"/>
  <c r="AD24" s="1"/>
  <c r="R25"/>
  <c r="R26"/>
  <c r="R27"/>
  <c r="R29"/>
  <c r="R30"/>
  <c r="R32"/>
  <c r="R33"/>
  <c r="R34"/>
  <c r="R35"/>
  <c r="R36"/>
  <c r="R37"/>
  <c r="R38"/>
  <c r="R39"/>
  <c r="AD39" s="1"/>
  <c r="R44"/>
  <c r="R45"/>
  <c r="R46"/>
  <c r="R47"/>
  <c r="R48"/>
  <c r="R49"/>
  <c r="R50"/>
  <c r="R51"/>
  <c r="R52"/>
  <c r="R53"/>
  <c r="R54"/>
  <c r="R55"/>
  <c r="R57"/>
  <c r="R58"/>
  <c r="R59"/>
  <c r="R63"/>
  <c r="R64"/>
  <c r="Q64"/>
  <c r="N7"/>
  <c r="N8"/>
  <c r="N9"/>
  <c r="N10"/>
  <c r="N11"/>
  <c r="N13"/>
  <c r="N14"/>
  <c r="N15"/>
  <c r="N16"/>
  <c r="N17"/>
  <c r="N18"/>
  <c r="N19"/>
  <c r="N20"/>
  <c r="N21"/>
  <c r="N23"/>
  <c r="N24"/>
  <c r="N25"/>
  <c r="N26"/>
  <c r="N27"/>
  <c r="N29"/>
  <c r="N30"/>
  <c r="N32"/>
  <c r="N33"/>
  <c r="N34"/>
  <c r="N35"/>
  <c r="N36"/>
  <c r="N37"/>
  <c r="N38"/>
  <c r="N39"/>
  <c r="Z39" s="1"/>
  <c r="N44"/>
  <c r="N45"/>
  <c r="N46"/>
  <c r="N47"/>
  <c r="N48"/>
  <c r="N49"/>
  <c r="N50"/>
  <c r="N51"/>
  <c r="N52"/>
  <c r="N53"/>
  <c r="N54"/>
  <c r="N55"/>
  <c r="Z55" s="1"/>
  <c r="N57"/>
  <c r="N58"/>
  <c r="N59"/>
  <c r="N63"/>
  <c r="N64"/>
  <c r="Z64" s="1"/>
  <c r="Y46"/>
  <c r="Y54"/>
  <c r="M58"/>
  <c r="M59"/>
  <c r="M63"/>
  <c r="M64"/>
  <c r="J8"/>
  <c r="J9"/>
  <c r="J10"/>
  <c r="J11"/>
  <c r="J13"/>
  <c r="J14"/>
  <c r="J15"/>
  <c r="J16"/>
  <c r="J17"/>
  <c r="J18"/>
  <c r="J19"/>
  <c r="J20"/>
  <c r="J21"/>
  <c r="J23"/>
  <c r="J24"/>
  <c r="J25"/>
  <c r="J26"/>
  <c r="J27"/>
  <c r="J29"/>
  <c r="V29" s="1"/>
  <c r="J32"/>
  <c r="J33"/>
  <c r="J34"/>
  <c r="J35"/>
  <c r="J36"/>
  <c r="J37"/>
  <c r="J38"/>
  <c r="J39"/>
  <c r="J44"/>
  <c r="J45"/>
  <c r="J46"/>
  <c r="J47"/>
  <c r="J48"/>
  <c r="J49"/>
  <c r="J50"/>
  <c r="J51"/>
  <c r="J52"/>
  <c r="J53"/>
  <c r="J54"/>
  <c r="J55"/>
  <c r="J57"/>
  <c r="J58"/>
  <c r="J59"/>
  <c r="J63"/>
  <c r="V63" s="1"/>
  <c r="J64"/>
  <c r="I10"/>
  <c r="I14"/>
  <c r="I15"/>
  <c r="I44"/>
  <c r="I45"/>
  <c r="I58"/>
  <c r="I59"/>
  <c r="I63"/>
  <c r="I64"/>
  <c r="HV31" i="47"/>
  <c r="HV58"/>
  <c r="HV63" s="1"/>
  <c r="AR100" i="46" l="1"/>
  <c r="W61" i="44"/>
  <c r="Z20"/>
  <c r="Z11"/>
  <c r="Z7"/>
  <c r="W38"/>
  <c r="W34"/>
  <c r="V39"/>
  <c r="V23"/>
  <c r="V9"/>
  <c r="Z18"/>
  <c r="Z14"/>
  <c r="Z9"/>
  <c r="V11"/>
  <c r="W36"/>
  <c r="W32"/>
  <c r="W23"/>
  <c r="AA56"/>
  <c r="AA45"/>
  <c r="AA41"/>
  <c r="AA37"/>
  <c r="R9"/>
  <c r="AD9" s="1"/>
  <c r="U94" i="46"/>
  <c r="W29" i="44"/>
  <c r="W18"/>
  <c r="W14"/>
  <c r="HV59" i="47"/>
  <c r="Q57" i="44" s="1"/>
  <c r="T57" s="1"/>
  <c r="HV55" i="47"/>
  <c r="Q53" i="44" s="1"/>
  <c r="T53" s="1"/>
  <c r="HV51" i="47"/>
  <c r="Q49" i="44" s="1"/>
  <c r="T49" s="1"/>
  <c r="HV40" i="47"/>
  <c r="Q38" i="44" s="1"/>
  <c r="T38" s="1"/>
  <c r="HV36" i="47"/>
  <c r="Q34" i="44" s="1"/>
  <c r="T34" s="1"/>
  <c r="HV26" i="47"/>
  <c r="Q24" i="44" s="1"/>
  <c r="HV21" i="47"/>
  <c r="HV17"/>
  <c r="Q15" i="44" s="1"/>
  <c r="HV12" i="47"/>
  <c r="Q10" i="44" s="1"/>
  <c r="T10" s="1"/>
  <c r="Q29"/>
  <c r="T29" s="1"/>
  <c r="HV54" i="47"/>
  <c r="Q52" i="44" s="1"/>
  <c r="AC52" s="1"/>
  <c r="HV50" i="47"/>
  <c r="Q48" i="44" s="1"/>
  <c r="AC48" s="1"/>
  <c r="Q45"/>
  <c r="T45" s="1"/>
  <c r="H37"/>
  <c r="HV39" i="47"/>
  <c r="Q37" i="44" s="1"/>
  <c r="T37" s="1"/>
  <c r="HV35" i="47"/>
  <c r="Q33" i="44" s="1"/>
  <c r="T33" s="1"/>
  <c r="H27"/>
  <c r="HV29" i="47"/>
  <c r="H23" i="44"/>
  <c r="HV25" i="47"/>
  <c r="Q23" i="44" s="1"/>
  <c r="H18"/>
  <c r="HV20" i="47"/>
  <c r="Q18" i="44" s="1"/>
  <c r="HV16" i="47"/>
  <c r="Q14" i="44" s="1"/>
  <c r="H9"/>
  <c r="HV61" i="47"/>
  <c r="Q59" i="44" s="1"/>
  <c r="T59" s="1"/>
  <c r="H55"/>
  <c r="HV57" i="47"/>
  <c r="Q55" i="44" s="1"/>
  <c r="T55" s="1"/>
  <c r="HV53" i="47"/>
  <c r="Q51" i="44" s="1"/>
  <c r="T51" s="1"/>
  <c r="H47"/>
  <c r="HV49" i="47"/>
  <c r="Q47" i="44" s="1"/>
  <c r="HV46" i="47"/>
  <c r="Q44" i="44" s="1"/>
  <c r="T44" s="1"/>
  <c r="H36"/>
  <c r="HV38" i="47"/>
  <c r="Q36" i="44" s="1"/>
  <c r="HV34" i="47"/>
  <c r="Q32" i="44" s="1"/>
  <c r="AC32" s="1"/>
  <c r="H26"/>
  <c r="HV28" i="47"/>
  <c r="Q26" i="44" s="1"/>
  <c r="HV23" i="47"/>
  <c r="Q21" i="44" s="1"/>
  <c r="H17"/>
  <c r="HV19" i="47"/>
  <c r="Q17" i="44" s="1"/>
  <c r="HV15" i="47"/>
  <c r="H8" i="44"/>
  <c r="HV10" i="47"/>
  <c r="Q56" i="44"/>
  <c r="AC56" s="1"/>
  <c r="H7"/>
  <c r="HV9" i="47"/>
  <c r="Q7" i="44" s="1"/>
  <c r="H58"/>
  <c r="HV60" i="47"/>
  <c r="Q58" i="44" s="1"/>
  <c r="T58" s="1"/>
  <c r="H54"/>
  <c r="HV56" i="47"/>
  <c r="Q54" i="44" s="1"/>
  <c r="T54" s="1"/>
  <c r="H50"/>
  <c r="HV52" i="47"/>
  <c r="Q50" i="44" s="1"/>
  <c r="T50" s="1"/>
  <c r="H46"/>
  <c r="HV48" i="47"/>
  <c r="Q46" i="44" s="1"/>
  <c r="T46" s="1"/>
  <c r="H39"/>
  <c r="HV41" i="47"/>
  <c r="Q39" i="44" s="1"/>
  <c r="T39" s="1"/>
  <c r="H35"/>
  <c r="HV37" i="47"/>
  <c r="Q35" i="44" s="1"/>
  <c r="T35" s="1"/>
  <c r="H30"/>
  <c r="HV32" i="47"/>
  <c r="H25" i="44"/>
  <c r="HV27" i="47"/>
  <c r="Q25" i="44" s="1"/>
  <c r="H20"/>
  <c r="HV22" i="47"/>
  <c r="H16" i="44"/>
  <c r="HV18" i="47"/>
  <c r="Q16" i="44" s="1"/>
  <c r="H11"/>
  <c r="HV13" i="47"/>
  <c r="AD7" i="44"/>
  <c r="N56"/>
  <c r="Z56" s="1"/>
  <c r="J56"/>
  <c r="L56" s="1"/>
  <c r="H29"/>
  <c r="R56"/>
  <c r="AD56" s="1"/>
  <c r="AD20"/>
  <c r="AD10"/>
  <c r="AA60"/>
  <c r="AE30"/>
  <c r="V55"/>
  <c r="L26"/>
  <c r="V21"/>
  <c r="V19"/>
  <c r="V15"/>
  <c r="V8"/>
  <c r="Z29"/>
  <c r="Z24"/>
  <c r="AD64"/>
  <c r="AD55"/>
  <c r="AD29"/>
  <c r="AD8"/>
  <c r="U85" i="46"/>
  <c r="W39" i="44"/>
  <c r="W37"/>
  <c r="W35"/>
  <c r="W33"/>
  <c r="W31"/>
  <c r="W27"/>
  <c r="W26"/>
  <c r="W25"/>
  <c r="W24"/>
  <c r="W22"/>
  <c r="AA7"/>
  <c r="AE64"/>
  <c r="AE61"/>
  <c r="AE8"/>
  <c r="U26"/>
  <c r="W63"/>
  <c r="W42"/>
  <c r="W40"/>
  <c r="W30"/>
  <c r="W28"/>
  <c r="W21"/>
  <c r="W19"/>
  <c r="W17"/>
  <c r="W16"/>
  <c r="W15"/>
  <c r="W13"/>
  <c r="W12"/>
  <c r="M38"/>
  <c r="Y38" s="1"/>
  <c r="M36"/>
  <c r="Y36" s="1"/>
  <c r="M34"/>
  <c r="Y34" s="1"/>
  <c r="M32"/>
  <c r="Y32" s="1"/>
  <c r="M27"/>
  <c r="P27" s="1"/>
  <c r="P25"/>
  <c r="P20"/>
  <c r="Y18"/>
  <c r="P16"/>
  <c r="Y14"/>
  <c r="P11"/>
  <c r="P39"/>
  <c r="Y37"/>
  <c r="M35"/>
  <c r="P35" s="1"/>
  <c r="M33"/>
  <c r="Y33" s="1"/>
  <c r="P26"/>
  <c r="Y24"/>
  <c r="P21"/>
  <c r="P19"/>
  <c r="Y17"/>
  <c r="P15"/>
  <c r="M13"/>
  <c r="Y13" s="1"/>
  <c r="M10"/>
  <c r="Y10" s="1"/>
  <c r="AE32"/>
  <c r="AE10"/>
  <c r="V64"/>
  <c r="V30"/>
  <c r="V10"/>
  <c r="Z63"/>
  <c r="Z45"/>
  <c r="AD23"/>
  <c r="AD21"/>
  <c r="AD19"/>
  <c r="AD15"/>
  <c r="AD11"/>
  <c r="W6"/>
  <c r="W64"/>
  <c r="W62"/>
  <c r="W59"/>
  <c r="W58"/>
  <c r="W57"/>
  <c r="W56"/>
  <c r="W55"/>
  <c r="W54"/>
  <c r="W53"/>
  <c r="W51"/>
  <c r="W49"/>
  <c r="W47"/>
  <c r="W45"/>
  <c r="W44"/>
  <c r="W43"/>
  <c r="W41"/>
  <c r="AA22"/>
  <c r="AA18"/>
  <c r="AE62"/>
  <c r="AE54"/>
  <c r="AE50"/>
  <c r="AE46"/>
  <c r="AE41"/>
  <c r="AE38"/>
  <c r="AE36"/>
  <c r="AE34"/>
  <c r="AE26"/>
  <c r="AE24"/>
  <c r="AE22"/>
  <c r="AE20"/>
  <c r="AE18"/>
  <c r="AE16"/>
  <c r="AE14"/>
  <c r="AE12"/>
  <c r="H64"/>
  <c r="H59"/>
  <c r="H57"/>
  <c r="H44"/>
  <c r="AE52"/>
  <c r="W52"/>
  <c r="W50"/>
  <c r="W48"/>
  <c r="W46"/>
  <c r="AE48"/>
  <c r="H51"/>
  <c r="AA52"/>
  <c r="AA48"/>
  <c r="H53"/>
  <c r="H49"/>
  <c r="Y52"/>
  <c r="Y50"/>
  <c r="Y48"/>
  <c r="Z17"/>
  <c r="U57"/>
  <c r="U53"/>
  <c r="U49"/>
  <c r="I35"/>
  <c r="U35" s="1"/>
  <c r="I33"/>
  <c r="U33" s="1"/>
  <c r="Q27"/>
  <c r="T27" s="1"/>
  <c r="I37"/>
  <c r="L37" s="1"/>
  <c r="T15"/>
  <c r="V44"/>
  <c r="V35"/>
  <c r="V33"/>
  <c r="V27"/>
  <c r="V25"/>
  <c r="V17"/>
  <c r="V16"/>
  <c r="V13"/>
  <c r="AC38"/>
  <c r="AD35"/>
  <c r="AD33"/>
  <c r="AD27"/>
  <c r="AD25"/>
  <c r="AD17"/>
  <c r="AD13"/>
  <c r="I38"/>
  <c r="U38" s="1"/>
  <c r="I36"/>
  <c r="L36" s="1"/>
  <c r="I34"/>
  <c r="U34" s="1"/>
  <c r="I32"/>
  <c r="U32" s="1"/>
  <c r="Y58"/>
  <c r="AG85" i="46"/>
  <c r="AE58" i="44"/>
  <c r="H52"/>
  <c r="H45"/>
  <c r="AE43"/>
  <c r="H33"/>
  <c r="H21"/>
  <c r="H19"/>
  <c r="H15"/>
  <c r="H13"/>
  <c r="L59"/>
  <c r="L57"/>
  <c r="L53"/>
  <c r="L49"/>
  <c r="L27"/>
  <c r="L17"/>
  <c r="L13"/>
  <c r="AA63"/>
  <c r="P59"/>
  <c r="P57"/>
  <c r="P53"/>
  <c r="P51"/>
  <c r="P49"/>
  <c r="P47"/>
  <c r="P44"/>
  <c r="AA38"/>
  <c r="W11"/>
  <c r="W10"/>
  <c r="W9"/>
  <c r="W7"/>
  <c r="AA6"/>
  <c r="AA64"/>
  <c r="AA59"/>
  <c r="Y59"/>
  <c r="Z58"/>
  <c r="AA57"/>
  <c r="Y57"/>
  <c r="AA55"/>
  <c r="Z54"/>
  <c r="AA53"/>
  <c r="Y53"/>
  <c r="Z52"/>
  <c r="AA51"/>
  <c r="Y51"/>
  <c r="Z50"/>
  <c r="AA49"/>
  <c r="Y49"/>
  <c r="Z48"/>
  <c r="AA47"/>
  <c r="Y47"/>
  <c r="Z46"/>
  <c r="AA44"/>
  <c r="Y44"/>
  <c r="AA42"/>
  <c r="AA40"/>
  <c r="AA35"/>
  <c r="AA33"/>
  <c r="AA31"/>
  <c r="AA29"/>
  <c r="AA28"/>
  <c r="AA27"/>
  <c r="AA25"/>
  <c r="AA23"/>
  <c r="AA21"/>
  <c r="AA19"/>
  <c r="AA17"/>
  <c r="AA15"/>
  <c r="AA13"/>
  <c r="AA11"/>
  <c r="AA9"/>
  <c r="AA8"/>
  <c r="AE7"/>
  <c r="AE6"/>
  <c r="AE60"/>
  <c r="AE59"/>
  <c r="AD58"/>
  <c r="AE57"/>
  <c r="AE55"/>
  <c r="AD54"/>
  <c r="AE53"/>
  <c r="AD52"/>
  <c r="AE51"/>
  <c r="AD50"/>
  <c r="AE49"/>
  <c r="AD48"/>
  <c r="AE47"/>
  <c r="AD46"/>
  <c r="AE44"/>
  <c r="AE42"/>
  <c r="AE40"/>
  <c r="AE39"/>
  <c r="AE37"/>
  <c r="AE35"/>
  <c r="AE33"/>
  <c r="AC33"/>
  <c r="AE31"/>
  <c r="AE29"/>
  <c r="AE28"/>
  <c r="AE27"/>
  <c r="AE25"/>
  <c r="AE23"/>
  <c r="AE21"/>
  <c r="AE19"/>
  <c r="AE17"/>
  <c r="AE15"/>
  <c r="AE13"/>
  <c r="AE11"/>
  <c r="AE9"/>
  <c r="AA26"/>
  <c r="AA24"/>
  <c r="AA20"/>
  <c r="AA14"/>
  <c r="Z13"/>
  <c r="H38"/>
  <c r="H34"/>
  <c r="H32"/>
  <c r="H24"/>
  <c r="H14"/>
  <c r="L58"/>
  <c r="U54"/>
  <c r="L51"/>
  <c r="L50"/>
  <c r="L48"/>
  <c r="L47"/>
  <c r="L46"/>
  <c r="AA36"/>
  <c r="AA34"/>
  <c r="AA32"/>
  <c r="T48"/>
  <c r="V37"/>
  <c r="AD37"/>
  <c r="Y100" i="46"/>
  <c r="U100"/>
  <c r="Q85"/>
  <c r="Y85"/>
  <c r="AG100"/>
  <c r="M85"/>
  <c r="Q100"/>
  <c r="M100"/>
  <c r="U44" i="44"/>
  <c r="U17"/>
  <c r="U13"/>
  <c r="Z38"/>
  <c r="Z36"/>
  <c r="Z32"/>
  <c r="AD38"/>
  <c r="AD32"/>
  <c r="AD26"/>
  <c r="U16"/>
  <c r="V57"/>
  <c r="V53"/>
  <c r="V49"/>
  <c r="V38"/>
  <c r="V34"/>
  <c r="V26"/>
  <c r="Z59"/>
  <c r="Z57"/>
  <c r="Z53"/>
  <c r="Z51"/>
  <c r="Z49"/>
  <c r="Z47"/>
  <c r="AD59"/>
  <c r="AD57"/>
  <c r="AD53"/>
  <c r="AD51"/>
  <c r="AD49"/>
  <c r="AD47"/>
  <c r="L52"/>
  <c r="L25"/>
  <c r="U52"/>
  <c r="U50"/>
  <c r="U46"/>
  <c r="V45"/>
  <c r="V24"/>
  <c r="V20"/>
  <c r="V18"/>
  <c r="V14"/>
  <c r="Z30"/>
  <c r="Z23"/>
  <c r="Z21"/>
  <c r="Z19"/>
  <c r="Z15"/>
  <c r="Z10"/>
  <c r="Z8"/>
  <c r="AD63"/>
  <c r="AD45"/>
  <c r="AD30"/>
  <c r="V59"/>
  <c r="V58"/>
  <c r="V54"/>
  <c r="V52"/>
  <c r="V51"/>
  <c r="V50"/>
  <c r="V48"/>
  <c r="V47"/>
  <c r="V46"/>
  <c r="V36"/>
  <c r="V32"/>
  <c r="Z37"/>
  <c r="Z35"/>
  <c r="Z33"/>
  <c r="AA30"/>
  <c r="Z27"/>
  <c r="Z25"/>
  <c r="AA16"/>
  <c r="AA12"/>
  <c r="AA10"/>
  <c r="AE63"/>
  <c r="AE56"/>
  <c r="AE45"/>
  <c r="L44"/>
  <c r="L16"/>
  <c r="P58"/>
  <c r="P54"/>
  <c r="P52"/>
  <c r="P50"/>
  <c r="P48"/>
  <c r="P46"/>
  <c r="U59"/>
  <c r="U58"/>
  <c r="AD44"/>
  <c r="Z44"/>
  <c r="U27"/>
  <c r="U25"/>
  <c r="AD16"/>
  <c r="Z16"/>
  <c r="Z34"/>
  <c r="Z26"/>
  <c r="AD36"/>
  <c r="AD34"/>
  <c r="L54"/>
  <c r="U51"/>
  <c r="U48"/>
  <c r="U47"/>
  <c r="U39"/>
  <c r="L39"/>
  <c r="L11"/>
  <c r="U11"/>
  <c r="L15"/>
  <c r="U15"/>
  <c r="U14"/>
  <c r="L14"/>
  <c r="L18"/>
  <c r="U18"/>
  <c r="U45"/>
  <c r="L45"/>
  <c r="P45"/>
  <c r="Y45"/>
  <c r="U19"/>
  <c r="L19"/>
  <c r="L20"/>
  <c r="U20"/>
  <c r="U55"/>
  <c r="L55"/>
  <c r="Y55"/>
  <c r="P55"/>
  <c r="Y56"/>
  <c r="U56"/>
  <c r="L23"/>
  <c r="U23"/>
  <c r="L21"/>
  <c r="U21"/>
  <c r="U24"/>
  <c r="L24"/>
  <c r="U10"/>
  <c r="L10"/>
  <c r="H10"/>
  <c r="U95" i="46"/>
  <c r="U64" i="44"/>
  <c r="L64"/>
  <c r="Y64"/>
  <c r="P64"/>
  <c r="AC64"/>
  <c r="T64"/>
  <c r="L63"/>
  <c r="P63"/>
  <c r="H63"/>
  <c r="L29"/>
  <c r="L9"/>
  <c r="L7"/>
  <c r="L8"/>
  <c r="Z12" i="46"/>
  <c r="AM10"/>
  <c r="AM16"/>
  <c r="AM18"/>
  <c r="AM26"/>
  <c r="AM28"/>
  <c r="AM32"/>
  <c r="AM41"/>
  <c r="AM42"/>
  <c r="AM44"/>
  <c r="AM45"/>
  <c r="AM52"/>
  <c r="AM58"/>
  <c r="AM64"/>
  <c r="AM65"/>
  <c r="AM81"/>
  <c r="AM92"/>
  <c r="AL10"/>
  <c r="AM14"/>
  <c r="AL23"/>
  <c r="AL45"/>
  <c r="AL63"/>
  <c r="AL64"/>
  <c r="AL65"/>
  <c r="AL68"/>
  <c r="AL69"/>
  <c r="AL70"/>
  <c r="AL74"/>
  <c r="AL75"/>
  <c r="AL76"/>
  <c r="AM77"/>
  <c r="AL78"/>
  <c r="AL79"/>
  <c r="AL81"/>
  <c r="AL83"/>
  <c r="AL85"/>
  <c r="AL98"/>
  <c r="Z100"/>
  <c r="Z98"/>
  <c r="AC98" s="1"/>
  <c r="Z97"/>
  <c r="Z96"/>
  <c r="AC96" s="1"/>
  <c r="Z95"/>
  <c r="AC95" s="1"/>
  <c r="Z94"/>
  <c r="AC94" s="1"/>
  <c r="Z92"/>
  <c r="AC92" s="1"/>
  <c r="Z91"/>
  <c r="AC91" s="1"/>
  <c r="Z90"/>
  <c r="AC90" s="1"/>
  <c r="Z89"/>
  <c r="AC89" s="1"/>
  <c r="Z83"/>
  <c r="AC83" s="1"/>
  <c r="Z82"/>
  <c r="AC82" s="1"/>
  <c r="Z81"/>
  <c r="AC81" s="1"/>
  <c r="Z79"/>
  <c r="AC79" s="1"/>
  <c r="Z78"/>
  <c r="AC78" s="1"/>
  <c r="Z77"/>
  <c r="AC77" s="1"/>
  <c r="Z76"/>
  <c r="AC76" s="1"/>
  <c r="Z75"/>
  <c r="AC75" s="1"/>
  <c r="Z74"/>
  <c r="AC74" s="1"/>
  <c r="Z72"/>
  <c r="Z71"/>
  <c r="AC71" s="1"/>
  <c r="Z70"/>
  <c r="AC70" s="1"/>
  <c r="Z69"/>
  <c r="AC69" s="1"/>
  <c r="Z68"/>
  <c r="AC68" s="1"/>
  <c r="Z65"/>
  <c r="AC65" s="1"/>
  <c r="Z64"/>
  <c r="AC64" s="1"/>
  <c r="Z63"/>
  <c r="AC63" s="1"/>
  <c r="Z61"/>
  <c r="AC61" s="1"/>
  <c r="Z60"/>
  <c r="AC60" s="1"/>
  <c r="Z59"/>
  <c r="AC59" s="1"/>
  <c r="Z58"/>
  <c r="AC58" s="1"/>
  <c r="Z57"/>
  <c r="AC57" s="1"/>
  <c r="Z56"/>
  <c r="AC56" s="1"/>
  <c r="Z55"/>
  <c r="AC55" s="1"/>
  <c r="Z54"/>
  <c r="AC54" s="1"/>
  <c r="Z53"/>
  <c r="AC53" s="1"/>
  <c r="Z52"/>
  <c r="AC52" s="1"/>
  <c r="Z51"/>
  <c r="AC51" s="1"/>
  <c r="Z50"/>
  <c r="AC50" s="1"/>
  <c r="Z49"/>
  <c r="AC49" s="1"/>
  <c r="Z48"/>
  <c r="Z47"/>
  <c r="AC47" s="1"/>
  <c r="Z45"/>
  <c r="AC45" s="1"/>
  <c r="Z44"/>
  <c r="AC44" s="1"/>
  <c r="Z43"/>
  <c r="AC43" s="1"/>
  <c r="Z42"/>
  <c r="AC42" s="1"/>
  <c r="Z41"/>
  <c r="AC41" s="1"/>
  <c r="Z39"/>
  <c r="AC39" s="1"/>
  <c r="Z38"/>
  <c r="AC38" s="1"/>
  <c r="Z37"/>
  <c r="AC37" s="1"/>
  <c r="Z35"/>
  <c r="AC35" s="1"/>
  <c r="Z34"/>
  <c r="AC34" s="1"/>
  <c r="Z32"/>
  <c r="AC32" s="1"/>
  <c r="Z31"/>
  <c r="AC31" s="1"/>
  <c r="Z28"/>
  <c r="AC28" s="1"/>
  <c r="Z27"/>
  <c r="AC27" s="1"/>
  <c r="Z26"/>
  <c r="AC26" s="1"/>
  <c r="Z25"/>
  <c r="AC25" s="1"/>
  <c r="Z23"/>
  <c r="AC23" s="1"/>
  <c r="Z10"/>
  <c r="Z11"/>
  <c r="Z13"/>
  <c r="Z14"/>
  <c r="AC14" s="1"/>
  <c r="Z15"/>
  <c r="AC15" s="1"/>
  <c r="Z16"/>
  <c r="AC16" s="1"/>
  <c r="Z17"/>
  <c r="AC17" s="1"/>
  <c r="Z18"/>
  <c r="AC18" s="1"/>
  <c r="Z19"/>
  <c r="AC19" s="1"/>
  <c r="N97"/>
  <c r="Q97" s="1"/>
  <c r="N95"/>
  <c r="N92"/>
  <c r="Q92" s="1"/>
  <c r="N90"/>
  <c r="Q90" s="1"/>
  <c r="N83"/>
  <c r="Q83" s="1"/>
  <c r="N82"/>
  <c r="Q82" s="1"/>
  <c r="N81"/>
  <c r="Q81" s="1"/>
  <c r="N78"/>
  <c r="Q78" s="1"/>
  <c r="N77"/>
  <c r="Q77" s="1"/>
  <c r="N76"/>
  <c r="Q76" s="1"/>
  <c r="N75"/>
  <c r="Q75" s="1"/>
  <c r="N74"/>
  <c r="Q74" s="1"/>
  <c r="N72"/>
  <c r="Q72" s="1"/>
  <c r="N71"/>
  <c r="N69"/>
  <c r="Q69" s="1"/>
  <c r="N68"/>
  <c r="Q68" s="1"/>
  <c r="N65"/>
  <c r="Q65" s="1"/>
  <c r="N64"/>
  <c r="Q64" s="1"/>
  <c r="N63"/>
  <c r="N60"/>
  <c r="Q60" s="1"/>
  <c r="N59"/>
  <c r="Q59" s="1"/>
  <c r="N58"/>
  <c r="Q58" s="1"/>
  <c r="N57"/>
  <c r="Q57" s="1"/>
  <c r="N56"/>
  <c r="Q56" s="1"/>
  <c r="N55"/>
  <c r="Q55" s="1"/>
  <c r="N54"/>
  <c r="Q54" s="1"/>
  <c r="N52"/>
  <c r="Q52" s="1"/>
  <c r="N51"/>
  <c r="Q51" s="1"/>
  <c r="N50"/>
  <c r="N48"/>
  <c r="Q48" s="1"/>
  <c r="N45"/>
  <c r="Q45" s="1"/>
  <c r="N43"/>
  <c r="N41"/>
  <c r="Q41" s="1"/>
  <c r="N40"/>
  <c r="N39"/>
  <c r="Q39" s="1"/>
  <c r="N38"/>
  <c r="Q38" s="1"/>
  <c r="N34"/>
  <c r="Q34" s="1"/>
  <c r="N10"/>
  <c r="Q10" s="1"/>
  <c r="N11"/>
  <c r="Q11" s="1"/>
  <c r="N12"/>
  <c r="Q12" s="1"/>
  <c r="N14"/>
  <c r="N16"/>
  <c r="Q16" s="1"/>
  <c r="N18"/>
  <c r="N19"/>
  <c r="Q19" s="1"/>
  <c r="AP83"/>
  <c r="AI10"/>
  <c r="AI11"/>
  <c r="AI12"/>
  <c r="AI13"/>
  <c r="AI14"/>
  <c r="AI15"/>
  <c r="AI16"/>
  <c r="AI17"/>
  <c r="AI18"/>
  <c r="AI19"/>
  <c r="AI23"/>
  <c r="AI25"/>
  <c r="AI26"/>
  <c r="AI27"/>
  <c r="AI28"/>
  <c r="AI31"/>
  <c r="AI32"/>
  <c r="AI34"/>
  <c r="AI35"/>
  <c r="AI37"/>
  <c r="AI38"/>
  <c r="AI39"/>
  <c r="AI41"/>
  <c r="AI42"/>
  <c r="AK42" s="1"/>
  <c r="AI43"/>
  <c r="AI44"/>
  <c r="AI45"/>
  <c r="AI47"/>
  <c r="AI48"/>
  <c r="AI49"/>
  <c r="AK49" s="1"/>
  <c r="AI51"/>
  <c r="AI52"/>
  <c r="AI53"/>
  <c r="AI54"/>
  <c r="AI55"/>
  <c r="AI56"/>
  <c r="AI57"/>
  <c r="AI58"/>
  <c r="AI59"/>
  <c r="AI60"/>
  <c r="AI61"/>
  <c r="AI63"/>
  <c r="AI64"/>
  <c r="AI65"/>
  <c r="AI68"/>
  <c r="AI69"/>
  <c r="AI70"/>
  <c r="AI71"/>
  <c r="AI72"/>
  <c r="AI74"/>
  <c r="AI75"/>
  <c r="AI76"/>
  <c r="AI77"/>
  <c r="AI78"/>
  <c r="AI79"/>
  <c r="AI81"/>
  <c r="AI82"/>
  <c r="AI83"/>
  <c r="AI85"/>
  <c r="AI89"/>
  <c r="AI90"/>
  <c r="AI91"/>
  <c r="AI92"/>
  <c r="AI94"/>
  <c r="AI95"/>
  <c r="AI96"/>
  <c r="AI97"/>
  <c r="AI98"/>
  <c r="AH13"/>
  <c r="AH14"/>
  <c r="AH15"/>
  <c r="AH16"/>
  <c r="AH17"/>
  <c r="AH45"/>
  <c r="AH47"/>
  <c r="AH59"/>
  <c r="AH60"/>
  <c r="AH61"/>
  <c r="AH63"/>
  <c r="AH64"/>
  <c r="AH65"/>
  <c r="AH68"/>
  <c r="AH69"/>
  <c r="AH70"/>
  <c r="AH71"/>
  <c r="AH72"/>
  <c r="AH74"/>
  <c r="AH75"/>
  <c r="AH76"/>
  <c r="AH77"/>
  <c r="AH78"/>
  <c r="AH79"/>
  <c r="AH81"/>
  <c r="AH82"/>
  <c r="AH83"/>
  <c r="AH85"/>
  <c r="AH98"/>
  <c r="AH10"/>
  <c r="CB95" i="45"/>
  <c r="BY95"/>
  <c r="BX95"/>
  <c r="BV95"/>
  <c r="CB90"/>
  <c r="CA90"/>
  <c r="CA89" s="1"/>
  <c r="BY90"/>
  <c r="BX90"/>
  <c r="BV90"/>
  <c r="BU90"/>
  <c r="BU89" s="1"/>
  <c r="BU88" s="1"/>
  <c r="BZ89"/>
  <c r="CB82"/>
  <c r="CA82"/>
  <c r="BY82"/>
  <c r="BX82"/>
  <c r="BV82"/>
  <c r="BU82"/>
  <c r="CB75"/>
  <c r="CA75"/>
  <c r="BY75"/>
  <c r="BX75"/>
  <c r="BV75"/>
  <c r="BU75"/>
  <c r="CB69"/>
  <c r="CA69"/>
  <c r="BY69"/>
  <c r="BX69"/>
  <c r="BV69"/>
  <c r="BU69"/>
  <c r="CB64"/>
  <c r="CA64"/>
  <c r="BY64"/>
  <c r="BX64"/>
  <c r="BV64"/>
  <c r="BU64"/>
  <c r="CB42"/>
  <c r="BY42"/>
  <c r="BV42"/>
  <c r="CB38"/>
  <c r="CA38"/>
  <c r="BY38"/>
  <c r="BX38"/>
  <c r="BV38"/>
  <c r="BU38"/>
  <c r="BU31" s="1"/>
  <c r="CB35"/>
  <c r="BY35"/>
  <c r="BV35"/>
  <c r="CB32"/>
  <c r="BY32"/>
  <c r="BV32"/>
  <c r="CB26"/>
  <c r="BY26"/>
  <c r="BV26"/>
  <c r="CB24"/>
  <c r="CB23" s="1"/>
  <c r="CA24"/>
  <c r="CA23" s="1"/>
  <c r="BY24"/>
  <c r="BY23" s="1"/>
  <c r="BX24"/>
  <c r="BX23" s="1"/>
  <c r="BV24"/>
  <c r="BV23" s="1"/>
  <c r="BU24"/>
  <c r="BU23" s="1"/>
  <c r="HN45" i="47"/>
  <c r="HN44" s="1"/>
  <c r="HN43" s="1"/>
  <c r="HK45"/>
  <c r="HK44" s="1"/>
  <c r="HK43" s="1"/>
  <c r="HH45"/>
  <c r="HH44" s="1"/>
  <c r="HH43" s="1"/>
  <c r="HG45"/>
  <c r="HG44" s="1"/>
  <c r="HN33"/>
  <c r="HN30" s="1"/>
  <c r="HK33"/>
  <c r="HK30" s="1"/>
  <c r="HH33"/>
  <c r="HH30" s="1"/>
  <c r="HG33"/>
  <c r="HG30" s="1"/>
  <c r="HN14"/>
  <c r="HN8" s="1"/>
  <c r="HM8"/>
  <c r="HM42" s="1"/>
  <c r="HM62" s="1"/>
  <c r="HM64" s="1"/>
  <c r="HK14"/>
  <c r="HH14"/>
  <c r="HH8" s="1"/>
  <c r="HG14"/>
  <c r="HG8" s="1"/>
  <c r="HS32"/>
  <c r="M30" i="44" s="1"/>
  <c r="P30" s="1"/>
  <c r="HS31" i="47"/>
  <c r="M29" i="44" s="1"/>
  <c r="P29" s="1"/>
  <c r="HE45" i="47"/>
  <c r="HE44" s="1"/>
  <c r="HE43" s="1"/>
  <c r="HD45"/>
  <c r="HD44" s="1"/>
  <c r="HD43" s="1"/>
  <c r="HD62" s="1"/>
  <c r="HD64" s="1"/>
  <c r="HB45"/>
  <c r="HB44" s="1"/>
  <c r="HB43" s="1"/>
  <c r="HA45"/>
  <c r="HA44" s="1"/>
  <c r="HA43" s="1"/>
  <c r="GY45"/>
  <c r="GY44" s="1"/>
  <c r="GY43" s="1"/>
  <c r="GX45"/>
  <c r="GX44" s="1"/>
  <c r="GX43" s="1"/>
  <c r="HE33"/>
  <c r="HE30" s="1"/>
  <c r="HB33"/>
  <c r="HB30" s="1"/>
  <c r="HA33"/>
  <c r="HA30" s="1"/>
  <c r="GY33"/>
  <c r="GY30" s="1"/>
  <c r="GX33"/>
  <c r="GX30" s="1"/>
  <c r="HE14"/>
  <c r="HE8" s="1"/>
  <c r="HB14"/>
  <c r="HB8" s="1"/>
  <c r="HA14"/>
  <c r="GY14"/>
  <c r="GY8" s="1"/>
  <c r="GM45"/>
  <c r="GM44" s="1"/>
  <c r="GM43" s="1"/>
  <c r="GL45"/>
  <c r="GL44" s="1"/>
  <c r="GL43" s="1"/>
  <c r="GJ45"/>
  <c r="GJ44" s="1"/>
  <c r="GJ43" s="1"/>
  <c r="GG45"/>
  <c r="GG44" s="1"/>
  <c r="GG43" s="1"/>
  <c r="GF45"/>
  <c r="GF44" s="1"/>
  <c r="GF43" s="1"/>
  <c r="GM33"/>
  <c r="GM30" s="1"/>
  <c r="GL33"/>
  <c r="GL30" s="1"/>
  <c r="GJ33"/>
  <c r="GJ30" s="1"/>
  <c r="GG33"/>
  <c r="GG30" s="1"/>
  <c r="GF33"/>
  <c r="GF30" s="1"/>
  <c r="GM14"/>
  <c r="GM8" s="1"/>
  <c r="GJ14"/>
  <c r="GJ8" s="1"/>
  <c r="GI8"/>
  <c r="GI42" s="1"/>
  <c r="GI62" s="1"/>
  <c r="GI64" s="1"/>
  <c r="GG14"/>
  <c r="GG8" s="1"/>
  <c r="GF14"/>
  <c r="FU45"/>
  <c r="FU44" s="1"/>
  <c r="FU43" s="1"/>
  <c r="FT45"/>
  <c r="FT44" s="1"/>
  <c r="FT43" s="1"/>
  <c r="FU33"/>
  <c r="FU30" s="1"/>
  <c r="FT33"/>
  <c r="FT30" s="1"/>
  <c r="FU14"/>
  <c r="FU8" s="1"/>
  <c r="FC14"/>
  <c r="FB42"/>
  <c r="FB62" s="1"/>
  <c r="FB64" s="1"/>
  <c r="EB45"/>
  <c r="EB44" s="1"/>
  <c r="EB43" s="1"/>
  <c r="EA45"/>
  <c r="EA44" s="1"/>
  <c r="EA43" s="1"/>
  <c r="EB33"/>
  <c r="EB30" s="1"/>
  <c r="EB14"/>
  <c r="EA42"/>
  <c r="AD98" i="46"/>
  <c r="AG98" s="1"/>
  <c r="AD97"/>
  <c r="AD96"/>
  <c r="AG96" s="1"/>
  <c r="AD95"/>
  <c r="AG95" s="1"/>
  <c r="AD94"/>
  <c r="AD93"/>
  <c r="AD92"/>
  <c r="AG92" s="1"/>
  <c r="AD91"/>
  <c r="AG91" s="1"/>
  <c r="AD89"/>
  <c r="AG89" s="1"/>
  <c r="AD83"/>
  <c r="AG83" s="1"/>
  <c r="AD82"/>
  <c r="AG82" s="1"/>
  <c r="AD81"/>
  <c r="AG81" s="1"/>
  <c r="AD79"/>
  <c r="AG79" s="1"/>
  <c r="AD78"/>
  <c r="AG78" s="1"/>
  <c r="AD77"/>
  <c r="AG77" s="1"/>
  <c r="AD76"/>
  <c r="AG76" s="1"/>
  <c r="AD75"/>
  <c r="AG75" s="1"/>
  <c r="AD72"/>
  <c r="AD71"/>
  <c r="AG71" s="1"/>
  <c r="AD70"/>
  <c r="AG70" s="1"/>
  <c r="AD69"/>
  <c r="AG69" s="1"/>
  <c r="AD68"/>
  <c r="AG68" s="1"/>
  <c r="AD65"/>
  <c r="AD64"/>
  <c r="AG64" s="1"/>
  <c r="AD61"/>
  <c r="AG61" s="1"/>
  <c r="AD60"/>
  <c r="AG60" s="1"/>
  <c r="AD59"/>
  <c r="AG59" s="1"/>
  <c r="AD58"/>
  <c r="AG58" s="1"/>
  <c r="AD57"/>
  <c r="AD56"/>
  <c r="AG56" s="1"/>
  <c r="AD55"/>
  <c r="AG55" s="1"/>
  <c r="AD54"/>
  <c r="AG54" s="1"/>
  <c r="AD53"/>
  <c r="AG53" s="1"/>
  <c r="AD52"/>
  <c r="AG52" s="1"/>
  <c r="AD51"/>
  <c r="AG51" s="1"/>
  <c r="AD50"/>
  <c r="AG50" s="1"/>
  <c r="AD49"/>
  <c r="AG49" s="1"/>
  <c r="AD48"/>
  <c r="AD47"/>
  <c r="AD45"/>
  <c r="AG45" s="1"/>
  <c r="AD44"/>
  <c r="AG44" s="1"/>
  <c r="AD43"/>
  <c r="AG43" s="1"/>
  <c r="AD42"/>
  <c r="AG42" s="1"/>
  <c r="AD41"/>
  <c r="AG41" s="1"/>
  <c r="AD40"/>
  <c r="AD39"/>
  <c r="AG39" s="1"/>
  <c r="AD38"/>
  <c r="AG38" s="1"/>
  <c r="AD35"/>
  <c r="AG35" s="1"/>
  <c r="AD34"/>
  <c r="AG34" s="1"/>
  <c r="AD32"/>
  <c r="AG32" s="1"/>
  <c r="AD28"/>
  <c r="AG28" s="1"/>
  <c r="AD27"/>
  <c r="AG27" s="1"/>
  <c r="AD26"/>
  <c r="AG26" s="1"/>
  <c r="AD25"/>
  <c r="AG25" s="1"/>
  <c r="AD23"/>
  <c r="AG23" s="1"/>
  <c r="AD10"/>
  <c r="AG10" s="1"/>
  <c r="AD11"/>
  <c r="AG11" s="1"/>
  <c r="AD12"/>
  <c r="AG12" s="1"/>
  <c r="AD13"/>
  <c r="AG13" s="1"/>
  <c r="AD14"/>
  <c r="AG14" s="1"/>
  <c r="AD15"/>
  <c r="AG15" s="1"/>
  <c r="AD16"/>
  <c r="AG16" s="1"/>
  <c r="AD17"/>
  <c r="AG17" s="1"/>
  <c r="AD18"/>
  <c r="AG18" s="1"/>
  <c r="AD19"/>
  <c r="AG19" s="1"/>
  <c r="R98"/>
  <c r="U98" s="1"/>
  <c r="R97"/>
  <c r="U97" s="1"/>
  <c r="R92"/>
  <c r="U92" s="1"/>
  <c r="R91"/>
  <c r="U91" s="1"/>
  <c r="R90"/>
  <c r="U90" s="1"/>
  <c r="R83"/>
  <c r="U83" s="1"/>
  <c r="R82"/>
  <c r="U82" s="1"/>
  <c r="R81"/>
  <c r="R79"/>
  <c r="R78"/>
  <c r="U78" s="1"/>
  <c r="R77"/>
  <c r="U77" s="1"/>
  <c r="R76"/>
  <c r="U76" s="1"/>
  <c r="R74"/>
  <c r="U74" s="1"/>
  <c r="R72"/>
  <c r="U72" s="1"/>
  <c r="R71"/>
  <c r="R69"/>
  <c r="R68"/>
  <c r="U68" s="1"/>
  <c r="R65"/>
  <c r="U65" s="1"/>
  <c r="R63"/>
  <c r="U63" s="1"/>
  <c r="R61"/>
  <c r="R60"/>
  <c r="U60" s="1"/>
  <c r="R59"/>
  <c r="U59" s="1"/>
  <c r="R58"/>
  <c r="U58" s="1"/>
  <c r="R57"/>
  <c r="U57" s="1"/>
  <c r="R56"/>
  <c r="R55"/>
  <c r="R54"/>
  <c r="U54" s="1"/>
  <c r="R53"/>
  <c r="U53" s="1"/>
  <c r="R52"/>
  <c r="U52" s="1"/>
  <c r="R51"/>
  <c r="U51" s="1"/>
  <c r="R50"/>
  <c r="R49"/>
  <c r="R48"/>
  <c r="U48" s="1"/>
  <c r="R47"/>
  <c r="U47" s="1"/>
  <c r="R45"/>
  <c r="U45" s="1"/>
  <c r="R44"/>
  <c r="R43"/>
  <c r="U43" s="1"/>
  <c r="R42"/>
  <c r="R41"/>
  <c r="R40"/>
  <c r="R39"/>
  <c r="U39" s="1"/>
  <c r="R37"/>
  <c r="U37" s="1"/>
  <c r="R35"/>
  <c r="U35" s="1"/>
  <c r="R34"/>
  <c r="U34" s="1"/>
  <c r="R31"/>
  <c r="U31" s="1"/>
  <c r="R28"/>
  <c r="U28" s="1"/>
  <c r="R27"/>
  <c r="U27" s="1"/>
  <c r="R26"/>
  <c r="U26" s="1"/>
  <c r="R25"/>
  <c r="U25" s="1"/>
  <c r="R23"/>
  <c r="U23" s="1"/>
  <c r="R10"/>
  <c r="U10" s="1"/>
  <c r="R11"/>
  <c r="U11" s="1"/>
  <c r="R12"/>
  <c r="U12" s="1"/>
  <c r="R13"/>
  <c r="R14"/>
  <c r="R15"/>
  <c r="U15" s="1"/>
  <c r="R16"/>
  <c r="U16" s="1"/>
  <c r="R17"/>
  <c r="R18"/>
  <c r="R19"/>
  <c r="V98"/>
  <c r="Y98" s="1"/>
  <c r="V97"/>
  <c r="V96"/>
  <c r="Y96" s="1"/>
  <c r="V95"/>
  <c r="Y95" s="1"/>
  <c r="V94"/>
  <c r="Y94" s="1"/>
  <c r="V92"/>
  <c r="Y92" s="1"/>
  <c r="V91"/>
  <c r="Y91" s="1"/>
  <c r="V90"/>
  <c r="Y90" s="1"/>
  <c r="V89"/>
  <c r="Y89" s="1"/>
  <c r="V83"/>
  <c r="Y83" s="1"/>
  <c r="V82"/>
  <c r="Y82" s="1"/>
  <c r="V81"/>
  <c r="Y81" s="1"/>
  <c r="V79"/>
  <c r="Y79" s="1"/>
  <c r="V78"/>
  <c r="Y78" s="1"/>
  <c r="V77"/>
  <c r="Y77" s="1"/>
  <c r="V76"/>
  <c r="Y76" s="1"/>
  <c r="V75"/>
  <c r="Y75" s="1"/>
  <c r="V74"/>
  <c r="Y74" s="1"/>
  <c r="V72"/>
  <c r="Y72" s="1"/>
  <c r="V71"/>
  <c r="Y71" s="1"/>
  <c r="V70"/>
  <c r="Y70" s="1"/>
  <c r="V69"/>
  <c r="Y69" s="1"/>
  <c r="V68"/>
  <c r="Y68" s="1"/>
  <c r="V65"/>
  <c r="Y65" s="1"/>
  <c r="V64"/>
  <c r="Y64" s="1"/>
  <c r="V63"/>
  <c r="Y63" s="1"/>
  <c r="V61"/>
  <c r="Y61" s="1"/>
  <c r="V60"/>
  <c r="Y60" s="1"/>
  <c r="V59"/>
  <c r="Y59" s="1"/>
  <c r="V58"/>
  <c r="Y58" s="1"/>
  <c r="V57"/>
  <c r="Y57" s="1"/>
  <c r="V56"/>
  <c r="Y56" s="1"/>
  <c r="V55"/>
  <c r="Y55" s="1"/>
  <c r="V54"/>
  <c r="Y54" s="1"/>
  <c r="V53"/>
  <c r="Y53" s="1"/>
  <c r="V52"/>
  <c r="Y52" s="1"/>
  <c r="V51"/>
  <c r="Y51" s="1"/>
  <c r="V50"/>
  <c r="Y50" s="1"/>
  <c r="V49"/>
  <c r="Y49" s="1"/>
  <c r="V48"/>
  <c r="V47"/>
  <c r="Y47" s="1"/>
  <c r="V45"/>
  <c r="Y45" s="1"/>
  <c r="V44"/>
  <c r="Y44" s="1"/>
  <c r="V43"/>
  <c r="Y43" s="1"/>
  <c r="V42"/>
  <c r="Y42" s="1"/>
  <c r="V41"/>
  <c r="Y41" s="1"/>
  <c r="V40"/>
  <c r="V39"/>
  <c r="Y39" s="1"/>
  <c r="V38"/>
  <c r="Y38" s="1"/>
  <c r="V37"/>
  <c r="Y37" s="1"/>
  <c r="V35"/>
  <c r="Y35" s="1"/>
  <c r="V34"/>
  <c r="Y34" s="1"/>
  <c r="V32"/>
  <c r="Y32" s="1"/>
  <c r="V31"/>
  <c r="Y31" s="1"/>
  <c r="V28"/>
  <c r="Y28" s="1"/>
  <c r="V27"/>
  <c r="Y27" s="1"/>
  <c r="V26"/>
  <c r="Y26" s="1"/>
  <c r="V25"/>
  <c r="Y25" s="1"/>
  <c r="V23"/>
  <c r="Y23" s="1"/>
  <c r="V10"/>
  <c r="V12"/>
  <c r="V13"/>
  <c r="V14"/>
  <c r="V15"/>
  <c r="Y15" s="1"/>
  <c r="V16"/>
  <c r="Y16" s="1"/>
  <c r="V17"/>
  <c r="Y17" s="1"/>
  <c r="V18"/>
  <c r="Y18" s="1"/>
  <c r="V19"/>
  <c r="Y19" s="1"/>
  <c r="W24"/>
  <c r="AE24"/>
  <c r="W30"/>
  <c r="AE30"/>
  <c r="W33"/>
  <c r="AE33"/>
  <c r="W36"/>
  <c r="AE36"/>
  <c r="W40"/>
  <c r="AE40"/>
  <c r="W46"/>
  <c r="AE46"/>
  <c r="W62"/>
  <c r="AE62"/>
  <c r="W67"/>
  <c r="AE67"/>
  <c r="W73"/>
  <c r="AE73"/>
  <c r="W80"/>
  <c r="AE80"/>
  <c r="W88"/>
  <c r="AE88"/>
  <c r="W93"/>
  <c r="AE93"/>
  <c r="J98"/>
  <c r="J97"/>
  <c r="M97" s="1"/>
  <c r="J96"/>
  <c r="J95"/>
  <c r="J94"/>
  <c r="J92"/>
  <c r="M92" s="1"/>
  <c r="J91"/>
  <c r="M91" s="1"/>
  <c r="J90"/>
  <c r="M90" s="1"/>
  <c r="J89"/>
  <c r="M89" s="1"/>
  <c r="J83"/>
  <c r="M83" s="1"/>
  <c r="J82"/>
  <c r="M82" s="1"/>
  <c r="J81"/>
  <c r="M81" s="1"/>
  <c r="J79"/>
  <c r="M79" s="1"/>
  <c r="J78"/>
  <c r="M78" s="1"/>
  <c r="J77"/>
  <c r="M77" s="1"/>
  <c r="J76"/>
  <c r="M76" s="1"/>
  <c r="J75"/>
  <c r="M75" s="1"/>
  <c r="J74"/>
  <c r="J72"/>
  <c r="M72" s="1"/>
  <c r="J71"/>
  <c r="M71" s="1"/>
  <c r="J70"/>
  <c r="J69"/>
  <c r="M69" s="1"/>
  <c r="J68"/>
  <c r="M68" s="1"/>
  <c r="J65"/>
  <c r="M65" s="1"/>
  <c r="J64"/>
  <c r="M64" s="1"/>
  <c r="J63"/>
  <c r="M63" s="1"/>
  <c r="J61"/>
  <c r="J60"/>
  <c r="M60" s="1"/>
  <c r="J59"/>
  <c r="M59" s="1"/>
  <c r="J58"/>
  <c r="M58" s="1"/>
  <c r="J57"/>
  <c r="M57" s="1"/>
  <c r="J56"/>
  <c r="M56" s="1"/>
  <c r="J55"/>
  <c r="M55" s="1"/>
  <c r="J54"/>
  <c r="M54" s="1"/>
  <c r="J53"/>
  <c r="M53" s="1"/>
  <c r="J52"/>
  <c r="M52" s="1"/>
  <c r="J51"/>
  <c r="M51" s="1"/>
  <c r="J50"/>
  <c r="J49"/>
  <c r="J48"/>
  <c r="M48" s="1"/>
  <c r="J47"/>
  <c r="M47" s="1"/>
  <c r="J45"/>
  <c r="J44"/>
  <c r="J43"/>
  <c r="M43" s="1"/>
  <c r="J42"/>
  <c r="M42" s="1"/>
  <c r="J41"/>
  <c r="M41" s="1"/>
  <c r="J40"/>
  <c r="J39"/>
  <c r="M39" s="1"/>
  <c r="J38"/>
  <c r="M38" s="1"/>
  <c r="J37"/>
  <c r="M37" s="1"/>
  <c r="J35"/>
  <c r="M35" s="1"/>
  <c r="J34"/>
  <c r="M34" s="1"/>
  <c r="J32"/>
  <c r="M32" s="1"/>
  <c r="J31"/>
  <c r="M31" s="1"/>
  <c r="J28"/>
  <c r="M28" s="1"/>
  <c r="J27"/>
  <c r="M27" s="1"/>
  <c r="J26"/>
  <c r="M26" s="1"/>
  <c r="J25"/>
  <c r="M25" s="1"/>
  <c r="J23"/>
  <c r="M23" s="1"/>
  <c r="J10"/>
  <c r="M10" s="1"/>
  <c r="J11"/>
  <c r="M11" s="1"/>
  <c r="J12"/>
  <c r="M12" s="1"/>
  <c r="J13"/>
  <c r="M13" s="1"/>
  <c r="J14"/>
  <c r="M14" s="1"/>
  <c r="J15"/>
  <c r="M15" s="1"/>
  <c r="J16"/>
  <c r="M16" s="1"/>
  <c r="J17"/>
  <c r="M17" s="1"/>
  <c r="J18"/>
  <c r="M18" s="1"/>
  <c r="J19"/>
  <c r="M19" s="1"/>
  <c r="Z95" i="45"/>
  <c r="W95"/>
  <c r="N93" i="46"/>
  <c r="T95" i="45"/>
  <c r="S95"/>
  <c r="Z90"/>
  <c r="Y90"/>
  <c r="W90"/>
  <c r="V90"/>
  <c r="T90"/>
  <c r="S90"/>
  <c r="Z82"/>
  <c r="Y82"/>
  <c r="W82"/>
  <c r="V82"/>
  <c r="T82"/>
  <c r="S82"/>
  <c r="Z75"/>
  <c r="Y75"/>
  <c r="W75"/>
  <c r="V75"/>
  <c r="T75"/>
  <c r="S75"/>
  <c r="Z69"/>
  <c r="Y69"/>
  <c r="W69"/>
  <c r="V69"/>
  <c r="T69"/>
  <c r="S69"/>
  <c r="Z64"/>
  <c r="Y64"/>
  <c r="W64"/>
  <c r="V64"/>
  <c r="T64"/>
  <c r="S64"/>
  <c r="Z42"/>
  <c r="W42"/>
  <c r="T42"/>
  <c r="Z38"/>
  <c r="Y38"/>
  <c r="W38"/>
  <c r="V38"/>
  <c r="T38"/>
  <c r="S38"/>
  <c r="Z35"/>
  <c r="Y35"/>
  <c r="W35"/>
  <c r="V35"/>
  <c r="T35"/>
  <c r="S35"/>
  <c r="Z32"/>
  <c r="Y32"/>
  <c r="W32"/>
  <c r="V32"/>
  <c r="T32"/>
  <c r="S32"/>
  <c r="Z26"/>
  <c r="Y26"/>
  <c r="W26"/>
  <c r="V26"/>
  <c r="T26"/>
  <c r="S26"/>
  <c r="Z24"/>
  <c r="Z23" s="1"/>
  <c r="Y24"/>
  <c r="Y23" s="1"/>
  <c r="W24"/>
  <c r="W23" s="1"/>
  <c r="V24"/>
  <c r="V23" s="1"/>
  <c r="T24"/>
  <c r="T23" s="1"/>
  <c r="S24"/>
  <c r="J93" i="46"/>
  <c r="FO45" i="47"/>
  <c r="FO44" s="1"/>
  <c r="FO43" s="1"/>
  <c r="FN45"/>
  <c r="FN44" s="1"/>
  <c r="FN43" s="1"/>
  <c r="FO33"/>
  <c r="FO30" s="1"/>
  <c r="FN33"/>
  <c r="FN30" s="1"/>
  <c r="FO14"/>
  <c r="FO8" s="1"/>
  <c r="FN14"/>
  <c r="FN8" s="1"/>
  <c r="EW14"/>
  <c r="EV42"/>
  <c r="EV62" s="1"/>
  <c r="EV64" s="1"/>
  <c r="DV45"/>
  <c r="DV44" s="1"/>
  <c r="DV43" s="1"/>
  <c r="DU45"/>
  <c r="DU44" s="1"/>
  <c r="DU43" s="1"/>
  <c r="DV33"/>
  <c r="DV30" s="1"/>
  <c r="DU33"/>
  <c r="DU30" s="1"/>
  <c r="DV14"/>
  <c r="DV8" s="1"/>
  <c r="DU14"/>
  <c r="DU8" s="1"/>
  <c r="BS95" i="45"/>
  <c r="BS90"/>
  <c r="BR90"/>
  <c r="BS82"/>
  <c r="BR82"/>
  <c r="BS75"/>
  <c r="BR75"/>
  <c r="BS69"/>
  <c r="BR69"/>
  <c r="BS64"/>
  <c r="BR64"/>
  <c r="BS42"/>
  <c r="BS38"/>
  <c r="BR38"/>
  <c r="BS35"/>
  <c r="BR35"/>
  <c r="BS32"/>
  <c r="BR32"/>
  <c r="BS26"/>
  <c r="BR26"/>
  <c r="BS24"/>
  <c r="BS23" s="1"/>
  <c r="BR24"/>
  <c r="BR23" s="1"/>
  <c r="BJ95"/>
  <c r="BJ90"/>
  <c r="BI90"/>
  <c r="BJ82"/>
  <c r="BI82"/>
  <c r="BJ75"/>
  <c r="BI75"/>
  <c r="BJ69"/>
  <c r="BI69"/>
  <c r="BJ64"/>
  <c r="BI64"/>
  <c r="BJ42"/>
  <c r="BJ38"/>
  <c r="BI38"/>
  <c r="BJ35"/>
  <c r="BI35"/>
  <c r="BJ32"/>
  <c r="BI32"/>
  <c r="BJ26"/>
  <c r="BI26"/>
  <c r="BJ24"/>
  <c r="BJ23" s="1"/>
  <c r="BI24"/>
  <c r="BI23" s="1"/>
  <c r="BA82"/>
  <c r="AZ82"/>
  <c r="BA75"/>
  <c r="AZ75"/>
  <c r="BA69"/>
  <c r="AZ69"/>
  <c r="BA64"/>
  <c r="AZ64"/>
  <c r="BA42"/>
  <c r="BA38"/>
  <c r="BA35"/>
  <c r="BA32"/>
  <c r="AZ32"/>
  <c r="AZ31" s="1"/>
  <c r="BA26"/>
  <c r="BA24"/>
  <c r="BA23" s="1"/>
  <c r="AZ24"/>
  <c r="AZ23" s="1"/>
  <c r="AR95"/>
  <c r="AR90"/>
  <c r="AQ90"/>
  <c r="AR82"/>
  <c r="AQ82"/>
  <c r="AR75"/>
  <c r="AQ75"/>
  <c r="AR69"/>
  <c r="AQ69"/>
  <c r="AR64"/>
  <c r="AQ64"/>
  <c r="AR42"/>
  <c r="AR38"/>
  <c r="AQ38"/>
  <c r="AR35"/>
  <c r="AQ35"/>
  <c r="AR32"/>
  <c r="AQ32"/>
  <c r="AR26"/>
  <c r="AQ26"/>
  <c r="AR24"/>
  <c r="AR23" s="1"/>
  <c r="AQ24"/>
  <c r="AQ23" s="1"/>
  <c r="AI95"/>
  <c r="AI90"/>
  <c r="AH90"/>
  <c r="AI82"/>
  <c r="AH82"/>
  <c r="AI75"/>
  <c r="AH75"/>
  <c r="AI69"/>
  <c r="AH69"/>
  <c r="AI64"/>
  <c r="AH64"/>
  <c r="AI42"/>
  <c r="AI38"/>
  <c r="AH38"/>
  <c r="AI35"/>
  <c r="AH35"/>
  <c r="AI32"/>
  <c r="AH32"/>
  <c r="AI26"/>
  <c r="AH26"/>
  <c r="AI24"/>
  <c r="AI23" s="1"/>
  <c r="AH24"/>
  <c r="AH23" s="1"/>
  <c r="S88" i="46"/>
  <c r="S80"/>
  <c r="S73"/>
  <c r="S67"/>
  <c r="S62"/>
  <c r="S46"/>
  <c r="S40"/>
  <c r="S36"/>
  <c r="S33"/>
  <c r="S24"/>
  <c r="S22"/>
  <c r="S8"/>
  <c r="Q95" i="45"/>
  <c r="Q90"/>
  <c r="P90"/>
  <c r="Q82"/>
  <c r="Q75"/>
  <c r="P75"/>
  <c r="Q69"/>
  <c r="P69"/>
  <c r="Q64"/>
  <c r="P64"/>
  <c r="Q42"/>
  <c r="Q38"/>
  <c r="P38"/>
  <c r="Q35"/>
  <c r="P35"/>
  <c r="Q32"/>
  <c r="P32"/>
  <c r="Q26"/>
  <c r="P26"/>
  <c r="Q24"/>
  <c r="Q23" s="1"/>
  <c r="P24"/>
  <c r="K24" i="46"/>
  <c r="K30"/>
  <c r="K33"/>
  <c r="K36"/>
  <c r="K40"/>
  <c r="K46"/>
  <c r="K62"/>
  <c r="K67"/>
  <c r="K73"/>
  <c r="K80"/>
  <c r="K88"/>
  <c r="K93"/>
  <c r="BM95" i="45"/>
  <c r="BM90"/>
  <c r="BL90"/>
  <c r="BL89" s="1"/>
  <c r="BL88" s="1"/>
  <c r="BM82"/>
  <c r="BL82"/>
  <c r="BM75"/>
  <c r="BL75"/>
  <c r="BM69"/>
  <c r="BL69"/>
  <c r="BM64"/>
  <c r="BL64"/>
  <c r="BM42"/>
  <c r="BM38"/>
  <c r="BL38"/>
  <c r="BM35"/>
  <c r="BL35"/>
  <c r="BM32"/>
  <c r="BL32"/>
  <c r="BM26"/>
  <c r="BL26"/>
  <c r="BM24"/>
  <c r="BM23" s="1"/>
  <c r="BL24"/>
  <c r="BL23" s="1"/>
  <c r="BD95"/>
  <c r="BD90"/>
  <c r="BC90"/>
  <c r="BC89" s="1"/>
  <c r="BC88" s="1"/>
  <c r="BD82"/>
  <c r="BC82"/>
  <c r="BD75"/>
  <c r="BC75"/>
  <c r="BD69"/>
  <c r="BC69"/>
  <c r="BD64"/>
  <c r="BC64"/>
  <c r="BD42"/>
  <c r="BD38"/>
  <c r="BC38"/>
  <c r="BD35"/>
  <c r="BC35"/>
  <c r="BD32"/>
  <c r="BC32"/>
  <c r="BD26"/>
  <c r="BC26"/>
  <c r="BD24"/>
  <c r="BD23" s="1"/>
  <c r="BC24"/>
  <c r="BC23" s="1"/>
  <c r="AU95"/>
  <c r="AU90"/>
  <c r="AT90"/>
  <c r="AT89" s="1"/>
  <c r="AT88" s="1"/>
  <c r="AU82"/>
  <c r="AT82"/>
  <c r="AU75"/>
  <c r="AT75"/>
  <c r="AU69"/>
  <c r="AT69"/>
  <c r="AU64"/>
  <c r="AT64"/>
  <c r="AU32"/>
  <c r="AU31" s="1"/>
  <c r="AT31"/>
  <c r="AU24"/>
  <c r="AU23" s="1"/>
  <c r="AL95"/>
  <c r="AL90"/>
  <c r="AK90"/>
  <c r="AK89" s="1"/>
  <c r="AL82"/>
  <c r="AK82"/>
  <c r="AL75"/>
  <c r="AK75"/>
  <c r="AL69"/>
  <c r="AK69"/>
  <c r="AL64"/>
  <c r="AK64"/>
  <c r="AL42"/>
  <c r="AL38"/>
  <c r="AK38"/>
  <c r="AL35"/>
  <c r="AK35"/>
  <c r="AL32"/>
  <c r="AK32"/>
  <c r="AL26"/>
  <c r="AK26"/>
  <c r="AL24"/>
  <c r="AL23" s="1"/>
  <c r="AK24"/>
  <c r="AK23" s="1"/>
  <c r="AB95"/>
  <c r="AB90"/>
  <c r="AB82"/>
  <c r="AB75"/>
  <c r="AB69"/>
  <c r="AB64"/>
  <c r="AB42"/>
  <c r="DE42" s="1"/>
  <c r="AH40" i="46" s="1"/>
  <c r="AB38" i="45"/>
  <c r="AB35"/>
  <c r="AB32"/>
  <c r="AB26"/>
  <c r="AB24"/>
  <c r="AB23" s="1"/>
  <c r="K95"/>
  <c r="K90"/>
  <c r="J90"/>
  <c r="K82"/>
  <c r="DF82" s="1"/>
  <c r="J82"/>
  <c r="K75"/>
  <c r="J75"/>
  <c r="K69"/>
  <c r="DF69" s="1"/>
  <c r="J69"/>
  <c r="K64"/>
  <c r="J64"/>
  <c r="K42"/>
  <c r="DF42" s="1"/>
  <c r="K38"/>
  <c r="J38"/>
  <c r="K35"/>
  <c r="K32"/>
  <c r="K26"/>
  <c r="K24"/>
  <c r="AX90"/>
  <c r="AX95"/>
  <c r="AY89"/>
  <c r="BF90"/>
  <c r="BF95"/>
  <c r="BG90"/>
  <c r="BG95"/>
  <c r="BH89"/>
  <c r="BO90"/>
  <c r="BO95"/>
  <c r="BP90"/>
  <c r="BP95"/>
  <c r="BQ89"/>
  <c r="AE90"/>
  <c r="AN90"/>
  <c r="AW90"/>
  <c r="AE95"/>
  <c r="AN95"/>
  <c r="AW95"/>
  <c r="AF90"/>
  <c r="AO90"/>
  <c r="AF95"/>
  <c r="AO95"/>
  <c r="AW24"/>
  <c r="AW23" s="1"/>
  <c r="AW64"/>
  <c r="AW69"/>
  <c r="AW75"/>
  <c r="AW82"/>
  <c r="AE24"/>
  <c r="AE23" s="1"/>
  <c r="AE26"/>
  <c r="AE32"/>
  <c r="AE35"/>
  <c r="AE38"/>
  <c r="AE42"/>
  <c r="AE64"/>
  <c r="AE69"/>
  <c r="AE75"/>
  <c r="AE82"/>
  <c r="AN24"/>
  <c r="AN23" s="1"/>
  <c r="AN26"/>
  <c r="AN32"/>
  <c r="AN35"/>
  <c r="AN38"/>
  <c r="AN42"/>
  <c r="AN64"/>
  <c r="AN69"/>
  <c r="AN75"/>
  <c r="AN82"/>
  <c r="BF24"/>
  <c r="BF23" s="1"/>
  <c r="BF26"/>
  <c r="BF32"/>
  <c r="BF35"/>
  <c r="BF38"/>
  <c r="BF42"/>
  <c r="BF64"/>
  <c r="BF69"/>
  <c r="BF75"/>
  <c r="BF82"/>
  <c r="BO24"/>
  <c r="BO23" s="1"/>
  <c r="BO26"/>
  <c r="BO32"/>
  <c r="BO35"/>
  <c r="BO38"/>
  <c r="BO42"/>
  <c r="BO64"/>
  <c r="BO69"/>
  <c r="BO75"/>
  <c r="BO82"/>
  <c r="M24"/>
  <c r="M32"/>
  <c r="M35"/>
  <c r="M38"/>
  <c r="M64"/>
  <c r="M69"/>
  <c r="M75"/>
  <c r="M82"/>
  <c r="M90"/>
  <c r="DX45" i="47"/>
  <c r="DX44" s="1"/>
  <c r="DX43" s="1"/>
  <c r="FQ45"/>
  <c r="FQ44" s="1"/>
  <c r="FQ43" s="1"/>
  <c r="DY45"/>
  <c r="DY44" s="1"/>
  <c r="DY43" s="1"/>
  <c r="FR45"/>
  <c r="FR44" s="1"/>
  <c r="FR43" s="1"/>
  <c r="DX33"/>
  <c r="DX30" s="1"/>
  <c r="FQ33"/>
  <c r="FQ30" s="1"/>
  <c r="DY33"/>
  <c r="DY30" s="1"/>
  <c r="FR33"/>
  <c r="FR30" s="1"/>
  <c r="DX14"/>
  <c r="DX8" s="1"/>
  <c r="FQ14"/>
  <c r="FQ8" s="1"/>
  <c r="DY14"/>
  <c r="EZ14"/>
  <c r="FR14"/>
  <c r="FR8" s="1"/>
  <c r="O22" i="46"/>
  <c r="O24"/>
  <c r="O30"/>
  <c r="O33"/>
  <c r="O36"/>
  <c r="O40"/>
  <c r="AF42" i="45"/>
  <c r="AO42"/>
  <c r="BG42"/>
  <c r="BP42"/>
  <c r="O88" i="46"/>
  <c r="O93"/>
  <c r="AF24" i="45"/>
  <c r="AF23" s="1"/>
  <c r="AO24"/>
  <c r="AO23" s="1"/>
  <c r="AX24"/>
  <c r="AX23" s="1"/>
  <c r="BG24"/>
  <c r="BG23" s="1"/>
  <c r="BP24"/>
  <c r="BP23" s="1"/>
  <c r="AF26"/>
  <c r="AO26"/>
  <c r="BG26"/>
  <c r="BP26"/>
  <c r="AF32"/>
  <c r="AO32"/>
  <c r="AX32"/>
  <c r="AX31" s="1"/>
  <c r="BG32"/>
  <c r="BP32"/>
  <c r="AF35"/>
  <c r="AO35"/>
  <c r="BG35"/>
  <c r="BP35"/>
  <c r="AF38"/>
  <c r="AO38"/>
  <c r="BG38"/>
  <c r="BP38"/>
  <c r="N24"/>
  <c r="N23" s="1"/>
  <c r="N26"/>
  <c r="N32"/>
  <c r="N35"/>
  <c r="N38"/>
  <c r="N42"/>
  <c r="N64"/>
  <c r="N69"/>
  <c r="N75"/>
  <c r="N82"/>
  <c r="N90"/>
  <c r="N95"/>
  <c r="O8" i="46"/>
  <c r="O46"/>
  <c r="O62"/>
  <c r="O67"/>
  <c r="O80"/>
  <c r="AF64" i="45"/>
  <c r="AF69"/>
  <c r="AF75"/>
  <c r="AF82"/>
  <c r="AO64"/>
  <c r="AO69"/>
  <c r="AO75"/>
  <c r="AO82"/>
  <c r="AX64"/>
  <c r="AX69"/>
  <c r="AX75"/>
  <c r="AX82"/>
  <c r="BG64"/>
  <c r="BG69"/>
  <c r="BG75"/>
  <c r="BG82"/>
  <c r="BP64"/>
  <c r="BP69"/>
  <c r="BP75"/>
  <c r="BP82"/>
  <c r="AN20" i="46"/>
  <c r="AN7"/>
  <c r="AW31" i="45"/>
  <c r="AC57" i="44" l="1"/>
  <c r="DH32" i="45"/>
  <c r="AL30" i="46" s="1"/>
  <c r="DH95" i="45"/>
  <c r="AL93" i="46" s="1"/>
  <c r="DF32" i="45"/>
  <c r="DK24"/>
  <c r="DK32"/>
  <c r="AP30" i="46" s="1"/>
  <c r="DK38" i="45"/>
  <c r="AP36" i="46" s="1"/>
  <c r="T52" i="44"/>
  <c r="AF52" s="1"/>
  <c r="AC59"/>
  <c r="AC49"/>
  <c r="DF26" i="45"/>
  <c r="DF35"/>
  <c r="DF38"/>
  <c r="DF95"/>
  <c r="K23"/>
  <c r="DF23" s="1"/>
  <c r="DF24"/>
  <c r="DF64"/>
  <c r="DF75"/>
  <c r="DF90"/>
  <c r="H48" i="44"/>
  <c r="DH82" i="45"/>
  <c r="DH38"/>
  <c r="AL36" i="46" s="1"/>
  <c r="DE38" i="45"/>
  <c r="AH36" i="46" s="1"/>
  <c r="DK26" i="45"/>
  <c r="AP24" i="46" s="1"/>
  <c r="DK35" i="45"/>
  <c r="AP33" i="46" s="1"/>
  <c r="DK90" i="45"/>
  <c r="AP88" i="46" s="1"/>
  <c r="DE95" i="45"/>
  <c r="AH93" i="46" s="1"/>
  <c r="AK45"/>
  <c r="DH90" i="45"/>
  <c r="AL88" i="46" s="1"/>
  <c r="DH64" i="45"/>
  <c r="DH24"/>
  <c r="DE64"/>
  <c r="DE75"/>
  <c r="DE90"/>
  <c r="AH88" i="46" s="1"/>
  <c r="P68" i="45"/>
  <c r="DK69"/>
  <c r="AP67" i="46" s="1"/>
  <c r="DE26" i="45"/>
  <c r="AH24" i="46" s="1"/>
  <c r="DE35" i="45"/>
  <c r="AH33" i="46" s="1"/>
  <c r="AK79"/>
  <c r="AK70"/>
  <c r="AK43"/>
  <c r="DK82" i="45"/>
  <c r="DH75"/>
  <c r="DH35"/>
  <c r="AL33" i="46" s="1"/>
  <c r="DE82" i="45"/>
  <c r="DE69"/>
  <c r="DK64"/>
  <c r="DE24"/>
  <c r="DH26"/>
  <c r="AL24" i="46" s="1"/>
  <c r="DE32" i="45"/>
  <c r="AH30" i="46" s="1"/>
  <c r="HV8" i="47"/>
  <c r="AK98" i="46"/>
  <c r="AK47"/>
  <c r="Q20" i="44"/>
  <c r="T20" s="1"/>
  <c r="AF20" s="1"/>
  <c r="DH69" i="45"/>
  <c r="AL67" i="46" s="1"/>
  <c r="DH42" i="45"/>
  <c r="AL40" i="46" s="1"/>
  <c r="AK97"/>
  <c r="Q19" i="44"/>
  <c r="T19" s="1"/>
  <c r="AF19" s="1"/>
  <c r="AC23"/>
  <c r="Q8"/>
  <c r="T8" s="1"/>
  <c r="Y16"/>
  <c r="HP45" i="47"/>
  <c r="I43" i="44" s="1"/>
  <c r="HP33" i="47"/>
  <c r="I31" i="44" s="1"/>
  <c r="I28" s="1"/>
  <c r="AC36"/>
  <c r="AC53"/>
  <c r="AC14"/>
  <c r="AC34"/>
  <c r="AC45"/>
  <c r="DK75" i="45"/>
  <c r="AK48" i="46"/>
  <c r="AZ22" i="45"/>
  <c r="AZ8" s="1"/>
  <c r="J31"/>
  <c r="AU22"/>
  <c r="AU8" s="1"/>
  <c r="S23"/>
  <c r="DE23" s="1"/>
  <c r="P23"/>
  <c r="DK23" s="1"/>
  <c r="AK44" i="46"/>
  <c r="AK81"/>
  <c r="AK71"/>
  <c r="AK78"/>
  <c r="AK74"/>
  <c r="AK69"/>
  <c r="AK63"/>
  <c r="AK88" i="45"/>
  <c r="AK94" i="46"/>
  <c r="HG43" i="47"/>
  <c r="P36" i="44"/>
  <c r="AB36" s="1"/>
  <c r="AC51"/>
  <c r="Y25"/>
  <c r="AC54"/>
  <c r="L35"/>
  <c r="X35" s="1"/>
  <c r="H56"/>
  <c r="AC47"/>
  <c r="Y20"/>
  <c r="T47"/>
  <c r="AF47" s="1"/>
  <c r="AC46"/>
  <c r="HS10" i="47"/>
  <c r="HS14"/>
  <c r="M12" i="44" s="1"/>
  <c r="HS24" i="47"/>
  <c r="M22" i="44" s="1"/>
  <c r="HS33" i="47"/>
  <c r="HS45"/>
  <c r="M43" i="44" s="1"/>
  <c r="HS11" i="47"/>
  <c r="M9" i="44" s="1"/>
  <c r="P9" s="1"/>
  <c r="AX22" i="45"/>
  <c r="AX8" s="1"/>
  <c r="N24" i="46"/>
  <c r="Q24" s="1"/>
  <c r="AK95"/>
  <c r="AL46"/>
  <c r="AO45"/>
  <c r="AC58" i="44"/>
  <c r="AC50"/>
  <c r="T36"/>
  <c r="AF36" s="1"/>
  <c r="P32"/>
  <c r="AB32" s="1"/>
  <c r="T26"/>
  <c r="AF26" s="1"/>
  <c r="P23"/>
  <c r="AB23" s="1"/>
  <c r="AL8" i="46"/>
  <c r="AL7" s="1"/>
  <c r="AK96"/>
  <c r="DI10" i="45"/>
  <c r="DI9" s="1"/>
  <c r="AM7" i="46" s="1"/>
  <c r="AW22" i="45"/>
  <c r="AW8" s="1"/>
  <c r="T18" i="44"/>
  <c r="AF18" s="1"/>
  <c r="AC55"/>
  <c r="AC37"/>
  <c r="AC39"/>
  <c r="Q30"/>
  <c r="AC30" s="1"/>
  <c r="AC24"/>
  <c r="AK61" i="46"/>
  <c r="AH46"/>
  <c r="AO44"/>
  <c r="AO42"/>
  <c r="N80"/>
  <c r="Q80" s="1"/>
  <c r="N62"/>
  <c r="Q62" s="1"/>
  <c r="AO18"/>
  <c r="CB89" i="45"/>
  <c r="CB88" s="1"/>
  <c r="N46" i="46"/>
  <c r="Q46" s="1"/>
  <c r="N67"/>
  <c r="Q67" s="1"/>
  <c r="N73"/>
  <c r="AK10"/>
  <c r="AR68" i="45"/>
  <c r="AK18" i="46"/>
  <c r="AE68" i="45"/>
  <c r="BD68"/>
  <c r="AH31"/>
  <c r="AH22" s="1"/>
  <c r="T31"/>
  <c r="T22" s="1"/>
  <c r="N88" i="46"/>
  <c r="Q88" s="1"/>
  <c r="Q31" i="45"/>
  <c r="BJ68"/>
  <c r="BS68"/>
  <c r="BA31"/>
  <c r="BA68"/>
  <c r="BU68"/>
  <c r="CA68"/>
  <c r="BX68"/>
  <c r="M89"/>
  <c r="N33" i="46"/>
  <c r="Q33" s="1"/>
  <c r="Q68" i="45"/>
  <c r="Z68"/>
  <c r="AL68"/>
  <c r="AO89"/>
  <c r="AO88" s="1"/>
  <c r="AF89"/>
  <c r="AF88" s="1"/>
  <c r="K29" i="46"/>
  <c r="AN31" i="45"/>
  <c r="N31"/>
  <c r="BC31"/>
  <c r="BC68"/>
  <c r="R22" i="46"/>
  <c r="U22" s="1"/>
  <c r="R33"/>
  <c r="U33" s="1"/>
  <c r="R80"/>
  <c r="U80" s="1"/>
  <c r="AQ31" i="45"/>
  <c r="AQ22" s="1"/>
  <c r="AQ68"/>
  <c r="S31"/>
  <c r="Y31"/>
  <c r="BV31"/>
  <c r="BV22" s="1"/>
  <c r="BV68"/>
  <c r="CB68"/>
  <c r="BY68"/>
  <c r="BO68"/>
  <c r="AN68"/>
  <c r="BO89"/>
  <c r="BO88" s="1"/>
  <c r="AK31"/>
  <c r="AK68"/>
  <c r="AR31"/>
  <c r="AR22" s="1"/>
  <c r="R70" i="46"/>
  <c r="U70" s="1"/>
  <c r="R67"/>
  <c r="U67" s="1"/>
  <c r="R75"/>
  <c r="U75" s="1"/>
  <c r="R73"/>
  <c r="U73" s="1"/>
  <c r="R89"/>
  <c r="U89" s="1"/>
  <c r="R86"/>
  <c r="AL31" i="45"/>
  <c r="AL22" s="1"/>
  <c r="BM68"/>
  <c r="BS89"/>
  <c r="BS88" s="1"/>
  <c r="R32" i="46"/>
  <c r="U32" s="1"/>
  <c r="R30"/>
  <c r="R64"/>
  <c r="U64" s="1"/>
  <c r="R62"/>
  <c r="U62" s="1"/>
  <c r="S68" i="45"/>
  <c r="S30" i="46"/>
  <c r="S29"/>
  <c r="R38"/>
  <c r="U38" s="1"/>
  <c r="R36"/>
  <c r="U36" s="1"/>
  <c r="J68" i="45"/>
  <c r="R24" i="46"/>
  <c r="U24" s="1"/>
  <c r="Y68" i="45"/>
  <c r="V89"/>
  <c r="V88" s="1"/>
  <c r="M31"/>
  <c r="N68"/>
  <c r="AO31"/>
  <c r="M68"/>
  <c r="BF68"/>
  <c r="AW68"/>
  <c r="K31"/>
  <c r="AU68"/>
  <c r="BJ31"/>
  <c r="BM31"/>
  <c r="AI31"/>
  <c r="BI31"/>
  <c r="BI22" s="1"/>
  <c r="BI68"/>
  <c r="Z31"/>
  <c r="W68"/>
  <c r="T68"/>
  <c r="T89"/>
  <c r="T88" s="1"/>
  <c r="AF31"/>
  <c r="K86" i="46"/>
  <c r="K68" i="45"/>
  <c r="DF68" s="1"/>
  <c r="AB68"/>
  <c r="BD31"/>
  <c r="BD22" s="1"/>
  <c r="K66" i="46"/>
  <c r="O29"/>
  <c r="BP68" i="45"/>
  <c r="BF89"/>
  <c r="BF88" s="1"/>
  <c r="AB31"/>
  <c r="AT68"/>
  <c r="AU89"/>
  <c r="AU88" s="1"/>
  <c r="BL31"/>
  <c r="BL68"/>
  <c r="P31"/>
  <c r="V68"/>
  <c r="AH68"/>
  <c r="BR31"/>
  <c r="BR68"/>
  <c r="V31"/>
  <c r="V22" s="1"/>
  <c r="W89"/>
  <c r="W88" s="1"/>
  <c r="J9" i="46"/>
  <c r="M9" s="1"/>
  <c r="AD9"/>
  <c r="AG9" s="1"/>
  <c r="AI68" i="45"/>
  <c r="BS31"/>
  <c r="W31"/>
  <c r="W22" s="1"/>
  <c r="R9" i="46"/>
  <c r="U9" s="1"/>
  <c r="N9"/>
  <c r="V9"/>
  <c r="Y9" s="1"/>
  <c r="AI9"/>
  <c r="DF10" i="45"/>
  <c r="DF9" s="1"/>
  <c r="Z9" i="46"/>
  <c r="AC9" s="1"/>
  <c r="AH9"/>
  <c r="R46"/>
  <c r="U46" s="1"/>
  <c r="Q11" i="44"/>
  <c r="AC11" s="1"/>
  <c r="P34"/>
  <c r="AB34" s="1"/>
  <c r="AC44"/>
  <c r="Q13"/>
  <c r="T13" s="1"/>
  <c r="AF13" s="1"/>
  <c r="AC35"/>
  <c r="T32"/>
  <c r="AF32" s="1"/>
  <c r="AC21"/>
  <c r="AC25"/>
  <c r="HJ8" i="47"/>
  <c r="HJ42" s="1"/>
  <c r="HJ62" s="1"/>
  <c r="HJ64" s="1"/>
  <c r="T25" i="44"/>
  <c r="AF25" s="1"/>
  <c r="T7"/>
  <c r="EZ8" i="47"/>
  <c r="EZ42" s="1"/>
  <c r="EZ62" s="1"/>
  <c r="EZ64" s="1"/>
  <c r="EB8"/>
  <c r="EB42" s="1"/>
  <c r="EB62" s="1"/>
  <c r="EB64" s="1"/>
  <c r="FC8"/>
  <c r="FC42" s="1"/>
  <c r="FC62" s="1"/>
  <c r="FC64" s="1"/>
  <c r="EW8"/>
  <c r="EW42" s="1"/>
  <c r="EW62" s="1"/>
  <c r="EW64" s="1"/>
  <c r="GF8"/>
  <c r="GF42" s="1"/>
  <c r="GF62" s="1"/>
  <c r="GF64" s="1"/>
  <c r="HK8"/>
  <c r="HK42" s="1"/>
  <c r="HK62" s="1"/>
  <c r="HK64" s="1"/>
  <c r="EY8"/>
  <c r="EY42" s="1"/>
  <c r="EY62" s="1"/>
  <c r="EY64" s="1"/>
  <c r="GL42"/>
  <c r="GL62" s="1"/>
  <c r="GL64" s="1"/>
  <c r="DY8"/>
  <c r="DY42" s="1"/>
  <c r="DY62" s="1"/>
  <c r="DY64" s="1"/>
  <c r="FT42"/>
  <c r="FT62" s="1"/>
  <c r="FT64" s="1"/>
  <c r="HA8"/>
  <c r="HA42" s="1"/>
  <c r="HA62" s="1"/>
  <c r="HA64" s="1"/>
  <c r="V56" i="44"/>
  <c r="AC16"/>
  <c r="AC17"/>
  <c r="T9"/>
  <c r="P56"/>
  <c r="AB56" s="1"/>
  <c r="Y27"/>
  <c r="P38"/>
  <c r="AB38" s="1"/>
  <c r="FQ42" i="47"/>
  <c r="FQ62" s="1"/>
  <c r="FQ64" s="1"/>
  <c r="GX42"/>
  <c r="GX62" s="1"/>
  <c r="GX64" s="1"/>
  <c r="DV42"/>
  <c r="DV62" s="1"/>
  <c r="DV64" s="1"/>
  <c r="HG42"/>
  <c r="EA62"/>
  <c r="EA64" s="1"/>
  <c r="T56" i="44"/>
  <c r="FR42" i="47"/>
  <c r="FR62" s="1"/>
  <c r="FR64" s="1"/>
  <c r="FU42"/>
  <c r="FU62" s="1"/>
  <c r="FU64" s="1"/>
  <c r="GG42"/>
  <c r="GG62" s="1"/>
  <c r="GG64" s="1"/>
  <c r="GM42"/>
  <c r="GM62" s="1"/>
  <c r="GM64" s="1"/>
  <c r="HB42"/>
  <c r="HB62" s="1"/>
  <c r="HB64" s="1"/>
  <c r="HH42"/>
  <c r="HH62" s="1"/>
  <c r="HH64" s="1"/>
  <c r="HN42"/>
  <c r="HN62" s="1"/>
  <c r="HN64" s="1"/>
  <c r="GJ42"/>
  <c r="GJ62" s="1"/>
  <c r="GJ64" s="1"/>
  <c r="GY42"/>
  <c r="GY62" s="1"/>
  <c r="GY64" s="1"/>
  <c r="HE42"/>
  <c r="HE62" s="1"/>
  <c r="HE64" s="1"/>
  <c r="HP44"/>
  <c r="I42" i="44" s="1"/>
  <c r="FN42" i="47"/>
  <c r="FN62" s="1"/>
  <c r="FN64" s="1"/>
  <c r="DX42"/>
  <c r="DX62" s="1"/>
  <c r="DX64" s="1"/>
  <c r="DU42"/>
  <c r="DU62" s="1"/>
  <c r="DU64" s="1"/>
  <c r="FO42"/>
  <c r="FO62" s="1"/>
  <c r="FO64" s="1"/>
  <c r="AC10" i="44"/>
  <c r="L38"/>
  <c r="X38" s="1"/>
  <c r="T23"/>
  <c r="AF23" s="1"/>
  <c r="U37"/>
  <c r="P10"/>
  <c r="AB10" s="1"/>
  <c r="AB16"/>
  <c r="AC15"/>
  <c r="X18"/>
  <c r="P37"/>
  <c r="AB37" s="1"/>
  <c r="L33"/>
  <c r="X33" s="1"/>
  <c r="Y23"/>
  <c r="AF55"/>
  <c r="P18"/>
  <c r="AB18" s="1"/>
  <c r="P14"/>
  <c r="AB14" s="1"/>
  <c r="X50"/>
  <c r="AB27"/>
  <c r="AF59"/>
  <c r="X27"/>
  <c r="Y26"/>
  <c r="X59"/>
  <c r="AB54"/>
  <c r="X23"/>
  <c r="AB44"/>
  <c r="X58"/>
  <c r="AB53"/>
  <c r="Y39"/>
  <c r="P17"/>
  <c r="AB17" s="1"/>
  <c r="AF35"/>
  <c r="Y21"/>
  <c r="AF34"/>
  <c r="AF54"/>
  <c r="AB58"/>
  <c r="AB20"/>
  <c r="X46"/>
  <c r="AF58"/>
  <c r="Y11"/>
  <c r="AK11" i="46"/>
  <c r="S66"/>
  <c r="S7"/>
  <c r="AO68" i="45"/>
  <c r="AF68"/>
  <c r="O87" i="46"/>
  <c r="N89" i="45"/>
  <c r="N88" s="1"/>
  <c r="BP31"/>
  <c r="BP22" s="1"/>
  <c r="J22" i="44"/>
  <c r="V22" s="1"/>
  <c r="S89" i="45"/>
  <c r="S88" s="1"/>
  <c r="BY31"/>
  <c r="X24" i="44"/>
  <c r="X20"/>
  <c r="T14"/>
  <c r="AF14" s="1"/>
  <c r="AF38"/>
  <c r="X47"/>
  <c r="BX31" i="45"/>
  <c r="AF50" i="44"/>
  <c r="X11"/>
  <c r="AK17" i="46"/>
  <c r="L30" i="44"/>
  <c r="X30" s="1"/>
  <c r="X64"/>
  <c r="AF10"/>
  <c r="P24"/>
  <c r="AB24" s="1"/>
  <c r="X56"/>
  <c r="AB55"/>
  <c r="X55"/>
  <c r="Y19"/>
  <c r="X19"/>
  <c r="X45"/>
  <c r="X14"/>
  <c r="Y15"/>
  <c r="X39"/>
  <c r="X37"/>
  <c r="U36"/>
  <c r="P33"/>
  <c r="AB33" s="1"/>
  <c r="AF57"/>
  <c r="AB57"/>
  <c r="AB59"/>
  <c r="X26"/>
  <c r="X57"/>
  <c r="X13"/>
  <c r="X17"/>
  <c r="L32"/>
  <c r="X32" s="1"/>
  <c r="Y35"/>
  <c r="BD89" i="45"/>
  <c r="BD88" s="1"/>
  <c r="AF27" i="44"/>
  <c r="AB35"/>
  <c r="AB26"/>
  <c r="X36"/>
  <c r="AD80" i="46"/>
  <c r="AG80" s="1"/>
  <c r="AF33" i="44"/>
  <c r="AB25"/>
  <c r="U30"/>
  <c r="X10"/>
  <c r="X21"/>
  <c r="X15"/>
  <c r="X25"/>
  <c r="P13"/>
  <c r="AB13" s="1"/>
  <c r="AC27"/>
  <c r="M40" i="46"/>
  <c r="Y40"/>
  <c r="AG40"/>
  <c r="AX68" i="45"/>
  <c r="BG31"/>
  <c r="O66" i="46"/>
  <c r="O73"/>
  <c r="M61" i="44"/>
  <c r="N61"/>
  <c r="Z61" s="1"/>
  <c r="Q40" i="46"/>
  <c r="K22"/>
  <c r="BR89" i="45"/>
  <c r="Y89"/>
  <c r="Y88" s="1"/>
  <c r="AD22" i="46"/>
  <c r="AE7"/>
  <c r="AE8"/>
  <c r="W7"/>
  <c r="W8"/>
  <c r="AD30"/>
  <c r="AG30" s="1"/>
  <c r="AD31"/>
  <c r="AG31" s="1"/>
  <c r="AD36"/>
  <c r="AG36" s="1"/>
  <c r="AD37"/>
  <c r="AG37" s="1"/>
  <c r="AD62"/>
  <c r="AG62" s="1"/>
  <c r="AD63"/>
  <c r="AG63" s="1"/>
  <c r="AD73"/>
  <c r="AG73" s="1"/>
  <c r="AD74"/>
  <c r="AG74" s="1"/>
  <c r="AD88"/>
  <c r="AG88" s="1"/>
  <c r="AD90"/>
  <c r="AG90" s="1"/>
  <c r="H22" i="44"/>
  <c r="HV33" i="47"/>
  <c r="CA88" i="45"/>
  <c r="N17" i="46"/>
  <c r="N15"/>
  <c r="Q15" s="1"/>
  <c r="N23"/>
  <c r="Q23" s="1"/>
  <c r="N26"/>
  <c r="Q26" s="1"/>
  <c r="N28"/>
  <c r="Q28" s="1"/>
  <c r="N32"/>
  <c r="Q32" s="1"/>
  <c r="N35"/>
  <c r="Q35" s="1"/>
  <c r="N42"/>
  <c r="N44"/>
  <c r="N47"/>
  <c r="N53"/>
  <c r="Q53" s="1"/>
  <c r="N70"/>
  <c r="N79"/>
  <c r="N89"/>
  <c r="Q89" s="1"/>
  <c r="N91"/>
  <c r="Q91" s="1"/>
  <c r="N98"/>
  <c r="Z85"/>
  <c r="AM98"/>
  <c r="AM79"/>
  <c r="AM70"/>
  <c r="AM47"/>
  <c r="AM17"/>
  <c r="I61" i="44"/>
  <c r="U61" s="1"/>
  <c r="Q18" i="46"/>
  <c r="Q71"/>
  <c r="M45"/>
  <c r="M74"/>
  <c r="M98"/>
  <c r="Q43"/>
  <c r="M44"/>
  <c r="AC100"/>
  <c r="K7"/>
  <c r="K8"/>
  <c r="S93"/>
  <c r="U93" s="1"/>
  <c r="AQ22"/>
  <c r="AQ24"/>
  <c r="AQ30"/>
  <c r="AH89" i="45"/>
  <c r="AQ89"/>
  <c r="BI89"/>
  <c r="AE22" i="46"/>
  <c r="W22"/>
  <c r="AA7"/>
  <c r="AA8"/>
  <c r="H61" i="44"/>
  <c r="R12"/>
  <c r="R22"/>
  <c r="AD22" s="1"/>
  <c r="R31"/>
  <c r="N25" i="46"/>
  <c r="Q25" s="1"/>
  <c r="N27"/>
  <c r="Q27" s="1"/>
  <c r="N31"/>
  <c r="Q31" s="1"/>
  <c r="N37"/>
  <c r="AM97"/>
  <c r="AM85"/>
  <c r="AM78"/>
  <c r="AM74"/>
  <c r="AM69"/>
  <c r="AM63"/>
  <c r="AM43"/>
  <c r="N22" i="44"/>
  <c r="AN89" i="45"/>
  <c r="AE89"/>
  <c r="AE88" s="1"/>
  <c r="BP89"/>
  <c r="BP88" s="1"/>
  <c r="BG89"/>
  <c r="BG88" s="1"/>
  <c r="AX89"/>
  <c r="AX88" s="1"/>
  <c r="J88" i="46"/>
  <c r="M88" s="1"/>
  <c r="AB89" i="45"/>
  <c r="AB88" s="1"/>
  <c r="J61" i="44"/>
  <c r="V61" s="1"/>
  <c r="J12"/>
  <c r="J31"/>
  <c r="AD46" i="46"/>
  <c r="AG46" s="1"/>
  <c r="CB31" i="45"/>
  <c r="CB22" s="1"/>
  <c r="Q63" i="46"/>
  <c r="M70"/>
  <c r="AK85"/>
  <c r="X51" i="44"/>
  <c r="X48"/>
  <c r="AB48"/>
  <c r="AF51"/>
  <c r="AB49"/>
  <c r="X53"/>
  <c r="HV45" i="47"/>
  <c r="AF46" i="44"/>
  <c r="AB52"/>
  <c r="AF49"/>
  <c r="AF53"/>
  <c r="AB47"/>
  <c r="AB51"/>
  <c r="X49"/>
  <c r="AF48"/>
  <c r="AB46"/>
  <c r="AB50"/>
  <c r="X52"/>
  <c r="L34"/>
  <c r="X34" s="1"/>
  <c r="AF64"/>
  <c r="AF37"/>
  <c r="CA31" i="45"/>
  <c r="P89"/>
  <c r="U71" i="46"/>
  <c r="U18"/>
  <c r="U81"/>
  <c r="U79"/>
  <c r="U17"/>
  <c r="U69"/>
  <c r="U44"/>
  <c r="AK14"/>
  <c r="AK12"/>
  <c r="AO14"/>
  <c r="AO10"/>
  <c r="AB64" i="44"/>
  <c r="AB21"/>
  <c r="AB19"/>
  <c r="AB45"/>
  <c r="AF15"/>
  <c r="AB15"/>
  <c r="AB11"/>
  <c r="AB39"/>
  <c r="X54"/>
  <c r="X16"/>
  <c r="X44"/>
  <c r="AK13" i="46"/>
  <c r="AF45" i="44"/>
  <c r="AF39"/>
  <c r="AF44"/>
  <c r="N31"/>
  <c r="J28"/>
  <c r="N12"/>
  <c r="R61"/>
  <c r="AD61" s="1"/>
  <c r="Q61"/>
  <c r="N28"/>
  <c r="R28"/>
  <c r="Y63"/>
  <c r="AB63"/>
  <c r="AK15" i="46"/>
  <c r="AM15"/>
  <c r="AM9"/>
  <c r="AK16"/>
  <c r="AO16"/>
  <c r="AK23"/>
  <c r="AM23"/>
  <c r="AK28"/>
  <c r="AK26"/>
  <c r="AO28"/>
  <c r="AO26"/>
  <c r="AK27"/>
  <c r="AK25"/>
  <c r="AM27"/>
  <c r="AK41"/>
  <c r="AO41"/>
  <c r="AK39"/>
  <c r="AK37"/>
  <c r="AK34"/>
  <c r="AK31"/>
  <c r="AM37"/>
  <c r="AM34"/>
  <c r="AK38"/>
  <c r="AK35"/>
  <c r="AK32"/>
  <c r="AO32"/>
  <c r="AM38"/>
  <c r="AK68"/>
  <c r="AM68"/>
  <c r="AK90"/>
  <c r="AM90"/>
  <c r="AK91"/>
  <c r="AK89"/>
  <c r="AM96"/>
  <c r="AM91"/>
  <c r="AM89"/>
  <c r="AK60"/>
  <c r="AK58"/>
  <c r="AO60"/>
  <c r="AO58"/>
  <c r="AK59"/>
  <c r="AM61"/>
  <c r="AK77"/>
  <c r="AK76"/>
  <c r="AK82"/>
  <c r="AM82"/>
  <c r="AM94"/>
  <c r="AK92"/>
  <c r="AM95"/>
  <c r="AK72"/>
  <c r="AK75"/>
  <c r="AM75"/>
  <c r="AK57"/>
  <c r="AK83"/>
  <c r="AM83"/>
  <c r="AK65"/>
  <c r="AK56"/>
  <c r="AK54"/>
  <c r="AK52"/>
  <c r="AO52"/>
  <c r="AM56"/>
  <c r="AM50"/>
  <c r="AK55"/>
  <c r="AK53"/>
  <c r="AK51"/>
  <c r="AM55"/>
  <c r="AM53"/>
  <c r="AM51"/>
  <c r="AK19"/>
  <c r="AM19"/>
  <c r="AG72"/>
  <c r="AG47"/>
  <c r="Y14"/>
  <c r="Y12"/>
  <c r="Y10"/>
  <c r="AC11"/>
  <c r="Y13"/>
  <c r="V11"/>
  <c r="AC10"/>
  <c r="AC72"/>
  <c r="Q14"/>
  <c r="U14"/>
  <c r="N13"/>
  <c r="Q13" s="1"/>
  <c r="U19"/>
  <c r="U40"/>
  <c r="U42"/>
  <c r="U41"/>
  <c r="M49"/>
  <c r="U49"/>
  <c r="Q50"/>
  <c r="M50"/>
  <c r="U50"/>
  <c r="N49"/>
  <c r="U56"/>
  <c r="U55"/>
  <c r="U61"/>
  <c r="N61"/>
  <c r="M61"/>
  <c r="Q93"/>
  <c r="Q95"/>
  <c r="N94"/>
  <c r="N96"/>
  <c r="M93"/>
  <c r="M94"/>
  <c r="M96"/>
  <c r="M95"/>
  <c r="AC97"/>
  <c r="Y97"/>
  <c r="AG65"/>
  <c r="AG57"/>
  <c r="AG48"/>
  <c r="AC48"/>
  <c r="Y48"/>
  <c r="AC13"/>
  <c r="AC12"/>
  <c r="U13"/>
  <c r="AK64"/>
  <c r="AG93"/>
  <c r="AG94"/>
  <c r="AG97"/>
  <c r="H47" i="76"/>
  <c r="BG68" i="45"/>
  <c r="AI89"/>
  <c r="AR89"/>
  <c r="J46" i="46"/>
  <c r="M46" s="1"/>
  <c r="J62"/>
  <c r="M62" s="1"/>
  <c r="J73"/>
  <c r="M73" s="1"/>
  <c r="J80"/>
  <c r="M80" s="1"/>
  <c r="BY89" i="45"/>
  <c r="BY88" s="1"/>
  <c r="AM80" i="46"/>
  <c r="O7"/>
  <c r="AL62"/>
  <c r="AM93"/>
  <c r="AM62"/>
  <c r="AM22"/>
  <c r="AM88"/>
  <c r="AL22"/>
  <c r="K89" i="45"/>
  <c r="V62" i="46"/>
  <c r="Y62" s="1"/>
  <c r="V67"/>
  <c r="Y67" s="1"/>
  <c r="V73"/>
  <c r="Y73" s="1"/>
  <c r="V80"/>
  <c r="Y80" s="1"/>
  <c r="V88"/>
  <c r="Y88" s="1"/>
  <c r="AD24"/>
  <c r="AG24" s="1"/>
  <c r="AD33"/>
  <c r="AG33" s="1"/>
  <c r="AZ89" i="45"/>
  <c r="N36" i="46"/>
  <c r="N30"/>
  <c r="Q30" s="1"/>
  <c r="M23" i="45"/>
  <c r="DH23" s="1"/>
  <c r="N22" i="46"/>
  <c r="Q22" s="1"/>
  <c r="AE31" i="45"/>
  <c r="AE22" s="1"/>
  <c r="J22" i="46"/>
  <c r="J24"/>
  <c r="M24" s="1"/>
  <c r="J30"/>
  <c r="M30" s="1"/>
  <c r="J33"/>
  <c r="M33" s="1"/>
  <c r="J36"/>
  <c r="M36" s="1"/>
  <c r="AL89" i="45"/>
  <c r="AL88" s="1"/>
  <c r="BM89"/>
  <c r="BM88" s="1"/>
  <c r="Q89"/>
  <c r="BJ89"/>
  <c r="Z22" i="46"/>
  <c r="AC22" s="1"/>
  <c r="Z30"/>
  <c r="AC30" s="1"/>
  <c r="Z36"/>
  <c r="AC36" s="1"/>
  <c r="Z66"/>
  <c r="Z73"/>
  <c r="AC73" s="1"/>
  <c r="Z80"/>
  <c r="AC80" s="1"/>
  <c r="Z88"/>
  <c r="AC88" s="1"/>
  <c r="N8"/>
  <c r="Q8" s="1"/>
  <c r="BX89" i="45"/>
  <c r="BX88" s="1"/>
  <c r="BV89"/>
  <c r="BV88" s="1"/>
  <c r="N66" i="46"/>
  <c r="Q66" s="1"/>
  <c r="AW89" i="45"/>
  <c r="AW88" s="1"/>
  <c r="J89"/>
  <c r="BA89"/>
  <c r="Z89"/>
  <c r="BO31"/>
  <c r="BO22" s="1"/>
  <c r="BF31"/>
  <c r="V22" i="46"/>
  <c r="V24"/>
  <c r="Y24" s="1"/>
  <c r="V30"/>
  <c r="Y30" s="1"/>
  <c r="V33"/>
  <c r="Y33" s="1"/>
  <c r="V36"/>
  <c r="Y36" s="1"/>
  <c r="AE66"/>
  <c r="W66"/>
  <c r="AE29"/>
  <c r="W29"/>
  <c r="J87"/>
  <c r="AC19" i="44" l="1"/>
  <c r="HG62" i="47"/>
  <c r="HP8"/>
  <c r="DK68" i="45"/>
  <c r="AP66" i="46" s="1"/>
  <c r="K88" i="45"/>
  <c r="DF88" s="1"/>
  <c r="DF89"/>
  <c r="DF31"/>
  <c r="AC20" i="44"/>
  <c r="AF56"/>
  <c r="DE89" i="45"/>
  <c r="AH87" i="46" s="1"/>
  <c r="AH86" s="1"/>
  <c r="DH68" i="45"/>
  <c r="AL66" i="46" s="1"/>
  <c r="DK89" i="45"/>
  <c r="AP87" i="46" s="1"/>
  <c r="DH31" i="45"/>
  <c r="AL29" i="46" s="1"/>
  <c r="DE31" i="45"/>
  <c r="AH29" i="46" s="1"/>
  <c r="M8" i="44"/>
  <c r="P8" s="1"/>
  <c r="HP30" i="47"/>
  <c r="HP14"/>
  <c r="I12" i="44" s="1"/>
  <c r="I6" s="1"/>
  <c r="AC26"/>
  <c r="DH89" i="45"/>
  <c r="AL87" i="46" s="1"/>
  <c r="DE68" i="45"/>
  <c r="CA22"/>
  <c r="DK31"/>
  <c r="J88"/>
  <c r="DE88" s="1"/>
  <c r="P88"/>
  <c r="P22"/>
  <c r="P8" s="1"/>
  <c r="J22"/>
  <c r="AN88"/>
  <c r="AZ86"/>
  <c r="HG64" i="47"/>
  <c r="V31" i="44"/>
  <c r="T11"/>
  <c r="AF11" s="1"/>
  <c r="T21"/>
  <c r="AF21" s="1"/>
  <c r="T16"/>
  <c r="AF16" s="1"/>
  <c r="T30"/>
  <c r="AF30" s="1"/>
  <c r="T24"/>
  <c r="AF24" s="1"/>
  <c r="HS44" i="47"/>
  <c r="M42" i="44" s="1"/>
  <c r="T17"/>
  <c r="AF17" s="1"/>
  <c r="HS30" i="47"/>
  <c r="M28" i="44" s="1"/>
  <c r="BS22" i="45"/>
  <c r="BS8" s="1"/>
  <c r="BS86" s="1"/>
  <c r="BS101" s="1"/>
  <c r="AK22"/>
  <c r="AK8" s="1"/>
  <c r="BY22"/>
  <c r="BY8" s="1"/>
  <c r="BY86" s="1"/>
  <c r="BY101" s="1"/>
  <c r="CB8"/>
  <c r="CB86" s="1"/>
  <c r="CB101" s="1"/>
  <c r="AC18" i="44"/>
  <c r="AC13"/>
  <c r="AF22" i="45"/>
  <c r="AF8" s="1"/>
  <c r="AF86" s="1"/>
  <c r="AF101" s="1"/>
  <c r="BL22"/>
  <c r="BL8" s="1"/>
  <c r="BL86" s="1"/>
  <c r="BL101" s="1"/>
  <c r="AO22"/>
  <c r="AO8" s="1"/>
  <c r="AO86" s="1"/>
  <c r="AO101" s="1"/>
  <c r="CA8"/>
  <c r="CA86" s="1"/>
  <c r="CA101" s="1"/>
  <c r="Y22"/>
  <c r="Y8" s="1"/>
  <c r="Y86" s="1"/>
  <c r="Y101" s="1"/>
  <c r="BR22"/>
  <c r="BR8" s="1"/>
  <c r="BR86" s="1"/>
  <c r="AB22"/>
  <c r="AB8" s="1"/>
  <c r="AB86" s="1"/>
  <c r="AB101" s="1"/>
  <c r="N22"/>
  <c r="N8" s="1"/>
  <c r="N86" s="1"/>
  <c r="N101" s="1"/>
  <c r="BJ22"/>
  <c r="BJ8" s="1"/>
  <c r="BJ86" s="1"/>
  <c r="M22"/>
  <c r="M8" s="1"/>
  <c r="M86" s="1"/>
  <c r="BI8"/>
  <c r="BI86" s="1"/>
  <c r="AL8"/>
  <c r="AL86" s="1"/>
  <c r="AL101" s="1"/>
  <c r="AR8"/>
  <c r="AR86" s="1"/>
  <c r="T8"/>
  <c r="T86" s="1"/>
  <c r="T101" s="1"/>
  <c r="K22"/>
  <c r="Z22"/>
  <c r="Z8" s="1"/>
  <c r="Z86" s="1"/>
  <c r="BU22"/>
  <c r="S22"/>
  <c r="S8" s="1"/>
  <c r="S86" s="1"/>
  <c r="S101" s="1"/>
  <c r="BA22"/>
  <c r="BA8" s="1"/>
  <c r="BA86" s="1"/>
  <c r="BP8"/>
  <c r="BP86" s="1"/>
  <c r="BP101" s="1"/>
  <c r="W8"/>
  <c r="W86" s="1"/>
  <c r="W101" s="1"/>
  <c r="BD8"/>
  <c r="BD86" s="1"/>
  <c r="BV8"/>
  <c r="BV86" s="1"/>
  <c r="BV101" s="1"/>
  <c r="AQ8"/>
  <c r="AQ86" s="1"/>
  <c r="AH8"/>
  <c r="AH86" s="1"/>
  <c r="Q22"/>
  <c r="Q8" s="1"/>
  <c r="Q86" s="1"/>
  <c r="BC22"/>
  <c r="BC8" s="1"/>
  <c r="BC86" s="1"/>
  <c r="BC101" s="1"/>
  <c r="BF22"/>
  <c r="BF8" s="1"/>
  <c r="BF86" s="1"/>
  <c r="AN22"/>
  <c r="AN8" s="1"/>
  <c r="BM22"/>
  <c r="BM8" s="1"/>
  <c r="BM86" s="1"/>
  <c r="BM101" s="1"/>
  <c r="AI22"/>
  <c r="AI8" s="1"/>
  <c r="AI86" s="1"/>
  <c r="BG22"/>
  <c r="BG8" s="1"/>
  <c r="BG86" s="1"/>
  <c r="BG101" s="1"/>
  <c r="BX22"/>
  <c r="M88"/>
  <c r="AW86"/>
  <c r="AW101" s="1"/>
  <c r="AX86"/>
  <c r="AX101" s="1"/>
  <c r="AU86"/>
  <c r="AU101" s="1"/>
  <c r="R88" i="46"/>
  <c r="U88" s="1"/>
  <c r="Q73"/>
  <c r="R21"/>
  <c r="N87"/>
  <c r="Q87" s="1"/>
  <c r="Z29"/>
  <c r="AC29" s="1"/>
  <c r="K87"/>
  <c r="N29"/>
  <c r="Q29" s="1"/>
  <c r="U30"/>
  <c r="J29"/>
  <c r="M29" s="1"/>
  <c r="O86"/>
  <c r="M22"/>
  <c r="Y22"/>
  <c r="V66"/>
  <c r="Y66" s="1"/>
  <c r="AK9"/>
  <c r="Q9"/>
  <c r="R29"/>
  <c r="U29" s="1"/>
  <c r="R66"/>
  <c r="U66" s="1"/>
  <c r="R87"/>
  <c r="Z21"/>
  <c r="AC21" s="1"/>
  <c r="K21"/>
  <c r="V8" i="45"/>
  <c r="V86" s="1"/>
  <c r="V101" s="1"/>
  <c r="O21" i="46"/>
  <c r="AE21"/>
  <c r="AQ21"/>
  <c r="DJ67" i="45"/>
  <c r="AN65" i="46" s="1"/>
  <c r="DJ101" i="45"/>
  <c r="AN99" i="46" s="1"/>
  <c r="AN100" s="1"/>
  <c r="DJ90" i="45"/>
  <c r="DJ100"/>
  <c r="AN98" i="46" s="1"/>
  <c r="DJ70" i="45"/>
  <c r="AN68" i="46" s="1"/>
  <c r="DJ74" i="45"/>
  <c r="AN72" i="46" s="1"/>
  <c r="DJ79" i="45"/>
  <c r="AN77" i="46" s="1"/>
  <c r="DJ91" i="45"/>
  <c r="AN89" i="46" s="1"/>
  <c r="DJ97" i="45"/>
  <c r="AN95" i="46" s="1"/>
  <c r="DJ88" i="45"/>
  <c r="AN86" i="46" s="1"/>
  <c r="DJ81" i="45"/>
  <c r="AN79" i="46" s="1"/>
  <c r="DJ68" i="45"/>
  <c r="AN66" i="46" s="1"/>
  <c r="DJ87" i="45"/>
  <c r="AN85" i="46" s="1"/>
  <c r="DJ64" i="45"/>
  <c r="AN62" i="46" s="1"/>
  <c r="DJ98" i="45"/>
  <c r="AN96" i="46" s="1"/>
  <c r="DJ77" i="45"/>
  <c r="AN75" i="46" s="1"/>
  <c r="DJ84" i="45"/>
  <c r="AN82" i="46" s="1"/>
  <c r="DJ86" i="45"/>
  <c r="AN84" i="46" s="1"/>
  <c r="DJ99" i="45"/>
  <c r="AN97" i="46" s="1"/>
  <c r="DJ85" i="45"/>
  <c r="AN83" i="46" s="1"/>
  <c r="DJ69" i="45"/>
  <c r="AN67" i="46" s="1"/>
  <c r="DJ94" i="45"/>
  <c r="AN92" i="46" s="1"/>
  <c r="DJ65" i="45"/>
  <c r="AN63" i="46" s="1"/>
  <c r="DJ71" i="45"/>
  <c r="AN69" i="46" s="1"/>
  <c r="DJ76" i="45"/>
  <c r="AN74" i="46" s="1"/>
  <c r="DJ83" i="45"/>
  <c r="AN81" i="46" s="1"/>
  <c r="DJ92" i="45"/>
  <c r="AN90" i="46" s="1"/>
  <c r="DJ80" i="45"/>
  <c r="AN78" i="46" s="1"/>
  <c r="DJ95" i="45"/>
  <c r="AN93" i="46" s="1"/>
  <c r="DJ72" i="45"/>
  <c r="AN70" i="46" s="1"/>
  <c r="DJ93" i="45"/>
  <c r="AN91" i="46" s="1"/>
  <c r="DJ75" i="45"/>
  <c r="AN73" i="46" s="1"/>
  <c r="DJ78" i="45"/>
  <c r="AN76" i="46" s="1"/>
  <c r="DJ82" i="45"/>
  <c r="AN80" i="46" s="1"/>
  <c r="DJ66" i="45"/>
  <c r="AN64" i="46" s="1"/>
  <c r="DJ102" i="45"/>
  <c r="DJ48"/>
  <c r="DJ73"/>
  <c r="AN71" i="46" s="1"/>
  <c r="DJ96" i="45"/>
  <c r="AN94" i="46" s="1"/>
  <c r="AE8" i="45"/>
  <c r="AE86" s="1"/>
  <c r="AE101" s="1"/>
  <c r="AD21" i="46"/>
  <c r="AG21" s="1"/>
  <c r="R8"/>
  <c r="U8" s="1"/>
  <c r="V21"/>
  <c r="V20"/>
  <c r="J21"/>
  <c r="M21" s="1"/>
  <c r="W21"/>
  <c r="W6"/>
  <c r="BO8" i="45"/>
  <c r="BO86" s="1"/>
  <c r="BO101" s="1"/>
  <c r="Q63" i="44"/>
  <c r="T63" s="1"/>
  <c r="V12"/>
  <c r="HV24" i="47"/>
  <c r="Q22" i="44" s="1"/>
  <c r="HV14" i="47"/>
  <c r="Q43" i="44"/>
  <c r="AD28"/>
  <c r="V28"/>
  <c r="R6"/>
  <c r="R43"/>
  <c r="AD43" s="1"/>
  <c r="J6"/>
  <c r="J43"/>
  <c r="V43" s="1"/>
  <c r="J41"/>
  <c r="H43"/>
  <c r="N43"/>
  <c r="P43" s="1"/>
  <c r="AB43" s="1"/>
  <c r="N41"/>
  <c r="H31"/>
  <c r="H28"/>
  <c r="HP43" i="47"/>
  <c r="I41" i="44" s="1"/>
  <c r="Z28"/>
  <c r="U43"/>
  <c r="U31"/>
  <c r="P7"/>
  <c r="AD31"/>
  <c r="P61"/>
  <c r="AB61" s="1"/>
  <c r="L61"/>
  <c r="X61" s="1"/>
  <c r="S21" i="46"/>
  <c r="M87"/>
  <c r="Y61" i="44"/>
  <c r="L31"/>
  <c r="Z22"/>
  <c r="AA6" i="46"/>
  <c r="AA20"/>
  <c r="AE86"/>
  <c r="AE87"/>
  <c r="V29"/>
  <c r="Y29" s="1"/>
  <c r="Z88" i="45"/>
  <c r="Z33" i="46"/>
  <c r="AC33" s="1"/>
  <c r="J66"/>
  <c r="M66" s="1"/>
  <c r="J67"/>
  <c r="M67" s="1"/>
  <c r="Q36"/>
  <c r="P12" i="44"/>
  <c r="AD12"/>
  <c r="P31"/>
  <c r="AB31" s="1"/>
  <c r="Q37" i="46"/>
  <c r="AC85"/>
  <c r="Q98"/>
  <c r="Q79"/>
  <c r="Q70"/>
  <c r="Q47"/>
  <c r="Q44"/>
  <c r="Q42"/>
  <c r="Q17"/>
  <c r="Q31" i="44"/>
  <c r="AI46" i="46"/>
  <c r="AO39"/>
  <c r="AG22"/>
  <c r="AO43"/>
  <c r="AD29"/>
  <c r="AG29" s="1"/>
  <c r="W86"/>
  <c r="W87"/>
  <c r="AD7"/>
  <c r="AG7" s="1"/>
  <c r="AD8"/>
  <c r="AG8" s="1"/>
  <c r="Z62"/>
  <c r="AC62" s="1"/>
  <c r="Z24"/>
  <c r="AC24" s="1"/>
  <c r="BJ88" i="45"/>
  <c r="Q88"/>
  <c r="Z40" i="46"/>
  <c r="AC40" s="1"/>
  <c r="AR88" i="45"/>
  <c r="AI88"/>
  <c r="P22" i="44"/>
  <c r="BI88" i="45"/>
  <c r="AQ88"/>
  <c r="AH88"/>
  <c r="S86" i="46"/>
  <c r="U86" s="1"/>
  <c r="S87"/>
  <c r="U87" s="1"/>
  <c r="BR88" i="45"/>
  <c r="AO47" i="46"/>
  <c r="AO17"/>
  <c r="Q6" i="44"/>
  <c r="AO9" i="46"/>
  <c r="AO11"/>
  <c r="AO15"/>
  <c r="Z31" i="44"/>
  <c r="Y43"/>
  <c r="T61"/>
  <c r="AF61" s="1"/>
  <c r="AC61"/>
  <c r="F32" i="76"/>
  <c r="AB30" i="44"/>
  <c r="Y30"/>
  <c r="X29"/>
  <c r="U29"/>
  <c r="X63"/>
  <c r="U63"/>
  <c r="AO12" i="46"/>
  <c r="AP22"/>
  <c r="AH22"/>
  <c r="AP21"/>
  <c r="AI21"/>
  <c r="AH21"/>
  <c r="AI22"/>
  <c r="AO22"/>
  <c r="AO23"/>
  <c r="AI24"/>
  <c r="AO25"/>
  <c r="AO27"/>
  <c r="AO24"/>
  <c r="AQ29"/>
  <c r="AQ36"/>
  <c r="AI36"/>
  <c r="AI30"/>
  <c r="AO30"/>
  <c r="AO36"/>
  <c r="AO33"/>
  <c r="AO38"/>
  <c r="AI29"/>
  <c r="AQ33"/>
  <c r="AI33"/>
  <c r="AO37"/>
  <c r="AO35"/>
  <c r="AO31"/>
  <c r="AO34"/>
  <c r="AI88"/>
  <c r="AZ88" i="45"/>
  <c r="AZ101" s="1"/>
  <c r="BA88"/>
  <c r="AQ88" i="46"/>
  <c r="AO59"/>
  <c r="AO61"/>
  <c r="AQ93"/>
  <c r="AI93"/>
  <c r="AO50"/>
  <c r="AO49"/>
  <c r="AI67"/>
  <c r="AQ67"/>
  <c r="AH67"/>
  <c r="AP73"/>
  <c r="AI73"/>
  <c r="AH73"/>
  <c r="AQ73"/>
  <c r="AI40"/>
  <c r="AO40"/>
  <c r="AQ40"/>
  <c r="AO13"/>
  <c r="AI8"/>
  <c r="AO57"/>
  <c r="AI80"/>
  <c r="AH80"/>
  <c r="AQ66"/>
  <c r="AQ80"/>
  <c r="AO51"/>
  <c r="AO53"/>
  <c r="AO55"/>
  <c r="AO54"/>
  <c r="AO56"/>
  <c r="AI50"/>
  <c r="AQ46"/>
  <c r="AO48"/>
  <c r="AI7"/>
  <c r="AO19"/>
  <c r="AD66"/>
  <c r="AD67"/>
  <c r="Y11"/>
  <c r="V7"/>
  <c r="Y7" s="1"/>
  <c r="V8"/>
  <c r="Y8" s="1"/>
  <c r="AC66"/>
  <c r="Z67"/>
  <c r="Z93"/>
  <c r="V93"/>
  <c r="J8"/>
  <c r="Q49"/>
  <c r="Q61"/>
  <c r="Q96"/>
  <c r="Q94"/>
  <c r="Z46"/>
  <c r="V46"/>
  <c r="Z7"/>
  <c r="Z8"/>
  <c r="AP62"/>
  <c r="AI62"/>
  <c r="AQ62"/>
  <c r="AH62"/>
  <c r="AD87"/>
  <c r="Z84"/>
  <c r="AC84" s="1"/>
  <c r="J86"/>
  <c r="M86" s="1"/>
  <c r="DH88" i="45" l="1"/>
  <c r="AL86" i="46" s="1"/>
  <c r="HS42" i="47"/>
  <c r="M40" i="44" s="1"/>
  <c r="HS8" i="47"/>
  <c r="M6" i="44" s="1"/>
  <c r="K8" i="45"/>
  <c r="K86" s="1"/>
  <c r="K101" s="1"/>
  <c r="DF22"/>
  <c r="BD101"/>
  <c r="DF86"/>
  <c r="AI84" i="46" s="1"/>
  <c r="U21"/>
  <c r="AP29"/>
  <c r="AS29" s="1"/>
  <c r="X31" i="44"/>
  <c r="DK22" i="45"/>
  <c r="DK88"/>
  <c r="AP86" i="46" s="1"/>
  <c r="L41" i="44"/>
  <c r="L12"/>
  <c r="X12" s="1"/>
  <c r="P86" i="45"/>
  <c r="DK8"/>
  <c r="BX8"/>
  <c r="BX86" s="1"/>
  <c r="BX101" s="1"/>
  <c r="DH22"/>
  <c r="BF101"/>
  <c r="BA101"/>
  <c r="BR101"/>
  <c r="BJ101"/>
  <c r="Q101"/>
  <c r="Z101"/>
  <c r="AN86"/>
  <c r="DH8"/>
  <c r="BU8"/>
  <c r="BU86" s="1"/>
  <c r="BU101" s="1"/>
  <c r="AH20" i="46"/>
  <c r="AH6" s="1"/>
  <c r="AK86" i="45"/>
  <c r="HP42" i="47"/>
  <c r="I40" i="44" s="1"/>
  <c r="HS43" i="47"/>
  <c r="M41" i="44" s="1"/>
  <c r="P41" s="1"/>
  <c r="AI101" i="45"/>
  <c r="BI101"/>
  <c r="AR101"/>
  <c r="AQ101"/>
  <c r="AC63" i="44"/>
  <c r="AP20" i="46"/>
  <c r="AF63" i="44"/>
  <c r="AH101" i="45"/>
  <c r="AM86" i="46"/>
  <c r="M101" i="45"/>
  <c r="AK7" i="46"/>
  <c r="O20"/>
  <c r="N86"/>
  <c r="Q86" s="1"/>
  <c r="AO95"/>
  <c r="AO82"/>
  <c r="AO68"/>
  <c r="AO62"/>
  <c r="AO79"/>
  <c r="AO63"/>
  <c r="R20"/>
  <c r="AO85"/>
  <c r="AO80"/>
  <c r="AO70"/>
  <c r="AO98"/>
  <c r="AO83"/>
  <c r="AO75"/>
  <c r="AO69"/>
  <c r="AO78"/>
  <c r="AO89"/>
  <c r="AO93"/>
  <c r="AO74"/>
  <c r="AO76"/>
  <c r="AO67"/>
  <c r="B32" i="76"/>
  <c r="AO90" i="46"/>
  <c r="AO77"/>
  <c r="W20"/>
  <c r="Y20" s="1"/>
  <c r="W84"/>
  <c r="AO96"/>
  <c r="DF8" i="45"/>
  <c r="AO91" i="46"/>
  <c r="AO97"/>
  <c r="Y21"/>
  <c r="AL21"/>
  <c r="AL20" s="1"/>
  <c r="AM20"/>
  <c r="AO94"/>
  <c r="AN46"/>
  <c r="DJ8" i="45"/>
  <c r="AN6" i="46" s="1"/>
  <c r="AO65"/>
  <c r="AP76"/>
  <c r="AQ83"/>
  <c r="AQ63"/>
  <c r="AQ45"/>
  <c r="AQ23"/>
  <c r="AP70"/>
  <c r="AQ95"/>
  <c r="AQ72"/>
  <c r="AQ53"/>
  <c r="AQ34"/>
  <c r="AQ11"/>
  <c r="AP78"/>
  <c r="AQ89"/>
  <c r="AQ65"/>
  <c r="AQ48"/>
  <c r="AQ26"/>
  <c r="AP77"/>
  <c r="AQ85"/>
  <c r="AQ64"/>
  <c r="AQ47"/>
  <c r="AQ25"/>
  <c r="R7"/>
  <c r="U7" s="1"/>
  <c r="AP98"/>
  <c r="AP71"/>
  <c r="AP10"/>
  <c r="AQ78"/>
  <c r="AQ58"/>
  <c r="AQ41"/>
  <c r="AQ16"/>
  <c r="AP85"/>
  <c r="AP64"/>
  <c r="AQ90"/>
  <c r="AQ68"/>
  <c r="AQ49"/>
  <c r="AQ27"/>
  <c r="AP9"/>
  <c r="AP74"/>
  <c r="AQ81"/>
  <c r="AQ60"/>
  <c r="AQ43"/>
  <c r="AQ18"/>
  <c r="AP72"/>
  <c r="AQ79"/>
  <c r="AQ59"/>
  <c r="AQ42"/>
  <c r="AQ17"/>
  <c r="AO64"/>
  <c r="AN88"/>
  <c r="DJ89" i="45"/>
  <c r="AN87" i="46" s="1"/>
  <c r="AP65"/>
  <c r="AQ96"/>
  <c r="AQ74"/>
  <c r="AQ54"/>
  <c r="AQ35"/>
  <c r="AQ12"/>
  <c r="AP79"/>
  <c r="AQ82"/>
  <c r="AQ61"/>
  <c r="AQ44"/>
  <c r="AQ19"/>
  <c r="AP69"/>
  <c r="AQ98"/>
  <c r="AQ76"/>
  <c r="AQ56"/>
  <c r="AQ38"/>
  <c r="AQ14"/>
  <c r="AP68"/>
  <c r="AQ97"/>
  <c r="AQ75"/>
  <c r="AQ55"/>
  <c r="AQ37"/>
  <c r="AQ13"/>
  <c r="N21"/>
  <c r="Q21" s="1"/>
  <c r="AM21"/>
  <c r="AO71"/>
  <c r="AO81"/>
  <c r="AO92"/>
  <c r="AO72"/>
  <c r="AP81"/>
  <c r="AQ91"/>
  <c r="AQ69"/>
  <c r="AQ50"/>
  <c r="AQ28"/>
  <c r="AP75"/>
  <c r="AQ77"/>
  <c r="AQ57"/>
  <c r="AQ39"/>
  <c r="AQ15"/>
  <c r="AP63"/>
  <c r="AP45"/>
  <c r="AQ94"/>
  <c r="AQ71"/>
  <c r="AQ52"/>
  <c r="AQ32"/>
  <c r="AQ10"/>
  <c r="AP44"/>
  <c r="AP23"/>
  <c r="AQ92"/>
  <c r="AQ70"/>
  <c r="AQ51"/>
  <c r="AQ31"/>
  <c r="AQ9"/>
  <c r="DL10" i="45"/>
  <c r="AO66" i="46"/>
  <c r="AS66"/>
  <c r="T6" i="44"/>
  <c r="T43"/>
  <c r="AF43" s="1"/>
  <c r="T22"/>
  <c r="AF22" s="1"/>
  <c r="Z43"/>
  <c r="HV43" i="47"/>
  <c r="HV44"/>
  <c r="Q42" i="44" s="1"/>
  <c r="AC42" s="1"/>
  <c r="HV30" i="47"/>
  <c r="Q12" i="44"/>
  <c r="T12" s="1"/>
  <c r="U12"/>
  <c r="N42"/>
  <c r="Z42" s="1"/>
  <c r="AC43"/>
  <c r="L43"/>
  <c r="X43" s="1"/>
  <c r="HV42" i="47"/>
  <c r="R40" i="44"/>
  <c r="N40"/>
  <c r="J40"/>
  <c r="H18" i="76"/>
  <c r="H32"/>
  <c r="U41" i="44"/>
  <c r="Z12"/>
  <c r="Y22"/>
  <c r="F18" i="76"/>
  <c r="AK46" i="46"/>
  <c r="AB22" i="44"/>
  <c r="AE20" i="46"/>
  <c r="V87"/>
  <c r="AS67"/>
  <c r="S20"/>
  <c r="H12" i="44"/>
  <c r="Y12"/>
  <c r="AQ20" i="46"/>
  <c r="J20"/>
  <c r="C32" i="76"/>
  <c r="K20" i="46"/>
  <c r="AD20"/>
  <c r="P28" i="44"/>
  <c r="L22"/>
  <c r="X22" s="1"/>
  <c r="U22"/>
  <c r="T31"/>
  <c r="AF31" s="1"/>
  <c r="AC31"/>
  <c r="G32" i="76"/>
  <c r="Y31" i="44"/>
  <c r="G47" i="76"/>
  <c r="B47"/>
  <c r="AB12" i="44"/>
  <c r="J42"/>
  <c r="L42" s="1"/>
  <c r="R42"/>
  <c r="U42"/>
  <c r="H42"/>
  <c r="H41"/>
  <c r="Z41"/>
  <c r="F47" i="76"/>
  <c r="AO73" i="46"/>
  <c r="L6" i="44"/>
  <c r="N6"/>
  <c r="AS21" i="46"/>
  <c r="AK21"/>
  <c r="AK22"/>
  <c r="AS22"/>
  <c r="AK24"/>
  <c r="AS24"/>
  <c r="AS36"/>
  <c r="AK30"/>
  <c r="AK36"/>
  <c r="AS33"/>
  <c r="AK33"/>
  <c r="AK29"/>
  <c r="AS30"/>
  <c r="AK88"/>
  <c r="AS88"/>
  <c r="C47" i="76"/>
  <c r="AS93" i="46"/>
  <c r="AI86"/>
  <c r="AQ87"/>
  <c r="AI87"/>
  <c r="AM87"/>
  <c r="AK93"/>
  <c r="AK67"/>
  <c r="AK73"/>
  <c r="AS73"/>
  <c r="AK40"/>
  <c r="AI20"/>
  <c r="AK8"/>
  <c r="AH66"/>
  <c r="AI66"/>
  <c r="AK80"/>
  <c r="AS80"/>
  <c r="AK50"/>
  <c r="AG67"/>
  <c r="AG66"/>
  <c r="AC67"/>
  <c r="Y93"/>
  <c r="AC93"/>
  <c r="J7"/>
  <c r="M8"/>
  <c r="N7"/>
  <c r="Q7" s="1"/>
  <c r="J84"/>
  <c r="J6"/>
  <c r="Z86"/>
  <c r="V86"/>
  <c r="Z87"/>
  <c r="AC46"/>
  <c r="Y46"/>
  <c r="AC7"/>
  <c r="AC8"/>
  <c r="AS62"/>
  <c r="AK62"/>
  <c r="AG87"/>
  <c r="AD86"/>
  <c r="G18" i="76"/>
  <c r="O6" i="46"/>
  <c r="Z99"/>
  <c r="AC99" s="1"/>
  <c r="DF101" i="45" l="1"/>
  <c r="DH86"/>
  <c r="AL84" i="46" s="1"/>
  <c r="P101" i="45"/>
  <c r="DK101" s="1"/>
  <c r="DK86"/>
  <c r="AP84" i="46" s="1"/>
  <c r="AN101" i="45"/>
  <c r="DH101" s="1"/>
  <c r="AH84" i="46"/>
  <c r="AS20"/>
  <c r="AK101" i="45"/>
  <c r="HP64" i="47"/>
  <c r="HP62"/>
  <c r="P42" i="44"/>
  <c r="AB42" s="1"/>
  <c r="HS62" i="47"/>
  <c r="AS11" i="46"/>
  <c r="AP46"/>
  <c r="AP7"/>
  <c r="DI8" i="45"/>
  <c r="HV62" i="47"/>
  <c r="AC12" i="44"/>
  <c r="AC6" s="1"/>
  <c r="AC40" s="1"/>
  <c r="AS40" i="46"/>
  <c r="AG20"/>
  <c r="W99"/>
  <c r="AI6"/>
  <c r="Z6"/>
  <c r="AC6" s="1"/>
  <c r="Z20"/>
  <c r="AC20" s="1"/>
  <c r="U20"/>
  <c r="N20"/>
  <c r="Q20" s="1"/>
  <c r="AS19"/>
  <c r="AO21"/>
  <c r="D47" i="76"/>
  <c r="Y87" i="46"/>
  <c r="AS54"/>
  <c r="AS64"/>
  <c r="AS52"/>
  <c r="AS57"/>
  <c r="AS58"/>
  <c r="AS26"/>
  <c r="AS39"/>
  <c r="AS68"/>
  <c r="AS50"/>
  <c r="AS72"/>
  <c r="AS37"/>
  <c r="AS42"/>
  <c r="AS85"/>
  <c r="AS34"/>
  <c r="AS41"/>
  <c r="AS92"/>
  <c r="AS14"/>
  <c r="AS25"/>
  <c r="AS63"/>
  <c r="AS91"/>
  <c r="AS75"/>
  <c r="AS60"/>
  <c r="D32" i="76"/>
  <c r="AS31" i="46"/>
  <c r="AS44"/>
  <c r="AS94"/>
  <c r="AS51"/>
  <c r="AS49"/>
  <c r="AS69"/>
  <c r="AS79"/>
  <c r="AS48"/>
  <c r="AS89"/>
  <c r="AO88"/>
  <c r="AS53"/>
  <c r="AS17"/>
  <c r="AS10"/>
  <c r="AS71"/>
  <c r="AS98"/>
  <c r="AS16"/>
  <c r="AS70"/>
  <c r="AS83"/>
  <c r="AS76"/>
  <c r="AO46"/>
  <c r="AS97"/>
  <c r="AS43"/>
  <c r="AS55"/>
  <c r="AS90"/>
  <c r="AS13"/>
  <c r="AS38"/>
  <c r="AS95"/>
  <c r="DL9" i="45"/>
  <c r="AQ8" i="46"/>
  <c r="AS23"/>
  <c r="AS61"/>
  <c r="AS45"/>
  <c r="AS32"/>
  <c r="AS18"/>
  <c r="AS81"/>
  <c r="AS28"/>
  <c r="AS96"/>
  <c r="AS82"/>
  <c r="AS59"/>
  <c r="AS27"/>
  <c r="AS65"/>
  <c r="AS35"/>
  <c r="AS12"/>
  <c r="AS74"/>
  <c r="AS9"/>
  <c r="AS15"/>
  <c r="AS77"/>
  <c r="AS78"/>
  <c r="AS47"/>
  <c r="AS56"/>
  <c r="V6" i="44"/>
  <c r="X6"/>
  <c r="Q28"/>
  <c r="T28" s="1"/>
  <c r="AC22"/>
  <c r="J60"/>
  <c r="N60"/>
  <c r="Q40"/>
  <c r="T40" s="1"/>
  <c r="H50" i="76"/>
  <c r="N62" i="44"/>
  <c r="AD6"/>
  <c r="J62"/>
  <c r="Y42"/>
  <c r="F50" i="76"/>
  <c r="AF12" i="44"/>
  <c r="L40"/>
  <c r="AE6" i="46"/>
  <c r="S6"/>
  <c r="AB41" i="44"/>
  <c r="P40"/>
  <c r="L28"/>
  <c r="X28" s="1"/>
  <c r="U28"/>
  <c r="Z40"/>
  <c r="AD6" i="46"/>
  <c r="K6"/>
  <c r="M20"/>
  <c r="G50" i="76"/>
  <c r="R60" i="44"/>
  <c r="H6"/>
  <c r="R41"/>
  <c r="AD41" s="1"/>
  <c r="AD42"/>
  <c r="T42"/>
  <c r="AF42" s="1"/>
  <c r="Q41"/>
  <c r="V41"/>
  <c r="V42"/>
  <c r="X42"/>
  <c r="Y41"/>
  <c r="J99" i="46"/>
  <c r="U6" i="44"/>
  <c r="Z6"/>
  <c r="P6"/>
  <c r="AO29" i="46"/>
  <c r="AK86"/>
  <c r="AO86"/>
  <c r="AQ86"/>
  <c r="AK87"/>
  <c r="AS87"/>
  <c r="AO87"/>
  <c r="AK20"/>
  <c r="AK66"/>
  <c r="V6"/>
  <c r="Y6" s="1"/>
  <c r="M7"/>
  <c r="Y86"/>
  <c r="AC87"/>
  <c r="AC86"/>
  <c r="AI99"/>
  <c r="AI100" s="1"/>
  <c r="AG86"/>
  <c r="O84"/>
  <c r="N6"/>
  <c r="Q6" s="1"/>
  <c r="M60" i="44" l="1"/>
  <c r="P60" s="1"/>
  <c r="HS71" i="47"/>
  <c r="AL99" i="46"/>
  <c r="HP71" i="47"/>
  <c r="I60" i="44"/>
  <c r="HV64" i="47"/>
  <c r="Q62" i="44" s="1"/>
  <c r="Q60"/>
  <c r="T60" s="1"/>
  <c r="HS64" i="47"/>
  <c r="AS46" i="46"/>
  <c r="AS8"/>
  <c r="AM84"/>
  <c r="AG6"/>
  <c r="R6"/>
  <c r="U6" s="1"/>
  <c r="M6"/>
  <c r="R84"/>
  <c r="R99"/>
  <c r="DL8" i="45"/>
  <c r="AQ7" i="46"/>
  <c r="B18" i="76"/>
  <c r="B50" s="1"/>
  <c r="X41" i="44"/>
  <c r="V40"/>
  <c r="I62"/>
  <c r="S84" i="46"/>
  <c r="S99"/>
  <c r="AE84"/>
  <c r="AE99"/>
  <c r="K84"/>
  <c r="AQ84"/>
  <c r="Z62" i="44"/>
  <c r="AD40"/>
  <c r="H40"/>
  <c r="AD84" i="46"/>
  <c r="AD99"/>
  <c r="R62" i="44"/>
  <c r="T41"/>
  <c r="AF41" s="1"/>
  <c r="AC41"/>
  <c r="AC60" s="1"/>
  <c r="AC62" s="1"/>
  <c r="AO20" i="46"/>
  <c r="V84"/>
  <c r="Y84" s="1"/>
  <c r="V99"/>
  <c r="Y99" s="1"/>
  <c r="AM6"/>
  <c r="AK84"/>
  <c r="AK6"/>
  <c r="O99"/>
  <c r="M62" i="44" l="1"/>
  <c r="P62" s="1"/>
  <c r="AS86" i="46"/>
  <c r="AP99"/>
  <c r="AP100" s="1"/>
  <c r="U84"/>
  <c r="U99"/>
  <c r="AG84"/>
  <c r="D18" i="76"/>
  <c r="D50" s="1"/>
  <c r="AS7" i="46"/>
  <c r="AQ6"/>
  <c r="AG99"/>
  <c r="AP6"/>
  <c r="Z60" i="44"/>
  <c r="AD62"/>
  <c r="V62"/>
  <c r="V60"/>
  <c r="H62"/>
  <c r="AQ99" i="46"/>
  <c r="AQ100" s="1"/>
  <c r="H60" i="44"/>
  <c r="AD60"/>
  <c r="K99" i="46"/>
  <c r="M84"/>
  <c r="AM99"/>
  <c r="AM100" s="1"/>
  <c r="L62" i="44"/>
  <c r="U62"/>
  <c r="L60"/>
  <c r="N84" i="46"/>
  <c r="Q84" s="1"/>
  <c r="AO84"/>
  <c r="T62" i="44"/>
  <c r="AL100" i="46" l="1"/>
  <c r="AS6"/>
  <c r="M99"/>
  <c r="AS84"/>
  <c r="N99"/>
  <c r="Q99" s="1"/>
  <c r="AO99"/>
  <c r="AO100" s="1"/>
  <c r="AS99" l="1"/>
  <c r="AS100" s="1"/>
  <c r="J8" i="45"/>
  <c r="AO8" i="46"/>
  <c r="C18" i="76"/>
  <c r="C50" s="1"/>
  <c r="AO7" i="46"/>
  <c r="J86" i="45" l="1"/>
  <c r="J101" s="1"/>
  <c r="AL6" i="46"/>
  <c r="AO6" s="1"/>
  <c r="AT22" i="45" l="1"/>
  <c r="DE22" s="1"/>
  <c r="AT8" l="1"/>
  <c r="DE8" s="1"/>
  <c r="AT86" l="1"/>
  <c r="DE86" s="1"/>
  <c r="AT101" l="1"/>
  <c r="DE101" s="1"/>
  <c r="AH99" i="46" s="1"/>
  <c r="AK99" l="1"/>
  <c r="AK100" s="1"/>
  <c r="AH100"/>
</calcChain>
</file>

<file path=xl/sharedStrings.xml><?xml version="1.0" encoding="utf-8"?>
<sst xmlns="http://schemas.openxmlformats.org/spreadsheetml/2006/main" count="2705" uniqueCount="1275">
  <si>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</si>
  <si>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</si>
  <si>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</si>
  <si>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</si>
  <si>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</si>
  <si>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</si>
  <si>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</si>
  <si>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</si>
  <si>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</si>
  <si>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</si>
  <si>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</si>
  <si>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</si>
  <si>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</si>
  <si>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</si>
  <si>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</si>
  <si>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</si>
  <si>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</si>
  <si>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</si>
  <si>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</si>
  <si>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</si>
  <si>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</si>
  <si>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</si>
  <si>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</si>
  <si>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Korábbi évek megszünt adónemei áthuzódó fizetéseiből bef.bev.</t>
  </si>
  <si>
    <t>Egyéb közhatalmi bevételek</t>
  </si>
  <si>
    <t>B36</t>
  </si>
  <si>
    <t>Igazgatási szolgáltatási díj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</si>
  <si>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</si>
  <si>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</si>
  <si>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</si>
  <si>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</si>
  <si>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</si>
  <si>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</si>
  <si>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</si>
  <si>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</si>
  <si>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</si>
  <si>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</si>
  <si>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</si>
  <si>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</si>
  <si>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</si>
  <si>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</si>
  <si>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</si>
  <si>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</si>
  <si>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</si>
  <si>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</si>
  <si>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</si>
  <si>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</si>
  <si>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</si>
  <si>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</si>
  <si>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</si>
  <si>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</si>
  <si>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</si>
  <si>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</si>
  <si>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</si>
  <si>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</si>
  <si>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</si>
  <si>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</si>
  <si>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</si>
  <si>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</si>
  <si>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</si>
  <si>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</si>
  <si>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</si>
  <si>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</si>
  <si>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</si>
  <si>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</si>
  <si>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</si>
  <si>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</si>
  <si>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</si>
  <si>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</si>
  <si>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</si>
  <si>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</si>
  <si>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</si>
  <si>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</si>
  <si>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</si>
  <si>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</si>
  <si>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</si>
  <si>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</si>
  <si>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</si>
  <si>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</si>
  <si>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</si>
  <si>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</si>
  <si>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</si>
  <si>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</si>
  <si>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</si>
  <si>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</si>
  <si>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</si>
  <si>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</si>
  <si>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</si>
  <si>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</si>
  <si>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</si>
  <si>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</si>
  <si>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</si>
  <si>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</si>
  <si>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</si>
  <si>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</si>
  <si>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</si>
  <si>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</si>
  <si>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</si>
  <si>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</si>
  <si>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</si>
  <si>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</si>
  <si>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</si>
  <si>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</si>
  <si>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</si>
  <si>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</si>
  <si>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</si>
  <si>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</si>
  <si>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</si>
  <si>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</si>
  <si>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</si>
  <si>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</si>
  <si>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</si>
  <si>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</si>
  <si>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</si>
  <si>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</si>
  <si>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</si>
  <si>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</si>
  <si>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</si>
  <si>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</si>
  <si>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</si>
  <si>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</si>
  <si>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Betétek megszüntetése</t>
  </si>
  <si>
    <t>B817</t>
  </si>
  <si>
    <t>Bevételek összesen:</t>
  </si>
  <si>
    <t xml:space="preserve">Összes bevétel - összes kiadás = </t>
  </si>
  <si>
    <t>Működési kiadások összesen:</t>
  </si>
  <si>
    <t>K1</t>
  </si>
  <si>
    <t>Munkaadókat terhelő járulékok és szociális hozzájárulási adó</t>
  </si>
  <si>
    <t>K2</t>
  </si>
  <si>
    <t>K3</t>
  </si>
  <si>
    <t>ebből:  kamatkiadások</t>
  </si>
  <si>
    <t>K353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</si>
  <si>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</si>
  <si>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</si>
  <si>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</si>
  <si>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</si>
  <si>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</si>
  <si>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</si>
  <si>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</si>
  <si>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</si>
  <si>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</si>
  <si>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</si>
  <si>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</si>
  <si>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</si>
  <si>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</si>
  <si>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</si>
  <si>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</si>
  <si>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</si>
  <si>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</si>
  <si>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</si>
  <si>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</si>
  <si>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</si>
  <si>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</si>
  <si>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K512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</si>
  <si>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</si>
  <si>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</si>
  <si>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</si>
  <si>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</si>
  <si>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</si>
  <si>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K6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</si>
  <si>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</si>
  <si>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</si>
  <si>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</si>
  <si>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</si>
  <si>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</si>
  <si>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</si>
  <si>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</si>
  <si>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</si>
  <si>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</si>
  <si>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</si>
  <si>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</si>
  <si>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</si>
  <si>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</si>
  <si>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</si>
  <si>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</si>
  <si>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</si>
  <si>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</si>
  <si>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</si>
  <si>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</si>
  <si>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</si>
  <si>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</si>
  <si>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</si>
  <si>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</si>
  <si>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</si>
  <si>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</si>
  <si>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</si>
  <si>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</si>
  <si>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</si>
  <si>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</si>
  <si>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Rövid lejáratú hitelek, kölcsönök törlesztése</t>
  </si>
  <si>
    <t>K9113</t>
  </si>
  <si>
    <t>K912</t>
  </si>
  <si>
    <t>Központi, irányító szervi támogatás folyósítása</t>
  </si>
  <si>
    <t>K915</t>
  </si>
  <si>
    <t>Pénzeszközök betétként elhelyezése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</si>
  <si>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</si>
  <si>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</si>
  <si>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</si>
  <si>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</si>
  <si>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</si>
  <si>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</si>
  <si>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</si>
  <si>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</si>
  <si>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</si>
  <si>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Megnevezés</t>
  </si>
  <si>
    <t>Kamatbevételek</t>
  </si>
  <si>
    <t xml:space="preserve">4. </t>
  </si>
  <si>
    <t>Személyi juttatások</t>
  </si>
  <si>
    <t>Tartalékok</t>
  </si>
  <si>
    <t>Önkormányzat</t>
  </si>
  <si>
    <t>Városgazdálkodás</t>
  </si>
  <si>
    <t>Közvilágítás</t>
  </si>
  <si>
    <t>Önkormányzatok elszámolásai</t>
  </si>
  <si>
    <t>Önkormányzati jogalkotás</t>
  </si>
  <si>
    <t>Összesen</t>
  </si>
  <si>
    <t>Környezetvédelmi bírság</t>
  </si>
  <si>
    <t>Szociális étkeztetés</t>
  </si>
  <si>
    <t>Ellátottak pénzbeli juttatásai</t>
  </si>
  <si>
    <t>Közhatalmi bevételek</t>
  </si>
  <si>
    <t>Működési célú átvett pénzeszközök</t>
  </si>
  <si>
    <t>Felújítások</t>
  </si>
  <si>
    <t>Beruházások</t>
  </si>
  <si>
    <t>Dologi kiadások</t>
  </si>
  <si>
    <t>Önkormányzati szakfeladatok összesen</t>
  </si>
  <si>
    <t>Önkormányzat szakfeladatok összesen</t>
  </si>
  <si>
    <t>Köztemető fenntartás</t>
  </si>
  <si>
    <t>Harkányi Közös Önkormányzati Hivatal</t>
  </si>
  <si>
    <t>072112</t>
  </si>
  <si>
    <t>052020</t>
  </si>
  <si>
    <t>051030</t>
  </si>
  <si>
    <t>045160</t>
  </si>
  <si>
    <t>013350</t>
  </si>
  <si>
    <t>011130</t>
  </si>
  <si>
    <t>066020</t>
  </si>
  <si>
    <t>018010</t>
  </si>
  <si>
    <t>107051</t>
  </si>
  <si>
    <t>066010</t>
  </si>
  <si>
    <t>064010</t>
  </si>
  <si>
    <t>018030</t>
  </si>
  <si>
    <t>013320</t>
  </si>
  <si>
    <t>Talajterhelési díj</t>
  </si>
  <si>
    <t>Módosított előirányzat</t>
  </si>
  <si>
    <t>Harkányi Kulturális és Sportközpont</t>
  </si>
  <si>
    <t>Címszám</t>
  </si>
  <si>
    <t>Alcímszám</t>
  </si>
  <si>
    <t>Jogcímcsoportszám</t>
  </si>
  <si>
    <t>Jogcímszám</t>
  </si>
  <si>
    <t>Előirányzat megnevezése</t>
  </si>
  <si>
    <t>Rovat-
szám</t>
  </si>
  <si>
    <t>Kötelező feladatok</t>
  </si>
  <si>
    <t>Önként vállalt feladatok</t>
  </si>
  <si>
    <t>Államigazgatási feladatok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</si>
  <si>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</si>
  <si>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</si>
  <si>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</si>
  <si>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</si>
  <si>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</si>
  <si>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</si>
  <si>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</si>
  <si>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</si>
  <si>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</si>
  <si>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</si>
  <si>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</si>
  <si>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</si>
  <si>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</si>
  <si>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</si>
  <si>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</si>
  <si>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</si>
  <si>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</si>
  <si>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</si>
  <si>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</si>
  <si>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</si>
  <si>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</si>
  <si>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</si>
  <si>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</si>
  <si>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</si>
  <si>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</si>
  <si>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</si>
  <si>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</si>
  <si>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B3</t>
  </si>
  <si>
    <t>Jövedelemadók</t>
  </si>
  <si>
    <t>B31</t>
  </si>
  <si>
    <t>Bevételi főtábla                                                                                                   Előirányzat megnevezése</t>
  </si>
  <si>
    <t xml:space="preserve">                                                                              Előirányzat megnevezése</t>
  </si>
  <si>
    <t>B814</t>
  </si>
  <si>
    <t>Államháztartáson belüli megelőlegezések</t>
  </si>
  <si>
    <t>államháztatáson belüli megelőlegezések</t>
  </si>
  <si>
    <t>Összesen:</t>
  </si>
  <si>
    <t>eredeti előirányzat</t>
  </si>
  <si>
    <t>módosított előirányzat</t>
  </si>
  <si>
    <t>tény</t>
  </si>
  <si>
    <t>Bevételek</t>
  </si>
  <si>
    <t>Kiadások</t>
  </si>
  <si>
    <t>Intézményi működési kiadások</t>
  </si>
  <si>
    <t>Működési célú támogatásértékű bevétel</t>
  </si>
  <si>
    <t>Működési célú pénzeszközátadások Áht-n kívülre</t>
  </si>
  <si>
    <t>Társadalom és szociálpol. jutt., ellátottak pénzb. jutt.</t>
  </si>
  <si>
    <t>Önkormányzat működési költségvetési támogatása</t>
  </si>
  <si>
    <t>Működési célú tartalék</t>
  </si>
  <si>
    <t>Működési célú támogatási kölcsön nyújtása</t>
  </si>
  <si>
    <t>Előző évi költségvetési kiegészítések, visszat.</t>
  </si>
  <si>
    <t>Működési célú támogatási kölcsön törlesztése</t>
  </si>
  <si>
    <t>ÖSSZES BEVÉTEL</t>
  </si>
  <si>
    <t>ÖSSZES KIADÁS</t>
  </si>
  <si>
    <t>Felújítási kiadások</t>
  </si>
  <si>
    <t>Felhalmozási célú támogatásértékű  bevételek</t>
  </si>
  <si>
    <t>Beruházási kiadások</t>
  </si>
  <si>
    <t>Felhalmozási célú pénzeszközátvétel</t>
  </si>
  <si>
    <t>Befektetési célú részesedések vásárlása</t>
  </si>
  <si>
    <t>Önkormányzat felhalmozási költségvetési támogatása</t>
  </si>
  <si>
    <t>Felhalmozási célú kamatkiadások</t>
  </si>
  <si>
    <t>Felhalmozási célú támogatási kölcsönök visszat.</t>
  </si>
  <si>
    <t>Felhalmozási célú támogatásértékű  kiadások</t>
  </si>
  <si>
    <t>Felhalmozási célú pénzeszközátadás Áht-n kívülre</t>
  </si>
  <si>
    <t>Felhalmozási célú támogatási kölcsön nyújtása</t>
  </si>
  <si>
    <t>Felhalmozási célú tartalék</t>
  </si>
  <si>
    <t>Hitelfelvétel Áht-n kívülről</t>
  </si>
  <si>
    <t>Hitel, kölcsön törlesztés államháztartáson kívülre</t>
  </si>
  <si>
    <t>Befektetési célú belföldi értékpapírok kibocs.</t>
  </si>
  <si>
    <t>Befektetési célú belföldi értékpapírok beváltása</t>
  </si>
  <si>
    <t>Előző évi működési pénzmaradvány átvétele</t>
  </si>
  <si>
    <t>Írányítószervi támogatás folyósítása</t>
  </si>
  <si>
    <t>Előző évi felhalmozási pénzmaradvány átvétele</t>
  </si>
  <si>
    <t>Előző évi felhalmozási pénzmaradvány igbev.</t>
  </si>
  <si>
    <t>Betétek megszűntetése</t>
  </si>
  <si>
    <t>Központi, írányítószervi támogatás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</si>
  <si>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</si>
  <si>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</si>
  <si>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</si>
  <si>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</si>
  <si>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</si>
  <si>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</si>
  <si>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</si>
  <si>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</si>
  <si>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</si>
  <si>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</si>
  <si>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</si>
  <si>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</si>
  <si>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</si>
  <si>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</si>
  <si>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</si>
  <si>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09</t>
  </si>
  <si>
    <t>10</t>
  </si>
  <si>
    <t>11</t>
  </si>
  <si>
    <t>13</t>
  </si>
  <si>
    <t>15</t>
  </si>
  <si>
    <t>C)        Összes maradvány (=A+B)</t>
  </si>
  <si>
    <t>17</t>
  </si>
  <si>
    <t>E)        Alaptevékenység szabad maradványa (=A-D)</t>
  </si>
  <si>
    <t>Előző időszak</t>
  </si>
  <si>
    <t>Tárgyi időszak</t>
  </si>
  <si>
    <t>ESZKÖZÖK</t>
  </si>
  <si>
    <t>21</t>
  </si>
  <si>
    <t>28</t>
  </si>
  <si>
    <t>57</t>
  </si>
  <si>
    <t>71</t>
  </si>
  <si>
    <t>FORRÁSOK</t>
  </si>
  <si>
    <t>I. Nemzeti vagyon induláskori értéke</t>
  </si>
  <si>
    <t>II. Nemzeti vagyon változásai</t>
  </si>
  <si>
    <t>VI. Mérleg szerinti eredmény</t>
  </si>
  <si>
    <t>I. Költségvetési évben esedékes kötelezettségek</t>
  </si>
  <si>
    <t>III. Kötelezettség jellegű sajátos elszámolások</t>
  </si>
  <si>
    <t>Támogatás célja</t>
  </si>
  <si>
    <t>sorszám</t>
  </si>
  <si>
    <t>Bevételi jogcím</t>
  </si>
  <si>
    <t>Kedvezmény nélkül
elérhető bevétel</t>
  </si>
  <si>
    <t>Kedvezmények
összege</t>
  </si>
  <si>
    <t>1.</t>
  </si>
  <si>
    <t>Ellátottak térítési díjának csökkentése, elengedése</t>
  </si>
  <si>
    <t>2.</t>
  </si>
  <si>
    <t>Ellátottak kártérítésének csökkentése, elengedése</t>
  </si>
  <si>
    <t>3.</t>
  </si>
  <si>
    <t>Lakosság részére lakásépítéshez, lakásvásárláshoz nyújtott kölcsön elengedése</t>
  </si>
  <si>
    <t>4.</t>
  </si>
  <si>
    <t>Lakosság részére lakásfelújításhoz nyújtott kölcsön elengedése</t>
  </si>
  <si>
    <t>5.</t>
  </si>
  <si>
    <t>6.</t>
  </si>
  <si>
    <t>Telekadóból biztosított kedvezmény, mentesség</t>
  </si>
  <si>
    <t>7.</t>
  </si>
  <si>
    <t>8.</t>
  </si>
  <si>
    <t>Iparűzésiadóból biztosított kedvezmény, mentesség</t>
  </si>
  <si>
    <t>9.</t>
  </si>
  <si>
    <t>10.</t>
  </si>
  <si>
    <t>11.</t>
  </si>
  <si>
    <t>12.</t>
  </si>
  <si>
    <t>13.</t>
  </si>
  <si>
    <t>Helyiségek hasznosítása utáni kedvezmény, mentesség</t>
  </si>
  <si>
    <t>14.</t>
  </si>
  <si>
    <t>Eszközök hasznosítása utáni kedvezmény, mentesség</t>
  </si>
  <si>
    <t>15.</t>
  </si>
  <si>
    <t>Egyéb kedvezmény</t>
  </si>
  <si>
    <t>16.</t>
  </si>
  <si>
    <t>Egyéb kölcsön elengedése</t>
  </si>
  <si>
    <t>Pótlékból biztosított kedvezmény, mentesség</t>
  </si>
  <si>
    <t>Mulasztási bírságból biztosított kedvezmény, mentesség</t>
  </si>
  <si>
    <t>Talajterhelési díjból biztosított kedvezmény, mentesség</t>
  </si>
  <si>
    <t>Kommunális adóból biztosított kedvezmény, mentesség</t>
  </si>
  <si>
    <t xml:space="preserve"> </t>
  </si>
  <si>
    <t>ÁHT-n belüli megelőlegezés visszafizetése</t>
  </si>
  <si>
    <t>Zöldterület kezelés</t>
  </si>
  <si>
    <t>Államháztartáson belüli megelőlegezések visszafizetése</t>
  </si>
  <si>
    <t xml:space="preserve">Építményadóból biztosított kedvezmény, mentesség * </t>
  </si>
  <si>
    <t>Egyéb működési célú támogatások bevételei Áht-n belülről</t>
  </si>
  <si>
    <t>Mindösszesen:</t>
  </si>
  <si>
    <t>Támogatási célú finanszírozási műveletek</t>
  </si>
  <si>
    <t>Önkormányzatok és önkormányzati hivatalok jogalkozó és általános igazgatási tevékenysége</t>
  </si>
  <si>
    <t>Az önkormányzati vagyonnal való gazdálkodással kapcsolatos feladatok</t>
  </si>
  <si>
    <t>Önkormányzatok funkcióra nem sorolható bevételei áhn kívülről</t>
  </si>
  <si>
    <t>B74</t>
  </si>
  <si>
    <t>Adópótlék</t>
  </si>
  <si>
    <t>K89</t>
  </si>
  <si>
    <t>Az önkormányzati vagyonnal való gazdálkodássla kapcsolatos feladatok</t>
  </si>
  <si>
    <t>082044</t>
  </si>
  <si>
    <t>Könyvtári szolgáltatások</t>
  </si>
  <si>
    <t>Háziorvosi ügyeleti ellátás</t>
  </si>
  <si>
    <t>Önkormányzatok elszámolásai a központi költségvetéssel</t>
  </si>
  <si>
    <t>K914</t>
  </si>
  <si>
    <t>041233</t>
  </si>
  <si>
    <t>041237</t>
  </si>
  <si>
    <t xml:space="preserve"> Közfoglalkoztatási mintaprogram</t>
  </si>
  <si>
    <t>082092</t>
  </si>
  <si>
    <t>Költségvetési mérleg közgazdasági tagolásban</t>
  </si>
  <si>
    <t>#</t>
  </si>
  <si>
    <t>Módosítások (+/-)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</si>
  <si>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</si>
  <si>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</si>
  <si>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</si>
  <si>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</si>
  <si>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</si>
  <si>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</si>
  <si>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</si>
  <si>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</si>
  <si>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</si>
  <si>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</si>
  <si>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</si>
  <si>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</si>
  <si>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</si>
  <si>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</si>
  <si>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</si>
  <si>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</si>
  <si>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C) PÉNZESZKÖZÖK (=C/I+…+C/IV)</t>
  </si>
  <si>
    <t>62</t>
  </si>
  <si>
    <t>D/I/3 Költségvetési évben esedékes követelések közhatalmi bevételre (=D/I/3a+…+D/I/3f)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</si>
  <si>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</si>
  <si>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</si>
  <si>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</si>
  <si>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</si>
  <si>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</si>
  <si>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</si>
  <si>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</si>
  <si>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</si>
  <si>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</si>
  <si>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</si>
  <si>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</si>
  <si>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79</t>
  </si>
  <si>
    <t>D/I/5 Költségvetési évben esedékes követelések felhalmozási bevételre (=D/I/5a+…+D/I/5e)</t>
  </si>
  <si>
    <t>82</t>
  </si>
  <si>
    <t>D/I/5c - ebből: költségvetési évben esedékes követelések egyéb tárgyi eszközök értékesítésére</t>
  </si>
  <si>
    <t>101</t>
  </si>
  <si>
    <t>D/I Költségvetési évben esedékes követelések (=D/I/1+…+D/I/8)</t>
  </si>
  <si>
    <t>D/III/1f - ebből: túlfizetések, téves és visszajáró kifizetések</t>
  </si>
  <si>
    <t>158</t>
  </si>
  <si>
    <t>D) KÖVETELÉSEK  (=D/I+D/II+D/III)</t>
  </si>
  <si>
    <t>159</t>
  </si>
  <si>
    <t>ESZKÖZÖK ÖSSZESEN (=A+B+C+D+E+F)</t>
  </si>
  <si>
    <t>G/I  Nemzeti vagyon induláskori értéke</t>
  </si>
  <si>
    <t>170</t>
  </si>
  <si>
    <t>G/IV Felhalmozott eredmény</t>
  </si>
  <si>
    <t>G/VI Mérleg szerinti eredmény</t>
  </si>
  <si>
    <t>176</t>
  </si>
  <si>
    <t>H/I/3 Költségvetési évben esedékes kötelezettségek dologi kiadásokra</t>
  </si>
  <si>
    <t>177</t>
  </si>
  <si>
    <t>H/I/5 Költségvetési évben esedékes kötelezettségek egyéb működési célú kiadásokra (&gt;=H/I/5a+H/I/5b)</t>
  </si>
  <si>
    <t>H/I Költségvetési évben esedékes kötelezettségek (=H/I/1+…+H/I/9)</t>
  </si>
  <si>
    <t>H/II Költségvetési évet követően esedékes kötelezettségek (=H/II/1+…+H/II/9)</t>
  </si>
  <si>
    <t>236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</si>
  <si>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</si>
  <si>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</si>
  <si>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</si>
  <si>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</si>
  <si>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Összeg</t>
  </si>
  <si>
    <t>I.</t>
  </si>
  <si>
    <t>MŰKÖDÉSI BEVÉTELEK ÉS KIADÁSOK</t>
  </si>
  <si>
    <t xml:space="preserve">1. </t>
  </si>
  <si>
    <t xml:space="preserve">2. </t>
  </si>
  <si>
    <t xml:space="preserve">3. </t>
  </si>
  <si>
    <t>Egyéb működési célú támogatások  bevételei ÁHT-n belülről</t>
  </si>
  <si>
    <t xml:space="preserve">Működési célú átvett pénteszköz </t>
  </si>
  <si>
    <t>Működési célú visszatérítendő támogatások</t>
  </si>
  <si>
    <t xml:space="preserve">Elvonások és befizetések bevételei </t>
  </si>
  <si>
    <t>Működési bevételek összesen (1.+..+7.)</t>
  </si>
  <si>
    <t>Munkaadókat terhelő járulékok és szoc hozzájárulási adó</t>
  </si>
  <si>
    <t xml:space="preserve">Dologi kiadások </t>
  </si>
  <si>
    <t>Ellátottak pénzbeli juttatása</t>
  </si>
  <si>
    <t>17.</t>
  </si>
  <si>
    <t>II.</t>
  </si>
  <si>
    <t>FELHALMOZÁSI BEVÉTELEK ÉS KIADÁSOK</t>
  </si>
  <si>
    <t>18.</t>
  </si>
  <si>
    <t xml:space="preserve">Felhalmozási bevételek </t>
  </si>
  <si>
    <t>19.</t>
  </si>
  <si>
    <t xml:space="preserve"> -ebből ingatlanok értékesítése</t>
  </si>
  <si>
    <t>20.</t>
  </si>
  <si>
    <t xml:space="preserve"> -ebből egyéb tárgyi eszköz értékesítése</t>
  </si>
  <si>
    <t>21.</t>
  </si>
  <si>
    <t xml:space="preserve"> -ebből részesedések értékesítése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</si>
  <si>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</si>
  <si>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</si>
  <si>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</si>
  <si>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</si>
  <si>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</si>
  <si>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</si>
  <si>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</si>
  <si>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</si>
  <si>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</si>
  <si>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</si>
  <si>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</si>
  <si>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III.</t>
  </si>
  <si>
    <t>FINANSZÍROZÁSI BEVÉTELEK ÉS KIADÁSOK</t>
  </si>
  <si>
    <t>35.</t>
  </si>
  <si>
    <t>Hitel, kölcsönfelvétel államháztartáson kívülről</t>
  </si>
  <si>
    <t>36.</t>
  </si>
  <si>
    <t>Belföldi értékpapír bevételek</t>
  </si>
  <si>
    <t>37.</t>
  </si>
  <si>
    <t>Maradvány igénybe vételele</t>
  </si>
  <si>
    <t>38.</t>
  </si>
  <si>
    <t>39.</t>
  </si>
  <si>
    <t>40.</t>
  </si>
  <si>
    <t>Hitel, kölcsöntörlesztés államháztartáson kívülre</t>
  </si>
  <si>
    <t>41.</t>
  </si>
  <si>
    <t>Belföldi értékpapír kiadásai</t>
  </si>
  <si>
    <t>42.</t>
  </si>
  <si>
    <t>43.</t>
  </si>
  <si>
    <t>44.</t>
  </si>
  <si>
    <t>45.</t>
  </si>
  <si>
    <t>Címrend</t>
  </si>
  <si>
    <t>Nettó</t>
  </si>
  <si>
    <t>ÁFA</t>
  </si>
  <si>
    <t>Bruttó</t>
  </si>
  <si>
    <t xml:space="preserve">1.0. </t>
  </si>
  <si>
    <t>2.01</t>
  </si>
  <si>
    <t>2.02</t>
  </si>
  <si>
    <t>2.03</t>
  </si>
  <si>
    <t>2.04</t>
  </si>
  <si>
    <t>Harkányi Önkormányzat</t>
  </si>
  <si>
    <t>háziorvosi ügyelet feladatellátás</t>
  </si>
  <si>
    <t>feladatellátás</t>
  </si>
  <si>
    <t>Villányi Mikrotérségi Szociális és Gyermekjóléti Társulás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</si>
  <si>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</si>
  <si>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</si>
  <si>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</si>
  <si>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</si>
  <si>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</si>
  <si>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</si>
  <si>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</si>
  <si>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</si>
  <si>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</si>
  <si>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</si>
  <si>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</si>
  <si>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</si>
  <si>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Működési  bevételek</t>
  </si>
  <si>
    <t>Önkormányzatok működési támogatása</t>
  </si>
  <si>
    <t>Egyéb működési célú támogatás ÁHT-n belülről</t>
  </si>
  <si>
    <t>Támogatási kölcsönök visszatérülése</t>
  </si>
  <si>
    <t xml:space="preserve">Működési bevételek </t>
  </si>
  <si>
    <t xml:space="preserve">Felhalmozási bevételek    </t>
  </si>
  <si>
    <t>Felhalmozási célú kölcsönök visszatér. ÁHT-n kívülről</t>
  </si>
  <si>
    <t xml:space="preserve">Egyéb felhalmozási célú átvett pénzeszköz </t>
  </si>
  <si>
    <t>Hitelek, kölcsönök bevételei</t>
  </si>
  <si>
    <t>Maradvány igénybe vétele</t>
  </si>
  <si>
    <t xml:space="preserve">Összes bevétel </t>
  </si>
  <si>
    <t>Egyéb működési célú tám. ÁHT-n belülre</t>
  </si>
  <si>
    <t>Egyéb működési célú támogatás Áht-n kívülre</t>
  </si>
  <si>
    <t>Céltartalék</t>
  </si>
  <si>
    <t xml:space="preserve">Működési kiadások </t>
  </si>
  <si>
    <t>Egyéb felhalmozási célú tám.ÁHT-n belülre</t>
  </si>
  <si>
    <t>28.</t>
  </si>
  <si>
    <t>Egyéb felhalmozási célú tám.ÁHT-n kívülre</t>
  </si>
  <si>
    <t xml:space="preserve">Felhalmozási kiadások összesen </t>
  </si>
  <si>
    <t>Államháztartáson belüli megelőlegezés visszafiz.</t>
  </si>
  <si>
    <t xml:space="preserve">Összes kiadás </t>
  </si>
  <si>
    <t>Változás %-ban</t>
  </si>
  <si>
    <t>5-3</t>
  </si>
  <si>
    <t>5/3</t>
  </si>
  <si>
    <t>Gépjárműadóból, egyéb helyi adóból biztosított kedvezmény, mentesség*</t>
  </si>
  <si>
    <t>* Gépjárműadónál az elengedett összeg 40%-át tartalmazza a melléklet</t>
  </si>
  <si>
    <t>Drávaszerdahely Községi Önkormányzat</t>
  </si>
  <si>
    <t>2016. évi módosított  előirányzat</t>
  </si>
  <si>
    <t>2016. évi eredeti előirányzat</t>
  </si>
  <si>
    <t>2016. évi tény</t>
  </si>
  <si>
    <t>2016.évi eredeti előirányzat</t>
  </si>
  <si>
    <t>2016.évi tény</t>
  </si>
  <si>
    <t>E/I/4 Más előzetesen felszámított nem levonható általános forgalmi adó</t>
  </si>
  <si>
    <t>E/I Előzetesen felszámított általános forgalmi adó elszámolása (=E/I/1+…+E/I/4)</t>
  </si>
  <si>
    <t>E/III/1 December havi illetmények, munkabérek elszámolása</t>
  </si>
  <si>
    <t>E/III Egyéb sajátos eszközoldali elszámolások (=E/III/1+E/III/2)</t>
  </si>
  <si>
    <t>H/III/1 Kapott előlegek</t>
  </si>
  <si>
    <t>J/1 Eredményszemléletű bevételek passzív időbeli elhatárolása</t>
  </si>
  <si>
    <t>20 Egyéb kapott (járó) kamatok és kamatjellegű eredményszemléletű bevételek</t>
  </si>
  <si>
    <t>Szennyvíz gyűjtése, tisztítása, elhelyezése</t>
  </si>
  <si>
    <t>104037</t>
  </si>
  <si>
    <t>Intézményen kívüli gyermekétkeztetés</t>
  </si>
  <si>
    <t>Egyéb szociális pénzbeli és természetbeni ellátások, támogatások</t>
  </si>
  <si>
    <t>eredeti előírányzat</t>
  </si>
  <si>
    <t>módosított előírányzat</t>
  </si>
  <si>
    <t>Könyvtári szolgáltatás</t>
  </si>
  <si>
    <t>B411</t>
  </si>
  <si>
    <t>900060</t>
  </si>
  <si>
    <t>Forgatási és befektetési célú finanszírozási műveletek</t>
  </si>
  <si>
    <t>Város-, közsséggazdálkodási egyéb szolgáltatások</t>
  </si>
  <si>
    <t>Egyéb műk. célú támogatások  áht-n belülre</t>
  </si>
  <si>
    <t>Egyéb működési célú támog. áht-n kívülre</t>
  </si>
  <si>
    <t>Működési célú visszatérítendő támogatások törlesztése Áht-n belülre</t>
  </si>
  <si>
    <t>Működési célú visszatérítendő támogatások nyújtása Áht-n belülre</t>
  </si>
  <si>
    <t>Működési kiadások összesen (9.+..+18.)</t>
  </si>
  <si>
    <t>Egyéb felhalmozási célú támogatás bevételei ÁHT-n belülről</t>
  </si>
  <si>
    <t>Egyéb felhalmozási célú átvett pénzeszköz</t>
  </si>
  <si>
    <t>Felhalmozási célú visszatértendő kölcsönök ÁHT-n kivűlről</t>
  </si>
  <si>
    <t>Felhalmozási bevételek összesen (20.+..+ 26.)</t>
  </si>
  <si>
    <t>Pénzügyi befektetés</t>
  </si>
  <si>
    <t>Felhalmozási célú visszatértendő kölcsönök ÁHT-n kívülre</t>
  </si>
  <si>
    <r>
      <t>Felhalmozási kiadások összesen (28.</t>
    </r>
    <r>
      <rPr>
        <b/>
        <i/>
        <sz val="12"/>
        <rFont val="Cambria"/>
        <family val="1"/>
        <charset val="238"/>
      </rPr>
      <t>+ ..</t>
    </r>
    <r>
      <rPr>
        <b/>
        <sz val="12"/>
        <rFont val="Cambria"/>
        <family val="1"/>
        <charset val="238"/>
      </rPr>
      <t>+32.)</t>
    </r>
  </si>
  <si>
    <t>34.</t>
  </si>
  <si>
    <t>Költségvetési bevételek ( 8.+27.)</t>
  </si>
  <si>
    <t>Költségvetési kiadások ( 19.+33.)</t>
  </si>
  <si>
    <t>Államháztart. belüli megelőlegezések</t>
  </si>
  <si>
    <t>Finanszírozási bevételek összesen(36+..+38.)</t>
  </si>
  <si>
    <t>Államháztart. belüli megelőleg. visszatér.</t>
  </si>
  <si>
    <t>Finanszírozási kiadások összesen ( 40.+..+42. )</t>
  </si>
  <si>
    <t>BEVÉTELEK ÖSSZESEN ( 34.+39. )</t>
  </si>
  <si>
    <t>KIADÁSOK ÖSSZESEN ( 35.+43. )</t>
  </si>
  <si>
    <t>Működési célú átvett pénzeszköz</t>
  </si>
  <si>
    <t>Működési célú pénzeszközátadások Áht-n belülre</t>
  </si>
  <si>
    <t>143</t>
  </si>
  <si>
    <t>D/III/1 Adott előlegek (=D/III/1a+…+D/III/1f)</t>
  </si>
  <si>
    <t>148</t>
  </si>
  <si>
    <t>D/III/1e - ebből: foglalkoztatottaknak adott előlegek</t>
  </si>
  <si>
    <t>149</t>
  </si>
  <si>
    <t>D/III Követelés jellegű sajátos elszámolások (=D/III/1+…+D/III/9)</t>
  </si>
  <si>
    <t>161</t>
  </si>
  <si>
    <t>E/I/2 Más előzetesen felszámított levonható általános forgalmi adó</t>
  </si>
  <si>
    <t>163</t>
  </si>
  <si>
    <t>164</t>
  </si>
  <si>
    <t>168</t>
  </si>
  <si>
    <t>171</t>
  </si>
  <si>
    <t>E) EGYÉB SAJÁTOS ELSZÁMOLÁSOK (=E/I+E/II+E/III)</t>
  </si>
  <si>
    <t>182</t>
  </si>
  <si>
    <t>183</t>
  </si>
  <si>
    <t>186</t>
  </si>
  <si>
    <t>G/ SAJÁT TŐKE  (= G/I+…+G/VI)</t>
  </si>
  <si>
    <t>191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</si>
  <si>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</si>
  <si>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</si>
  <si>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H/III/3 Más szervezetet megillető bevételek elszámolása</t>
  </si>
  <si>
    <t>247</t>
  </si>
  <si>
    <t>H/III Kötelezettség jellegű sajátos elszámolások (=H/III/1+…+H/III/10)</t>
  </si>
  <si>
    <t>250</t>
  </si>
  <si>
    <t>Mérleg</t>
  </si>
  <si>
    <t>-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</si>
  <si>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</si>
  <si>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</si>
  <si>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</si>
  <si>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</si>
  <si>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</si>
  <si>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</si>
  <si>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</si>
  <si>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</si>
  <si>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</si>
  <si>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</si>
  <si>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10 Anyagköltség</t>
  </si>
  <si>
    <t>14</t>
  </si>
  <si>
    <t>11 Igénybe vett szolgáltatások értéke</t>
  </si>
  <si>
    <t>16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</si>
  <si>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</si>
  <si>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</si>
  <si>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</si>
  <si>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</si>
  <si>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</si>
  <si>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</si>
  <si>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</si>
  <si>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</si>
  <si>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</si>
  <si>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</si>
  <si>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</si>
  <si>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</si>
  <si>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</si>
  <si>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</si>
  <si>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29</t>
  </si>
  <si>
    <t>32</t>
  </si>
  <si>
    <t>VIII Pénzügyi műveletek eredményszemléletű bevételei (=17+18+19+20+21)</t>
  </si>
  <si>
    <t>33</t>
  </si>
  <si>
    <t>35</t>
  </si>
  <si>
    <t>24 Fizetendő kamatok és kamatjellegű ráfordítások</t>
  </si>
  <si>
    <t>39</t>
  </si>
  <si>
    <t>26 Pénzügyi műveletek egyéb ráfordításai (&gt;=26a+26b)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</si>
  <si>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</si>
  <si>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</si>
  <si>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</si>
  <si>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</si>
  <si>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</si>
  <si>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</si>
  <si>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Eredménykimutatás</t>
  </si>
  <si>
    <t>Bursa Hungarica</t>
  </si>
  <si>
    <t/>
  </si>
  <si>
    <t>No.</t>
  </si>
  <si>
    <t>Jogcím száma</t>
  </si>
  <si>
    <t>Jogcím megnevezése</t>
  </si>
  <si>
    <t>Mennyiségi egység</t>
  </si>
  <si>
    <t>Fajlagos összeg</t>
  </si>
  <si>
    <t>Mutató</t>
  </si>
  <si>
    <t>I.1.b</t>
  </si>
  <si>
    <t>Település-üzemeltetéshez kapcsolódó feladatellátás támogatása</t>
  </si>
  <si>
    <t>3</t>
  </si>
  <si>
    <t>Támogatás összesen</t>
  </si>
  <si>
    <t>forint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</si>
  <si>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</si>
  <si>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</si>
  <si>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</si>
  <si>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</si>
  <si>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</si>
  <si>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</si>
  <si>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</si>
  <si>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</si>
  <si>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</si>
  <si>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</si>
  <si>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</si>
  <si>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</si>
  <si>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</si>
  <si>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</si>
  <si>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</si>
  <si>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</si>
  <si>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</si>
  <si>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</si>
  <si>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</si>
  <si>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</si>
  <si>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</si>
  <si>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</si>
  <si>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</si>
  <si>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</si>
  <si>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</si>
  <si>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</si>
  <si>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</si>
  <si>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</si>
  <si>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</si>
  <si>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</si>
  <si>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</si>
  <si>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</si>
  <si>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</si>
  <si>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</si>
  <si>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</si>
  <si>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</si>
  <si>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</si>
  <si>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I.1.e</t>
  </si>
  <si>
    <t>Üdülőhelyi feladatok támogatása</t>
  </si>
  <si>
    <t xml:space="preserve">idegenforgalmi adóforint </t>
  </si>
  <si>
    <t>I.1.e - V.</t>
  </si>
  <si>
    <t>Üdülőhelyi feladatok támogatása - beszámítás után</t>
  </si>
  <si>
    <t>V. Info</t>
  </si>
  <si>
    <t>Beszámítás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</si>
  <si>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</si>
  <si>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</si>
  <si>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</si>
  <si>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</si>
  <si>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>V. Info 2</t>
  </si>
  <si>
    <t>Nem teljesült beszámítás/szolidaritási hozzájárulás alapja</t>
  </si>
  <si>
    <t>SZH</t>
  </si>
  <si>
    <t>Szolidaritási hozzájárulás</t>
  </si>
  <si>
    <t>I.2.</t>
  </si>
  <si>
    <t>Nem közművel összegyűjtött háztartási szennyvíz ártalmatlanítása</t>
  </si>
  <si>
    <t>m3</t>
  </si>
  <si>
    <t>27</t>
  </si>
  <si>
    <t xml:space="preserve">I. </t>
  </si>
  <si>
    <t>A helyi önkormányzatok működésének általános támogatása összesen</t>
  </si>
  <si>
    <t>III.3.c (1)</t>
  </si>
  <si>
    <t>szociális étkeztetés</t>
  </si>
  <si>
    <t>III.6.</t>
  </si>
  <si>
    <t>A rászoruló gyermekek szünidei étkeztetésének támogatása</t>
  </si>
  <si>
    <t>A települési önkormányzatok szociális, gyermekjóléti és gyermekétkeztetési feladatainak támogatása</t>
  </si>
  <si>
    <t>IV.1.a</t>
  </si>
  <si>
    <t>Könyvtári, közművelődési és múzeumi feladatok támogatása</t>
  </si>
  <si>
    <t>IV.1.b</t>
  </si>
  <si>
    <t>Megyei könyvtárak feladatainak támogatása</t>
  </si>
  <si>
    <t>IV.1.c</t>
  </si>
  <si>
    <t xml:space="preserve">Megyeszékhely megyei jogú városok és Szentendre Város Önkormányzata közművelődési feladatainak támogatása </t>
  </si>
  <si>
    <t>IV.1.d</t>
  </si>
  <si>
    <t>Települési önkormányzatok nyilvános könyvtári és a közművelődési feladatainak támogatása</t>
  </si>
  <si>
    <t>IV.1.e</t>
  </si>
  <si>
    <t>Települési önkormányzatok muzeális intézményi feladatainak támogatása</t>
  </si>
  <si>
    <t>IV.1.f</t>
  </si>
  <si>
    <t xml:space="preserve">Budapest Főváros Önkormányzata múzeumi, könyvtári és közművelődési feladatainak támogatása </t>
  </si>
  <si>
    <t>IV.1.g</t>
  </si>
  <si>
    <t>Fővárosi kerületi önkormányzatok közművelődési feladatainak támogatása</t>
  </si>
  <si>
    <t>IV.1.h</t>
  </si>
  <si>
    <t xml:space="preserve">Megyei könyvtár kistelepülési könyvtári célú kiegészítő támogatása </t>
  </si>
  <si>
    <t>IV.1.i</t>
  </si>
  <si>
    <t>A települési önkormányzatok könyvtári célú érdekeltségnövelő támogatása</t>
  </si>
  <si>
    <t>IV.1.</t>
  </si>
  <si>
    <t>Könyvtári, közművelődési és műzeumi feladatok támogatása összesen</t>
  </si>
  <si>
    <t>IV.</t>
  </si>
  <si>
    <t>A települési önkormányzatok kulturális feladatainak támogatása</t>
  </si>
  <si>
    <t>TÁMOGATÁS ÖSSZESEN:</t>
  </si>
  <si>
    <t>Adatok Ft-ban</t>
  </si>
  <si>
    <t>Eredeti előirányzat</t>
  </si>
  <si>
    <t>Teljesítés</t>
  </si>
  <si>
    <t>Törvény szerinti illetmények, munkabérek (K1101)</t>
  </si>
  <si>
    <t>Normatív jutalmak (K1102)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</si>
  <si>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</si>
  <si>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</si>
  <si>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</si>
  <si>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</si>
  <si>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Egyéb külső személyi juttatások (K123)</t>
  </si>
  <si>
    <t>Külső személyi juttatások (=16+17+18) (K12)</t>
  </si>
  <si>
    <t>Személyi juttatások (=15+19) (K1)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</si>
  <si>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</si>
  <si>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</si>
  <si>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</si>
  <si>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</si>
  <si>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</si>
  <si>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</si>
  <si>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</si>
  <si>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</si>
  <si>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</si>
  <si>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34</t>
  </si>
  <si>
    <t>Egyéb kommunikációs szolgáltatások (K322)</t>
  </si>
  <si>
    <t>36</t>
  </si>
  <si>
    <t>Közüzemi díjak (K331)</t>
  </si>
  <si>
    <t>37</t>
  </si>
  <si>
    <t>Vásárolt élelmezés (K332)</t>
  </si>
  <si>
    <t>38</t>
  </si>
  <si>
    <t>40</t>
  </si>
  <si>
    <t>Karbantartási, kisjavítási szolgáltatások (K334)</t>
  </si>
  <si>
    <t>Szakmai tevékenységet segítő szolgáltatások  (K336)</t>
  </si>
  <si>
    <t>45</t>
  </si>
  <si>
    <t>ebből: biztosítási díjak (K337)</t>
  </si>
  <si>
    <t>49</t>
  </si>
  <si>
    <t>Működési célú előzetesen felszámított általános forgalmi adó (K351)</t>
  </si>
  <si>
    <t>52</t>
  </si>
  <si>
    <t>ebből: államháztartáson belül (K353)</t>
  </si>
  <si>
    <t>59</t>
  </si>
  <si>
    <t>Egyéb dologi kiadások (K355)</t>
  </si>
  <si>
    <t>60</t>
  </si>
  <si>
    <t>118</t>
  </si>
  <si>
    <t>ebből: települési támogatás [Szoctv. 45. §], (K48)</t>
  </si>
  <si>
    <t>124</t>
  </si>
  <si>
    <t>A helyi önkormányzatok törvényi előíráson alapuló befizetései (K5022)</t>
  </si>
  <si>
    <t>147</t>
  </si>
  <si>
    <t>152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</si>
  <si>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</si>
  <si>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</si>
  <si>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</si>
  <si>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179</t>
  </si>
  <si>
    <t>190</t>
  </si>
  <si>
    <t>Tartalékok (K513)</t>
  </si>
  <si>
    <t>193</t>
  </si>
  <si>
    <t>Informatikai eszközök beszerzése, létesítése (K63)</t>
  </si>
  <si>
    <t>196</t>
  </si>
  <si>
    <t>Egyéb tárgyi eszközök beszerzése, létesítése (K64)</t>
  </si>
  <si>
    <t>197</t>
  </si>
  <si>
    <t>Beruházási célú előzetesen felszámított általános forgalmi adó (K67)</t>
  </si>
  <si>
    <t>200</t>
  </si>
  <si>
    <t>201</t>
  </si>
  <si>
    <t>Ingatlanok felújítása (K71)</t>
  </si>
  <si>
    <t>Felújítási célú előzetesen felszámított általános forgalmi adó (K74)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</si>
  <si>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</si>
  <si>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</si>
  <si>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</si>
  <si>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</si>
  <si>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</si>
  <si>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</si>
  <si>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</si>
  <si>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</si>
  <si>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</si>
  <si>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Felhalmozási célú támogatások államháztartáson belülről (=44+45+46+57+68) (B2)</t>
  </si>
  <si>
    <t>109</t>
  </si>
  <si>
    <t>110</t>
  </si>
  <si>
    <t>ebből: építményadó  (B34)</t>
  </si>
  <si>
    <t>ebből: belföldi gépjárművek adójának a helyi önkormányzatot megillető része (B354)</t>
  </si>
  <si>
    <t>187</t>
  </si>
  <si>
    <t>188</t>
  </si>
  <si>
    <t>ebből:tárgyi eszközök bérbeadásából származó bevétel (B402)</t>
  </si>
  <si>
    <t>192</t>
  </si>
  <si>
    <t>Ellátási díjak (B405)</t>
  </si>
  <si>
    <t>Egyéb tárgyi eszközök értékesítése (B53)</t>
  </si>
  <si>
    <t>Likviditási célú hitelek, kölcsönök törlesztése pénzügyi vállalkozásnak (K9112)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</si>
  <si>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</si>
  <si>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</si>
  <si>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</si>
  <si>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</si>
  <si>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Likviditási célú hitelek, kölcsönök felvétele pénzügyi vállalkozástól (B8112)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</si>
  <si>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</si>
  <si>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</si>
  <si>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</si>
  <si>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</si>
  <si>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</si>
  <si>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</si>
  <si>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Ft</t>
  </si>
  <si>
    <t>Egyéb működési célú támogatások</t>
  </si>
  <si>
    <t>Sorszám</t>
  </si>
  <si>
    <t>Előző év</t>
  </si>
  <si>
    <t>Tárgyév</t>
  </si>
  <si>
    <t>Index (%)</t>
  </si>
  <si>
    <t>2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</si>
  <si>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</si>
  <si>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</si>
  <si>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</si>
  <si>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</si>
  <si>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</si>
  <si>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</si>
  <si>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</si>
  <si>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c) Korlátozottan forgalomképes vagyon</t>
  </si>
  <si>
    <t>d) Üzleti vagyon</t>
  </si>
  <si>
    <t>2. Szellemi termékek</t>
  </si>
  <si>
    <t>A/I/2</t>
  </si>
  <si>
    <t>3. Immateriális javak értékhelyesbítése</t>
  </si>
  <si>
    <t>A/I/3</t>
  </si>
  <si>
    <t>II. TÁRGYI ESZKÖZÖK</t>
  </si>
  <si>
    <t>A/II</t>
  </si>
  <si>
    <t>1. Ingatlanok és kapcsolódó vagyoni értékű jogok</t>
  </si>
  <si>
    <t>A/II/1</t>
  </si>
  <si>
    <t>A/II/1/a</t>
  </si>
  <si>
    <t>A/II/1/c</t>
  </si>
  <si>
    <t>A/II/1/d</t>
  </si>
  <si>
    <t>2. Gépek, berendezések, felszerelések, járművek</t>
  </si>
  <si>
    <t>A/II/2</t>
  </si>
  <si>
    <t>A/II/2/a</t>
  </si>
  <si>
    <t>A/II/2/c</t>
  </si>
  <si>
    <t>A/II/2/d</t>
  </si>
  <si>
    <t>3. Tenyészállatok</t>
  </si>
  <si>
    <t>A/II/3</t>
  </si>
  <si>
    <t>4. Beruházások, felújítások</t>
  </si>
  <si>
    <t>A/II/4</t>
  </si>
  <si>
    <t>A/II/4/d</t>
  </si>
  <si>
    <t>5. Tárgyi eszközök értékhelyesbítése</t>
  </si>
  <si>
    <t>A/II/5</t>
  </si>
  <si>
    <t>III. BEFEKTETETT PÉNZÜGYI ESZKÖZÖK</t>
  </si>
  <si>
    <t>A/III</t>
  </si>
  <si>
    <t>1. Tartós részesedések</t>
  </si>
  <si>
    <t>A/III/1</t>
  </si>
  <si>
    <t>A/III/1/c</t>
  </si>
  <si>
    <t>2. Tartós hitelviszonyt megtestesítő értékpapírok</t>
  </si>
  <si>
    <t>A/III/2</t>
  </si>
  <si>
    <t>3. Befektetett pénzügyi eszközök értékhelyesbítése</t>
  </si>
  <si>
    <t>A/III/3</t>
  </si>
  <si>
    <t>IV. KONCESSZIÓBA, VAGYONKEZELÉSBE ADOTT ESZKÖZÖK</t>
  </si>
  <si>
    <t>A/IV</t>
  </si>
  <si>
    <t>1.Koncesszióba, vagyonkezelésbe adott eszközök</t>
  </si>
  <si>
    <t>A/IV/1</t>
  </si>
  <si>
    <t>2. Koncesszióba, vagyonkezelésbe adott eszközök értékhelyesbítése</t>
  </si>
  <si>
    <t>A/IV/2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</si>
  <si>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</si>
  <si>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</si>
  <si>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</si>
  <si>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</si>
  <si>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</si>
  <si>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</si>
  <si>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</si>
  <si>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</si>
  <si>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</si>
  <si>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</si>
  <si>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</si>
  <si>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</si>
  <si>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</si>
  <si>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</si>
  <si>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</si>
  <si>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</si>
  <si>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</si>
  <si>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</si>
  <si>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</si>
  <si>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</si>
  <si>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</si>
  <si>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</si>
  <si>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</si>
  <si>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</si>
  <si>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</si>
  <si>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</si>
  <si>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</si>
  <si>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</si>
  <si>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</si>
  <si>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</si>
  <si>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G/ SAJÁT TŐKE</t>
  </si>
  <si>
    <t>G</t>
  </si>
  <si>
    <t>G/I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</si>
  <si>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</si>
  <si>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</si>
  <si>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</si>
  <si>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</si>
  <si>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</si>
  <si>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</si>
  <si>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</si>
  <si>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G/VI</t>
  </si>
  <si>
    <t>H/ KÖTELEZETTSÉGEK</t>
  </si>
  <si>
    <t>H</t>
  </si>
  <si>
    <t>H/I</t>
  </si>
  <si>
    <t>II. Költségvetési évet követően esedékes kötelezettségek</t>
  </si>
  <si>
    <t>H/II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</si>
  <si>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</si>
  <si>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</si>
  <si>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</si>
  <si>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</si>
  <si>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</si>
  <si>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</si>
  <si>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</si>
  <si>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Változás Ft-ban</t>
  </si>
  <si>
    <t>2018. évi eredeti előirányzat</t>
  </si>
  <si>
    <t>2018. évi módosított  előirányzat</t>
  </si>
  <si>
    <t>2018. évi tény</t>
  </si>
  <si>
    <t>Drávaszerdahely Községi  Önkormányzat 2018. évi zárszámadás bevételi főtábla</t>
  </si>
  <si>
    <t>2018.évi tény</t>
  </si>
  <si>
    <t>Drávaszerdahely Községi  Önkormányzat 2018. évi zárszámadás kiadási főtábla</t>
  </si>
  <si>
    <t xml:space="preserve">                 </t>
  </si>
  <si>
    <t>Drávaszerdahely Községi Önkormányzat 2018. évi működési, felhalmozási, finanszírozási  bevételeinek, kiadásainak összevont pénzforgalmi bemutatása</t>
  </si>
  <si>
    <t>2018. évi 
eredeti ei.</t>
  </si>
  <si>
    <t>2018. évi 
mód. ei.</t>
  </si>
  <si>
    <t>2018. év 
teljesítés</t>
  </si>
  <si>
    <t>Forintban</t>
  </si>
  <si>
    <t xml:space="preserve">  2018. évi működési mérleg</t>
  </si>
  <si>
    <t>2018. évi felhalmozási mérlege</t>
  </si>
  <si>
    <t>2018. évi finanszírozási mérlege</t>
  </si>
  <si>
    <t>Drávaszerdahely Községi  Önkormányzat</t>
  </si>
  <si>
    <t>010760</t>
  </si>
  <si>
    <t>Közfoglalkoztatás</t>
  </si>
  <si>
    <t>041233-041237</t>
  </si>
  <si>
    <t>Közuta, hidak, alagutak üzemeltetése, fenntartása</t>
  </si>
  <si>
    <t>Hosszabb időtartamú közfoglalkoztatás</t>
  </si>
  <si>
    <t>Nem veszélyes hulladék vegyes begyűjtése, szállítása, átrakása</t>
  </si>
  <si>
    <t>072111</t>
  </si>
  <si>
    <t>Háziorvosi ellátás</t>
  </si>
  <si>
    <t>Közművelődés- hagyományos kulturális értékek gondozása</t>
  </si>
  <si>
    <t>107060-104051</t>
  </si>
  <si>
    <t>Egyéb szociális és természetbeni ellátások; Gyermekvédelmi pénzbeli és természetbeni ellátások</t>
  </si>
  <si>
    <t>900020</t>
  </si>
  <si>
    <t>Önkormányzatok funkcióra nem sorolható bevételei áht-n kívülről</t>
  </si>
  <si>
    <t>107080</t>
  </si>
  <si>
    <t>Esélyegyenlőséget segítő programok</t>
  </si>
  <si>
    <t>062020</t>
  </si>
  <si>
    <t>Településfejlesztési projektek és támogatásuk</t>
  </si>
  <si>
    <t>Előző évi működési pénzmaradvány igénybevétele</t>
  </si>
  <si>
    <t>2018. évi beruházási és fejlesztési előirányzatai</t>
  </si>
  <si>
    <t xml:space="preserve">2018. évi eredeti előirányzat </t>
  </si>
  <si>
    <t xml:space="preserve">2018. évi módosított előirányzat </t>
  </si>
  <si>
    <t>Kiadás</t>
  </si>
  <si>
    <t>Felújítási kiadások célonként:</t>
  </si>
  <si>
    <t>1.01</t>
  </si>
  <si>
    <t>Kültéri szobor javítás</t>
  </si>
  <si>
    <t>1.02</t>
  </si>
  <si>
    <t>Műv. ház felújítás</t>
  </si>
  <si>
    <t>1.03</t>
  </si>
  <si>
    <t>Faluház vizesblokk felújítás</t>
  </si>
  <si>
    <t>2.0.</t>
  </si>
  <si>
    <t>Beruházási kiadások feladatonként:</t>
  </si>
  <si>
    <t>Könyvtárba tárgyieszköz vásárlás</t>
  </si>
  <si>
    <t>VP6-7.2.1-7.4.1.-16 (Közösségi tér kialakítása)</t>
  </si>
  <si>
    <t>Pingpong asztal vásárlás (EFOP 1.5.3-16-2017-0049)</t>
  </si>
  <si>
    <t>Irodai forgószék beszerzés</t>
  </si>
  <si>
    <t>Felújítási kiadások összesen:</t>
  </si>
  <si>
    <t>Beruházási kiadások összesen:</t>
  </si>
  <si>
    <t>Drávaszerdahely Községi  Önkormányzat 2018. évi zárszámadás bevételi tábla kormányzati funkciónként</t>
  </si>
  <si>
    <t>Drávaszerdahely Községi  Önkormányzat 2018. évi zárszámadás kiadási tábla kormányzati funkciónként</t>
  </si>
  <si>
    <t>C/III/2 Kincstárban vezetett forintszámlák</t>
  </si>
  <si>
    <t>D/III/1d - ebből: igénybe vett szolgáltatásra adott előlegek</t>
  </si>
  <si>
    <t>D/III/4 Forgótőke elszámolása</t>
  </si>
  <si>
    <t>G/III Egyéb eszközök induláskori értéke és változásai</t>
  </si>
  <si>
    <t>180</t>
  </si>
  <si>
    <t>209</t>
  </si>
  <si>
    <t>222</t>
  </si>
  <si>
    <t>227</t>
  </si>
  <si>
    <t>233</t>
  </si>
  <si>
    <t>234</t>
  </si>
  <si>
    <t>243</t>
  </si>
  <si>
    <t>244</t>
  </si>
  <si>
    <t>246</t>
  </si>
  <si>
    <t>249</t>
  </si>
  <si>
    <t xml:space="preserve">  Drávaszerdahely Községi  Önkormányzat 2018. évi zárszámadás </t>
  </si>
  <si>
    <t>Maradványkimutatás</t>
  </si>
  <si>
    <t>Drávaszerdahely Községi Önkormányzat 2018. évi mérlege</t>
  </si>
  <si>
    <t>Adósságállomány alakulása lejárat szerinti bontásban</t>
  </si>
  <si>
    <t>sor-szám</t>
  </si>
  <si>
    <t>Kötelezettség jogcíme</t>
  </si>
  <si>
    <t>Köt. váll. éve</t>
  </si>
  <si>
    <t>Lejárat</t>
  </si>
  <si>
    <t>Szerződő partner</t>
  </si>
  <si>
    <t>Hitel,kölcsön állománya december 31-én</t>
  </si>
  <si>
    <t>Működési célű kötelezettségek</t>
  </si>
  <si>
    <t>Felhalmozási célú kötelezettségek</t>
  </si>
  <si>
    <t>Beruházás célonként</t>
  </si>
  <si>
    <t>--------------</t>
  </si>
  <si>
    <t>Felújítás feladatonként</t>
  </si>
  <si>
    <t>------------------</t>
  </si>
  <si>
    <t>Egyéb</t>
  </si>
  <si>
    <t>ÖSSZESEN</t>
  </si>
  <si>
    <t>Vagyonkimutatás - 2018</t>
  </si>
  <si>
    <t>Európai Uniós támogatással megvalósuló támogatói okirattal rendelkező projektek</t>
  </si>
  <si>
    <t>EU-s projekt neve, azonosítója:</t>
  </si>
  <si>
    <t>VP-6-7.4.1.1-16</t>
  </si>
  <si>
    <t>Közösségi tér kialakítása Drávaszerdahelyen</t>
  </si>
  <si>
    <t>Források</t>
  </si>
  <si>
    <t>Saját erő</t>
  </si>
  <si>
    <t xml:space="preserve">     - saját erőből központi támogatás</t>
  </si>
  <si>
    <t>EU-s forrás</t>
  </si>
  <si>
    <t>Társfinanszírozás</t>
  </si>
  <si>
    <t>Hitel</t>
  </si>
  <si>
    <t>Egyéb forrás</t>
  </si>
  <si>
    <t>Források összesen</t>
  </si>
  <si>
    <t>Kiadások, költségek</t>
  </si>
  <si>
    <t>Személyi jellegű</t>
  </si>
  <si>
    <t>Dologi jellegű</t>
  </si>
  <si>
    <t>Beruházások, felújítások</t>
  </si>
  <si>
    <t>EFOP-1.5.3-16-2017-00049</t>
  </si>
  <si>
    <t>Tegyünk együtt a jövőnkért ! - Humán szolgáltatásfejlesztés térségi szemléletben</t>
  </si>
  <si>
    <t>Többéves kihatással járó döntésekből származó kötelezettségei célok szerint, évenkénti bontásban</t>
  </si>
  <si>
    <t>Érvényesség</t>
  </si>
  <si>
    <t>2018.12.31-ig teljesült</t>
  </si>
  <si>
    <t>Összesen (6+7+8+9)</t>
  </si>
  <si>
    <t>Beruházás, felújítás célonként összesen</t>
  </si>
  <si>
    <t>2.1</t>
  </si>
  <si>
    <t>EFOP-1.5.3-16-2017-00049 - Tegyünk együtt a jövőnkért!</t>
  </si>
  <si>
    <t>Minisztérium</t>
  </si>
  <si>
    <t>2.2</t>
  </si>
  <si>
    <t>VP-6-7.4.1.1-16 Közösségi tér kialakítása Drávaszerdahelyen</t>
  </si>
  <si>
    <t>2018. évi közvetett támogatások (kedvezmények) bemutatása</t>
  </si>
  <si>
    <t>Fenti sorszám szerinti részletezés:</t>
  </si>
  <si>
    <t>Képviselő-testületének 11/2015. (XI.13.) 4.§ : „Adómentesség illeti meg azt a vállalkozót, akinek vállalkozási szintű adóalapja nem haladja meg a 2,5 millió forintot.”</t>
  </si>
  <si>
    <t>"1991. évi LXXXVII. Törvény szerinti mentesség"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</si>
  <si>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</si>
  <si>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</si>
  <si>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</si>
  <si>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</si>
  <si>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</si>
  <si>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</si>
  <si>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Vagyoni tipusú adók (=110+…+115)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</si>
  <si>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</si>
  <si>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</si>
  <si>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</si>
  <si>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</si>
  <si>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</si>
  <si>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</si>
  <si>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</si>
  <si>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</si>
  <si>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</si>
  <si>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Egyéb áruhasználati és szolgáltatási adók  (=150+…+166) (B355)</t>
  </si>
  <si>
    <t>167</t>
  </si>
  <si>
    <t>Termékek és szolgáltatások adói (=116+139+143+144+149)  (B35)</t>
  </si>
  <si>
    <t>Egyéb közhatalmi bevételek (&gt;=169+…+185) (B36)</t>
  </si>
  <si>
    <t>Közhatalmi bevételek (=93+94+104+109+167+168) (B3)</t>
  </si>
  <si>
    <t>Szolgáltatások ellenértéke (&gt;=189+190) (B402)</t>
  </si>
  <si>
    <t>189</t>
  </si>
  <si>
    <t>Közvetített szolgáltatások ellenértéke  (&gt;=192) (B403)</t>
  </si>
  <si>
    <t>Tulajdonosi bevételek (&gt;=194+…+199) (B404)</t>
  </si>
  <si>
    <t>206</t>
  </si>
  <si>
    <t>Egyéb kapott (járó) kamatok és kamatjellegű bevételek (&gt;=207+208) (B4082)</t>
  </si>
  <si>
    <t>Kamatbevételek és más nyereségjellegű bevételek (=203+206) (B408)</t>
  </si>
  <si>
    <t>219</t>
  </si>
  <si>
    <t>Egyéb működési bevételek (&gt;=220+221) (B411)</t>
  </si>
  <si>
    <t>Működési bevételek (=187+188+191+193+200+…+202+209+217+218+219) (B4)</t>
  </si>
  <si>
    <t>231</t>
  </si>
  <si>
    <t>Felhalmozási bevételek (=223+225+227+228+230) (B5)</t>
  </si>
  <si>
    <t>284</t>
  </si>
  <si>
    <t>Költségvetési bevételek (=43+79+186+222+231+257+283) (B1-B7)</t>
  </si>
  <si>
    <t>04 - B8. Finanszírozási bevételek</t>
  </si>
  <si>
    <t>Követelés  - Költségvetési évben esedékes</t>
  </si>
  <si>
    <t xml:space="preserve">  Drávaszerdahely Községi Önkormányzat</t>
  </si>
  <si>
    <t>2018. évi költségvetési bevételek</t>
  </si>
  <si>
    <t>2018. évi költségvetési kiadások</t>
  </si>
  <si>
    <t>01 - K1-K8. Költségvetési kiadások</t>
  </si>
  <si>
    <t>Kötelezettségvállalás, más fizetési kötelezettség - Költségvetési évben esedékes</t>
  </si>
  <si>
    <t>Béren kívüli juttatások (K1107)</t>
  </si>
  <si>
    <t>Munkaadókat terhelő járulékok és szociális hozzájárulási adó (=22+…+27) (K2)</t>
  </si>
  <si>
    <t>31</t>
  </si>
  <si>
    <t>Készletbeszerzés (=28+29+30) (K31)</t>
  </si>
  <si>
    <t>Kommunikációs szolgáltatások (=32+33) (K32)</t>
  </si>
  <si>
    <t>Bérleti és lízing díjak (&gt;=38) (K333)</t>
  </si>
  <si>
    <t>Egyéb szolgáltatások (&gt;=44) (K337)</t>
  </si>
  <si>
    <t>Szolgáltatási kiadások (=35+36+37+39+40+42+43) (K33)</t>
  </si>
  <si>
    <t>Kamatkiadások (&gt;=52+53) (K353)</t>
  </si>
  <si>
    <t>58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</si>
  <si>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</si>
  <si>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</si>
  <si>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</si>
  <si>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</si>
  <si>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98</t>
  </si>
  <si>
    <t>Egyéb nem intézményi ellátások (&gt;=99+…+117) (K48)</t>
  </si>
  <si>
    <t>115</t>
  </si>
  <si>
    <t>Ellátottak pénzbeli juttatásai (=61+62+73+74+83+92+95+98) (K4)</t>
  </si>
  <si>
    <t>122</t>
  </si>
  <si>
    <t>Elvonások és befizetések (=121+122+123) (K502)</t>
  </si>
  <si>
    <t>Egyéb működési célú támogatások államháztartáson belülre (=149+…+158) (K506)</t>
  </si>
  <si>
    <t>155</t>
  </si>
  <si>
    <t>156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</si>
  <si>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</si>
  <si>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</si>
  <si>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</si>
  <si>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198</t>
  </si>
  <si>
    <t>Egyéb tárgyi eszközök felújítása  (K73)</t>
  </si>
  <si>
    <t>202</t>
  </si>
  <si>
    <t>Felújítások (=198+...+201) (K7)</t>
  </si>
  <si>
    <t>265</t>
  </si>
  <si>
    <t>Költségvetési kiadások (=20+21+60+118+188+197+202+264) (K1-K8)</t>
  </si>
  <si>
    <t>03 - K9. Finanszírozási kiadások</t>
  </si>
  <si>
    <t>Kötelezettségvállalás, más fizetési kötelezettség - Költségvetési évet követően es. végl.</t>
  </si>
  <si>
    <t>Kötelezettségvállalás, más fizetési kötelezettség - Költségvetési évet köv. esedékes</t>
  </si>
  <si>
    <t>Kötelezettségvállalás, más fizetési kötelezettség - Költségvetési évben es.végleges</t>
  </si>
  <si>
    <t>08 - Adatszolgáltatás a személyi juttatások és a foglalkoztatottak, választott tisztségviselők összetételéréről</t>
  </si>
  <si>
    <t>Létszám fő (Tervezett átlagos statisztikai állományi létszám, éves)</t>
  </si>
  <si>
    <t>Törvény szerinti illetmények, munkabérek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</si>
  <si>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</si>
  <si>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</si>
  <si>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</si>
  <si>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</si>
  <si>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</si>
  <si>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</si>
  <si>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</si>
  <si>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</si>
  <si>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"C", "D" fizetési osztály összesen</t>
  </si>
  <si>
    <t>KÖZALKALMAZOTTAK ÖSSZESEN (=23+...+35)</t>
  </si>
  <si>
    <t>64</t>
  </si>
  <si>
    <t>közfoglalkoztatott</t>
  </si>
  <si>
    <t>66</t>
  </si>
  <si>
    <t>EGYÉB BÉRRENDSZER ÖSSZESEN (=59+…+65)</t>
  </si>
  <si>
    <t>75</t>
  </si>
  <si>
    <t>polgármester, főpolgármester</t>
  </si>
  <si>
    <t>78</t>
  </si>
  <si>
    <t>VÁLASZTOTT TISZTSÉGVISELŐK ÖSSZESEN (=67+...+77)</t>
  </si>
  <si>
    <t>FOGLALKOZTATOTTAK ÖSSZESEN (=22+36+47+53+58+66+78)</t>
  </si>
  <si>
    <t>84</t>
  </si>
  <si>
    <t>Átlagos statisztikai állományi létszám (tényleges éves átlagos statisztikai állományi létszám) (fő)</t>
  </si>
  <si>
    <t>Eredeti terv 2018.</t>
  </si>
  <si>
    <t>Módosított terv 2018.</t>
  </si>
  <si>
    <t>III.3.</t>
  </si>
  <si>
    <t>Egyes szociális és gyermekjóléti feladatok támogatása</t>
  </si>
  <si>
    <t>Tárgyhót megelőző hónapig érvényesített lemondás</t>
  </si>
  <si>
    <t>Egyéb felhalmozási célú tám. bevételei ÁHT-n belülről</t>
  </si>
  <si>
    <t>Felhalmozási célú visszatérítendőkölcsön ÁHT-n kívülre</t>
  </si>
  <si>
    <t>A Stabilitási tv. 3. § (1) bekezdése szerinti adósságot keletkeztető ügyletek és a kezességvállalásokból fennálló kötelezettségek a 2017-2020. közötti időszakban</t>
  </si>
  <si>
    <t>Adatok ezer forintban</t>
  </si>
  <si>
    <t>2018</t>
  </si>
  <si>
    <t>2019</t>
  </si>
  <si>
    <t>2020</t>
  </si>
  <si>
    <t>Helyi adó bevételek</t>
  </si>
  <si>
    <t>Osztalékok, koncessziós díjak</t>
  </si>
  <si>
    <t>Díjak, pótlékok, bírságok</t>
  </si>
  <si>
    <t>Tárgyi eszközök, immateriális javak, vagyoni értékű jog értékesítése, vagyonhasznosítás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</si>
  <si>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</si>
  <si>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</si>
  <si>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</si>
  <si>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összesen (01+…+07)</t>
  </si>
  <si>
    <t>Saját bevételek 50%-a</t>
  </si>
  <si>
    <t>Előző év(ek)ben keletkezett,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</si>
  <si>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</si>
  <si>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</si>
  <si>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</si>
  <si>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</si>
  <si>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</si>
  <si>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</si>
  <si>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</si>
  <si>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 (keletkező) fizetési kötelezettség összesen (19+…+25)</t>
  </si>
  <si>
    <t>Fizetési kötelezettség összesen (10+18)</t>
  </si>
  <si>
    <t>Fizetési kötelezettséggel csökkentett saját bevétel (09-26)</t>
  </si>
  <si>
    <t>2018. évi működési támogatás</t>
  </si>
  <si>
    <t>Céljellegű támogatások</t>
  </si>
  <si>
    <t>2018. eredeti előirányzat</t>
  </si>
  <si>
    <t>2018. módosított előirányzat</t>
  </si>
  <si>
    <t>2018. évi teljesítés</t>
  </si>
  <si>
    <t>2018. évi pénzeszközök változásának bemutatása</t>
  </si>
  <si>
    <t>Tény 2018.</t>
  </si>
  <si>
    <t>Munkaadókat terhelő járulékok és szocho.</t>
  </si>
  <si>
    <t>Beruházások, pénzügyi befektetések</t>
  </si>
  <si>
    <t>Drávaszerdahelyi Kereskedelmi Kft.</t>
  </si>
  <si>
    <t>Baranyavíz Zrt.</t>
  </si>
  <si>
    <t>2021</t>
  </si>
  <si>
    <t>A téli rezsicsökkentésben korábban nem részesült, a vezetékes gáz- vagy távfűtéstől eltérő fűtőanyagot használó háztartások egyszeri támogatása</t>
  </si>
  <si>
    <t>Működési célú költségvetési támogatások és kiegészítő támogatások</t>
  </si>
  <si>
    <t>Előző évi elszámolásból származó bevétel</t>
  </si>
  <si>
    <t>Elszámolásból származó bevételek</t>
  </si>
  <si>
    <t>Tájékoztató 1.</t>
  </si>
  <si>
    <t>sz. melléklet a 6/2019. (V. 16.) sz. rendelethez</t>
  </si>
  <si>
    <t>Ebből közfoglalkoztatottak létszámelőirányzata</t>
  </si>
</sst>
</file>

<file path=xl/styles.xml><?xml version="1.0" encoding="utf-8"?>
<styleSheet xmlns="http://schemas.openxmlformats.org/spreadsheetml/2006/main">
  <numFmts count="8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_-* #,##0\ &quot;Ft&quot;_-;\-* #,##0\ &quot;Ft&quot;_-;_-* &quot;-&quot;??\ &quot;Ft&quot;_-;_-@_-"/>
    <numFmt numFmtId="167" formatCode="#,##0;[Red]#,##0"/>
    <numFmt numFmtId="168" formatCode="0.0"/>
    <numFmt numFmtId="169" formatCode="#,##0_ ;\-#,##0\ "/>
  </numFmts>
  <fonts count="8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 CE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  <font>
      <b/>
      <i/>
      <sz val="11"/>
      <name val="Cambria"/>
      <family val="1"/>
      <charset val="238"/>
    </font>
    <font>
      <b/>
      <sz val="14"/>
      <name val="Cambria"/>
      <family val="1"/>
      <charset val="238"/>
    </font>
    <font>
      <sz val="10"/>
      <name val="Arial"/>
      <family val="2"/>
      <charset val="238"/>
    </font>
    <font>
      <sz val="10"/>
      <color indexed="24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6"/>
      <name val="Cambria"/>
      <family val="1"/>
      <charset val="238"/>
    </font>
    <font>
      <i/>
      <sz val="11"/>
      <name val="Cambria"/>
      <family val="1"/>
      <charset val="238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2"/>
      <name val="Cambria"/>
      <family val="1"/>
      <charset val="238"/>
    </font>
    <font>
      <i/>
      <sz val="10"/>
      <name val="Cambria"/>
      <family val="1"/>
      <charset val="238"/>
    </font>
    <font>
      <sz val="12"/>
      <name val="Cambria"/>
      <family val="1"/>
      <charset val="238"/>
    </font>
    <font>
      <sz val="10"/>
      <color indexed="10"/>
      <name val="Cambria"/>
      <family val="1"/>
      <charset val="238"/>
    </font>
    <font>
      <b/>
      <i/>
      <sz val="12"/>
      <name val="Cambria"/>
      <family val="1"/>
      <charset val="238"/>
    </font>
    <font>
      <sz val="16"/>
      <name val="Cambria"/>
      <family val="1"/>
      <charset val="238"/>
    </font>
    <font>
      <sz val="8"/>
      <name val="Cambria"/>
      <family val="1"/>
      <charset val="238"/>
    </font>
    <font>
      <sz val="12"/>
      <name val="Arial CE"/>
      <charset val="238"/>
    </font>
    <font>
      <sz val="11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MS Sans Serif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sz val="10"/>
      <name val="Arial"/>
    </font>
    <font>
      <b/>
      <sz val="10"/>
      <color indexed="10"/>
      <name val="Cambria"/>
      <family val="1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0"/>
      <name val="Cambria"/>
      <family val="1"/>
      <charset val="238"/>
    </font>
    <font>
      <b/>
      <i/>
      <sz val="10"/>
      <name val="Arial CE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DF12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95E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99CC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3" fontId="30" fillId="0" borderId="0" applyFont="0" applyFill="0" applyBorder="0" applyAlignment="0">
      <protection locked="0"/>
    </xf>
    <xf numFmtId="0" fontId="11" fillId="16" borderId="5" applyNumberFormat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2" fillId="0" borderId="0"/>
    <xf numFmtId="0" fontId="3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31" fillId="0" borderId="0"/>
    <xf numFmtId="0" fontId="29" fillId="0" borderId="0"/>
    <xf numFmtId="0" fontId="18" fillId="0" borderId="9" applyNumberFormat="0" applyFill="0" applyAlignment="0" applyProtection="0"/>
    <xf numFmtId="44" fontId="3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3" fillId="0" borderId="0" applyFont="0" applyFill="0" applyBorder="0" applyAlignment="0" applyProtection="0"/>
    <xf numFmtId="0" fontId="49" fillId="0" borderId="0"/>
    <xf numFmtId="0" fontId="29" fillId="0" borderId="0"/>
    <xf numFmtId="0" fontId="65" fillId="0" borderId="0"/>
    <xf numFmtId="0" fontId="45" fillId="0" borderId="0"/>
    <xf numFmtId="0" fontId="67" fillId="0" borderId="0"/>
    <xf numFmtId="44" fontId="67" fillId="0" borderId="0" applyFont="0" applyFill="0" applyBorder="0" applyAlignment="0" applyProtection="0"/>
    <xf numFmtId="0" fontId="29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</cellStyleXfs>
  <cellXfs count="1052">
    <xf numFmtId="0" fontId="0" fillId="0" borderId="0" xfId="0"/>
    <xf numFmtId="0" fontId="33" fillId="0" borderId="11" xfId="50" applyFont="1" applyBorder="1" applyAlignment="1" applyProtection="1">
      <alignment vertical="center"/>
      <protection hidden="1"/>
    </xf>
    <xf numFmtId="0" fontId="34" fillId="0" borderId="10" xfId="49" applyFont="1" applyBorder="1" applyAlignment="1">
      <alignment horizontal="center" vertical="center" wrapText="1"/>
    </xf>
    <xf numFmtId="0" fontId="35" fillId="0" borderId="15" xfId="50" applyFont="1" applyBorder="1" applyAlignment="1" applyProtection="1">
      <alignment vertical="center" textRotation="90"/>
      <protection hidden="1"/>
    </xf>
    <xf numFmtId="0" fontId="35" fillId="25" borderId="11" xfId="50" applyFont="1" applyFill="1" applyBorder="1" applyAlignment="1" applyProtection="1">
      <alignment horizontal="center" vertical="center"/>
      <protection hidden="1"/>
    </xf>
    <xf numFmtId="0" fontId="36" fillId="25" borderId="11" xfId="50" applyFont="1" applyFill="1" applyBorder="1" applyAlignment="1" applyProtection="1">
      <alignment vertical="center"/>
      <protection hidden="1"/>
    </xf>
    <xf numFmtId="0" fontId="35" fillId="0" borderId="15" xfId="50" applyFont="1" applyBorder="1" applyAlignment="1" applyProtection="1">
      <alignment vertical="center"/>
      <protection hidden="1"/>
    </xf>
    <xf numFmtId="0" fontId="33" fillId="26" borderId="11" xfId="50" applyFont="1" applyFill="1" applyBorder="1" applyAlignment="1" applyProtection="1">
      <alignment horizontal="center" vertical="center"/>
      <protection hidden="1"/>
    </xf>
    <xf numFmtId="0" fontId="33" fillId="26" borderId="11" xfId="50" applyFont="1" applyFill="1" applyBorder="1" applyAlignment="1" applyProtection="1">
      <alignment vertical="center"/>
      <protection hidden="1"/>
    </xf>
    <xf numFmtId="0" fontId="33" fillId="26" borderId="11" xfId="50" applyFont="1" applyFill="1" applyBorder="1" applyAlignment="1" applyProtection="1">
      <alignment horizontal="left" vertical="center"/>
      <protection hidden="1"/>
    </xf>
    <xf numFmtId="0" fontId="35" fillId="0" borderId="11" xfId="50" applyFont="1" applyBorder="1" applyAlignment="1" applyProtection="1">
      <alignment vertical="center"/>
      <protection hidden="1"/>
    </xf>
    <xf numFmtId="0" fontId="33" fillId="0" borderId="15" xfId="50" applyFont="1" applyBorder="1" applyAlignment="1" applyProtection="1">
      <alignment vertical="center"/>
      <protection hidden="1"/>
    </xf>
    <xf numFmtId="3" fontId="33" fillId="0" borderId="11" xfId="28" applyNumberFormat="1" applyFont="1" applyFill="1" applyBorder="1" applyAlignment="1" applyProtection="1">
      <alignment horizontal="right" vertical="center" wrapText="1"/>
      <protection hidden="1"/>
    </xf>
    <xf numFmtId="0" fontId="33" fillId="0" borderId="11" xfId="43" applyFont="1" applyBorder="1" applyAlignment="1">
      <alignment vertical="center"/>
    </xf>
    <xf numFmtId="3" fontId="33" fillId="0" borderId="11" xfId="43" applyNumberFormat="1" applyFont="1" applyBorder="1" applyAlignment="1">
      <alignment horizontal="right" vertical="center"/>
    </xf>
    <xf numFmtId="3" fontId="33" fillId="0" borderId="11" xfId="50" applyNumberFormat="1" applyFont="1" applyBorder="1" applyAlignment="1" applyProtection="1">
      <alignment horizontal="right" vertical="center"/>
      <protection hidden="1"/>
    </xf>
    <xf numFmtId="0" fontId="33" fillId="0" borderId="11" xfId="43" applyFont="1" applyBorder="1" applyAlignment="1">
      <alignment horizontal="center" vertical="center"/>
    </xf>
    <xf numFmtId="0" fontId="32" fillId="0" borderId="11" xfId="50" applyFont="1" applyBorder="1" applyAlignment="1" applyProtection="1">
      <alignment vertical="center"/>
      <protection hidden="1"/>
    </xf>
    <xf numFmtId="3" fontId="33" fillId="0" borderId="11" xfId="28" applyNumberFormat="1" applyFont="1" applyBorder="1" applyAlignment="1" applyProtection="1">
      <alignment horizontal="right" vertical="center"/>
      <protection hidden="1"/>
    </xf>
    <xf numFmtId="0" fontId="32" fillId="0" borderId="15" xfId="50" applyFont="1" applyBorder="1" applyAlignment="1" applyProtection="1">
      <alignment vertical="center"/>
      <protection hidden="1"/>
    </xf>
    <xf numFmtId="3" fontId="35" fillId="0" borderId="11" xfId="28" applyNumberFormat="1" applyFont="1" applyBorder="1" applyAlignment="1" applyProtection="1">
      <alignment horizontal="right" vertical="center"/>
      <protection hidden="1"/>
    </xf>
    <xf numFmtId="3" fontId="33" fillId="0" borderId="11" xfId="50" applyNumberFormat="1" applyFont="1" applyFill="1" applyBorder="1" applyAlignment="1" applyProtection="1">
      <alignment horizontal="right" vertical="center"/>
      <protection hidden="1"/>
    </xf>
    <xf numFmtId="3" fontId="32" fillId="0" borderId="11" xfId="50" applyNumberFormat="1" applyFont="1" applyBorder="1" applyAlignment="1" applyProtection="1">
      <alignment horizontal="right" vertical="center"/>
      <protection hidden="1"/>
    </xf>
    <xf numFmtId="0" fontId="35" fillId="27" borderId="11" xfId="50" applyFont="1" applyFill="1" applyBorder="1" applyAlignment="1" applyProtection="1">
      <alignment horizontal="center" vertical="center"/>
      <protection hidden="1"/>
    </xf>
    <xf numFmtId="0" fontId="35" fillId="0" borderId="11" xfId="50" applyFont="1" applyBorder="1" applyAlignment="1" applyProtection="1">
      <alignment horizontal="center" vertical="center"/>
      <protection hidden="1"/>
    </xf>
    <xf numFmtId="3" fontId="35" fillId="0" borderId="11" xfId="50" applyNumberFormat="1" applyFont="1" applyBorder="1" applyAlignment="1" applyProtection="1">
      <alignment horizontal="right" vertical="center"/>
      <protection hidden="1"/>
    </xf>
    <xf numFmtId="0" fontId="36" fillId="25" borderId="11" xfId="50" applyFont="1" applyFill="1" applyBorder="1" applyAlignment="1" applyProtection="1">
      <alignment horizontal="left" vertical="center"/>
      <protection hidden="1"/>
    </xf>
    <xf numFmtId="0" fontId="33" fillId="0" borderId="11" xfId="50" applyFont="1" applyFill="1" applyBorder="1" applyAlignment="1" applyProtection="1">
      <alignment vertical="center"/>
      <protection hidden="1"/>
    </xf>
    <xf numFmtId="3" fontId="33" fillId="0" borderId="11" xfId="28" applyNumberFormat="1" applyFont="1" applyFill="1" applyBorder="1" applyAlignment="1" applyProtection="1">
      <alignment horizontal="right" vertical="center"/>
      <protection hidden="1"/>
    </xf>
    <xf numFmtId="0" fontId="33" fillId="24" borderId="11" xfId="43" applyFont="1" applyFill="1" applyBorder="1" applyAlignment="1" applyProtection="1">
      <alignment vertical="center"/>
    </xf>
    <xf numFmtId="0" fontId="35" fillId="0" borderId="15" xfId="43" applyFont="1" applyFill="1" applyBorder="1" applyAlignment="1" applyProtection="1">
      <alignment vertical="center" textRotation="90"/>
      <protection hidden="1"/>
    </xf>
    <xf numFmtId="0" fontId="35" fillId="25" borderId="11" xfId="43" applyFont="1" applyFill="1" applyBorder="1" applyAlignment="1" applyProtection="1">
      <alignment horizontal="center" vertical="center"/>
    </xf>
    <xf numFmtId="0" fontId="33" fillId="26" borderId="11" xfId="43" applyFont="1" applyFill="1" applyBorder="1" applyAlignment="1" applyProtection="1">
      <alignment horizontal="center" vertical="center"/>
    </xf>
    <xf numFmtId="3" fontId="33" fillId="26" borderId="11" xfId="50" applyNumberFormat="1" applyFont="1" applyFill="1" applyBorder="1" applyAlignment="1" applyProtection="1">
      <alignment horizontal="right" vertical="center"/>
      <protection hidden="1"/>
    </xf>
    <xf numFmtId="0" fontId="35" fillId="0" borderId="15" xfId="43" applyFont="1" applyFill="1" applyBorder="1" applyAlignment="1" applyProtection="1">
      <alignment vertical="center"/>
      <protection hidden="1"/>
    </xf>
    <xf numFmtId="0" fontId="33" fillId="24" borderId="11" xfId="43" applyFont="1" applyFill="1" applyBorder="1" applyAlignment="1" applyProtection="1">
      <alignment horizontal="center" vertical="center"/>
    </xf>
    <xf numFmtId="0" fontId="35" fillId="0" borderId="11" xfId="43" applyFont="1" applyFill="1" applyBorder="1" applyAlignment="1" applyProtection="1">
      <alignment vertical="center"/>
      <protection hidden="1"/>
    </xf>
    <xf numFmtId="0" fontId="33" fillId="0" borderId="11" xfId="43" applyFont="1" applyFill="1" applyBorder="1" applyAlignment="1" applyProtection="1">
      <alignment vertical="center"/>
      <protection hidden="1"/>
    </xf>
    <xf numFmtId="0" fontId="33" fillId="0" borderId="11" xfId="50" applyFont="1" applyFill="1" applyBorder="1" applyAlignment="1" applyProtection="1">
      <alignment horizontal="left" vertical="center"/>
      <protection hidden="1"/>
    </xf>
    <xf numFmtId="3" fontId="33" fillId="0" borderId="11" xfId="43" applyNumberFormat="1" applyFont="1" applyFill="1" applyBorder="1" applyAlignment="1" applyProtection="1">
      <alignment horizontal="right" vertical="center"/>
      <protection hidden="1"/>
    </xf>
    <xf numFmtId="0" fontId="33" fillId="0" borderId="11" xfId="43" applyFont="1" applyFill="1" applyBorder="1" applyAlignment="1" applyProtection="1">
      <alignment horizontal="center" vertical="center"/>
      <protection hidden="1"/>
    </xf>
    <xf numFmtId="3" fontId="35" fillId="27" borderId="11" xfId="50" applyNumberFormat="1" applyFont="1" applyFill="1" applyBorder="1" applyAlignment="1" applyProtection="1">
      <alignment horizontal="right" vertical="center"/>
      <protection hidden="1"/>
    </xf>
    <xf numFmtId="0" fontId="33" fillId="26" borderId="11" xfId="43" applyFont="1" applyFill="1" applyBorder="1" applyAlignment="1">
      <alignment vertical="center"/>
    </xf>
    <xf numFmtId="0" fontId="35" fillId="0" borderId="11" xfId="43" applyFont="1" applyFill="1" applyBorder="1" applyAlignment="1" applyProtection="1">
      <alignment horizontal="center" vertical="center"/>
      <protection hidden="1"/>
    </xf>
    <xf numFmtId="3" fontId="35" fillId="0" borderId="11" xfId="43" applyNumberFormat="1" applyFont="1" applyFill="1" applyBorder="1" applyAlignment="1" applyProtection="1">
      <alignment horizontal="right" vertical="center"/>
      <protection hidden="1"/>
    </xf>
    <xf numFmtId="0" fontId="33" fillId="26" borderId="11" xfId="43" applyFont="1" applyFill="1" applyBorder="1" applyAlignment="1" applyProtection="1">
      <alignment horizontal="center" vertical="center"/>
      <protection hidden="1"/>
    </xf>
    <xf numFmtId="3" fontId="35" fillId="27" borderId="11" xfId="25" applyNumberFormat="1" applyFont="1" applyFill="1" applyBorder="1" applyAlignment="1" applyProtection="1">
      <alignment horizontal="right" vertical="center"/>
    </xf>
    <xf numFmtId="3" fontId="33" fillId="0" borderId="0" xfId="50" applyNumberFormat="1" applyFont="1" applyFill="1" applyBorder="1" applyAlignment="1" applyProtection="1">
      <alignment horizontal="right" vertical="center"/>
      <protection hidden="1"/>
    </xf>
    <xf numFmtId="0" fontId="33" fillId="0" borderId="0" xfId="50" applyFont="1" applyBorder="1" applyAlignment="1" applyProtection="1">
      <alignment vertical="center"/>
      <protection hidden="1"/>
    </xf>
    <xf numFmtId="3" fontId="33" fillId="0" borderId="0" xfId="50" applyNumberFormat="1" applyFont="1" applyBorder="1" applyAlignment="1" applyProtection="1">
      <alignment horizontal="right" vertical="center"/>
      <protection hidden="1"/>
    </xf>
    <xf numFmtId="0" fontId="32" fillId="0" borderId="0" xfId="50" applyFont="1" applyBorder="1" applyAlignment="1" applyProtection="1">
      <alignment vertical="center"/>
      <protection hidden="1"/>
    </xf>
    <xf numFmtId="0" fontId="35" fillId="0" borderId="0" xfId="50" applyFont="1" applyBorder="1" applyAlignment="1" applyProtection="1">
      <alignment vertical="center"/>
      <protection hidden="1"/>
    </xf>
    <xf numFmtId="0" fontId="33" fillId="0" borderId="11" xfId="50" applyFont="1" applyFill="1" applyBorder="1" applyAlignment="1" applyProtection="1">
      <alignment horizontal="center" vertical="center"/>
      <protection hidden="1"/>
    </xf>
    <xf numFmtId="0" fontId="33" fillId="0" borderId="11" xfId="43" applyFont="1" applyFill="1" applyBorder="1" applyAlignment="1" applyProtection="1">
      <alignment vertical="center"/>
    </xf>
    <xf numFmtId="3" fontId="36" fillId="0" borderId="11" xfId="28" applyNumberFormat="1" applyFont="1" applyFill="1" applyBorder="1" applyAlignment="1" applyProtection="1">
      <alignment horizontal="right" vertical="center" wrapText="1"/>
    </xf>
    <xf numFmtId="0" fontId="33" fillId="0" borderId="11" xfId="43" applyFont="1" applyFill="1" applyBorder="1" applyAlignment="1" applyProtection="1">
      <alignment horizontal="center" vertical="center"/>
    </xf>
    <xf numFmtId="0" fontId="33" fillId="0" borderId="11" xfId="43" applyFont="1" applyFill="1" applyBorder="1" applyAlignment="1">
      <alignment horizontal="center" vertical="center"/>
    </xf>
    <xf numFmtId="0" fontId="32" fillId="0" borderId="11" xfId="50" applyFont="1" applyFill="1" applyBorder="1" applyAlignment="1" applyProtection="1">
      <alignment vertical="center"/>
      <protection hidden="1"/>
    </xf>
    <xf numFmtId="0" fontId="33" fillId="0" borderId="11" xfId="43" applyFont="1" applyFill="1" applyBorder="1" applyAlignment="1">
      <alignment vertical="center"/>
    </xf>
    <xf numFmtId="0" fontId="36" fillId="0" borderId="15" xfId="43" applyFont="1" applyFill="1" applyBorder="1" applyAlignment="1" applyProtection="1">
      <alignment vertical="center"/>
    </xf>
    <xf numFmtId="3" fontId="32" fillId="0" borderId="0" xfId="50" applyNumberFormat="1" applyFont="1" applyBorder="1" applyAlignment="1" applyProtection="1">
      <alignment horizontal="right" vertical="center"/>
      <protection hidden="1"/>
    </xf>
    <xf numFmtId="3" fontId="36" fillId="0" borderId="11" xfId="28" applyNumberFormat="1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/>
    <xf numFmtId="0" fontId="33" fillId="0" borderId="0" xfId="43" applyFont="1" applyBorder="1" applyAlignment="1" applyProtection="1">
      <alignment vertical="center"/>
    </xf>
    <xf numFmtId="0" fontId="0" fillId="0" borderId="0" xfId="0" applyFill="1" applyBorder="1"/>
    <xf numFmtId="165" fontId="39" fillId="0" borderId="42" xfId="46" applyNumberFormat="1" applyFont="1" applyFill="1" applyBorder="1" applyAlignment="1">
      <alignment horizontal="center" vertical="center" wrapText="1"/>
    </xf>
    <xf numFmtId="0" fontId="39" fillId="0" borderId="0" xfId="47" applyFont="1" applyAlignment="1">
      <alignment horizontal="right" vertical="center"/>
    </xf>
    <xf numFmtId="165" fontId="39" fillId="30" borderId="32" xfId="46" applyNumberFormat="1" applyFont="1" applyFill="1" applyBorder="1" applyAlignment="1">
      <alignment horizontal="center" vertical="center" wrapText="1"/>
    </xf>
    <xf numFmtId="165" fontId="12" fillId="0" borderId="43" xfId="48" applyNumberFormat="1" applyFont="1" applyFill="1" applyBorder="1" applyAlignment="1" applyProtection="1">
      <alignment horizontal="left" vertical="center" wrapText="1"/>
      <protection hidden="1"/>
    </xf>
    <xf numFmtId="3" fontId="12" fillId="0" borderId="43" xfId="29" applyNumberFormat="1" applyFont="1" applyFill="1" applyBorder="1" applyAlignment="1" applyProtection="1">
      <alignment horizontal="right" vertical="center" wrapText="1"/>
      <protection hidden="1"/>
    </xf>
    <xf numFmtId="3" fontId="12" fillId="0" borderId="21" xfId="29" applyNumberFormat="1" applyFont="1" applyFill="1" applyBorder="1" applyAlignment="1" applyProtection="1">
      <alignment horizontal="right" vertical="center" wrapText="1"/>
      <protection hidden="1"/>
    </xf>
    <xf numFmtId="165" fontId="12" fillId="0" borderId="43" xfId="48" applyNumberFormat="1" applyFont="1" applyFill="1" applyBorder="1" applyAlignment="1" applyProtection="1">
      <alignment vertical="center" wrapText="1"/>
      <protection hidden="1"/>
    </xf>
    <xf numFmtId="3" fontId="12" fillId="0" borderId="22" xfId="29" applyNumberFormat="1" applyFont="1" applyFill="1" applyBorder="1" applyAlignment="1" applyProtection="1">
      <alignment horizontal="right" vertical="center" wrapText="1"/>
      <protection hidden="1"/>
    </xf>
    <xf numFmtId="165" fontId="12" fillId="0" borderId="31" xfId="48" applyNumberFormat="1" applyFont="1" applyFill="1" applyBorder="1" applyAlignment="1" applyProtection="1">
      <alignment vertical="center" wrapText="1"/>
      <protection hidden="1"/>
    </xf>
    <xf numFmtId="165" fontId="12" fillId="0" borderId="31" xfId="48" applyNumberFormat="1" applyFont="1" applyFill="1" applyBorder="1" applyAlignment="1" applyProtection="1">
      <alignment horizontal="left" vertical="center" wrapText="1"/>
      <protection hidden="1"/>
    </xf>
    <xf numFmtId="165" fontId="12" fillId="1" borderId="31" xfId="48" applyNumberFormat="1" applyFont="1" applyFill="1" applyBorder="1" applyAlignment="1" applyProtection="1">
      <alignment horizontal="left" vertical="center" wrapText="1"/>
      <protection hidden="1"/>
    </xf>
    <xf numFmtId="165" fontId="37" fillId="30" borderId="44" xfId="46" applyNumberFormat="1" applyFont="1" applyFill="1" applyBorder="1" applyAlignment="1">
      <alignment horizontal="left" vertical="center" wrapText="1"/>
    </xf>
    <xf numFmtId="3" fontId="37" fillId="30" borderId="32" xfId="46" applyNumberFormat="1" applyFont="1" applyFill="1" applyBorder="1" applyAlignment="1">
      <alignment horizontal="right" vertical="center" wrapText="1"/>
    </xf>
    <xf numFmtId="165" fontId="39" fillId="0" borderId="45" xfId="46" applyNumberFormat="1" applyFont="1" applyFill="1" applyBorder="1" applyAlignment="1">
      <alignment horizontal="left" vertical="center" wrapText="1"/>
    </xf>
    <xf numFmtId="3" fontId="39" fillId="0" borderId="45" xfId="46" applyNumberFormat="1" applyFont="1" applyFill="1" applyBorder="1" applyAlignment="1">
      <alignment horizontal="center" vertical="center" wrapText="1"/>
    </xf>
    <xf numFmtId="165" fontId="37" fillId="0" borderId="42" xfId="46" applyNumberFormat="1" applyFont="1" applyFill="1" applyBorder="1" applyAlignment="1">
      <alignment horizontal="center" vertical="center" wrapText="1"/>
    </xf>
    <xf numFmtId="3" fontId="37" fillId="30" borderId="32" xfId="46" applyNumberFormat="1" applyFont="1" applyFill="1" applyBorder="1" applyAlignment="1">
      <alignment horizontal="right" vertical="center"/>
    </xf>
    <xf numFmtId="165" fontId="12" fillId="0" borderId="46" xfId="48" applyNumberFormat="1" applyFont="1" applyFill="1" applyBorder="1" applyAlignment="1" applyProtection="1">
      <alignment vertical="center" wrapText="1"/>
      <protection hidden="1"/>
    </xf>
    <xf numFmtId="165" fontId="12" fillId="1" borderId="36" xfId="48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/>
    <xf numFmtId="0" fontId="38" fillId="0" borderId="0" xfId="0" applyFont="1" applyAlignment="1">
      <alignment horizontal="right" vertical="center"/>
    </xf>
    <xf numFmtId="0" fontId="23" fillId="0" borderId="0" xfId="0" applyFont="1"/>
    <xf numFmtId="0" fontId="24" fillId="0" borderId="31" xfId="0" applyFont="1" applyBorder="1" applyAlignment="1">
      <alignment vertical="center" wrapText="1"/>
    </xf>
    <xf numFmtId="3" fontId="24" fillId="0" borderId="31" xfId="0" applyNumberFormat="1" applyFont="1" applyFill="1" applyBorder="1" applyAlignment="1">
      <alignment vertical="center" wrapText="1"/>
    </xf>
    <xf numFmtId="3" fontId="24" fillId="0" borderId="31" xfId="0" applyNumberFormat="1" applyFont="1" applyBorder="1" applyAlignment="1">
      <alignment vertical="center" wrapText="1"/>
    </xf>
    <xf numFmtId="165" fontId="37" fillId="30" borderId="32" xfId="46" applyNumberFormat="1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3" fontId="33" fillId="31" borderId="11" xfId="50" applyNumberFormat="1" applyFont="1" applyFill="1" applyBorder="1" applyAlignment="1" applyProtection="1">
      <alignment horizontal="right" vertical="center"/>
      <protection hidden="1"/>
    </xf>
    <xf numFmtId="3" fontId="33" fillId="31" borderId="11" xfId="43" applyNumberFormat="1" applyFont="1" applyFill="1" applyBorder="1" applyAlignment="1" applyProtection="1">
      <alignment horizontal="right" vertical="center"/>
      <protection hidden="1"/>
    </xf>
    <xf numFmtId="3" fontId="33" fillId="31" borderId="11" xfId="43" applyNumberFormat="1" applyFont="1" applyFill="1" applyBorder="1" applyAlignment="1">
      <alignment horizontal="right" vertical="center"/>
    </xf>
    <xf numFmtId="3" fontId="35" fillId="31" borderId="11" xfId="43" applyNumberFormat="1" applyFont="1" applyFill="1" applyBorder="1" applyAlignment="1" applyProtection="1">
      <alignment horizontal="right" vertical="center"/>
      <protection hidden="1"/>
    </xf>
    <xf numFmtId="0" fontId="35" fillId="31" borderId="11" xfId="43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0" borderId="61" xfId="0" applyBorder="1"/>
    <xf numFmtId="165" fontId="12" fillId="31" borderId="31" xfId="48" applyNumberFormat="1" applyFont="1" applyFill="1" applyBorder="1" applyAlignment="1" applyProtection="1">
      <alignment horizontal="left" vertical="center" wrapText="1"/>
      <protection hidden="1"/>
    </xf>
    <xf numFmtId="3" fontId="33" fillId="34" borderId="11" xfId="50" applyNumberFormat="1" applyFont="1" applyFill="1" applyBorder="1" applyAlignment="1" applyProtection="1">
      <alignment horizontal="right" vertical="center"/>
      <protection hidden="1"/>
    </xf>
    <xf numFmtId="3" fontId="33" fillId="34" borderId="11" xfId="28" applyNumberFormat="1" applyFont="1" applyFill="1" applyBorder="1" applyAlignment="1" applyProtection="1">
      <alignment horizontal="right" vertical="center" wrapText="1"/>
      <protection hidden="1"/>
    </xf>
    <xf numFmtId="3" fontId="33" fillId="33" borderId="11" xfId="28" applyNumberFormat="1" applyFont="1" applyFill="1" applyBorder="1" applyAlignment="1" applyProtection="1">
      <alignment horizontal="right" vertical="center" wrapText="1"/>
      <protection hidden="1"/>
    </xf>
    <xf numFmtId="3" fontId="35" fillId="33" borderId="11" xfId="28" applyNumberFormat="1" applyFont="1" applyFill="1" applyBorder="1" applyAlignment="1" applyProtection="1">
      <alignment horizontal="right" vertical="center"/>
      <protection hidden="1"/>
    </xf>
    <xf numFmtId="3" fontId="35" fillId="34" borderId="11" xfId="28" applyNumberFormat="1" applyFont="1" applyFill="1" applyBorder="1" applyAlignment="1" applyProtection="1">
      <alignment horizontal="right" vertical="center"/>
      <protection hidden="1"/>
    </xf>
    <xf numFmtId="3" fontId="33" fillId="34" borderId="11" xfId="28" applyNumberFormat="1" applyFont="1" applyFill="1" applyBorder="1" applyAlignment="1" applyProtection="1">
      <alignment horizontal="right" vertical="center"/>
      <protection hidden="1"/>
    </xf>
    <xf numFmtId="0" fontId="0" fillId="0" borderId="0" xfId="0"/>
    <xf numFmtId="3" fontId="32" fillId="0" borderId="11" xfId="28" applyNumberFormat="1" applyFont="1" applyFill="1" applyBorder="1" applyAlignment="1" applyProtection="1">
      <alignment horizontal="right" vertical="center"/>
      <protection hidden="1"/>
    </xf>
    <xf numFmtId="3" fontId="36" fillId="0" borderId="11" xfId="28" applyNumberFormat="1" applyFont="1" applyFill="1" applyBorder="1" applyAlignment="1" applyProtection="1">
      <alignment horizontal="right" vertical="center"/>
      <protection hidden="1"/>
    </xf>
    <xf numFmtId="3" fontId="32" fillId="0" borderId="11" xfId="43" applyNumberFormat="1" applyFont="1" applyFill="1" applyBorder="1" applyAlignment="1">
      <alignment horizontal="right" vertical="center"/>
    </xf>
    <xf numFmtId="3" fontId="32" fillId="0" borderId="11" xfId="50" applyNumberFormat="1" applyFont="1" applyFill="1" applyBorder="1" applyAlignment="1" applyProtection="1">
      <alignment horizontal="right" vertical="center"/>
      <protection hidden="1"/>
    </xf>
    <xf numFmtId="165" fontId="39" fillId="30" borderId="47" xfId="46" applyNumberFormat="1" applyFont="1" applyFill="1" applyBorder="1" applyAlignment="1">
      <alignment horizontal="center" vertical="center" wrapText="1"/>
    </xf>
    <xf numFmtId="165" fontId="12" fillId="0" borderId="29" xfId="48" applyNumberFormat="1" applyFont="1" applyFill="1" applyBorder="1" applyAlignment="1" applyProtection="1">
      <alignment horizontal="left" vertical="center" wrapText="1"/>
      <protection hidden="1"/>
    </xf>
    <xf numFmtId="3" fontId="12" fillId="0" borderId="31" xfId="29" applyNumberFormat="1" applyFont="1" applyFill="1" applyBorder="1" applyAlignment="1" applyProtection="1">
      <alignment horizontal="right" vertical="center" wrapText="1"/>
      <protection hidden="1"/>
    </xf>
    <xf numFmtId="165" fontId="12" fillId="1" borderId="30" xfId="48" applyNumberFormat="1" applyFont="1" applyFill="1" applyBorder="1" applyAlignment="1" applyProtection="1">
      <alignment horizontal="left" vertical="center" wrapText="1"/>
      <protection hidden="1"/>
    </xf>
    <xf numFmtId="165" fontId="12" fillId="1" borderId="46" xfId="48" applyNumberFormat="1" applyFont="1" applyFill="1" applyBorder="1" applyAlignment="1" applyProtection="1">
      <alignment horizontal="left" vertical="center" wrapText="1"/>
      <protection hidden="1"/>
    </xf>
    <xf numFmtId="165" fontId="12" fillId="0" borderId="10" xfId="48" applyNumberFormat="1" applyFont="1" applyFill="1" applyBorder="1" applyAlignment="1" applyProtection="1">
      <alignment horizontal="left" vertical="center" wrapText="1"/>
      <protection hidden="1"/>
    </xf>
    <xf numFmtId="165" fontId="12" fillId="0" borderId="18" xfId="48" applyNumberFormat="1" applyFont="1" applyFill="1" applyBorder="1" applyAlignment="1" applyProtection="1">
      <alignment horizontal="left" vertical="center" wrapText="1"/>
      <protection hidden="1"/>
    </xf>
    <xf numFmtId="3" fontId="32" fillId="35" borderId="11" xfId="28" applyNumberFormat="1" applyFont="1" applyFill="1" applyBorder="1" applyAlignment="1" applyProtection="1">
      <alignment horizontal="right" vertical="center"/>
      <protection hidden="1"/>
    </xf>
    <xf numFmtId="3" fontId="36" fillId="35" borderId="11" xfId="28" applyNumberFormat="1" applyFont="1" applyFill="1" applyBorder="1" applyAlignment="1" applyProtection="1">
      <alignment horizontal="right" vertical="center"/>
      <protection hidden="1"/>
    </xf>
    <xf numFmtId="3" fontId="32" fillId="35" borderId="11" xfId="28" applyNumberFormat="1" applyFont="1" applyFill="1" applyBorder="1" applyAlignment="1" applyProtection="1">
      <alignment horizontal="right" vertical="center" wrapText="1"/>
      <protection hidden="1"/>
    </xf>
    <xf numFmtId="3" fontId="36" fillId="35" borderId="11" xfId="28" applyNumberFormat="1" applyFont="1" applyFill="1" applyBorder="1" applyAlignment="1" applyProtection="1">
      <alignment horizontal="right" vertical="center" wrapText="1"/>
      <protection hidden="1"/>
    </xf>
    <xf numFmtId="3" fontId="48" fillId="35" borderId="11" xfId="28" applyNumberFormat="1" applyFont="1" applyFill="1" applyBorder="1" applyAlignment="1" applyProtection="1">
      <alignment horizontal="right" vertical="center"/>
      <protection hidden="1"/>
    </xf>
    <xf numFmtId="3" fontId="36" fillId="35" borderId="11" xfId="28" applyNumberFormat="1" applyFont="1" applyFill="1" applyBorder="1" applyAlignment="1" applyProtection="1">
      <alignment horizontal="right" vertical="center" wrapText="1"/>
    </xf>
    <xf numFmtId="165" fontId="12" fillId="0" borderId="0" xfId="48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165" fontId="12" fillId="0" borderId="45" xfId="48" applyNumberFormat="1" applyFont="1" applyFill="1" applyBorder="1" applyAlignment="1" applyProtection="1">
      <alignment horizontal="left" vertical="center" wrapText="1"/>
      <protection hidden="1"/>
    </xf>
    <xf numFmtId="0" fontId="37" fillId="37" borderId="32" xfId="0" applyFont="1" applyFill="1" applyBorder="1"/>
    <xf numFmtId="3" fontId="37" fillId="37" borderId="32" xfId="0" applyNumberFormat="1" applyFont="1" applyFill="1" applyBorder="1"/>
    <xf numFmtId="0" fontId="33" fillId="36" borderId="11" xfId="50" applyFont="1" applyFill="1" applyBorder="1" applyAlignment="1" applyProtection="1">
      <alignment vertical="center"/>
      <protection hidden="1"/>
    </xf>
    <xf numFmtId="0" fontId="33" fillId="36" borderId="11" xfId="50" applyFont="1" applyFill="1" applyBorder="1" applyAlignment="1" applyProtection="1">
      <alignment horizontal="left" vertical="center"/>
      <protection hidden="1"/>
    </xf>
    <xf numFmtId="0" fontId="0" fillId="36" borderId="0" xfId="0" applyFill="1" applyBorder="1"/>
    <xf numFmtId="3" fontId="35" fillId="36" borderId="11" xfId="28" applyNumberFormat="1" applyFont="1" applyFill="1" applyBorder="1" applyAlignment="1" applyProtection="1">
      <alignment horizontal="right" vertical="center"/>
      <protection hidden="1"/>
    </xf>
    <xf numFmtId="0" fontId="33" fillId="38" borderId="11" xfId="50" applyFont="1" applyFill="1" applyBorder="1" applyAlignment="1" applyProtection="1">
      <alignment horizontal="center" vertical="center" wrapText="1"/>
      <protection hidden="1"/>
    </xf>
    <xf numFmtId="3" fontId="35" fillId="38" borderId="11" xfId="28" applyNumberFormat="1" applyFont="1" applyFill="1" applyBorder="1" applyAlignment="1" applyProtection="1">
      <alignment horizontal="right" vertical="center"/>
      <protection hidden="1"/>
    </xf>
    <xf numFmtId="3" fontId="33" fillId="38" borderId="11" xfId="43" applyNumberFormat="1" applyFont="1" applyFill="1" applyBorder="1" applyAlignment="1">
      <alignment horizontal="right" vertical="center"/>
    </xf>
    <xf numFmtId="3" fontId="33" fillId="38" borderId="11" xfId="50" applyNumberFormat="1" applyFont="1" applyFill="1" applyBorder="1" applyAlignment="1" applyProtection="1">
      <alignment horizontal="right" vertical="center"/>
      <protection hidden="1"/>
    </xf>
    <xf numFmtId="3" fontId="33" fillId="38" borderId="11" xfId="28" applyNumberFormat="1" applyFont="1" applyFill="1" applyBorder="1" applyAlignment="1" applyProtection="1">
      <alignment horizontal="right" vertical="center"/>
      <protection hidden="1"/>
    </xf>
    <xf numFmtId="3" fontId="32" fillId="38" borderId="11" xfId="50" applyNumberFormat="1" applyFont="1" applyFill="1" applyBorder="1" applyAlignment="1" applyProtection="1">
      <alignment horizontal="right" vertical="center"/>
      <protection hidden="1"/>
    </xf>
    <xf numFmtId="3" fontId="35" fillId="38" borderId="11" xfId="50" applyNumberFormat="1" applyFont="1" applyFill="1" applyBorder="1" applyAlignment="1" applyProtection="1">
      <alignment horizontal="right" vertical="center"/>
      <protection hidden="1"/>
    </xf>
    <xf numFmtId="0" fontId="33" fillId="38" borderId="0" xfId="50" applyFont="1" applyFill="1" applyBorder="1" applyAlignment="1" applyProtection="1">
      <alignment vertical="center"/>
      <protection hidden="1"/>
    </xf>
    <xf numFmtId="3" fontId="35" fillId="39" borderId="11" xfId="28" applyNumberFormat="1" applyFont="1" applyFill="1" applyBorder="1" applyAlignment="1" applyProtection="1">
      <alignment horizontal="right" vertical="center"/>
      <protection hidden="1"/>
    </xf>
    <xf numFmtId="3" fontId="33" fillId="39" borderId="11" xfId="43" applyNumberFormat="1" applyFont="1" applyFill="1" applyBorder="1" applyAlignment="1">
      <alignment horizontal="right" vertical="center"/>
    </xf>
    <xf numFmtId="3" fontId="33" fillId="39" borderId="11" xfId="50" applyNumberFormat="1" applyFont="1" applyFill="1" applyBorder="1" applyAlignment="1" applyProtection="1">
      <alignment horizontal="right" vertical="center"/>
      <protection hidden="1"/>
    </xf>
    <xf numFmtId="3" fontId="33" fillId="39" borderId="11" xfId="28" applyNumberFormat="1" applyFont="1" applyFill="1" applyBorder="1" applyAlignment="1" applyProtection="1">
      <alignment horizontal="right" vertical="center"/>
      <protection hidden="1"/>
    </xf>
    <xf numFmtId="3" fontId="32" fillId="39" borderId="11" xfId="50" applyNumberFormat="1" applyFont="1" applyFill="1" applyBorder="1" applyAlignment="1" applyProtection="1">
      <alignment horizontal="right" vertical="center"/>
      <protection hidden="1"/>
    </xf>
    <xf numFmtId="3" fontId="35" fillId="39" borderId="11" xfId="50" applyNumberFormat="1" applyFont="1" applyFill="1" applyBorder="1" applyAlignment="1" applyProtection="1">
      <alignment horizontal="right" vertical="center"/>
      <protection hidden="1"/>
    </xf>
    <xf numFmtId="0" fontId="33" fillId="39" borderId="0" xfId="50" applyFont="1" applyFill="1" applyBorder="1" applyAlignment="1" applyProtection="1">
      <alignment vertical="center"/>
      <protection hidden="1"/>
    </xf>
    <xf numFmtId="3" fontId="52" fillId="39" borderId="11" xfId="28" applyNumberFormat="1" applyFont="1" applyFill="1" applyBorder="1" applyAlignment="1" applyProtection="1">
      <alignment horizontal="right" vertical="center"/>
      <protection hidden="1"/>
    </xf>
    <xf numFmtId="3" fontId="53" fillId="39" borderId="11" xfId="43" applyNumberFormat="1" applyFont="1" applyFill="1" applyBorder="1" applyAlignment="1">
      <alignment horizontal="right" vertical="center"/>
    </xf>
    <xf numFmtId="3" fontId="53" fillId="39" borderId="11" xfId="50" applyNumberFormat="1" applyFont="1" applyFill="1" applyBorder="1" applyAlignment="1" applyProtection="1">
      <alignment horizontal="right" vertical="center"/>
      <protection hidden="1"/>
    </xf>
    <xf numFmtId="3" fontId="53" fillId="39" borderId="11" xfId="28" applyNumberFormat="1" applyFont="1" applyFill="1" applyBorder="1" applyAlignment="1" applyProtection="1">
      <alignment horizontal="right" vertical="center"/>
      <protection hidden="1"/>
    </xf>
    <xf numFmtId="3" fontId="54" fillId="39" borderId="11" xfId="50" applyNumberFormat="1" applyFont="1" applyFill="1" applyBorder="1" applyAlignment="1" applyProtection="1">
      <alignment horizontal="right" vertical="center"/>
      <protection hidden="1"/>
    </xf>
    <xf numFmtId="3" fontId="52" fillId="39" borderId="11" xfId="50" applyNumberFormat="1" applyFont="1" applyFill="1" applyBorder="1" applyAlignment="1" applyProtection="1">
      <alignment horizontal="right" vertical="center"/>
      <protection hidden="1"/>
    </xf>
    <xf numFmtId="0" fontId="53" fillId="39" borderId="0" xfId="50" applyFont="1" applyFill="1" applyBorder="1" applyAlignment="1" applyProtection="1">
      <alignment vertical="center"/>
      <protection hidden="1"/>
    </xf>
    <xf numFmtId="0" fontId="33" fillId="40" borderId="11" xfId="50" applyFont="1" applyFill="1" applyBorder="1" applyAlignment="1" applyProtection="1">
      <alignment horizontal="center" vertical="center" wrapText="1"/>
      <protection hidden="1"/>
    </xf>
    <xf numFmtId="3" fontId="33" fillId="40" borderId="11" xfId="50" applyNumberFormat="1" applyFont="1" applyFill="1" applyBorder="1" applyAlignment="1" applyProtection="1">
      <alignment horizontal="right" vertical="center"/>
      <protection hidden="1"/>
    </xf>
    <xf numFmtId="3" fontId="33" fillId="40" borderId="11" xfId="43" applyNumberFormat="1" applyFont="1" applyFill="1" applyBorder="1" applyAlignment="1" applyProtection="1">
      <alignment horizontal="right" vertical="center"/>
      <protection hidden="1"/>
    </xf>
    <xf numFmtId="3" fontId="33" fillId="40" borderId="11" xfId="43" applyNumberFormat="1" applyFont="1" applyFill="1" applyBorder="1" applyAlignment="1">
      <alignment horizontal="right" vertical="center"/>
    </xf>
    <xf numFmtId="3" fontId="35" fillId="40" borderId="11" xfId="43" applyNumberFormat="1" applyFont="1" applyFill="1" applyBorder="1" applyAlignment="1" applyProtection="1">
      <alignment horizontal="right" vertical="center"/>
      <protection hidden="1"/>
    </xf>
    <xf numFmtId="0" fontId="35" fillId="40" borderId="11" xfId="43" applyFont="1" applyFill="1" applyBorder="1" applyAlignment="1" applyProtection="1">
      <alignment vertical="center"/>
      <protection hidden="1"/>
    </xf>
    <xf numFmtId="0" fontId="33" fillId="41" borderId="11" xfId="50" applyFont="1" applyFill="1" applyBorder="1" applyAlignment="1" applyProtection="1">
      <alignment horizontal="center" vertical="center" wrapText="1"/>
      <protection hidden="1"/>
    </xf>
    <xf numFmtId="3" fontId="33" fillId="41" borderId="11" xfId="50" applyNumberFormat="1" applyFont="1" applyFill="1" applyBorder="1" applyAlignment="1" applyProtection="1">
      <alignment horizontal="right" vertical="center"/>
      <protection hidden="1"/>
    </xf>
    <xf numFmtId="3" fontId="33" fillId="41" borderId="11" xfId="43" applyNumberFormat="1" applyFont="1" applyFill="1" applyBorder="1" applyAlignment="1" applyProtection="1">
      <alignment horizontal="right" vertical="center"/>
      <protection hidden="1"/>
    </xf>
    <xf numFmtId="3" fontId="33" fillId="41" borderId="11" xfId="43" applyNumberFormat="1" applyFont="1" applyFill="1" applyBorder="1" applyAlignment="1">
      <alignment horizontal="right" vertical="center"/>
    </xf>
    <xf numFmtId="3" fontId="35" fillId="41" borderId="11" xfId="43" applyNumberFormat="1" applyFont="1" applyFill="1" applyBorder="1" applyAlignment="1" applyProtection="1">
      <alignment horizontal="right" vertical="center"/>
      <protection hidden="1"/>
    </xf>
    <xf numFmtId="0" fontId="35" fillId="41" borderId="11" xfId="43" applyFont="1" applyFill="1" applyBorder="1" applyAlignment="1" applyProtection="1">
      <alignment vertical="center"/>
      <protection hidden="1"/>
    </xf>
    <xf numFmtId="0" fontId="0" fillId="0" borderId="0" xfId="0"/>
    <xf numFmtId="3" fontId="33" fillId="42" borderId="11" xfId="50" applyNumberFormat="1" applyFont="1" applyFill="1" applyBorder="1" applyAlignment="1" applyProtection="1">
      <alignment horizontal="right" vertical="center"/>
      <protection hidden="1"/>
    </xf>
    <xf numFmtId="3" fontId="33" fillId="42" borderId="11" xfId="43" applyNumberFormat="1" applyFont="1" applyFill="1" applyBorder="1" applyAlignment="1" applyProtection="1">
      <alignment horizontal="right" vertical="center"/>
      <protection hidden="1"/>
    </xf>
    <xf numFmtId="3" fontId="33" fillId="42" borderId="11" xfId="43" applyNumberFormat="1" applyFont="1" applyFill="1" applyBorder="1" applyAlignment="1">
      <alignment horizontal="right" vertical="center"/>
    </xf>
    <xf numFmtId="3" fontId="35" fillId="42" borderId="11" xfId="43" applyNumberFormat="1" applyFont="1" applyFill="1" applyBorder="1" applyAlignment="1" applyProtection="1">
      <alignment horizontal="right" vertical="center"/>
      <protection hidden="1"/>
    </xf>
    <xf numFmtId="0" fontId="35" fillId="42" borderId="11" xfId="43" applyFont="1" applyFill="1" applyBorder="1" applyAlignment="1" applyProtection="1">
      <alignment vertical="center"/>
      <protection hidden="1"/>
    </xf>
    <xf numFmtId="0" fontId="33" fillId="36" borderId="11" xfId="50" applyFont="1" applyFill="1" applyBorder="1" applyAlignment="1" applyProtection="1">
      <alignment horizontal="center" vertical="center" wrapText="1"/>
      <protection hidden="1"/>
    </xf>
    <xf numFmtId="3" fontId="33" fillId="36" borderId="11" xfId="43" applyNumberFormat="1" applyFont="1" applyFill="1" applyBorder="1" applyAlignment="1">
      <alignment horizontal="right" vertical="center"/>
    </xf>
    <xf numFmtId="3" fontId="33" fillId="36" borderId="11" xfId="50" applyNumberFormat="1" applyFont="1" applyFill="1" applyBorder="1" applyAlignment="1" applyProtection="1">
      <alignment horizontal="right" vertical="center"/>
      <protection hidden="1"/>
    </xf>
    <xf numFmtId="3" fontId="33" fillId="36" borderId="11" xfId="28" applyNumberFormat="1" applyFont="1" applyFill="1" applyBorder="1" applyAlignment="1" applyProtection="1">
      <alignment horizontal="right" vertical="center"/>
      <protection hidden="1"/>
    </xf>
    <xf numFmtId="3" fontId="32" fillId="36" borderId="11" xfId="50" applyNumberFormat="1" applyFont="1" applyFill="1" applyBorder="1" applyAlignment="1" applyProtection="1">
      <alignment horizontal="right" vertical="center"/>
      <protection hidden="1"/>
    </xf>
    <xf numFmtId="3" fontId="35" fillId="36" borderId="11" xfId="50" applyNumberFormat="1" applyFont="1" applyFill="1" applyBorder="1" applyAlignment="1" applyProtection="1">
      <alignment horizontal="right" vertical="center"/>
      <protection hidden="1"/>
    </xf>
    <xf numFmtId="0" fontId="33" fillId="36" borderId="0" xfId="50" applyFont="1" applyFill="1" applyBorder="1" applyAlignment="1" applyProtection="1">
      <alignment vertical="center"/>
      <protection hidden="1"/>
    </xf>
    <xf numFmtId="0" fontId="35" fillId="43" borderId="11" xfId="50" applyFont="1" applyFill="1" applyBorder="1" applyAlignment="1" applyProtection="1">
      <alignment horizontal="center" vertical="center"/>
      <protection hidden="1"/>
    </xf>
    <xf numFmtId="0" fontId="36" fillId="43" borderId="11" xfId="50" applyFont="1" applyFill="1" applyBorder="1" applyAlignment="1" applyProtection="1">
      <alignment vertical="center"/>
      <protection hidden="1"/>
    </xf>
    <xf numFmtId="3" fontId="33" fillId="43" borderId="11" xfId="28" applyNumberFormat="1" applyFont="1" applyFill="1" applyBorder="1" applyAlignment="1" applyProtection="1">
      <alignment horizontal="right" vertical="center" wrapText="1"/>
      <protection hidden="1"/>
    </xf>
    <xf numFmtId="0" fontId="0" fillId="43" borderId="0" xfId="0" applyFill="1" applyBorder="1"/>
    <xf numFmtId="3" fontId="33" fillId="43" borderId="11" xfId="28" applyNumberFormat="1" applyFont="1" applyFill="1" applyBorder="1" applyAlignment="1" applyProtection="1">
      <alignment horizontal="right" vertical="center"/>
      <protection hidden="1"/>
    </xf>
    <xf numFmtId="3" fontId="53" fillId="43" borderId="11" xfId="28" applyNumberFormat="1" applyFont="1" applyFill="1" applyBorder="1" applyAlignment="1" applyProtection="1">
      <alignment horizontal="right" vertical="center"/>
      <protection hidden="1"/>
    </xf>
    <xf numFmtId="0" fontId="36" fillId="43" borderId="11" xfId="50" applyFont="1" applyFill="1" applyBorder="1" applyAlignment="1" applyProtection="1">
      <alignment horizontal="left" vertical="center"/>
      <protection hidden="1"/>
    </xf>
    <xf numFmtId="3" fontId="35" fillId="43" borderId="11" xfId="28" applyNumberFormat="1" applyFont="1" applyFill="1" applyBorder="1" applyAlignment="1" applyProtection="1">
      <alignment horizontal="right" vertical="center"/>
      <protection hidden="1"/>
    </xf>
    <xf numFmtId="3" fontId="52" fillId="43" borderId="11" xfId="28" applyNumberFormat="1" applyFont="1" applyFill="1" applyBorder="1" applyAlignment="1" applyProtection="1">
      <alignment horizontal="right" vertical="center"/>
      <protection hidden="1"/>
    </xf>
    <xf numFmtId="0" fontId="33" fillId="34" borderId="11" xfId="50" applyFont="1" applyFill="1" applyBorder="1" applyAlignment="1" applyProtection="1">
      <alignment horizontal="center" vertical="center"/>
      <protection hidden="1"/>
    </xf>
    <xf numFmtId="0" fontId="33" fillId="34" borderId="11" xfId="50" applyFont="1" applyFill="1" applyBorder="1" applyAlignment="1" applyProtection="1">
      <alignment vertical="center"/>
      <protection hidden="1"/>
    </xf>
    <xf numFmtId="3" fontId="52" fillId="34" borderId="11" xfId="28" applyNumberFormat="1" applyFont="1" applyFill="1" applyBorder="1" applyAlignment="1" applyProtection="1">
      <alignment horizontal="right" vertical="center"/>
      <protection hidden="1"/>
    </xf>
    <xf numFmtId="0" fontId="0" fillId="34" borderId="0" xfId="0" applyFill="1" applyBorder="1"/>
    <xf numFmtId="3" fontId="53" fillId="34" borderId="11" xfId="28" applyNumberFormat="1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/>
    <xf numFmtId="0" fontId="0" fillId="33" borderId="0" xfId="0" applyFill="1" applyBorder="1"/>
    <xf numFmtId="3" fontId="33" fillId="41" borderId="11" xfId="28" applyNumberFormat="1" applyFont="1" applyFill="1" applyBorder="1" applyAlignment="1" applyProtection="1">
      <alignment horizontal="right" vertical="center" wrapText="1"/>
      <protection hidden="1"/>
    </xf>
    <xf numFmtId="0" fontId="33" fillId="41" borderId="0" xfId="50" applyFont="1" applyFill="1" applyBorder="1" applyAlignment="1" applyProtection="1">
      <alignment vertical="center"/>
      <protection hidden="1"/>
    </xf>
    <xf numFmtId="0" fontId="33" fillId="40" borderId="0" xfId="50" applyFont="1" applyFill="1" applyBorder="1" applyAlignment="1" applyProtection="1">
      <alignment vertical="center"/>
      <protection hidden="1"/>
    </xf>
    <xf numFmtId="3" fontId="33" fillId="36" borderId="11" xfId="43" applyNumberFormat="1" applyFont="1" applyFill="1" applyBorder="1" applyAlignment="1" applyProtection="1">
      <alignment horizontal="right" vertical="center"/>
      <protection hidden="1"/>
    </xf>
    <xf numFmtId="3" fontId="35" fillId="36" borderId="11" xfId="43" applyNumberFormat="1" applyFont="1" applyFill="1" applyBorder="1" applyAlignment="1" applyProtection="1">
      <alignment horizontal="right" vertical="center"/>
      <protection hidden="1"/>
    </xf>
    <xf numFmtId="0" fontId="35" fillId="36" borderId="11" xfId="43" applyFont="1" applyFill="1" applyBorder="1" applyAlignment="1" applyProtection="1">
      <alignment vertical="center"/>
      <protection hidden="1"/>
    </xf>
    <xf numFmtId="0" fontId="0" fillId="0" borderId="0" xfId="0"/>
    <xf numFmtId="3" fontId="43" fillId="0" borderId="11" xfId="0" applyNumberFormat="1" applyFont="1" applyBorder="1" applyAlignment="1">
      <alignment horizontal="right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left" vertical="top" wrapText="1"/>
    </xf>
    <xf numFmtId="3" fontId="29" fillId="0" borderId="11" xfId="0" applyNumberFormat="1" applyFont="1" applyBorder="1" applyAlignment="1">
      <alignment horizontal="right" vertical="top" wrapText="1"/>
    </xf>
    <xf numFmtId="0" fontId="38" fillId="0" borderId="0" xfId="0" applyFont="1"/>
    <xf numFmtId="0" fontId="33" fillId="24" borderId="10" xfId="50" applyFont="1" applyFill="1" applyBorder="1" applyAlignment="1" applyProtection="1">
      <alignment horizontal="center" vertical="center" wrapText="1"/>
      <protection hidden="1"/>
    </xf>
    <xf numFmtId="164" fontId="33" fillId="0" borderId="0" xfId="27" applyNumberFormat="1" applyFont="1" applyBorder="1" applyAlignment="1" applyProtection="1">
      <alignment vertical="center"/>
    </xf>
    <xf numFmtId="0" fontId="33" fillId="0" borderId="11" xfId="50" applyFont="1" applyFill="1" applyBorder="1" applyAlignment="1" applyProtection="1">
      <alignment horizontal="center" vertical="center" wrapText="1"/>
      <protection hidden="1"/>
    </xf>
    <xf numFmtId="3" fontId="32" fillId="0" borderId="0" xfId="50" applyNumberFormat="1" applyFont="1" applyFill="1" applyBorder="1" applyAlignment="1" applyProtection="1">
      <alignment horizontal="right" vertical="center"/>
      <protection hidden="1"/>
    </xf>
    <xf numFmtId="0" fontId="33" fillId="0" borderId="0" xfId="50" applyFont="1" applyFill="1" applyBorder="1" applyAlignment="1" applyProtection="1">
      <alignment vertical="center"/>
      <protection hidden="1"/>
    </xf>
    <xf numFmtId="0" fontId="35" fillId="0" borderId="0" xfId="50" applyFont="1" applyFill="1" applyBorder="1" applyAlignment="1" applyProtection="1">
      <alignment vertical="center"/>
      <protection hidden="1"/>
    </xf>
    <xf numFmtId="0" fontId="32" fillId="0" borderId="0" xfId="50" applyFont="1" applyFill="1" applyBorder="1" applyAlignment="1" applyProtection="1">
      <alignment vertical="center"/>
      <protection hidden="1"/>
    </xf>
    <xf numFmtId="0" fontId="35" fillId="0" borderId="0" xfId="50" applyFont="1" applyFill="1" applyBorder="1" applyAlignment="1" applyProtection="1">
      <alignment horizontal="left" vertical="center"/>
      <protection hidden="1"/>
    </xf>
    <xf numFmtId="0" fontId="35" fillId="0" borderId="0" xfId="50" applyFont="1" applyFill="1" applyBorder="1" applyAlignment="1" applyProtection="1">
      <alignment horizontal="center" vertical="center"/>
      <protection hidden="1"/>
    </xf>
    <xf numFmtId="0" fontId="36" fillId="0" borderId="0" xfId="43" applyFont="1" applyFill="1" applyBorder="1" applyAlignment="1" applyProtection="1">
      <alignment horizontal="right" vertical="center"/>
      <protection hidden="1"/>
    </xf>
    <xf numFmtId="0" fontId="53" fillId="0" borderId="0" xfId="50" applyFont="1" applyFill="1" applyBorder="1" applyAlignment="1" applyProtection="1">
      <alignment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 hidden="1"/>
    </xf>
    <xf numFmtId="164" fontId="33" fillId="0" borderId="0" xfId="27" applyNumberFormat="1" applyFont="1" applyFill="1" applyBorder="1" applyAlignment="1" applyProtection="1">
      <alignment vertical="center"/>
      <protection hidden="1"/>
    </xf>
    <xf numFmtId="164" fontId="33" fillId="32" borderId="0" xfId="27" applyNumberFormat="1" applyFont="1" applyFill="1" applyBorder="1" applyAlignment="1" applyProtection="1">
      <alignment vertical="center"/>
      <protection hidden="1"/>
    </xf>
    <xf numFmtId="3" fontId="35" fillId="33" borderId="11" xfId="28" applyNumberFormat="1" applyFont="1" applyFill="1" applyBorder="1" applyAlignment="1" applyProtection="1">
      <alignment horizontal="right" vertical="center" wrapText="1"/>
      <protection hidden="1"/>
    </xf>
    <xf numFmtId="164" fontId="33" fillId="0" borderId="0" xfId="5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ill="1" applyBorder="1"/>
    <xf numFmtId="3" fontId="32" fillId="43" borderId="11" xfId="28" applyNumberFormat="1" applyFont="1" applyFill="1" applyBorder="1" applyAlignment="1" applyProtection="1">
      <alignment horizontal="right" vertical="center"/>
      <protection hidden="1"/>
    </xf>
    <xf numFmtId="3" fontId="36" fillId="43" borderId="11" xfId="28" applyNumberFormat="1" applyFont="1" applyFill="1" applyBorder="1" applyAlignment="1" applyProtection="1">
      <alignment horizontal="right" vertical="center"/>
      <protection hidden="1"/>
    </xf>
    <xf numFmtId="0" fontId="33" fillId="43" borderId="11" xfId="50" applyFont="1" applyFill="1" applyBorder="1" applyAlignment="1" applyProtection="1">
      <alignment horizontal="left" vertical="center"/>
      <protection hidden="1"/>
    </xf>
    <xf numFmtId="0" fontId="12" fillId="33" borderId="11" xfId="50" applyFont="1" applyFill="1" applyBorder="1" applyAlignment="1" applyProtection="1">
      <alignment horizontal="center" vertical="center"/>
      <protection hidden="1"/>
    </xf>
    <xf numFmtId="3" fontId="32" fillId="33" borderId="11" xfId="28" applyNumberFormat="1" applyFont="1" applyFill="1" applyBorder="1" applyAlignment="1" applyProtection="1">
      <alignment horizontal="right" vertical="center"/>
      <protection hidden="1"/>
    </xf>
    <xf numFmtId="3" fontId="32" fillId="34" borderId="11" xfId="28" applyNumberFormat="1" applyFont="1" applyFill="1" applyBorder="1" applyAlignment="1" applyProtection="1">
      <alignment horizontal="right" vertical="center"/>
      <protection hidden="1"/>
    </xf>
    <xf numFmtId="3" fontId="36" fillId="34" borderId="11" xfId="28" applyNumberFormat="1" applyFont="1" applyFill="1" applyBorder="1" applyAlignment="1" applyProtection="1">
      <alignment horizontal="right" vertical="center"/>
      <protection hidden="1"/>
    </xf>
    <xf numFmtId="0" fontId="33" fillId="34" borderId="11" xfId="43" applyFont="1" applyFill="1" applyBorder="1" applyAlignment="1">
      <alignment horizontal="left" vertical="center"/>
    </xf>
    <xf numFmtId="3" fontId="32" fillId="43" borderId="11" xfId="50" applyNumberFormat="1" applyFont="1" applyFill="1" applyBorder="1" applyAlignment="1" applyProtection="1">
      <alignment horizontal="right" vertical="center"/>
      <protection hidden="1"/>
    </xf>
    <xf numFmtId="3" fontId="36" fillId="43" borderId="11" xfId="28" applyNumberFormat="1" applyFont="1" applyFill="1" applyBorder="1" applyAlignment="1" applyProtection="1">
      <alignment horizontal="right" vertical="center" wrapText="1"/>
    </xf>
    <xf numFmtId="3" fontId="36" fillId="33" borderId="11" xfId="28" applyNumberFormat="1" applyFont="1" applyFill="1" applyBorder="1" applyAlignment="1" applyProtection="1">
      <alignment horizontal="right" vertical="center" wrapText="1"/>
    </xf>
    <xf numFmtId="3" fontId="32" fillId="33" borderId="11" xfId="50" applyNumberFormat="1" applyFont="1" applyFill="1" applyBorder="1" applyAlignment="1" applyProtection="1">
      <alignment horizontal="right" vertical="center"/>
      <protection hidden="1"/>
    </xf>
    <xf numFmtId="0" fontId="33" fillId="34" borderId="11" xfId="43" applyFont="1" applyFill="1" applyBorder="1" applyAlignment="1">
      <alignment vertical="center"/>
    </xf>
    <xf numFmtId="0" fontId="33" fillId="34" borderId="11" xfId="43" applyFont="1" applyFill="1" applyBorder="1" applyAlignment="1" applyProtection="1">
      <alignment horizontal="center" vertical="center"/>
      <protection hidden="1"/>
    </xf>
    <xf numFmtId="3" fontId="36" fillId="34" borderId="11" xfId="28" applyNumberFormat="1" applyFont="1" applyFill="1" applyBorder="1" applyAlignment="1" applyProtection="1">
      <alignment horizontal="right" vertical="center" wrapText="1"/>
    </xf>
    <xf numFmtId="3" fontId="32" fillId="34" borderId="11" xfId="50" applyNumberFormat="1" applyFont="1" applyFill="1" applyBorder="1" applyAlignment="1" applyProtection="1">
      <alignment horizontal="right" vertical="center"/>
      <protection hidden="1"/>
    </xf>
    <xf numFmtId="0" fontId="33" fillId="34" borderId="11" xfId="43" applyFont="1" applyFill="1" applyBorder="1" applyAlignment="1" applyProtection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3" fontId="33" fillId="40" borderId="11" xfId="28" applyNumberFormat="1" applyFont="1" applyFill="1" applyBorder="1" applyAlignment="1" applyProtection="1">
      <alignment horizontal="right" vertical="center" wrapText="1"/>
      <protection hidden="1"/>
    </xf>
    <xf numFmtId="3" fontId="63" fillId="39" borderId="11" xfId="43" applyNumberFormat="1" applyFont="1" applyFill="1" applyBorder="1" applyAlignment="1">
      <alignment horizontal="right" vertical="center"/>
    </xf>
    <xf numFmtId="10" fontId="0" fillId="0" borderId="11" xfId="0" applyNumberFormat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top" wrapText="1"/>
    </xf>
    <xf numFmtId="0" fontId="62" fillId="35" borderId="11" xfId="0" applyFont="1" applyFill="1" applyBorder="1" applyAlignment="1">
      <alignment horizontal="center" vertical="center" wrapText="1"/>
    </xf>
    <xf numFmtId="0" fontId="0" fillId="0" borderId="0" xfId="0"/>
    <xf numFmtId="0" fontId="29" fillId="0" borderId="11" xfId="0" applyFont="1" applyBorder="1" applyAlignment="1">
      <alignment horizontal="left" vertical="center" wrapText="1"/>
    </xf>
    <xf numFmtId="0" fontId="41" fillId="35" borderId="1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6" fillId="0" borderId="0" xfId="43" applyFont="1" applyBorder="1" applyAlignment="1" applyProtection="1">
      <alignment horizontal="right" vertical="center"/>
      <protection hidden="1"/>
    </xf>
    <xf numFmtId="0" fontId="32" fillId="0" borderId="11" xfId="50" applyFont="1" applyBorder="1" applyAlignment="1" applyProtection="1">
      <alignment horizontal="left" vertical="center"/>
      <protection hidden="1"/>
    </xf>
    <xf numFmtId="0" fontId="33" fillId="34" borderId="11" xfId="50" applyFont="1" applyFill="1" applyBorder="1" applyAlignment="1" applyProtection="1">
      <alignment horizontal="left" vertical="center"/>
      <protection hidden="1"/>
    </xf>
    <xf numFmtId="0" fontId="33" fillId="0" borderId="11" xfId="50" applyFont="1" applyBorder="1" applyAlignment="1" applyProtection="1">
      <alignment horizontal="left" vertical="center"/>
      <protection hidden="1"/>
    </xf>
    <xf numFmtId="0" fontId="35" fillId="0" borderId="0" xfId="50" applyFont="1" applyBorder="1" applyAlignment="1" applyProtection="1">
      <alignment horizontal="center" vertical="center"/>
      <protection hidden="1"/>
    </xf>
    <xf numFmtId="0" fontId="35" fillId="0" borderId="0" xfId="50" applyFont="1" applyBorder="1" applyAlignment="1" applyProtection="1">
      <alignment horizontal="left" vertical="center"/>
      <protection hidden="1"/>
    </xf>
    <xf numFmtId="0" fontId="33" fillId="0" borderId="11" xfId="50" applyFont="1" applyBorder="1" applyAlignment="1" applyProtection="1">
      <alignment horizontal="center" vertical="center"/>
      <protection hidden="1"/>
    </xf>
    <xf numFmtId="0" fontId="33" fillId="24" borderId="11" xfId="50" applyFont="1" applyFill="1" applyBorder="1" applyAlignment="1" applyProtection="1">
      <alignment horizontal="center" vertical="center" wrapText="1"/>
      <protection hidden="1"/>
    </xf>
    <xf numFmtId="0" fontId="33" fillId="0" borderId="0" xfId="50" applyFont="1" applyBorder="1" applyAlignment="1" applyProtection="1">
      <alignment horizontal="right" vertical="center"/>
      <protection hidden="1"/>
    </xf>
    <xf numFmtId="0" fontId="33" fillId="24" borderId="0" xfId="50" applyFont="1" applyFill="1" applyBorder="1" applyAlignment="1" applyProtection="1">
      <alignment horizontal="center" vertical="center" wrapText="1"/>
      <protection hidden="1"/>
    </xf>
    <xf numFmtId="3" fontId="32" fillId="0" borderId="0" xfId="28" applyNumberFormat="1" applyFont="1" applyFill="1" applyBorder="1" applyAlignment="1" applyProtection="1">
      <alignment horizontal="right" vertical="center" wrapText="1"/>
      <protection hidden="1"/>
    </xf>
    <xf numFmtId="0" fontId="35" fillId="24" borderId="11" xfId="50" applyFont="1" applyFill="1" applyBorder="1" applyAlignment="1" applyProtection="1">
      <alignment horizontal="center" vertical="center" wrapText="1"/>
      <protection hidden="1"/>
    </xf>
    <xf numFmtId="3" fontId="36" fillId="34" borderId="11" xfId="28" applyNumberFormat="1" applyFont="1" applyFill="1" applyBorder="1" applyAlignment="1" applyProtection="1">
      <alignment horizontal="right" vertical="center" wrapText="1"/>
      <protection hidden="1"/>
    </xf>
    <xf numFmtId="3" fontId="36" fillId="43" borderId="11" xfId="28" applyNumberFormat="1" applyFont="1" applyFill="1" applyBorder="1" applyAlignment="1" applyProtection="1">
      <alignment horizontal="right" vertical="center" wrapText="1"/>
      <protection hidden="1"/>
    </xf>
    <xf numFmtId="3" fontId="36" fillId="33" borderId="11" xfId="28" applyNumberFormat="1" applyFont="1" applyFill="1" applyBorder="1" applyAlignment="1" applyProtection="1">
      <alignment horizontal="right" vertical="center"/>
      <protection hidden="1"/>
    </xf>
    <xf numFmtId="3" fontId="36" fillId="43" borderId="10" xfId="28" applyNumberFormat="1" applyFont="1" applyFill="1" applyBorder="1" applyAlignment="1" applyProtection="1">
      <alignment horizontal="right" vertical="center"/>
      <protection hidden="1"/>
    </xf>
    <xf numFmtId="3" fontId="36" fillId="34" borderId="10" xfId="28" applyNumberFormat="1" applyFont="1" applyFill="1" applyBorder="1" applyAlignment="1" applyProtection="1">
      <alignment horizontal="right" vertical="center"/>
      <protection hidden="1"/>
    </xf>
    <xf numFmtId="3" fontId="36" fillId="0" borderId="10" xfId="28" applyNumberFormat="1" applyFont="1" applyFill="1" applyBorder="1" applyAlignment="1" applyProtection="1">
      <alignment horizontal="right" vertical="center"/>
      <protection hidden="1"/>
    </xf>
    <xf numFmtId="3" fontId="36" fillId="33" borderId="10" xfId="28" applyNumberFormat="1" applyFont="1" applyFill="1" applyBorder="1" applyAlignment="1" applyProtection="1">
      <alignment horizontal="right" vertical="center"/>
      <protection hidden="1"/>
    </xf>
    <xf numFmtId="0" fontId="32" fillId="0" borderId="17" xfId="43" applyFont="1" applyBorder="1" applyAlignment="1" applyProtection="1">
      <alignment horizontal="right" vertical="center"/>
      <protection hidden="1"/>
    </xf>
    <xf numFmtId="3" fontId="32" fillId="0" borderId="17" xfId="28" applyNumberFormat="1" applyFont="1" applyFill="1" applyBorder="1" applyAlignment="1" applyProtection="1">
      <alignment horizontal="right" vertical="center"/>
      <protection hidden="1"/>
    </xf>
    <xf numFmtId="3" fontId="36" fillId="0" borderId="17" xfId="28" applyNumberFormat="1" applyFont="1" applyFill="1" applyBorder="1" applyAlignment="1" applyProtection="1">
      <alignment horizontal="right" vertical="center"/>
      <protection hidden="1"/>
    </xf>
    <xf numFmtId="3" fontId="32" fillId="0" borderId="17" xfId="28" applyNumberFormat="1" applyFont="1" applyBorder="1" applyAlignment="1" applyProtection="1">
      <alignment horizontal="right" vertical="center"/>
      <protection hidden="1"/>
    </xf>
    <xf numFmtId="3" fontId="36" fillId="0" borderId="17" xfId="28" applyNumberFormat="1" applyFont="1" applyFill="1" applyBorder="1" applyAlignment="1" applyProtection="1">
      <alignment horizontal="right" vertical="center" wrapText="1"/>
      <protection hidden="1"/>
    </xf>
    <xf numFmtId="0" fontId="39" fillId="0" borderId="0" xfId="50" applyFont="1" applyBorder="1" applyAlignment="1" applyProtection="1">
      <alignment vertical="center"/>
      <protection hidden="1"/>
    </xf>
    <xf numFmtId="0" fontId="34" fillId="0" borderId="0" xfId="49" applyFont="1" applyBorder="1" applyAlignment="1">
      <alignment horizontal="center" vertical="center" wrapText="1"/>
    </xf>
    <xf numFmtId="3" fontId="36" fillId="35" borderId="0" xfId="28" applyNumberFormat="1" applyFont="1" applyFill="1" applyBorder="1" applyAlignment="1" applyProtection="1">
      <alignment horizontal="right" vertical="center" wrapText="1"/>
    </xf>
    <xf numFmtId="3" fontId="32" fillId="35" borderId="0" xfId="28" applyNumberFormat="1" applyFont="1" applyFill="1" applyBorder="1" applyAlignment="1" applyProtection="1">
      <alignment horizontal="right" vertical="center" wrapText="1"/>
    </xf>
    <xf numFmtId="3" fontId="36" fillId="0" borderId="0" xfId="28" applyNumberFormat="1" applyFont="1" applyFill="1" applyBorder="1" applyAlignment="1" applyProtection="1">
      <alignment horizontal="right" vertical="center" wrapText="1"/>
    </xf>
    <xf numFmtId="3" fontId="32" fillId="0" borderId="0" xfId="28" applyNumberFormat="1" applyFont="1" applyFill="1" applyBorder="1" applyAlignment="1" applyProtection="1">
      <alignment horizontal="right" vertical="center" wrapText="1"/>
    </xf>
    <xf numFmtId="164" fontId="35" fillId="24" borderId="11" xfId="28" applyNumberFormat="1" applyFont="1" applyFill="1" applyBorder="1" applyAlignment="1" applyProtection="1">
      <alignment horizontal="center" vertical="center" wrapText="1"/>
      <protection hidden="1"/>
    </xf>
    <xf numFmtId="0" fontId="34" fillId="0" borderId="11" xfId="49" applyFont="1" applyBorder="1" applyAlignment="1">
      <alignment horizontal="center" vertical="center" wrapText="1"/>
    </xf>
    <xf numFmtId="0" fontId="35" fillId="0" borderId="26" xfId="43" applyFont="1" applyBorder="1" applyAlignment="1" applyProtection="1">
      <alignment horizontal="center" vertical="center"/>
    </xf>
    <xf numFmtId="3" fontId="36" fillId="43" borderId="10" xfId="28" applyNumberFormat="1" applyFont="1" applyFill="1" applyBorder="1" applyAlignment="1" applyProtection="1">
      <alignment horizontal="right" vertical="center" wrapText="1"/>
    </xf>
    <xf numFmtId="3" fontId="36" fillId="34" borderId="10" xfId="28" applyNumberFormat="1" applyFont="1" applyFill="1" applyBorder="1" applyAlignment="1" applyProtection="1">
      <alignment horizontal="right" vertical="center" wrapText="1"/>
    </xf>
    <xf numFmtId="3" fontId="36" fillId="0" borderId="10" xfId="28" applyNumberFormat="1" applyFont="1" applyFill="1" applyBorder="1" applyAlignment="1" applyProtection="1">
      <alignment horizontal="right" vertical="center" wrapText="1"/>
    </xf>
    <xf numFmtId="3" fontId="36" fillId="33" borderId="10" xfId="28" applyNumberFormat="1" applyFont="1" applyFill="1" applyBorder="1" applyAlignment="1" applyProtection="1">
      <alignment horizontal="right" vertical="center" wrapText="1"/>
    </xf>
    <xf numFmtId="3" fontId="36" fillId="0" borderId="17" xfId="28" applyNumberFormat="1" applyFont="1" applyFill="1" applyBorder="1" applyAlignment="1" applyProtection="1">
      <alignment horizontal="right" vertical="center" wrapText="1"/>
    </xf>
    <xf numFmtId="3" fontId="32" fillId="0" borderId="17" xfId="50" applyNumberFormat="1" applyFont="1" applyFill="1" applyBorder="1" applyAlignment="1" applyProtection="1">
      <alignment horizontal="right" vertical="center"/>
      <protection hidden="1"/>
    </xf>
    <xf numFmtId="3" fontId="36" fillId="0" borderId="18" xfId="28" applyNumberFormat="1" applyFont="1" applyFill="1" applyBorder="1" applyAlignment="1" applyProtection="1">
      <alignment horizontal="right" vertical="center" wrapText="1"/>
    </xf>
    <xf numFmtId="0" fontId="23" fillId="0" borderId="0" xfId="61" applyFont="1"/>
    <xf numFmtId="166" fontId="23" fillId="0" borderId="0" xfId="62" applyNumberFormat="1" applyFont="1"/>
    <xf numFmtId="3" fontId="23" fillId="0" borderId="0" xfId="61" applyNumberFormat="1" applyFont="1" applyAlignment="1">
      <alignment horizontal="right"/>
    </xf>
    <xf numFmtId="0" fontId="58" fillId="0" borderId="0" xfId="61" applyFont="1"/>
    <xf numFmtId="3" fontId="23" fillId="0" borderId="0" xfId="61" applyNumberFormat="1" applyFont="1"/>
    <xf numFmtId="3" fontId="58" fillId="0" borderId="0" xfId="61" applyNumberFormat="1" applyFont="1"/>
    <xf numFmtId="0" fontId="23" fillId="0" borderId="0" xfId="61" applyFont="1" applyBorder="1"/>
    <xf numFmtId="166" fontId="23" fillId="0" borderId="0" xfId="62" applyNumberFormat="1" applyFont="1" applyBorder="1"/>
    <xf numFmtId="3" fontId="23" fillId="0" borderId="0" xfId="61" applyNumberFormat="1" applyFont="1" applyBorder="1" applyAlignment="1"/>
    <xf numFmtId="0" fontId="23" fillId="0" borderId="0" xfId="61" applyFont="1" applyBorder="1" applyAlignment="1"/>
    <xf numFmtId="3" fontId="23" fillId="0" borderId="0" xfId="61" applyNumberFormat="1" applyFont="1" applyBorder="1"/>
    <xf numFmtId="0" fontId="23" fillId="0" borderId="0" xfId="61" applyFont="1" applyFill="1"/>
    <xf numFmtId="166" fontId="23" fillId="0" borderId="0" xfId="62" applyNumberFormat="1" applyFont="1" applyFill="1"/>
    <xf numFmtId="3" fontId="27" fillId="29" borderId="32" xfId="61" applyNumberFormat="1" applyFont="1" applyFill="1" applyBorder="1" applyAlignment="1">
      <alignment vertical="center" wrapText="1"/>
    </xf>
    <xf numFmtId="0" fontId="25" fillId="29" borderId="32" xfId="61" applyFont="1" applyFill="1" applyBorder="1" applyAlignment="1">
      <alignment horizontal="center" vertical="center" wrapText="1"/>
    </xf>
    <xf numFmtId="3" fontId="23" fillId="0" borderId="35" xfId="61" applyNumberFormat="1" applyFont="1" applyBorder="1" applyAlignment="1"/>
    <xf numFmtId="3" fontId="58" fillId="0" borderId="33" xfId="61" applyNumberFormat="1" applyFont="1" applyBorder="1" applyAlignment="1"/>
    <xf numFmtId="3" fontId="23" fillId="0" borderId="33" xfId="61" applyNumberFormat="1" applyFont="1" applyBorder="1" applyAlignment="1"/>
    <xf numFmtId="0" fontId="55" fillId="0" borderId="33" xfId="61" applyFont="1" applyBorder="1" applyAlignment="1">
      <alignment vertical="center" wrapText="1"/>
    </xf>
    <xf numFmtId="0" fontId="25" fillId="0" borderId="37" xfId="61" applyFont="1" applyBorder="1" applyAlignment="1">
      <alignment horizontal="center" vertical="center" wrapText="1"/>
    </xf>
    <xf numFmtId="3" fontId="27" fillId="29" borderId="62" xfId="61" applyNumberFormat="1" applyFont="1" applyFill="1" applyBorder="1" applyAlignment="1">
      <alignment vertical="center" wrapText="1"/>
    </xf>
    <xf numFmtId="3" fontId="23" fillId="0" borderId="35" xfId="61" applyNumberFormat="1" applyFont="1" applyFill="1" applyBorder="1" applyAlignment="1"/>
    <xf numFmtId="3" fontId="23" fillId="0" borderId="33" xfId="61" applyNumberFormat="1" applyFont="1" applyFill="1" applyBorder="1" applyAlignment="1"/>
    <xf numFmtId="0" fontId="23" fillId="0" borderId="33" xfId="61" applyFont="1" applyBorder="1" applyAlignment="1"/>
    <xf numFmtId="0" fontId="25" fillId="0" borderId="50" xfId="61" applyFont="1" applyBorder="1" applyAlignment="1">
      <alignment horizontal="center" vertical="center" wrapText="1"/>
    </xf>
    <xf numFmtId="3" fontId="25" fillId="0" borderId="32" xfId="61" applyNumberFormat="1" applyFont="1" applyFill="1" applyBorder="1" applyAlignment="1">
      <alignment vertical="center" wrapText="1"/>
    </xf>
    <xf numFmtId="0" fontId="25" fillId="0" borderId="32" xfId="61" applyFont="1" applyBorder="1" applyAlignment="1">
      <alignment horizontal="center" vertical="center" wrapText="1"/>
    </xf>
    <xf numFmtId="3" fontId="24" fillId="0" borderId="46" xfId="61" applyNumberFormat="1" applyFont="1" applyFill="1" applyBorder="1" applyAlignment="1">
      <alignment vertical="center" wrapText="1"/>
    </xf>
    <xf numFmtId="0" fontId="24" fillId="0" borderId="30" xfId="61" applyFont="1" applyBorder="1" applyAlignment="1">
      <alignment horizontal="center" vertical="center" wrapText="1"/>
    </xf>
    <xf numFmtId="3" fontId="24" fillId="0" borderId="31" xfId="61" applyNumberFormat="1" applyFont="1" applyFill="1" applyBorder="1" applyAlignment="1">
      <alignment vertical="center" wrapText="1"/>
    </xf>
    <xf numFmtId="0" fontId="24" fillId="0" borderId="31" xfId="61" applyFont="1" applyBorder="1" applyAlignment="1">
      <alignment horizontal="center" vertical="center" wrapText="1"/>
    </xf>
    <xf numFmtId="0" fontId="26" fillId="0" borderId="0" xfId="61" applyFont="1"/>
    <xf numFmtId="3" fontId="24" fillId="0" borderId="43" xfId="61" applyNumberFormat="1" applyFont="1" applyFill="1" applyBorder="1" applyAlignment="1">
      <alignment vertical="center" wrapText="1"/>
    </xf>
    <xf numFmtId="0" fontId="24" fillId="0" borderId="29" xfId="61" applyFont="1" applyBorder="1" applyAlignment="1">
      <alignment horizontal="center" vertical="center" wrapText="1"/>
    </xf>
    <xf numFmtId="3" fontId="23" fillId="0" borderId="46" xfId="61" applyNumberFormat="1" applyFont="1" applyFill="1" applyBorder="1" applyAlignment="1">
      <alignment vertical="center" wrapText="1"/>
    </xf>
    <xf numFmtId="3" fontId="23" fillId="0" borderId="31" xfId="61" applyNumberFormat="1" applyFont="1" applyFill="1" applyBorder="1" applyAlignment="1">
      <alignment vertical="center" wrapText="1"/>
    </xf>
    <xf numFmtId="3" fontId="23" fillId="0" borderId="43" xfId="61" applyNumberFormat="1" applyFont="1" applyFill="1" applyBorder="1" applyAlignment="1">
      <alignment vertical="center" wrapText="1"/>
    </xf>
    <xf numFmtId="0" fontId="23" fillId="0" borderId="35" xfId="61" applyFont="1" applyFill="1" applyBorder="1" applyAlignment="1"/>
    <xf numFmtId="0" fontId="23" fillId="0" borderId="33" xfId="61" applyFont="1" applyFill="1" applyBorder="1" applyAlignment="1"/>
    <xf numFmtId="0" fontId="25" fillId="0" borderId="29" xfId="61" applyFont="1" applyBorder="1" applyAlignment="1">
      <alignment horizontal="center" vertical="center" wrapText="1"/>
    </xf>
    <xf numFmtId="0" fontId="23" fillId="0" borderId="35" xfId="61" applyFont="1" applyBorder="1" applyAlignment="1"/>
    <xf numFmtId="0" fontId="55" fillId="0" borderId="33" xfId="61" applyFont="1" applyFill="1" applyBorder="1" applyAlignment="1">
      <alignment horizontal="center" vertical="center" wrapText="1"/>
    </xf>
    <xf numFmtId="0" fontId="25" fillId="0" borderId="49" xfId="61" applyFont="1" applyFill="1" applyBorder="1" applyAlignment="1">
      <alignment horizontal="center" vertical="center" wrapText="1"/>
    </xf>
    <xf numFmtId="3" fontId="25" fillId="28" borderId="62" xfId="61" applyNumberFormat="1" applyFont="1" applyFill="1" applyBorder="1" applyAlignment="1">
      <alignment vertical="center" wrapText="1"/>
    </xf>
    <xf numFmtId="0" fontId="25" fillId="28" borderId="62" xfId="61" applyFont="1" applyFill="1" applyBorder="1" applyAlignment="1">
      <alignment horizontal="center" vertical="center" wrapText="1"/>
    </xf>
    <xf numFmtId="0" fontId="25" fillId="0" borderId="33" xfId="61" applyFont="1" applyFill="1" applyBorder="1" applyAlignment="1">
      <alignment vertical="center" wrapText="1"/>
    </xf>
    <xf numFmtId="0" fontId="25" fillId="0" borderId="49" xfId="61" applyFont="1" applyFill="1" applyBorder="1" applyAlignment="1">
      <alignment vertical="center" wrapText="1"/>
    </xf>
    <xf numFmtId="0" fontId="25" fillId="0" borderId="33" xfId="61" applyFont="1" applyFill="1" applyBorder="1" applyAlignment="1">
      <alignment horizontal="center" vertical="center" wrapText="1"/>
    </xf>
    <xf numFmtId="3" fontId="25" fillId="29" borderId="62" xfId="61" applyNumberFormat="1" applyFont="1" applyFill="1" applyBorder="1" applyAlignment="1">
      <alignment vertical="center" wrapText="1"/>
    </xf>
    <xf numFmtId="0" fontId="25" fillId="29" borderId="47" xfId="61" applyFont="1" applyFill="1" applyBorder="1" applyAlignment="1">
      <alignment horizontal="center" vertical="center" wrapText="1"/>
    </xf>
    <xf numFmtId="3" fontId="24" fillId="0" borderId="30" xfId="61" applyNumberFormat="1" applyFont="1" applyFill="1" applyBorder="1" applyAlignment="1">
      <alignment vertical="center" wrapText="1"/>
    </xf>
    <xf numFmtId="3" fontId="24" fillId="0" borderId="29" xfId="61" applyNumberFormat="1" applyFont="1" applyFill="1" applyBorder="1" applyAlignment="1">
      <alignment vertical="center" wrapText="1"/>
    </xf>
    <xf numFmtId="3" fontId="25" fillId="29" borderId="32" xfId="61" applyNumberFormat="1" applyFont="1" applyFill="1" applyBorder="1" applyAlignment="1">
      <alignment vertical="center" wrapText="1"/>
    </xf>
    <xf numFmtId="0" fontId="26" fillId="0" borderId="0" xfId="61" applyFont="1" applyAlignment="1">
      <alignment horizontal="left"/>
    </xf>
    <xf numFmtId="166" fontId="26" fillId="0" borderId="0" xfId="62" applyNumberFormat="1" applyFont="1" applyAlignment="1">
      <alignment horizontal="left"/>
    </xf>
    <xf numFmtId="0" fontId="23" fillId="0" borderId="0" xfId="61" applyFont="1" applyAlignment="1">
      <alignment horizontal="left"/>
    </xf>
    <xf numFmtId="166" fontId="23" fillId="0" borderId="0" xfId="62" applyNumberFormat="1" applyFont="1" applyAlignment="1">
      <alignment horizontal="left"/>
    </xf>
    <xf numFmtId="0" fontId="24" fillId="0" borderId="31" xfId="61" applyFont="1" applyFill="1" applyBorder="1" applyAlignment="1">
      <alignment vertical="center" wrapText="1"/>
    </xf>
    <xf numFmtId="0" fontId="55" fillId="0" borderId="63" xfId="61" applyFont="1" applyFill="1" applyBorder="1" applyAlignment="1">
      <alignment vertical="center" wrapText="1"/>
    </xf>
    <xf numFmtId="0" fontId="55" fillId="0" borderId="45" xfId="61" applyFont="1" applyFill="1" applyBorder="1" applyAlignment="1">
      <alignment vertical="center" wrapText="1"/>
    </xf>
    <xf numFmtId="0" fontId="25" fillId="0" borderId="46" xfId="61" applyFont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</xf>
    <xf numFmtId="0" fontId="24" fillId="0" borderId="31" xfId="61" applyFont="1" applyFill="1" applyBorder="1" applyAlignment="1">
      <alignment horizontal="center" vertical="center" wrapText="1"/>
    </xf>
    <xf numFmtId="3" fontId="23" fillId="0" borderId="0" xfId="61" applyNumberFormat="1" applyFont="1" applyAlignment="1">
      <alignment horizontal="left"/>
    </xf>
    <xf numFmtId="0" fontId="23" fillId="0" borderId="0" xfId="61" applyFont="1" applyFill="1" applyBorder="1" applyAlignment="1">
      <alignment horizontal="left"/>
    </xf>
    <xf numFmtId="0" fontId="26" fillId="0" borderId="0" xfId="61" applyFont="1" applyFill="1" applyBorder="1" applyAlignment="1">
      <alignment horizontal="left"/>
    </xf>
    <xf numFmtId="3" fontId="24" fillId="0" borderId="0" xfId="61" applyNumberFormat="1" applyFont="1" applyFill="1" applyBorder="1" applyAlignment="1">
      <alignment horizontal="right" vertical="center" wrapText="1"/>
    </xf>
    <xf numFmtId="3" fontId="26" fillId="0" borderId="0" xfId="61" applyNumberFormat="1" applyFont="1" applyAlignment="1">
      <alignment horizontal="left"/>
    </xf>
    <xf numFmtId="3" fontId="23" fillId="0" borderId="0" xfId="61" applyNumberFormat="1" applyFont="1" applyFill="1" applyBorder="1"/>
    <xf numFmtId="0" fontId="24" fillId="0" borderId="29" xfId="61" applyFont="1" applyFill="1" applyBorder="1" applyAlignment="1">
      <alignment horizontal="center" vertical="center" wrapText="1"/>
    </xf>
    <xf numFmtId="3" fontId="23" fillId="0" borderId="0" xfId="61" applyNumberFormat="1" applyFont="1" applyFill="1"/>
    <xf numFmtId="3" fontId="25" fillId="28" borderId="32" xfId="61" applyNumberFormat="1" applyFont="1" applyFill="1" applyBorder="1" applyAlignment="1">
      <alignment vertical="center" wrapText="1"/>
    </xf>
    <xf numFmtId="0" fontId="25" fillId="28" borderId="32" xfId="61" applyFont="1" applyFill="1" applyBorder="1" applyAlignment="1">
      <alignment horizontal="center" vertical="center" wrapText="1"/>
    </xf>
    <xf numFmtId="3" fontId="23" fillId="0" borderId="29" xfId="61" applyNumberFormat="1" applyFont="1" applyFill="1" applyBorder="1" applyAlignment="1">
      <alignment vertical="center" wrapText="1"/>
    </xf>
    <xf numFmtId="0" fontId="23" fillId="0" borderId="33" xfId="61" applyFont="1" applyBorder="1"/>
    <xf numFmtId="0" fontId="26" fillId="0" borderId="47" xfId="61" applyFont="1" applyFill="1" applyBorder="1" applyAlignment="1">
      <alignment horizontal="center" vertical="center" wrapText="1"/>
    </xf>
    <xf numFmtId="0" fontId="25" fillId="0" borderId="32" xfId="61" applyFont="1" applyFill="1" applyBorder="1" applyAlignment="1">
      <alignment horizontal="center" vertical="center" wrapText="1"/>
    </xf>
    <xf numFmtId="3" fontId="26" fillId="0" borderId="0" xfId="61" applyNumberFormat="1" applyFont="1" applyAlignment="1">
      <alignment horizontal="right"/>
    </xf>
    <xf numFmtId="0" fontId="56" fillId="0" borderId="0" xfId="61" applyFont="1" applyAlignment="1">
      <alignment horizontal="right" vertical="center" wrapText="1"/>
    </xf>
    <xf numFmtId="0" fontId="55" fillId="0" borderId="0" xfId="61" applyFont="1" applyAlignment="1">
      <alignment horizontal="center" vertical="center" wrapText="1"/>
    </xf>
    <xf numFmtId="0" fontId="57" fillId="0" borderId="0" xfId="61" applyFont="1"/>
    <xf numFmtId="166" fontId="57" fillId="0" borderId="0" xfId="62" applyNumberFormat="1" applyFont="1"/>
    <xf numFmtId="3" fontId="57" fillId="0" borderId="0" xfId="61" applyNumberFormat="1" applyFont="1" applyAlignment="1">
      <alignment horizontal="right"/>
    </xf>
    <xf numFmtId="0" fontId="33" fillId="0" borderId="0" xfId="61" applyFont="1"/>
    <xf numFmtId="0" fontId="24" fillId="0" borderId="0" xfId="61" applyFont="1"/>
    <xf numFmtId="166" fontId="24" fillId="0" borderId="0" xfId="62" applyNumberFormat="1" applyFont="1"/>
    <xf numFmtId="0" fontId="32" fillId="0" borderId="11" xfId="50" applyFont="1" applyBorder="1" applyAlignment="1" applyProtection="1">
      <alignment horizontal="left" vertical="center"/>
      <protection hidden="1"/>
    </xf>
    <xf numFmtId="0" fontId="33" fillId="34" borderId="11" xfId="50" applyFont="1" applyFill="1" applyBorder="1" applyAlignment="1" applyProtection="1">
      <alignment horizontal="left" vertical="center"/>
      <protection hidden="1"/>
    </xf>
    <xf numFmtId="0" fontId="33" fillId="0" borderId="11" xfId="50" applyFont="1" applyBorder="1" applyAlignment="1" applyProtection="1">
      <alignment horizontal="left" vertical="center"/>
      <protection hidden="1"/>
    </xf>
    <xf numFmtId="0" fontId="33" fillId="0" borderId="11" xfId="50" applyFont="1" applyBorder="1" applyAlignment="1" applyProtection="1">
      <alignment horizontal="center" vertical="center"/>
      <protection hidden="1"/>
    </xf>
    <xf numFmtId="0" fontId="32" fillId="0" borderId="11" xfId="43" applyFont="1" applyBorder="1" applyAlignment="1" applyProtection="1">
      <alignment horizontal="right" vertical="center"/>
      <protection hidden="1"/>
    </xf>
    <xf numFmtId="0" fontId="33" fillId="24" borderId="11" xfId="50" applyFont="1" applyFill="1" applyBorder="1" applyAlignment="1" applyProtection="1">
      <alignment horizontal="center" vertical="center" wrapText="1"/>
      <protection hidden="1"/>
    </xf>
    <xf numFmtId="0" fontId="33" fillId="36" borderId="11" xfId="50" applyFont="1" applyFill="1" applyBorder="1" applyAlignment="1" applyProtection="1">
      <alignment horizontal="center" vertical="center"/>
      <protection hidden="1"/>
    </xf>
    <xf numFmtId="3" fontId="12" fillId="1" borderId="31" xfId="48" applyNumberFormat="1" applyFont="1" applyFill="1" applyBorder="1" applyAlignment="1" applyProtection="1">
      <alignment horizontal="left" vertical="center" wrapText="1"/>
      <protection hidden="1"/>
    </xf>
    <xf numFmtId="3" fontId="12" fillId="1" borderId="36" xfId="48" applyNumberFormat="1" applyFont="1" applyFill="1" applyBorder="1" applyAlignment="1" applyProtection="1">
      <alignment horizontal="left" vertical="center" wrapText="1"/>
      <protection hidden="1"/>
    </xf>
    <xf numFmtId="3" fontId="37" fillId="30" borderId="44" xfId="46" applyNumberFormat="1" applyFont="1" applyFill="1" applyBorder="1" applyAlignment="1">
      <alignment horizontal="right" vertical="center"/>
    </xf>
    <xf numFmtId="3" fontId="12" fillId="31" borderId="43" xfId="48" applyNumberFormat="1" applyFont="1" applyFill="1" applyBorder="1" applyAlignment="1" applyProtection="1">
      <alignment horizontal="right" vertical="center" wrapText="1"/>
      <protection hidden="1"/>
    </xf>
    <xf numFmtId="49" fontId="39" fillId="30" borderId="32" xfId="46" applyNumberFormat="1" applyFont="1" applyFill="1" applyBorder="1" applyAlignment="1">
      <alignment horizontal="center" vertical="center" wrapText="1"/>
    </xf>
    <xf numFmtId="49" fontId="39" fillId="30" borderId="33" xfId="46" applyNumberFormat="1" applyFont="1" applyFill="1" applyBorder="1" applyAlignment="1">
      <alignment horizontal="center" vertical="center" wrapText="1"/>
    </xf>
    <xf numFmtId="3" fontId="33" fillId="0" borderId="11" xfId="50" applyNumberFormat="1" applyFont="1" applyBorder="1" applyAlignment="1" applyProtection="1">
      <alignment vertical="center"/>
      <protection hidden="1"/>
    </xf>
    <xf numFmtId="0" fontId="35" fillId="33" borderId="11" xfId="50" applyFont="1" applyFill="1" applyBorder="1" applyAlignment="1" applyProtection="1">
      <alignment horizontal="center" vertical="center"/>
      <protection hidden="1"/>
    </xf>
    <xf numFmtId="3" fontId="33" fillId="39" borderId="11" xfId="43" applyNumberFormat="1" applyFont="1" applyFill="1" applyBorder="1" applyAlignment="1">
      <alignment horizontal="center" vertical="center" wrapText="1"/>
    </xf>
    <xf numFmtId="0" fontId="33" fillId="34" borderId="11" xfId="50" applyFont="1" applyFill="1" applyBorder="1" applyAlignment="1" applyProtection="1">
      <alignment horizontal="left" vertical="center"/>
      <protection hidden="1"/>
    </xf>
    <xf numFmtId="0" fontId="33" fillId="0" borderId="11" xfId="50" applyFont="1" applyBorder="1" applyAlignment="1" applyProtection="1">
      <alignment horizontal="left" vertical="center"/>
      <protection hidden="1"/>
    </xf>
    <xf numFmtId="165" fontId="37" fillId="0" borderId="0" xfId="46" applyNumberFormat="1" applyFont="1" applyFill="1" applyBorder="1" applyAlignment="1">
      <alignment horizontal="center" vertical="center" wrapText="1"/>
    </xf>
    <xf numFmtId="0" fontId="33" fillId="34" borderId="11" xfId="50" applyFont="1" applyFill="1" applyBorder="1" applyAlignment="1" applyProtection="1">
      <alignment horizontal="center" vertical="center"/>
      <protection hidden="1"/>
    </xf>
    <xf numFmtId="0" fontId="33" fillId="34" borderId="11" xfId="43" applyFont="1" applyFill="1" applyBorder="1" applyAlignment="1" applyProtection="1">
      <alignment horizontal="center" vertical="center"/>
    </xf>
    <xf numFmtId="0" fontId="33" fillId="24" borderId="11" xfId="50" applyFont="1" applyFill="1" applyBorder="1" applyAlignment="1" applyProtection="1">
      <alignment horizontal="center" vertical="center" wrapText="1"/>
      <protection hidden="1"/>
    </xf>
    <xf numFmtId="3" fontId="32" fillId="34" borderId="11" xfId="25" applyNumberFormat="1" applyFont="1" applyFill="1" applyBorder="1" applyAlignment="1" applyProtection="1">
      <alignment horizontal="right" vertical="center"/>
    </xf>
    <xf numFmtId="3" fontId="33" fillId="34" borderId="11" xfId="25" applyNumberFormat="1" applyFont="1" applyFill="1" applyBorder="1" applyAlignment="1" applyProtection="1">
      <alignment horizontal="right" vertical="center"/>
    </xf>
    <xf numFmtId="3" fontId="33" fillId="34" borderId="11" xfId="43" applyNumberFormat="1" applyFont="1" applyFill="1" applyBorder="1" applyAlignment="1">
      <alignment horizontal="right" vertical="center"/>
    </xf>
    <xf numFmtId="3" fontId="33" fillId="43" borderId="11" xfId="50" applyNumberFormat="1" applyFont="1" applyFill="1" applyBorder="1" applyAlignment="1" applyProtection="1">
      <alignment horizontal="right" vertical="center"/>
      <protection hidden="1"/>
    </xf>
    <xf numFmtId="0" fontId="35" fillId="43" borderId="11" xfId="43" applyFont="1" applyFill="1" applyBorder="1" applyAlignment="1" applyProtection="1">
      <alignment horizontal="center" vertical="center"/>
    </xf>
    <xf numFmtId="3" fontId="36" fillId="43" borderId="11" xfId="5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0" fontId="3" fillId="33" borderId="0" xfId="0" applyFont="1" applyFill="1"/>
    <xf numFmtId="0" fontId="3" fillId="42" borderId="0" xfId="0" applyFont="1" applyFill="1"/>
    <xf numFmtId="0" fontId="3" fillId="40" borderId="0" xfId="0" applyFont="1" applyFill="1"/>
    <xf numFmtId="0" fontId="3" fillId="36" borderId="0" xfId="0" applyFont="1" applyFill="1"/>
    <xf numFmtId="0" fontId="3" fillId="31" borderId="0" xfId="0" applyFont="1" applyFill="1"/>
    <xf numFmtId="0" fontId="3" fillId="41" borderId="0" xfId="0" applyFont="1" applyFill="1"/>
    <xf numFmtId="164" fontId="3" fillId="0" borderId="0" xfId="27" applyNumberFormat="1" applyFont="1"/>
    <xf numFmtId="164" fontId="3" fillId="32" borderId="0" xfId="27" applyNumberFormat="1" applyFont="1" applyFill="1"/>
    <xf numFmtId="0" fontId="41" fillId="35" borderId="11" xfId="0" applyFont="1" applyFill="1" applyBorder="1" applyAlignment="1">
      <alignment horizontal="center" vertical="top" wrapText="1"/>
    </xf>
    <xf numFmtId="3" fontId="33" fillId="33" borderId="11" xfId="50" applyNumberFormat="1" applyFont="1" applyFill="1" applyBorder="1" applyAlignment="1" applyProtection="1">
      <alignment horizontal="right" vertical="center"/>
      <protection hidden="1"/>
    </xf>
    <xf numFmtId="3" fontId="35" fillId="33" borderId="11" xfId="50" applyNumberFormat="1" applyFont="1" applyFill="1" applyBorder="1" applyAlignment="1" applyProtection="1">
      <alignment horizontal="right" vertical="center"/>
      <protection hidden="1"/>
    </xf>
    <xf numFmtId="3" fontId="35" fillId="33" borderId="11" xfId="25" applyNumberFormat="1" applyFont="1" applyFill="1" applyBorder="1" applyAlignment="1" applyProtection="1">
      <alignment horizontal="right" vertical="center"/>
    </xf>
    <xf numFmtId="49" fontId="32" fillId="0" borderId="11" xfId="28" applyNumberFormat="1" applyFont="1" applyBorder="1" applyAlignment="1" applyProtection="1">
      <alignment horizontal="right" vertical="center"/>
      <protection hidden="1"/>
    </xf>
    <xf numFmtId="49" fontId="35" fillId="0" borderId="11" xfId="43" applyNumberFormat="1" applyFont="1" applyBorder="1" applyAlignment="1" applyProtection="1">
      <alignment horizontal="center" vertical="center"/>
    </xf>
    <xf numFmtId="0" fontId="35" fillId="0" borderId="11" xfId="43" applyFont="1" applyFill="1" applyBorder="1" applyAlignment="1" applyProtection="1">
      <alignment vertical="center" textRotation="90"/>
      <protection hidden="1"/>
    </xf>
    <xf numFmtId="0" fontId="36" fillId="24" borderId="11" xfId="43" applyFont="1" applyFill="1" applyBorder="1" applyAlignment="1" applyProtection="1">
      <alignment vertical="center"/>
    </xf>
    <xf numFmtId="3" fontId="32" fillId="26" borderId="11" xfId="25" applyNumberFormat="1" applyFont="1" applyFill="1" applyBorder="1" applyAlignment="1" applyProtection="1">
      <alignment horizontal="right" vertical="center"/>
    </xf>
    <xf numFmtId="0" fontId="35" fillId="40" borderId="11" xfId="43" applyFont="1" applyFill="1" applyBorder="1" applyAlignment="1" applyProtection="1">
      <alignment vertical="center"/>
    </xf>
    <xf numFmtId="0" fontId="35" fillId="31" borderId="11" xfId="43" applyFont="1" applyFill="1" applyBorder="1" applyAlignment="1" applyProtection="1">
      <alignment vertical="center"/>
    </xf>
    <xf numFmtId="0" fontId="35" fillId="36" borderId="11" xfId="43" applyFont="1" applyFill="1" applyBorder="1" applyAlignment="1" applyProtection="1">
      <alignment vertical="center"/>
    </xf>
    <xf numFmtId="0" fontId="35" fillId="41" borderId="11" xfId="43" applyFont="1" applyFill="1" applyBorder="1" applyAlignment="1" applyProtection="1">
      <alignment vertical="center"/>
    </xf>
    <xf numFmtId="0" fontId="35" fillId="42" borderId="11" xfId="43" applyFont="1" applyFill="1" applyBorder="1" applyAlignment="1" applyProtection="1">
      <alignment vertical="center"/>
    </xf>
    <xf numFmtId="0" fontId="35" fillId="0" borderId="11" xfId="43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3" fillId="24" borderId="41" xfId="50" applyFont="1" applyFill="1" applyBorder="1" applyAlignment="1" applyProtection="1">
      <alignment horizontal="center" vertical="center" wrapText="1"/>
      <protection hidden="1"/>
    </xf>
    <xf numFmtId="3" fontId="3" fillId="0" borderId="0" xfId="0" applyNumberFormat="1" applyFont="1" applyBorder="1" applyAlignment="1">
      <alignment wrapText="1"/>
    </xf>
    <xf numFmtId="0" fontId="3" fillId="0" borderId="41" xfId="0" applyFont="1" applyBorder="1"/>
    <xf numFmtId="3" fontId="3" fillId="0" borderId="0" xfId="0" applyNumberFormat="1" applyFont="1" applyBorder="1"/>
    <xf numFmtId="3" fontId="12" fillId="0" borderId="36" xfId="0" applyNumberFormat="1" applyFont="1" applyBorder="1" applyAlignment="1">
      <alignment vertical="center"/>
    </xf>
    <xf numFmtId="3" fontId="12" fillId="0" borderId="58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165" fontId="33" fillId="0" borderId="0" xfId="46" applyNumberFormat="1" applyFont="1" applyFill="1" applyBorder="1" applyAlignment="1">
      <alignment horizontal="center" vertical="center" wrapText="1"/>
    </xf>
    <xf numFmtId="165" fontId="33" fillId="0" borderId="0" xfId="46" applyNumberFormat="1" applyFont="1" applyFill="1" applyBorder="1" applyAlignment="1">
      <alignment horizontal="left" vertical="center"/>
    </xf>
    <xf numFmtId="3" fontId="12" fillId="1" borderId="46" xfId="48" applyNumberFormat="1" applyFont="1" applyFill="1" applyBorder="1" applyAlignment="1" applyProtection="1">
      <alignment horizontal="left" vertical="center" wrapText="1"/>
      <protection hidden="1"/>
    </xf>
    <xf numFmtId="3" fontId="12" fillId="0" borderId="62" xfId="29" applyNumberFormat="1" applyFont="1" applyFill="1" applyBorder="1" applyAlignment="1" applyProtection="1">
      <alignment horizontal="right" vertical="center" wrapText="1"/>
      <protection hidden="1"/>
    </xf>
    <xf numFmtId="3" fontId="12" fillId="0" borderId="67" xfId="29" applyNumberFormat="1" applyFont="1" applyFill="1" applyBorder="1" applyAlignment="1" applyProtection="1">
      <alignment horizontal="right" vertical="center" wrapText="1"/>
      <protection hidden="1"/>
    </xf>
    <xf numFmtId="3" fontId="12" fillId="1" borderId="68" xfId="48" applyNumberFormat="1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Fill="1" applyBorder="1"/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/>
    </xf>
    <xf numFmtId="0" fontId="50" fillId="0" borderId="0" xfId="0" applyFont="1" applyFill="1" applyBorder="1"/>
    <xf numFmtId="3" fontId="50" fillId="0" borderId="0" xfId="0" applyNumberFormat="1" applyFont="1" applyFill="1" applyBorder="1"/>
    <xf numFmtId="0" fontId="69" fillId="0" borderId="0" xfId="44" applyFont="1" applyAlignment="1">
      <alignment horizontal="right"/>
    </xf>
    <xf numFmtId="0" fontId="69" fillId="0" borderId="0" xfId="44" applyFont="1" applyFill="1" applyAlignment="1"/>
    <xf numFmtId="0" fontId="51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/>
    </xf>
    <xf numFmtId="49" fontId="70" fillId="0" borderId="11" xfId="0" applyNumberFormat="1" applyFont="1" applyFill="1" applyBorder="1" applyAlignment="1">
      <alignment vertical="center"/>
    </xf>
    <xf numFmtId="3" fontId="70" fillId="0" borderId="11" xfId="27" applyNumberFormat="1" applyFont="1" applyFill="1" applyBorder="1" applyAlignment="1">
      <alignment horizontal="right" vertical="center"/>
    </xf>
    <xf numFmtId="167" fontId="71" fillId="0" borderId="11" xfId="0" applyNumberFormat="1" applyFont="1" applyFill="1" applyBorder="1" applyAlignment="1">
      <alignment horizontal="right" vertical="center"/>
    </xf>
    <xf numFmtId="3" fontId="71" fillId="0" borderId="11" xfId="27" applyNumberFormat="1" applyFont="1" applyFill="1" applyBorder="1" applyAlignment="1">
      <alignment horizontal="right" vertical="center"/>
    </xf>
    <xf numFmtId="3" fontId="71" fillId="0" borderId="11" xfId="0" applyNumberFormat="1" applyFont="1" applyFill="1" applyBorder="1" applyAlignment="1">
      <alignment vertical="center"/>
    </xf>
    <xf numFmtId="3" fontId="71" fillId="0" borderId="11" xfId="0" applyNumberFormat="1" applyFont="1" applyFill="1" applyBorder="1" applyAlignment="1">
      <alignment horizontal="right" vertical="center" wrapText="1"/>
    </xf>
    <xf numFmtId="3" fontId="71" fillId="0" borderId="11" xfId="27" applyNumberFormat="1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3" fontId="70" fillId="0" borderId="11" xfId="27" applyNumberFormat="1" applyFont="1" applyFill="1" applyBorder="1" applyAlignment="1">
      <alignment vertical="center"/>
    </xf>
    <xf numFmtId="0" fontId="71" fillId="0" borderId="11" xfId="0" applyFont="1" applyFill="1" applyBorder="1" applyAlignment="1">
      <alignment vertical="center" wrapText="1"/>
    </xf>
    <xf numFmtId="3" fontId="51" fillId="0" borderId="0" xfId="0" applyNumberFormat="1" applyFont="1" applyFill="1" applyBorder="1"/>
    <xf numFmtId="165" fontId="72" fillId="0" borderId="0" xfId="46" applyNumberFormat="1" applyFont="1" applyFill="1" applyBorder="1" applyAlignment="1">
      <alignment horizontal="center" vertical="center" wrapText="1"/>
    </xf>
    <xf numFmtId="165" fontId="73" fillId="0" borderId="0" xfId="46" applyNumberFormat="1" applyFont="1" applyFill="1" applyBorder="1" applyAlignment="1">
      <alignment horizontal="right" vertical="center" wrapText="1"/>
    </xf>
    <xf numFmtId="165" fontId="73" fillId="0" borderId="0" xfId="46" applyNumberFormat="1" applyFont="1" applyFill="1" applyBorder="1" applyAlignment="1">
      <alignment horizontal="left" vertical="center"/>
    </xf>
    <xf numFmtId="165" fontId="73" fillId="0" borderId="0" xfId="46" applyNumberFormat="1" applyFont="1" applyFill="1" applyBorder="1" applyAlignment="1">
      <alignment horizontal="center" vertical="center" wrapText="1"/>
    </xf>
    <xf numFmtId="0" fontId="74" fillId="0" borderId="0" xfId="0" applyFont="1"/>
    <xf numFmtId="0" fontId="51" fillId="0" borderId="11" xfId="46" applyFont="1" applyBorder="1"/>
    <xf numFmtId="49" fontId="70" fillId="0" borderId="11" xfId="46" applyNumberFormat="1" applyFont="1" applyBorder="1"/>
    <xf numFmtId="3" fontId="70" fillId="0" borderId="11" xfId="29" applyNumberFormat="1" applyFont="1" applyBorder="1" applyAlignment="1">
      <alignment horizontal="right"/>
    </xf>
    <xf numFmtId="49" fontId="51" fillId="0" borderId="11" xfId="46" applyNumberFormat="1" applyFont="1" applyBorder="1" applyAlignment="1">
      <alignment horizontal="right"/>
    </xf>
    <xf numFmtId="167" fontId="71" fillId="0" borderId="11" xfId="46" applyNumberFormat="1" applyFont="1" applyBorder="1" applyAlignment="1">
      <alignment horizontal="right"/>
    </xf>
    <xf numFmtId="3" fontId="71" fillId="0" borderId="11" xfId="46" applyNumberFormat="1" applyFont="1" applyFill="1" applyBorder="1"/>
    <xf numFmtId="3" fontId="71" fillId="0" borderId="11" xfId="29" applyNumberFormat="1" applyFont="1" applyFill="1" applyBorder="1" applyAlignment="1">
      <alignment horizontal="right"/>
    </xf>
    <xf numFmtId="0" fontId="50" fillId="0" borderId="11" xfId="0" applyFont="1" applyFill="1" applyBorder="1" applyAlignment="1">
      <alignment horizontal="right" vertical="center"/>
    </xf>
    <xf numFmtId="49" fontId="51" fillId="0" borderId="11" xfId="0" applyNumberFormat="1" applyFont="1" applyFill="1" applyBorder="1" applyAlignment="1">
      <alignment horizontal="right" vertical="center"/>
    </xf>
    <xf numFmtId="49" fontId="50" fillId="0" borderId="11" xfId="0" applyNumberFormat="1" applyFont="1" applyFill="1" applyBorder="1" applyAlignment="1">
      <alignment horizontal="right" vertical="center"/>
    </xf>
    <xf numFmtId="167" fontId="71" fillId="0" borderId="11" xfId="46" applyNumberFormat="1" applyFont="1" applyFill="1" applyBorder="1" applyAlignment="1">
      <alignment horizontal="right"/>
    </xf>
    <xf numFmtId="0" fontId="73" fillId="0" borderId="0" xfId="50" applyFont="1" applyFill="1" applyBorder="1" applyAlignment="1" applyProtection="1">
      <alignment vertical="center"/>
      <protection hidden="1"/>
    </xf>
    <xf numFmtId="0" fontId="73" fillId="0" borderId="0" xfId="50" applyFont="1" applyFill="1" applyBorder="1" applyAlignment="1" applyProtection="1">
      <alignment horizontal="right" vertical="center"/>
      <protection hidden="1"/>
    </xf>
    <xf numFmtId="0" fontId="74" fillId="0" borderId="0" xfId="0" applyFont="1" applyFill="1" applyBorder="1"/>
    <xf numFmtId="10" fontId="0" fillId="0" borderId="11" xfId="0" applyNumberFormat="1" applyBorder="1" applyAlignment="1">
      <alignment vertical="center"/>
    </xf>
    <xf numFmtId="3" fontId="42" fillId="0" borderId="11" xfId="0" applyNumberFormat="1" applyFont="1" applyBorder="1" applyAlignment="1">
      <alignment horizontal="right" vertical="center" wrapText="1"/>
    </xf>
    <xf numFmtId="3" fontId="43" fillId="0" borderId="11" xfId="0" applyNumberFormat="1" applyFont="1" applyBorder="1" applyAlignment="1">
      <alignment horizontal="right" vertical="center" wrapText="1"/>
    </xf>
    <xf numFmtId="10" fontId="38" fillId="0" borderId="11" xfId="0" applyNumberFormat="1" applyFont="1" applyBorder="1" applyAlignment="1">
      <alignment vertical="center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0" fillId="0" borderId="0" xfId="0"/>
    <xf numFmtId="3" fontId="75" fillId="0" borderId="11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69" fillId="0" borderId="0" xfId="44" applyFont="1" applyAlignment="1">
      <alignment horizontal="right" vertical="center"/>
    </xf>
    <xf numFmtId="0" fontId="69" fillId="0" borderId="0" xfId="44" applyFont="1" applyFill="1" applyAlignment="1">
      <alignment vertical="center"/>
    </xf>
    <xf numFmtId="0" fontId="73" fillId="0" borderId="0" xfId="0" applyFont="1"/>
    <xf numFmtId="0" fontId="72" fillId="0" borderId="0" xfId="0" applyFont="1" applyAlignment="1">
      <alignment horizontal="center" wrapText="1"/>
    </xf>
    <xf numFmtId="0" fontId="44" fillId="0" borderId="0" xfId="0" applyFont="1" applyAlignment="1"/>
    <xf numFmtId="0" fontId="73" fillId="0" borderId="0" xfId="0" applyFont="1" applyAlignment="1"/>
    <xf numFmtId="0" fontId="73" fillId="0" borderId="0" xfId="0" applyFont="1" applyAlignment="1">
      <alignment horizontal="right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35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0" fontId="76" fillId="0" borderId="0" xfId="0" applyFont="1"/>
    <xf numFmtId="0" fontId="23" fillId="0" borderId="0" xfId="0" applyFont="1" applyAlignment="1">
      <alignment horizontal="right"/>
    </xf>
    <xf numFmtId="0" fontId="46" fillId="0" borderId="0" xfId="0" applyFont="1" applyAlignment="1">
      <alignment vertical="center"/>
    </xf>
    <xf numFmtId="0" fontId="27" fillId="28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/>
    </xf>
    <xf numFmtId="0" fontId="27" fillId="0" borderId="37" xfId="0" applyFont="1" applyBorder="1" applyAlignment="1">
      <alignment vertical="center" wrapText="1"/>
    </xf>
    <xf numFmtId="0" fontId="24" fillId="46" borderId="31" xfId="0" applyFont="1" applyFill="1" applyBorder="1" applyAlignment="1">
      <alignment vertical="center" wrapText="1"/>
    </xf>
    <xf numFmtId="3" fontId="25" fillId="0" borderId="31" xfId="0" applyNumberFormat="1" applyFont="1" applyFill="1" applyBorder="1" applyAlignment="1">
      <alignment vertical="center" wrapText="1"/>
    </xf>
    <xf numFmtId="3" fontId="25" fillId="0" borderId="31" xfId="0" applyNumberFormat="1" applyFont="1" applyBorder="1" applyAlignment="1">
      <alignment vertical="center" wrapText="1"/>
    </xf>
    <xf numFmtId="3" fontId="25" fillId="0" borderId="36" xfId="0" applyNumberFormat="1" applyFont="1" applyBorder="1" applyAlignment="1">
      <alignment vertical="center" wrapText="1"/>
    </xf>
    <xf numFmtId="0" fontId="24" fillId="0" borderId="31" xfId="0" applyFont="1" applyBorder="1" applyAlignment="1">
      <alignment horizontal="center" vertical="center" wrapText="1"/>
    </xf>
    <xf numFmtId="0" fontId="47" fillId="0" borderId="37" xfId="0" applyFont="1" applyBorder="1" applyAlignment="1">
      <alignment vertical="center" wrapText="1"/>
    </xf>
    <xf numFmtId="14" fontId="24" fillId="0" borderId="31" xfId="0" applyNumberFormat="1" applyFont="1" applyBorder="1" applyAlignment="1">
      <alignment vertical="center" wrapText="1"/>
    </xf>
    <xf numFmtId="0" fontId="23" fillId="0" borderId="67" xfId="0" applyFont="1" applyBorder="1"/>
    <xf numFmtId="0" fontId="23" fillId="0" borderId="31" xfId="0" applyFont="1" applyBorder="1"/>
    <xf numFmtId="3" fontId="24" fillId="0" borderId="36" xfId="0" applyNumberFormat="1" applyFont="1" applyBorder="1" applyAlignment="1">
      <alignment vertical="center" wrapText="1"/>
    </xf>
    <xf numFmtId="0" fontId="25" fillId="0" borderId="31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47" fillId="0" borderId="37" xfId="0" quotePrefix="1" applyFont="1" applyFill="1" applyBorder="1" applyAlignment="1">
      <alignment vertical="center" wrapText="1"/>
    </xf>
    <xf numFmtId="0" fontId="24" fillId="0" borderId="31" xfId="0" applyFont="1" applyFill="1" applyBorder="1" applyAlignment="1">
      <alignment vertical="center" wrapText="1"/>
    </xf>
    <xf numFmtId="3" fontId="24" fillId="0" borderId="36" xfId="0" applyNumberFormat="1" applyFont="1" applyFill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vertical="center" wrapText="1"/>
    </xf>
    <xf numFmtId="3" fontId="25" fillId="0" borderId="36" xfId="0" applyNumberFormat="1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horizontal="right" vertical="center" wrapText="1"/>
    </xf>
    <xf numFmtId="3" fontId="24" fillId="0" borderId="46" xfId="0" applyNumberFormat="1" applyFont="1" applyFill="1" applyBorder="1" applyAlignment="1">
      <alignment vertical="center" wrapText="1"/>
    </xf>
    <xf numFmtId="3" fontId="24" fillId="0" borderId="68" xfId="0" applyNumberFormat="1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7" fillId="0" borderId="32" xfId="0" applyFont="1" applyFill="1" applyBorder="1" applyAlignment="1">
      <alignment vertical="center" wrapText="1"/>
    </xf>
    <xf numFmtId="3" fontId="27" fillId="0" borderId="32" xfId="0" applyNumberFormat="1" applyFont="1" applyFill="1" applyBorder="1" applyAlignment="1">
      <alignment vertical="center" wrapText="1"/>
    </xf>
    <xf numFmtId="3" fontId="27" fillId="0" borderId="35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7" fillId="0" borderId="11" xfId="0" applyFont="1" applyBorder="1" applyAlignment="1">
      <alignment vertical="center" wrapText="1"/>
    </xf>
    <xf numFmtId="0" fontId="77" fillId="0" borderId="11" xfId="0" applyFont="1" applyBorder="1" applyAlignment="1">
      <alignment vertical="center"/>
    </xf>
    <xf numFmtId="3" fontId="77" fillId="0" borderId="11" xfId="0" applyNumberFormat="1" applyFont="1" applyBorder="1" applyAlignment="1">
      <alignment vertical="center"/>
    </xf>
    <xf numFmtId="168" fontId="77" fillId="0" borderId="11" xfId="0" applyNumberFormat="1" applyFont="1" applyBorder="1" applyAlignment="1">
      <alignment vertical="center"/>
    </xf>
    <xf numFmtId="0" fontId="77" fillId="0" borderId="0" xfId="0" applyFont="1"/>
    <xf numFmtId="0" fontId="78" fillId="0" borderId="11" xfId="0" applyFont="1" applyBorder="1" applyAlignment="1">
      <alignment vertical="center" wrapText="1"/>
    </xf>
    <xf numFmtId="0" fontId="78" fillId="0" borderId="11" xfId="0" applyFont="1" applyBorder="1" applyAlignment="1">
      <alignment vertical="center"/>
    </xf>
    <xf numFmtId="3" fontId="78" fillId="0" borderId="11" xfId="0" applyNumberFormat="1" applyFont="1" applyBorder="1" applyAlignment="1">
      <alignment vertical="center"/>
    </xf>
    <xf numFmtId="168" fontId="78" fillId="0" borderId="11" xfId="0" applyNumberFormat="1" applyFont="1" applyBorder="1" applyAlignment="1">
      <alignment vertical="center"/>
    </xf>
    <xf numFmtId="0" fontId="78" fillId="0" borderId="0" xfId="0" applyFont="1"/>
    <xf numFmtId="168" fontId="0" fillId="0" borderId="11" xfId="0" applyNumberFormat="1" applyBorder="1" applyAlignment="1">
      <alignment vertical="center"/>
    </xf>
    <xf numFmtId="168" fontId="0" fillId="0" borderId="0" xfId="0" applyNumberFormat="1"/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68" fontId="0" fillId="0" borderId="12" xfId="0" applyNumberFormat="1" applyBorder="1" applyAlignment="1">
      <alignment vertical="center"/>
    </xf>
    <xf numFmtId="0" fontId="29" fillId="0" borderId="0" xfId="63"/>
    <xf numFmtId="0" fontId="63" fillId="0" borderId="0" xfId="64" applyFont="1" applyFill="1" applyAlignment="1">
      <alignment horizontal="left" vertical="center"/>
    </xf>
    <xf numFmtId="0" fontId="25" fillId="0" borderId="0" xfId="65" applyFont="1" applyAlignment="1">
      <alignment vertical="center" wrapText="1"/>
    </xf>
    <xf numFmtId="0" fontId="3" fillId="0" borderId="0" xfId="65"/>
    <xf numFmtId="0" fontId="24" fillId="0" borderId="0" xfId="65" applyFont="1" applyAlignment="1">
      <alignment vertical="center" wrapText="1"/>
    </xf>
    <xf numFmtId="0" fontId="25" fillId="0" borderId="0" xfId="65" applyFont="1" applyAlignment="1">
      <alignment horizontal="right" vertical="center" wrapText="1"/>
    </xf>
    <xf numFmtId="0" fontId="27" fillId="28" borderId="71" xfId="65" applyFont="1" applyFill="1" applyBorder="1" applyAlignment="1">
      <alignment vertical="center" wrapText="1"/>
    </xf>
    <xf numFmtId="0" fontId="27" fillId="28" borderId="53" xfId="65" applyFont="1" applyFill="1" applyBorder="1" applyAlignment="1">
      <alignment horizontal="center" vertical="center" wrapText="1"/>
    </xf>
    <xf numFmtId="0" fontId="27" fillId="28" borderId="48" xfId="65" applyFont="1" applyFill="1" applyBorder="1" applyAlignment="1">
      <alignment horizontal="center" vertical="center" wrapText="1"/>
    </xf>
    <xf numFmtId="0" fontId="24" fillId="0" borderId="72" xfId="65" applyFont="1" applyBorder="1" applyAlignment="1">
      <alignment vertical="center" wrapText="1"/>
    </xf>
    <xf numFmtId="0" fontId="24" fillId="0" borderId="54" xfId="65" applyFont="1" applyBorder="1" applyAlignment="1">
      <alignment vertical="center" wrapText="1"/>
    </xf>
    <xf numFmtId="3" fontId="24" fillId="0" borderId="19" xfId="65" applyNumberFormat="1" applyFont="1" applyBorder="1" applyAlignment="1">
      <alignment vertical="center" wrapText="1"/>
    </xf>
    <xf numFmtId="3" fontId="24" fillId="0" borderId="56" xfId="65" applyNumberFormat="1" applyFont="1" applyBorder="1" applyAlignment="1">
      <alignment vertical="center" wrapText="1"/>
    </xf>
    <xf numFmtId="0" fontId="29" fillId="0" borderId="0" xfId="63" applyFont="1"/>
    <xf numFmtId="0" fontId="24" fillId="0" borderId="15" xfId="65" applyFont="1" applyBorder="1" applyAlignment="1">
      <alignment vertical="center" wrapText="1"/>
    </xf>
    <xf numFmtId="3" fontId="24" fillId="0" borderId="13" xfId="65" applyNumberFormat="1" applyFont="1" applyBorder="1" applyAlignment="1">
      <alignment vertical="center" wrapText="1"/>
    </xf>
    <xf numFmtId="3" fontId="24" fillId="0" borderId="11" xfId="65" applyNumberFormat="1" applyFont="1" applyBorder="1" applyAlignment="1">
      <alignment vertical="center" wrapText="1"/>
    </xf>
    <xf numFmtId="0" fontId="24" fillId="0" borderId="73" xfId="65" applyFont="1" applyBorder="1" applyAlignment="1">
      <alignment vertical="center" wrapText="1"/>
    </xf>
    <xf numFmtId="3" fontId="24" fillId="0" borderId="57" xfId="65" applyNumberFormat="1" applyFont="1" applyBorder="1" applyAlignment="1">
      <alignment vertical="center" wrapText="1"/>
    </xf>
    <xf numFmtId="3" fontId="24" fillId="0" borderId="23" xfId="65" applyNumberFormat="1" applyFont="1" applyBorder="1" applyAlignment="1">
      <alignment vertical="center" wrapText="1"/>
    </xf>
    <xf numFmtId="0" fontId="27" fillId="29" borderId="71" xfId="65" applyFont="1" applyFill="1" applyBorder="1" applyAlignment="1">
      <alignment vertical="center" wrapText="1"/>
    </xf>
    <xf numFmtId="3" fontId="27" fillId="29" borderId="53" xfId="65" applyNumberFormat="1" applyFont="1" applyFill="1" applyBorder="1" applyAlignment="1">
      <alignment vertical="center" wrapText="1"/>
    </xf>
    <xf numFmtId="0" fontId="24" fillId="0" borderId="61" xfId="65" applyFont="1" applyBorder="1" applyAlignment="1">
      <alignment vertical="center" wrapText="1"/>
    </xf>
    <xf numFmtId="3" fontId="24" fillId="0" borderId="0" xfId="65" applyNumberFormat="1" applyFont="1" applyAlignment="1">
      <alignment vertical="center" wrapText="1"/>
    </xf>
    <xf numFmtId="3" fontId="24" fillId="0" borderId="67" xfId="65" applyNumberFormat="1" applyFont="1" applyBorder="1" applyAlignment="1">
      <alignment vertical="center" wrapText="1"/>
    </xf>
    <xf numFmtId="1" fontId="27" fillId="28" borderId="53" xfId="65" applyNumberFormat="1" applyFont="1" applyFill="1" applyBorder="1" applyAlignment="1">
      <alignment horizontal="center" vertical="center" wrapText="1"/>
    </xf>
    <xf numFmtId="3" fontId="27" fillId="28" borderId="48" xfId="65" applyNumberFormat="1" applyFont="1" applyFill="1" applyBorder="1" applyAlignment="1">
      <alignment horizontal="center" vertical="center" wrapText="1"/>
    </xf>
    <xf numFmtId="3" fontId="24" fillId="0" borderId="54" xfId="65" applyNumberFormat="1" applyFont="1" applyBorder="1" applyAlignment="1">
      <alignment vertical="center" wrapText="1"/>
    </xf>
    <xf numFmtId="3" fontId="3" fillId="0" borderId="0" xfId="65" applyNumberFormat="1"/>
    <xf numFmtId="3" fontId="25" fillId="0" borderId="0" xfId="65" applyNumberFormat="1" applyFont="1" applyAlignment="1">
      <alignment horizontal="right" vertical="center" wrapText="1"/>
    </xf>
    <xf numFmtId="3" fontId="24" fillId="0" borderId="11" xfId="65" applyNumberFormat="1" applyFont="1" applyFill="1" applyBorder="1" applyAlignment="1">
      <alignment vertical="center" wrapText="1"/>
    </xf>
    <xf numFmtId="3" fontId="29" fillId="0" borderId="0" xfId="63" applyNumberFormat="1"/>
    <xf numFmtId="49" fontId="23" fillId="0" borderId="0" xfId="65" applyNumberFormat="1" applyFont="1"/>
    <xf numFmtId="0" fontId="76" fillId="0" borderId="0" xfId="65" applyFont="1"/>
    <xf numFmtId="0" fontId="23" fillId="0" borderId="0" xfId="65" applyFont="1"/>
    <xf numFmtId="0" fontId="24" fillId="0" borderId="0" xfId="65" applyFont="1" applyAlignment="1">
      <alignment horizontal="right"/>
    </xf>
    <xf numFmtId="0" fontId="2" fillId="0" borderId="0" xfId="64"/>
    <xf numFmtId="0" fontId="55" fillId="0" borderId="0" xfId="65" applyFont="1" applyAlignment="1">
      <alignment horizontal="center" vertical="center"/>
    </xf>
    <xf numFmtId="49" fontId="23" fillId="0" borderId="42" xfId="65" applyNumberFormat="1" applyFont="1" applyBorder="1" applyAlignment="1">
      <alignment horizontal="center" vertical="center" wrapText="1"/>
    </xf>
    <xf numFmtId="0" fontId="56" fillId="0" borderId="0" xfId="65" applyFont="1" applyAlignment="1">
      <alignment vertical="center" wrapText="1"/>
    </xf>
    <xf numFmtId="0" fontId="23" fillId="0" borderId="0" xfId="65" applyFont="1" applyAlignment="1">
      <alignment vertical="center" wrapText="1"/>
    </xf>
    <xf numFmtId="14" fontId="23" fillId="0" borderId="0" xfId="65" applyNumberFormat="1" applyFont="1" applyAlignment="1">
      <alignment vertical="center" wrapText="1"/>
    </xf>
    <xf numFmtId="3" fontId="23" fillId="0" borderId="0" xfId="65" applyNumberFormat="1" applyFont="1" applyAlignment="1">
      <alignment vertical="center" wrapText="1"/>
    </xf>
    <xf numFmtId="3" fontId="23" fillId="0" borderId="21" xfId="65" applyNumberFormat="1" applyFont="1" applyBorder="1" applyAlignment="1">
      <alignment vertical="center" wrapText="1"/>
    </xf>
    <xf numFmtId="0" fontId="3" fillId="0" borderId="0" xfId="65" applyBorder="1"/>
    <xf numFmtId="49" fontId="79" fillId="0" borderId="37" xfId="65" applyNumberFormat="1" applyFont="1" applyBorder="1" applyAlignment="1">
      <alignment horizontal="center" vertical="center" wrapText="1"/>
    </xf>
    <xf numFmtId="0" fontId="79" fillId="0" borderId="72" xfId="65" applyFont="1" applyBorder="1" applyAlignment="1">
      <alignment vertical="center" wrapText="1"/>
    </xf>
    <xf numFmtId="0" fontId="79" fillId="46" borderId="11" xfId="65" applyFont="1" applyFill="1" applyBorder="1" applyAlignment="1">
      <alignment vertical="center" wrapText="1"/>
    </xf>
    <xf numFmtId="0" fontId="79" fillId="0" borderId="19" xfId="65" applyFont="1" applyBorder="1" applyAlignment="1">
      <alignment vertical="center" wrapText="1"/>
    </xf>
    <xf numFmtId="3" fontId="79" fillId="0" borderId="19" xfId="66" applyNumberFormat="1" applyFont="1" applyBorder="1" applyAlignment="1">
      <alignment horizontal="center" vertical="center" wrapText="1"/>
    </xf>
    <xf numFmtId="3" fontId="79" fillId="0" borderId="56" xfId="66" applyNumberFormat="1" applyFont="1" applyBorder="1" applyAlignment="1">
      <alignment horizontal="center" vertical="center" wrapText="1"/>
    </xf>
    <xf numFmtId="0" fontId="80" fillId="0" borderId="0" xfId="65" applyFont="1"/>
    <xf numFmtId="49" fontId="23" fillId="0" borderId="37" xfId="65" applyNumberFormat="1" applyFont="1" applyBorder="1" applyAlignment="1">
      <alignment horizontal="center" vertical="center" wrapText="1"/>
    </xf>
    <xf numFmtId="3" fontId="23" fillId="0" borderId="11" xfId="65" applyNumberFormat="1" applyFont="1" applyBorder="1" applyAlignment="1">
      <alignment vertical="center" wrapText="1"/>
    </xf>
    <xf numFmtId="0" fontId="23" fillId="0" borderId="11" xfId="67" applyNumberFormat="1" applyFont="1" applyBorder="1" applyAlignment="1">
      <alignment horizontal="center" vertical="center" wrapText="1"/>
    </xf>
    <xf numFmtId="3" fontId="23" fillId="0" borderId="11" xfId="65" applyNumberFormat="1" applyFont="1" applyBorder="1" applyAlignment="1">
      <alignment horizontal="center" vertical="center" wrapText="1"/>
    </xf>
    <xf numFmtId="3" fontId="23" fillId="0" borderId="11" xfId="63" applyNumberFormat="1" applyFont="1" applyBorder="1" applyAlignment="1">
      <alignment horizontal="center" vertical="center"/>
    </xf>
    <xf numFmtId="49" fontId="23" fillId="0" borderId="51" xfId="65" applyNumberFormat="1" applyFont="1" applyBorder="1" applyAlignment="1">
      <alignment horizontal="center" vertical="center" wrapText="1"/>
    </xf>
    <xf numFmtId="3" fontId="23" fillId="0" borderId="17" xfId="65" applyNumberFormat="1" applyFont="1" applyBorder="1" applyAlignment="1">
      <alignment vertical="center" wrapText="1"/>
    </xf>
    <xf numFmtId="0" fontId="23" fillId="0" borderId="17" xfId="67" applyNumberFormat="1" applyFont="1" applyBorder="1" applyAlignment="1">
      <alignment horizontal="center" vertical="center" wrapText="1"/>
    </xf>
    <xf numFmtId="3" fontId="23" fillId="0" borderId="17" xfId="65" applyNumberFormat="1" applyFont="1" applyBorder="1" applyAlignment="1">
      <alignment horizontal="center" vertical="center" wrapText="1"/>
    </xf>
    <xf numFmtId="3" fontId="23" fillId="0" borderId="17" xfId="63" applyNumberFormat="1" applyFont="1" applyBorder="1" applyAlignment="1">
      <alignment horizontal="center" vertical="center"/>
    </xf>
    <xf numFmtId="3" fontId="79" fillId="0" borderId="74" xfId="66" applyNumberFormat="1" applyFont="1" applyBorder="1" applyAlignment="1">
      <alignment horizontal="center" vertical="center" wrapText="1"/>
    </xf>
    <xf numFmtId="0" fontId="23" fillId="0" borderId="0" xfId="64" applyFont="1"/>
    <xf numFmtId="0" fontId="24" fillId="0" borderId="0" xfId="64" applyFont="1" applyAlignment="1">
      <alignment horizontal="right"/>
    </xf>
    <xf numFmtId="0" fontId="46" fillId="0" borderId="0" xfId="64" applyFont="1" applyAlignment="1">
      <alignment horizontal="center" vertical="center" wrapText="1"/>
    </xf>
    <xf numFmtId="0" fontId="26" fillId="0" borderId="0" xfId="64" applyFont="1" applyAlignment="1">
      <alignment horizontal="right"/>
    </xf>
    <xf numFmtId="0" fontId="25" fillId="28" borderId="32" xfId="64" applyFont="1" applyFill="1" applyBorder="1" applyAlignment="1">
      <alignment horizontal="center" vertical="center" wrapText="1"/>
    </xf>
    <xf numFmtId="0" fontId="27" fillId="0" borderId="32" xfId="64" applyFont="1" applyBorder="1" applyAlignment="1">
      <alignment horizontal="center" vertical="center" wrapText="1"/>
    </xf>
    <xf numFmtId="0" fontId="25" fillId="0" borderId="32" xfId="64" applyFont="1" applyBorder="1" applyAlignment="1">
      <alignment horizontal="center" vertical="center" wrapText="1"/>
    </xf>
    <xf numFmtId="0" fontId="47" fillId="0" borderId="43" xfId="64" applyFont="1" applyBorder="1" applyAlignment="1">
      <alignment horizontal="center" vertical="center" wrapText="1"/>
    </xf>
    <xf numFmtId="0" fontId="24" fillId="0" borderId="43" xfId="64" applyFont="1" applyBorder="1" applyAlignment="1">
      <alignment vertical="center" wrapText="1"/>
    </xf>
    <xf numFmtId="3" fontId="24" fillId="0" borderId="43" xfId="64" applyNumberFormat="1" applyFont="1" applyBorder="1" applyAlignment="1">
      <alignment vertical="center" wrapText="1"/>
    </xf>
    <xf numFmtId="0" fontId="24" fillId="0" borderId="31" xfId="64" applyFont="1" applyBorder="1" applyAlignment="1">
      <alignment vertical="center" wrapText="1"/>
    </xf>
    <xf numFmtId="0" fontId="24" fillId="0" borderId="46" xfId="64" applyFont="1" applyBorder="1" applyAlignment="1">
      <alignment vertical="center" wrapText="1"/>
    </xf>
    <xf numFmtId="0" fontId="27" fillId="29" borderId="32" xfId="64" applyFont="1" applyFill="1" applyBorder="1" applyAlignment="1">
      <alignment horizontal="center" vertical="center" wrapText="1"/>
    </xf>
    <xf numFmtId="0" fontId="27" fillId="29" borderId="32" xfId="64" applyFont="1" applyFill="1" applyBorder="1" applyAlignment="1">
      <alignment vertical="center" wrapText="1"/>
    </xf>
    <xf numFmtId="3" fontId="25" fillId="29" borderId="32" xfId="64" applyNumberFormat="1" applyFont="1" applyFill="1" applyBorder="1" applyAlignment="1">
      <alignment vertical="center" wrapText="1"/>
    </xf>
    <xf numFmtId="0" fontId="24" fillId="0" borderId="11" xfId="64" applyFont="1" applyBorder="1" applyAlignment="1">
      <alignment horizontal="center" vertical="center" wrapText="1"/>
    </xf>
    <xf numFmtId="3" fontId="24" fillId="0" borderId="11" xfId="64" applyNumberFormat="1" applyFont="1" applyBorder="1" applyAlignment="1">
      <alignment vertical="center" wrapText="1"/>
    </xf>
    <xf numFmtId="3" fontId="24" fillId="0" borderId="11" xfId="64" applyNumberFormat="1" applyFont="1" applyBorder="1" applyAlignment="1">
      <alignment horizontal="center" vertical="center" wrapText="1"/>
    </xf>
    <xf numFmtId="0" fontId="72" fillId="0" borderId="0" xfId="65" applyFont="1" applyAlignment="1">
      <alignment horizontal="center" vertical="center"/>
    </xf>
    <xf numFmtId="0" fontId="73" fillId="0" borderId="0" xfId="65" applyFont="1" applyAlignment="1">
      <alignment horizontal="right"/>
    </xf>
    <xf numFmtId="0" fontId="69" fillId="0" borderId="0" xfId="64" applyFont="1"/>
    <xf numFmtId="0" fontId="69" fillId="0" borderId="0" xfId="64" applyFont="1" applyAlignment="1">
      <alignment horizontal="right"/>
    </xf>
    <xf numFmtId="0" fontId="69" fillId="0" borderId="0" xfId="64" applyFont="1" applyAlignment="1">
      <alignment horizontal="left"/>
    </xf>
    <xf numFmtId="0" fontId="69" fillId="0" borderId="0" xfId="64" applyFont="1" applyAlignment="1">
      <alignment vertical="center"/>
    </xf>
    <xf numFmtId="0" fontId="73" fillId="0" borderId="0" xfId="63" applyFont="1" applyAlignment="1">
      <alignment vertical="center"/>
    </xf>
    <xf numFmtId="0" fontId="73" fillId="0" borderId="0" xfId="63" applyFont="1" applyAlignment="1">
      <alignment horizontal="right" vertical="center"/>
    </xf>
    <xf numFmtId="0" fontId="41" fillId="47" borderId="11" xfId="0" applyFont="1" applyFill="1" applyBorder="1" applyAlignment="1">
      <alignment horizontal="center" vertical="center" wrapText="1"/>
    </xf>
    <xf numFmtId="0" fontId="41" fillId="47" borderId="11" xfId="0" applyFont="1" applyFill="1" applyBorder="1" applyAlignment="1">
      <alignment horizontal="center" vertical="top" wrapText="1"/>
    </xf>
    <xf numFmtId="0" fontId="73" fillId="0" borderId="0" xfId="50" applyFont="1" applyBorder="1" applyAlignment="1" applyProtection="1">
      <alignment horizontal="left" vertical="center"/>
      <protection hidden="1"/>
    </xf>
    <xf numFmtId="0" fontId="67" fillId="0" borderId="0" xfId="61"/>
    <xf numFmtId="0" fontId="73" fillId="0" borderId="0" xfId="50" applyFont="1" applyBorder="1" applyAlignment="1" applyProtection="1">
      <alignment horizontal="right" vertical="center"/>
      <protection hidden="1"/>
    </xf>
    <xf numFmtId="0" fontId="73" fillId="0" borderId="0" xfId="50" applyFont="1" applyBorder="1" applyAlignment="1" applyProtection="1">
      <alignment vertical="center"/>
      <protection hidden="1"/>
    </xf>
    <xf numFmtId="0" fontId="67" fillId="0" borderId="11" xfId="61" applyBorder="1" applyAlignment="1">
      <alignment vertical="center"/>
    </xf>
    <xf numFmtId="0" fontId="67" fillId="0" borderId="11" xfId="61" applyBorder="1" applyAlignment="1">
      <alignment horizontal="center" vertical="center" wrapText="1"/>
    </xf>
    <xf numFmtId="0" fontId="29" fillId="0" borderId="11" xfId="61" applyFont="1" applyBorder="1" applyAlignment="1">
      <alignment horizontal="center" vertical="center" wrapText="1"/>
    </xf>
    <xf numFmtId="0" fontId="67" fillId="0" borderId="0" xfId="61" applyAlignment="1">
      <alignment horizontal="center" vertical="center" wrapText="1"/>
    </xf>
    <xf numFmtId="0" fontId="67" fillId="0" borderId="11" xfId="61" applyBorder="1" applyAlignment="1">
      <alignment horizontal="left" vertical="center" wrapText="1"/>
    </xf>
    <xf numFmtId="3" fontId="67" fillId="0" borderId="11" xfId="61" applyNumberFormat="1" applyBorder="1" applyAlignment="1">
      <alignment vertical="center"/>
    </xf>
    <xf numFmtId="0" fontId="43" fillId="45" borderId="11" xfId="61" applyFont="1" applyFill="1" applyBorder="1" applyAlignment="1">
      <alignment horizontal="center" vertical="center" wrapText="1"/>
    </xf>
    <xf numFmtId="0" fontId="43" fillId="45" borderId="11" xfId="61" applyFont="1" applyFill="1" applyBorder="1" applyAlignment="1">
      <alignment vertical="center"/>
    </xf>
    <xf numFmtId="0" fontId="43" fillId="45" borderId="11" xfId="61" applyFont="1" applyFill="1" applyBorder="1" applyAlignment="1">
      <alignment horizontal="left" vertical="center" wrapText="1"/>
    </xf>
    <xf numFmtId="3" fontId="43" fillId="45" borderId="11" xfId="61" applyNumberFormat="1" applyFont="1" applyFill="1" applyBorder="1" applyAlignment="1">
      <alignment vertical="center"/>
    </xf>
    <xf numFmtId="0" fontId="67" fillId="32" borderId="11" xfId="61" applyFill="1" applyBorder="1" applyAlignment="1">
      <alignment horizontal="center" vertical="center" wrapText="1"/>
    </xf>
    <xf numFmtId="0" fontId="67" fillId="32" borderId="11" xfId="61" applyFill="1" applyBorder="1" applyAlignment="1">
      <alignment vertical="center"/>
    </xf>
    <xf numFmtId="0" fontId="67" fillId="32" borderId="11" xfId="61" applyFill="1" applyBorder="1" applyAlignment="1">
      <alignment horizontal="left" vertical="center" wrapText="1"/>
    </xf>
    <xf numFmtId="3" fontId="67" fillId="32" borderId="11" xfId="61" applyNumberFormat="1" applyFill="1" applyBorder="1" applyAlignment="1">
      <alignment vertical="center"/>
    </xf>
    <xf numFmtId="0" fontId="29" fillId="0" borderId="11" xfId="61" applyFont="1" applyBorder="1" applyAlignment="1">
      <alignment vertical="center"/>
    </xf>
    <xf numFmtId="0" fontId="29" fillId="0" borderId="11" xfId="61" applyFont="1" applyBorder="1" applyAlignment="1">
      <alignment horizontal="left" vertical="center" wrapText="1"/>
    </xf>
    <xf numFmtId="0" fontId="43" fillId="32" borderId="11" xfId="61" applyFont="1" applyFill="1" applyBorder="1" applyAlignment="1">
      <alignment horizontal="center" vertical="center" wrapText="1"/>
    </xf>
    <xf numFmtId="0" fontId="43" fillId="32" borderId="11" xfId="61" applyFont="1" applyFill="1" applyBorder="1" applyAlignment="1">
      <alignment vertical="center"/>
    </xf>
    <xf numFmtId="0" fontId="43" fillId="32" borderId="11" xfId="61" applyFont="1" applyFill="1" applyBorder="1" applyAlignment="1">
      <alignment horizontal="left" vertical="center" wrapText="1"/>
    </xf>
    <xf numFmtId="3" fontId="43" fillId="32" borderId="11" xfId="61" applyNumberFormat="1" applyFont="1" applyFill="1" applyBorder="1" applyAlignment="1">
      <alignment vertical="center"/>
    </xf>
    <xf numFmtId="0" fontId="67" fillId="0" borderId="11" xfId="61" applyFill="1" applyBorder="1" applyAlignment="1">
      <alignment horizontal="center" vertical="center" wrapText="1"/>
    </xf>
    <xf numFmtId="0" fontId="67" fillId="0" borderId="11" xfId="61" applyFill="1" applyBorder="1" applyAlignment="1">
      <alignment vertical="center"/>
    </xf>
    <xf numFmtId="0" fontId="67" fillId="0" borderId="11" xfId="61" applyFill="1" applyBorder="1" applyAlignment="1">
      <alignment horizontal="left" vertical="center" wrapText="1"/>
    </xf>
    <xf numFmtId="3" fontId="67" fillId="0" borderId="11" xfId="61" applyNumberFormat="1" applyFill="1" applyBorder="1" applyAlignment="1">
      <alignment vertical="center"/>
    </xf>
    <xf numFmtId="3" fontId="67" fillId="45" borderId="11" xfId="61" applyNumberFormat="1" applyFill="1" applyBorder="1" applyAlignment="1">
      <alignment vertical="center"/>
    </xf>
    <xf numFmtId="0" fontId="67" fillId="0" borderId="0" xfId="61" applyAlignment="1">
      <alignment horizontal="left" vertical="center" wrapText="1"/>
    </xf>
    <xf numFmtId="0" fontId="66" fillId="0" borderId="0" xfId="61" applyFont="1"/>
    <xf numFmtId="3" fontId="66" fillId="0" borderId="0" xfId="61" applyNumberFormat="1" applyFont="1"/>
    <xf numFmtId="0" fontId="67" fillId="0" borderId="0" xfId="61" applyAlignment="1">
      <alignment horizontal="left" vertical="center"/>
    </xf>
    <xf numFmtId="0" fontId="73" fillId="0" borderId="0" xfId="61" applyFont="1" applyFill="1" applyAlignment="1">
      <alignment horizontal="right" vertical="center"/>
    </xf>
    <xf numFmtId="3" fontId="46" fillId="0" borderId="0" xfId="61" applyNumberFormat="1" applyFont="1" applyFill="1" applyAlignment="1"/>
    <xf numFmtId="0" fontId="23" fillId="0" borderId="0" xfId="61" applyFont="1" applyFill="1" applyAlignment="1">
      <alignment horizontal="center"/>
    </xf>
    <xf numFmtId="0" fontId="46" fillId="0" borderId="0" xfId="61" applyFont="1" applyFill="1" applyAlignment="1">
      <alignment vertical="center" wrapText="1"/>
    </xf>
    <xf numFmtId="0" fontId="46" fillId="0" borderId="42" xfId="61" applyFont="1" applyFill="1" applyBorder="1" applyAlignment="1">
      <alignment vertical="top" wrapText="1"/>
    </xf>
    <xf numFmtId="3" fontId="25" fillId="28" borderId="32" xfId="61" applyNumberFormat="1" applyFont="1" applyFill="1" applyBorder="1" applyAlignment="1">
      <alignment horizontal="center" vertical="center" wrapText="1"/>
    </xf>
    <xf numFmtId="3" fontId="25" fillId="28" borderId="71" xfId="61" applyNumberFormat="1" applyFont="1" applyFill="1" applyBorder="1" applyAlignment="1">
      <alignment horizontal="center" vertical="center" wrapText="1"/>
    </xf>
    <xf numFmtId="3" fontId="25" fillId="28" borderId="53" xfId="61" applyNumberFormat="1" applyFont="1" applyFill="1" applyBorder="1" applyAlignment="1">
      <alignment horizontal="center" vertical="center" wrapText="1" shrinkToFit="1"/>
    </xf>
    <xf numFmtId="3" fontId="25" fillId="28" borderId="53" xfId="61" applyNumberFormat="1" applyFont="1" applyFill="1" applyBorder="1" applyAlignment="1">
      <alignment horizontal="center" vertical="center" wrapText="1"/>
    </xf>
    <xf numFmtId="3" fontId="25" fillId="28" borderId="48" xfId="61" applyNumberFormat="1" applyFont="1" applyFill="1" applyBorder="1" applyAlignment="1">
      <alignment horizontal="center" vertical="center" wrapText="1"/>
    </xf>
    <xf numFmtId="0" fontId="61" fillId="0" borderId="0" xfId="61" applyFont="1" applyFill="1" applyBorder="1" applyAlignment="1">
      <alignment horizontal="center"/>
    </xf>
    <xf numFmtId="0" fontId="61" fillId="0" borderId="0" xfId="61" applyFont="1" applyFill="1" applyAlignment="1">
      <alignment horizontal="center"/>
    </xf>
    <xf numFmtId="0" fontId="23" fillId="0" borderId="43" xfId="61" applyFont="1" applyFill="1" applyBorder="1" applyAlignment="1">
      <alignment horizontal="center" vertical="center" wrapText="1"/>
    </xf>
    <xf numFmtId="0" fontId="23" fillId="0" borderId="43" xfId="61" applyFont="1" applyFill="1" applyBorder="1" applyAlignment="1">
      <alignment vertical="center" wrapText="1"/>
    </xf>
    <xf numFmtId="3" fontId="26" fillId="0" borderId="31" xfId="61" applyNumberFormat="1" applyFont="1" applyFill="1" applyBorder="1" applyAlignment="1">
      <alignment vertical="center" wrapText="1"/>
    </xf>
    <xf numFmtId="3" fontId="23" fillId="0" borderId="72" xfId="61" applyNumberFormat="1" applyFont="1" applyFill="1" applyBorder="1" applyAlignment="1">
      <alignment vertical="center" wrapText="1"/>
    </xf>
    <xf numFmtId="3" fontId="23" fillId="0" borderId="19" xfId="61" applyNumberFormat="1" applyFont="1" applyFill="1" applyBorder="1" applyAlignment="1">
      <alignment vertical="center" wrapText="1"/>
    </xf>
    <xf numFmtId="3" fontId="23" fillId="0" borderId="56" xfId="61" applyNumberFormat="1" applyFont="1" applyFill="1" applyBorder="1" applyAlignment="1">
      <alignment vertical="center" wrapText="1"/>
    </xf>
    <xf numFmtId="0" fontId="23" fillId="0" borderId="0" xfId="61" applyFont="1" applyFill="1" applyBorder="1"/>
    <xf numFmtId="0" fontId="23" fillId="0" borderId="31" xfId="61" applyFont="1" applyFill="1" applyBorder="1" applyAlignment="1">
      <alignment horizontal="center" vertical="center" wrapText="1"/>
    </xf>
    <xf numFmtId="0" fontId="23" fillId="0" borderId="31" xfId="61" applyFont="1" applyFill="1" applyBorder="1" applyAlignment="1">
      <alignment vertical="center" wrapText="1"/>
    </xf>
    <xf numFmtId="3" fontId="23" fillId="0" borderId="15" xfId="61" applyNumberFormat="1" applyFont="1" applyFill="1" applyBorder="1" applyAlignment="1">
      <alignment vertical="center" wrapText="1"/>
    </xf>
    <xf numFmtId="3" fontId="23" fillId="0" borderId="11" xfId="61" applyNumberFormat="1" applyFont="1" applyFill="1" applyBorder="1" applyAlignment="1">
      <alignment vertical="center" wrapText="1"/>
    </xf>
    <xf numFmtId="3" fontId="23" fillId="0" borderId="10" xfId="61" applyNumberFormat="1" applyFont="1" applyFill="1" applyBorder="1" applyAlignment="1">
      <alignment vertical="center" wrapText="1"/>
    </xf>
    <xf numFmtId="0" fontId="23" fillId="0" borderId="46" xfId="61" applyFont="1" applyFill="1" applyBorder="1" applyAlignment="1">
      <alignment horizontal="center" vertical="center" wrapText="1"/>
    </xf>
    <xf numFmtId="0" fontId="23" fillId="0" borderId="46" xfId="61" applyFont="1" applyFill="1" applyBorder="1" applyAlignment="1">
      <alignment vertical="center" wrapText="1"/>
    </xf>
    <xf numFmtId="3" fontId="26" fillId="0" borderId="46" xfId="61" applyNumberFormat="1" applyFont="1" applyFill="1" applyBorder="1" applyAlignment="1">
      <alignment vertical="center" wrapText="1"/>
    </xf>
    <xf numFmtId="3" fontId="23" fillId="0" borderId="73" xfId="61" applyNumberFormat="1" applyFont="1" applyFill="1" applyBorder="1" applyAlignment="1">
      <alignment vertical="center" wrapText="1"/>
    </xf>
    <xf numFmtId="3" fontId="23" fillId="0" borderId="23" xfId="61" applyNumberFormat="1" applyFont="1" applyFill="1" applyBorder="1" applyAlignment="1">
      <alignment vertical="center" wrapText="1"/>
    </xf>
    <xf numFmtId="3" fontId="23" fillId="0" borderId="60" xfId="61" applyNumberFormat="1" applyFont="1" applyFill="1" applyBorder="1" applyAlignment="1">
      <alignment vertical="center" wrapText="1"/>
    </xf>
    <xf numFmtId="0" fontId="26" fillId="28" borderId="32" xfId="61" applyFont="1" applyFill="1" applyBorder="1" applyAlignment="1">
      <alignment vertical="center" wrapText="1"/>
    </xf>
    <xf numFmtId="3" fontId="26" fillId="28" borderId="32" xfId="61" applyNumberFormat="1" applyFont="1" applyFill="1" applyBorder="1" applyAlignment="1">
      <alignment vertical="center" wrapText="1"/>
    </xf>
    <xf numFmtId="3" fontId="26" fillId="28" borderId="71" xfId="61" applyNumberFormat="1" applyFont="1" applyFill="1" applyBorder="1" applyAlignment="1">
      <alignment vertical="center" wrapText="1"/>
    </xf>
    <xf numFmtId="3" fontId="26" fillId="28" borderId="53" xfId="61" applyNumberFormat="1" applyFont="1" applyFill="1" applyBorder="1" applyAlignment="1">
      <alignment vertical="center" wrapText="1"/>
    </xf>
    <xf numFmtId="3" fontId="26" fillId="28" borderId="48" xfId="61" applyNumberFormat="1" applyFont="1" applyFill="1" applyBorder="1" applyAlignment="1">
      <alignment vertical="center" wrapText="1"/>
    </xf>
    <xf numFmtId="0" fontId="23" fillId="24" borderId="43" xfId="61" applyFont="1" applyFill="1" applyBorder="1" applyAlignment="1">
      <alignment horizontal="left" vertical="center"/>
    </xf>
    <xf numFmtId="3" fontId="26" fillId="0" borderId="43" xfId="61" applyNumberFormat="1" applyFont="1" applyFill="1" applyBorder="1" applyAlignment="1">
      <alignment vertical="center" wrapText="1"/>
    </xf>
    <xf numFmtId="0" fontId="23" fillId="24" borderId="31" xfId="61" applyFont="1" applyFill="1" applyBorder="1" applyAlignment="1">
      <alignment horizontal="left" vertical="center"/>
    </xf>
    <xf numFmtId="3" fontId="23" fillId="0" borderId="11" xfId="61" applyNumberFormat="1" applyFont="1" applyFill="1" applyBorder="1" applyAlignment="1">
      <alignment vertical="center" wrapText="1" shrinkToFit="1"/>
    </xf>
    <xf numFmtId="0" fontId="23" fillId="24" borderId="46" xfId="61" applyFont="1" applyFill="1" applyBorder="1" applyAlignment="1">
      <alignment horizontal="left" vertical="center"/>
    </xf>
    <xf numFmtId="3" fontId="23" fillId="0" borderId="23" xfId="61" applyNumberFormat="1" applyFont="1" applyFill="1" applyBorder="1" applyAlignment="1">
      <alignment vertical="center" wrapText="1" shrinkToFit="1"/>
    </xf>
    <xf numFmtId="3" fontId="23" fillId="0" borderId="75" xfId="61" applyNumberFormat="1" applyFont="1" applyFill="1" applyBorder="1" applyAlignment="1">
      <alignment vertical="center" wrapText="1" shrinkToFit="1"/>
    </xf>
    <xf numFmtId="3" fontId="23" fillId="0" borderId="75" xfId="61" applyNumberFormat="1" applyFont="1" applyFill="1" applyBorder="1" applyAlignment="1">
      <alignment vertical="center" wrapText="1"/>
    </xf>
    <xf numFmtId="3" fontId="23" fillId="0" borderId="55" xfId="61" applyNumberFormat="1" applyFont="1" applyFill="1" applyBorder="1" applyAlignment="1">
      <alignment vertical="center" wrapText="1"/>
    </xf>
    <xf numFmtId="0" fontId="26" fillId="29" borderId="32" xfId="61" applyFont="1" applyFill="1" applyBorder="1" applyAlignment="1">
      <alignment horizontal="center" vertical="center" wrapText="1"/>
    </xf>
    <xf numFmtId="0" fontId="26" fillId="29" borderId="32" xfId="61" applyFont="1" applyFill="1" applyBorder="1" applyAlignment="1">
      <alignment vertical="center" wrapText="1"/>
    </xf>
    <xf numFmtId="3" fontId="55" fillId="29" borderId="32" xfId="61" applyNumberFormat="1" applyFont="1" applyFill="1" applyBorder="1" applyAlignment="1">
      <alignment vertical="center" wrapText="1"/>
    </xf>
    <xf numFmtId="3" fontId="55" fillId="29" borderId="71" xfId="61" applyNumberFormat="1" applyFont="1" applyFill="1" applyBorder="1" applyAlignment="1">
      <alignment vertical="center" wrapText="1"/>
    </xf>
    <xf numFmtId="3" fontId="55" fillId="29" borderId="53" xfId="61" applyNumberFormat="1" applyFont="1" applyFill="1" applyBorder="1" applyAlignment="1">
      <alignment vertical="center" wrapText="1"/>
    </xf>
    <xf numFmtId="3" fontId="55" fillId="29" borderId="48" xfId="61" applyNumberFormat="1" applyFont="1" applyFill="1" applyBorder="1" applyAlignment="1">
      <alignment vertical="center" wrapText="1"/>
    </xf>
    <xf numFmtId="0" fontId="60" fillId="0" borderId="0" xfId="61" applyFont="1" applyAlignment="1">
      <alignment vertical="center" wrapText="1"/>
    </xf>
    <xf numFmtId="0" fontId="23" fillId="0" borderId="0" xfId="61" applyFont="1" applyFill="1" applyAlignment="1">
      <alignment wrapText="1"/>
    </xf>
    <xf numFmtId="3" fontId="23" fillId="0" borderId="0" xfId="61" applyNumberFormat="1" applyFont="1" applyFill="1" applyAlignment="1">
      <alignment shrinkToFit="1"/>
    </xf>
    <xf numFmtId="0" fontId="25" fillId="28" borderId="49" xfId="61" applyFont="1" applyFill="1" applyBorder="1" applyAlignment="1">
      <alignment horizontal="center" vertical="center" wrapText="1"/>
    </xf>
    <xf numFmtId="3" fontId="25" fillId="28" borderId="34" xfId="61" applyNumberFormat="1" applyFont="1" applyFill="1" applyBorder="1" applyAlignment="1">
      <alignment horizontal="center" vertical="center" wrapText="1"/>
    </xf>
    <xf numFmtId="0" fontId="23" fillId="0" borderId="50" xfId="61" applyFont="1" applyFill="1" applyBorder="1" applyAlignment="1">
      <alignment vertical="center" wrapText="1"/>
    </xf>
    <xf numFmtId="49" fontId="23" fillId="0" borderId="37" xfId="61" applyNumberFormat="1" applyFont="1" applyBorder="1" applyAlignment="1">
      <alignment horizontal="left" vertical="center" wrapText="1"/>
    </xf>
    <xf numFmtId="0" fontId="23" fillId="0" borderId="37" xfId="61" applyFont="1" applyFill="1" applyBorder="1" applyAlignment="1">
      <alignment vertical="center" wrapText="1"/>
    </xf>
    <xf numFmtId="0" fontId="23" fillId="0" borderId="14" xfId="61" applyFont="1" applyFill="1" applyBorder="1" applyAlignment="1">
      <alignment vertical="center" wrapText="1"/>
    </xf>
    <xf numFmtId="49" fontId="23" fillId="0" borderId="31" xfId="61" applyNumberFormat="1" applyFont="1" applyBorder="1" applyAlignment="1">
      <alignment horizontal="left" vertical="center" wrapText="1"/>
    </xf>
    <xf numFmtId="0" fontId="23" fillId="0" borderId="62" xfId="61" applyFont="1" applyFill="1" applyBorder="1" applyAlignment="1">
      <alignment horizontal="center" vertical="center" wrapText="1"/>
    </xf>
    <xf numFmtId="0" fontId="23" fillId="0" borderId="52" xfId="61" applyFont="1" applyFill="1" applyBorder="1" applyAlignment="1">
      <alignment vertical="center" wrapText="1"/>
    </xf>
    <xf numFmtId="0" fontId="26" fillId="28" borderId="49" xfId="61" applyFont="1" applyFill="1" applyBorder="1" applyAlignment="1">
      <alignment vertical="center" wrapText="1"/>
    </xf>
    <xf numFmtId="49" fontId="23" fillId="0" borderId="52" xfId="61" applyNumberFormat="1" applyFont="1" applyBorder="1" applyAlignment="1">
      <alignment horizontal="left" vertical="center" wrapText="1"/>
    </xf>
    <xf numFmtId="0" fontId="26" fillId="28" borderId="49" xfId="61" applyFont="1" applyFill="1" applyBorder="1" applyAlignment="1">
      <alignment horizontal="left" vertical="center" wrapText="1"/>
    </xf>
    <xf numFmtId="0" fontId="23" fillId="0" borderId="50" xfId="61" applyFont="1" applyFill="1" applyBorder="1" applyAlignment="1">
      <alignment horizontal="center" vertical="center" wrapText="1"/>
    </xf>
    <xf numFmtId="0" fontId="26" fillId="29" borderId="49" xfId="61" applyFont="1" applyFill="1" applyBorder="1" applyAlignment="1">
      <alignment vertical="center" wrapText="1"/>
    </xf>
    <xf numFmtId="0" fontId="23" fillId="0" borderId="0" xfId="61" applyFont="1" applyFill="1" applyBorder="1" applyAlignment="1">
      <alignment wrapText="1"/>
    </xf>
    <xf numFmtId="3" fontId="26" fillId="0" borderId="0" xfId="61" applyNumberFormat="1" applyFont="1" applyFill="1" applyBorder="1" applyAlignment="1">
      <alignment vertical="center" wrapText="1"/>
    </xf>
    <xf numFmtId="3" fontId="23" fillId="0" borderId="0" xfId="61" applyNumberFormat="1" applyFont="1" applyFill="1" applyBorder="1" applyAlignment="1">
      <alignment shrinkToFit="1"/>
    </xf>
    <xf numFmtId="0" fontId="69" fillId="0" borderId="0" xfId="68" applyFont="1" applyAlignment="1">
      <alignment horizontal="right"/>
    </xf>
    <xf numFmtId="0" fontId="69" fillId="0" borderId="0" xfId="68" applyFont="1" applyFill="1" applyAlignment="1"/>
    <xf numFmtId="0" fontId="31" fillId="0" borderId="0" xfId="49"/>
    <xf numFmtId="0" fontId="31" fillId="0" borderId="0" xfId="49" applyAlignment="1">
      <alignment wrapText="1"/>
    </xf>
    <xf numFmtId="3" fontId="31" fillId="0" borderId="0" xfId="49" applyNumberFormat="1"/>
    <xf numFmtId="0" fontId="81" fillId="0" borderId="76" xfId="49" applyFont="1" applyBorder="1" applyAlignment="1">
      <alignment horizontal="center" vertical="top" wrapText="1"/>
    </xf>
    <xf numFmtId="0" fontId="83" fillId="0" borderId="77" xfId="49" applyFont="1" applyBorder="1" applyAlignment="1">
      <alignment horizontal="center" vertical="center" wrapText="1"/>
    </xf>
    <xf numFmtId="49" fontId="83" fillId="0" borderId="77" xfId="49" applyNumberFormat="1" applyFont="1" applyFill="1" applyBorder="1" applyAlignment="1">
      <alignment horizontal="center" vertical="center" wrapText="1"/>
    </xf>
    <xf numFmtId="49" fontId="31" fillId="0" borderId="77" xfId="49" applyNumberFormat="1" applyBorder="1" applyAlignment="1">
      <alignment horizontal="center"/>
    </xf>
    <xf numFmtId="0" fontId="31" fillId="0" borderId="77" xfId="49" applyBorder="1" applyAlignment="1">
      <alignment wrapText="1"/>
    </xf>
    <xf numFmtId="3" fontId="31" fillId="0" borderId="77" xfId="49" applyNumberFormat="1" applyBorder="1"/>
    <xf numFmtId="0" fontId="83" fillId="28" borderId="77" xfId="49" applyFont="1" applyFill="1" applyBorder="1" applyAlignment="1">
      <alignment horizontal="center" vertical="center"/>
    </xf>
    <xf numFmtId="0" fontId="83" fillId="28" borderId="77" xfId="49" applyFont="1" applyFill="1" applyBorder="1" applyAlignment="1">
      <alignment vertical="center" wrapText="1"/>
    </xf>
    <xf numFmtId="3" fontId="83" fillId="28" borderId="77" xfId="49" applyNumberFormat="1" applyFont="1" applyFill="1" applyBorder="1" applyAlignment="1">
      <alignment vertical="center"/>
    </xf>
    <xf numFmtId="0" fontId="83" fillId="48" borderId="77" xfId="49" applyFont="1" applyFill="1" applyBorder="1" applyAlignment="1">
      <alignment horizontal="center" vertical="center"/>
    </xf>
    <xf numFmtId="0" fontId="83" fillId="48" borderId="77" xfId="49" applyFont="1" applyFill="1" applyBorder="1" applyAlignment="1">
      <alignment vertical="center" wrapText="1"/>
    </xf>
    <xf numFmtId="3" fontId="83" fillId="48" borderId="77" xfId="49" applyNumberFormat="1" applyFont="1" applyFill="1" applyBorder="1" applyAlignment="1">
      <alignment vertical="center"/>
    </xf>
    <xf numFmtId="0" fontId="84" fillId="49" borderId="77" xfId="49" applyFont="1" applyFill="1" applyBorder="1" applyAlignment="1">
      <alignment horizontal="center" vertical="center"/>
    </xf>
    <xf numFmtId="0" fontId="84" fillId="49" borderId="77" xfId="49" applyFont="1" applyFill="1" applyBorder="1" applyAlignment="1">
      <alignment vertical="center"/>
    </xf>
    <xf numFmtId="3" fontId="84" fillId="49" borderId="77" xfId="49" applyNumberFormat="1" applyFont="1" applyFill="1" applyBorder="1" applyAlignment="1">
      <alignment vertical="center"/>
    </xf>
    <xf numFmtId="0" fontId="41" fillId="0" borderId="0" xfId="61" applyFont="1" applyAlignment="1">
      <alignment horizontal="center"/>
    </xf>
    <xf numFmtId="0" fontId="29" fillId="0" borderId="0" xfId="61" applyFont="1" applyAlignment="1">
      <alignment horizontal="right"/>
    </xf>
    <xf numFmtId="0" fontId="67" fillId="0" borderId="11" xfId="61" applyBorder="1"/>
    <xf numFmtId="0" fontId="29" fillId="0" borderId="11" xfId="61" applyFont="1" applyBorder="1" applyAlignment="1">
      <alignment horizontal="center" vertical="center"/>
    </xf>
    <xf numFmtId="0" fontId="67" fillId="0" borderId="11" xfId="61" applyBorder="1" applyAlignment="1">
      <alignment horizontal="center" vertical="center"/>
    </xf>
    <xf numFmtId="169" fontId="0" fillId="0" borderId="11" xfId="67" applyNumberFormat="1" applyFont="1" applyBorder="1" applyAlignment="1">
      <alignment horizontal="center" vertical="center" wrapText="1"/>
    </xf>
    <xf numFmtId="0" fontId="43" fillId="0" borderId="11" xfId="61" applyFont="1" applyBorder="1" applyAlignment="1">
      <alignment vertical="center"/>
    </xf>
    <xf numFmtId="169" fontId="43" fillId="0" borderId="11" xfId="67" applyNumberFormat="1" applyFont="1" applyBorder="1" applyAlignment="1">
      <alignment horizontal="center" vertical="center"/>
    </xf>
    <xf numFmtId="0" fontId="67" fillId="0" borderId="11" xfId="61" applyBorder="1" applyAlignment="1">
      <alignment vertical="center" wrapText="1"/>
    </xf>
    <xf numFmtId="0" fontId="29" fillId="0" borderId="11" xfId="61" applyFont="1" applyBorder="1" applyAlignment="1">
      <alignment horizontal="justify" vertical="center" wrapText="1"/>
    </xf>
    <xf numFmtId="169" fontId="29" fillId="0" borderId="11" xfId="67" applyNumberFormat="1" applyFont="1" applyBorder="1" applyAlignment="1">
      <alignment horizontal="center" vertical="center" wrapText="1"/>
    </xf>
    <xf numFmtId="0" fontId="26" fillId="0" borderId="0" xfId="61" applyFont="1" applyFill="1" applyBorder="1" applyAlignment="1">
      <alignment horizontal="center" vertical="center" wrapText="1"/>
    </xf>
    <xf numFmtId="0" fontId="26" fillId="0" borderId="0" xfId="61" applyFont="1" applyFill="1" applyBorder="1" applyAlignment="1">
      <alignment vertical="center" wrapText="1"/>
    </xf>
    <xf numFmtId="3" fontId="55" fillId="0" borderId="0" xfId="61" applyNumberFormat="1" applyFont="1" applyFill="1" applyBorder="1" applyAlignment="1">
      <alignment vertical="center" wrapText="1"/>
    </xf>
    <xf numFmtId="0" fontId="23" fillId="0" borderId="29" xfId="61" applyFont="1" applyFill="1" applyBorder="1" applyAlignment="1">
      <alignment horizontal="center" vertical="center" wrapText="1"/>
    </xf>
    <xf numFmtId="0" fontId="23" fillId="0" borderId="47" xfId="61" applyFont="1" applyFill="1" applyBorder="1" applyAlignment="1">
      <alignment vertical="center" wrapText="1"/>
    </xf>
    <xf numFmtId="3" fontId="26" fillId="0" borderId="29" xfId="61" applyNumberFormat="1" applyFont="1" applyFill="1" applyBorder="1" applyAlignment="1">
      <alignment vertical="center" wrapText="1"/>
    </xf>
    <xf numFmtId="0" fontId="23" fillId="0" borderId="30" xfId="61" applyFont="1" applyFill="1" applyBorder="1" applyAlignment="1">
      <alignment horizontal="center" vertical="center" wrapText="1"/>
    </xf>
    <xf numFmtId="0" fontId="23" fillId="0" borderId="30" xfId="61" applyFont="1" applyFill="1" applyBorder="1" applyAlignment="1">
      <alignment vertical="center" wrapText="1"/>
    </xf>
    <xf numFmtId="3" fontId="23" fillId="0" borderId="78" xfId="61" applyNumberFormat="1" applyFont="1" applyFill="1" applyBorder="1" applyAlignment="1">
      <alignment vertical="center" wrapText="1"/>
    </xf>
    <xf numFmtId="3" fontId="23" fillId="0" borderId="13" xfId="61" applyNumberFormat="1" applyFont="1" applyFill="1" applyBorder="1" applyAlignment="1">
      <alignment vertical="center" wrapText="1"/>
    </xf>
    <xf numFmtId="3" fontId="23" fillId="0" borderId="79" xfId="61" applyNumberFormat="1" applyFont="1" applyFill="1" applyBorder="1" applyAlignment="1">
      <alignment vertical="center" wrapText="1"/>
    </xf>
    <xf numFmtId="3" fontId="23" fillId="0" borderId="17" xfId="61" applyNumberFormat="1" applyFont="1" applyFill="1" applyBorder="1" applyAlignment="1">
      <alignment vertical="center" wrapText="1" shrinkToFit="1"/>
    </xf>
    <xf numFmtId="3" fontId="23" fillId="0" borderId="17" xfId="61" applyNumberFormat="1" applyFont="1" applyFill="1" applyBorder="1" applyAlignment="1">
      <alignment vertical="center" wrapText="1"/>
    </xf>
    <xf numFmtId="3" fontId="23" fillId="0" borderId="18" xfId="61" applyNumberFormat="1" applyFont="1" applyFill="1" applyBorder="1" applyAlignment="1">
      <alignment vertical="center" wrapText="1"/>
    </xf>
    <xf numFmtId="0" fontId="23" fillId="0" borderId="0" xfId="61" applyFont="1" applyFill="1" applyAlignment="1">
      <alignment horizontal="center" vertical="center"/>
    </xf>
    <xf numFmtId="0" fontId="23" fillId="0" borderId="0" xfId="61" applyFont="1" applyFill="1" applyAlignment="1">
      <alignment vertical="center" wrapText="1"/>
    </xf>
    <xf numFmtId="3" fontId="23" fillId="0" borderId="0" xfId="61" applyNumberFormat="1" applyFont="1" applyFill="1" applyAlignment="1">
      <alignment vertical="center"/>
    </xf>
    <xf numFmtId="3" fontId="23" fillId="0" borderId="0" xfId="61" applyNumberFormat="1" applyFont="1" applyFill="1" applyAlignment="1">
      <alignment vertical="center" shrinkToFit="1"/>
    </xf>
    <xf numFmtId="3" fontId="23" fillId="0" borderId="25" xfId="61" applyNumberFormat="1" applyFont="1" applyFill="1" applyBorder="1" applyAlignment="1">
      <alignment vertical="center" wrapText="1"/>
    </xf>
    <xf numFmtId="3" fontId="23" fillId="0" borderId="26" xfId="61" applyNumberFormat="1" applyFont="1" applyFill="1" applyBorder="1" applyAlignment="1">
      <alignment vertical="center" wrapText="1"/>
    </xf>
    <xf numFmtId="3" fontId="23" fillId="0" borderId="27" xfId="61" applyNumberFormat="1" applyFont="1" applyFill="1" applyBorder="1" applyAlignment="1">
      <alignment vertical="center" wrapText="1"/>
    </xf>
    <xf numFmtId="3" fontId="23" fillId="0" borderId="19" xfId="61" applyNumberFormat="1" applyFont="1" applyFill="1" applyBorder="1" applyAlignment="1">
      <alignment vertical="center" wrapText="1" shrinkToFit="1"/>
    </xf>
    <xf numFmtId="0" fontId="23" fillId="0" borderId="72" xfId="61" applyFont="1" applyFill="1" applyBorder="1" applyAlignment="1">
      <alignment vertical="center" wrapText="1"/>
    </xf>
    <xf numFmtId="0" fontId="23" fillId="0" borderId="19" xfId="61" applyFont="1" applyFill="1" applyBorder="1" applyAlignment="1">
      <alignment vertical="center" wrapText="1"/>
    </xf>
    <xf numFmtId="3" fontId="26" fillId="0" borderId="19" xfId="61" applyNumberFormat="1" applyFont="1" applyFill="1" applyBorder="1" applyAlignment="1">
      <alignment vertical="center" wrapText="1"/>
    </xf>
    <xf numFmtId="3" fontId="26" fillId="50" borderId="71" xfId="61" applyNumberFormat="1" applyFont="1" applyFill="1" applyBorder="1" applyAlignment="1">
      <alignment vertical="center" wrapText="1"/>
    </xf>
    <xf numFmtId="3" fontId="26" fillId="50" borderId="53" xfId="61" applyNumberFormat="1" applyFont="1" applyFill="1" applyBorder="1" applyAlignment="1">
      <alignment vertical="center" wrapText="1"/>
    </xf>
    <xf numFmtId="3" fontId="26" fillId="50" borderId="48" xfId="61" applyNumberFormat="1" applyFont="1" applyFill="1" applyBorder="1" applyAlignment="1">
      <alignment vertical="center" wrapText="1"/>
    </xf>
    <xf numFmtId="0" fontId="73" fillId="0" borderId="0" xfId="61" applyFont="1"/>
    <xf numFmtId="0" fontId="73" fillId="0" borderId="0" xfId="61" applyFont="1" applyAlignment="1">
      <alignment horizontal="right"/>
    </xf>
    <xf numFmtId="0" fontId="0" fillId="0" borderId="11" xfId="0" applyBorder="1" applyAlignment="1">
      <alignment horizontal="left" vertical="center" wrapText="1" indent="3"/>
    </xf>
    <xf numFmtId="3" fontId="0" fillId="0" borderId="11" xfId="0" applyNumberFormat="1" applyFill="1" applyBorder="1" applyAlignment="1">
      <alignment vertical="center"/>
    </xf>
    <xf numFmtId="0" fontId="43" fillId="32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vertical="center"/>
    </xf>
    <xf numFmtId="0" fontId="43" fillId="32" borderId="11" xfId="0" applyFont="1" applyFill="1" applyBorder="1" applyAlignment="1">
      <alignment horizontal="left" vertical="center" wrapText="1"/>
    </xf>
    <xf numFmtId="3" fontId="43" fillId="32" borderId="11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left" vertical="center" wrapText="1"/>
    </xf>
    <xf numFmtId="3" fontId="43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3" fontId="29" fillId="0" borderId="11" xfId="0" applyNumberFormat="1" applyFont="1" applyFill="1" applyBorder="1" applyAlignment="1">
      <alignment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29" fillId="0" borderId="11" xfId="0" applyFont="1" applyFill="1" applyBorder="1" applyAlignment="1">
      <alignment horizontal="left" vertical="center" wrapText="1"/>
    </xf>
    <xf numFmtId="0" fontId="0" fillId="0" borderId="11" xfId="0" applyBorder="1"/>
    <xf numFmtId="3" fontId="0" fillId="0" borderId="11" xfId="0" applyNumberFormat="1" applyBorder="1"/>
    <xf numFmtId="0" fontId="85" fillId="32" borderId="11" xfId="0" applyFont="1" applyFill="1" applyBorder="1" applyAlignment="1">
      <alignment horizontal="center" vertical="center" wrapText="1"/>
    </xf>
    <xf numFmtId="0" fontId="85" fillId="32" borderId="11" xfId="0" applyFont="1" applyFill="1" applyBorder="1" applyAlignment="1">
      <alignment vertical="center"/>
    </xf>
    <xf numFmtId="0" fontId="85" fillId="32" borderId="11" xfId="0" applyFont="1" applyFill="1" applyBorder="1" applyAlignment="1">
      <alignment horizontal="left" vertical="center" wrapText="1"/>
    </xf>
    <xf numFmtId="3" fontId="85" fillId="32" borderId="11" xfId="0" applyNumberFormat="1" applyFont="1" applyFill="1" applyBorder="1" applyAlignment="1">
      <alignment vertical="center"/>
    </xf>
    <xf numFmtId="0" fontId="39" fillId="0" borderId="0" xfId="50" applyFont="1" applyBorder="1" applyAlignment="1" applyProtection="1">
      <alignment horizontal="center" vertical="center"/>
      <protection hidden="1"/>
    </xf>
    <xf numFmtId="0" fontId="32" fillId="0" borderId="11" xfId="50" applyFont="1" applyBorder="1" applyAlignment="1" applyProtection="1">
      <alignment horizontal="left" vertical="center"/>
      <protection hidden="1"/>
    </xf>
    <xf numFmtId="0" fontId="35" fillId="0" borderId="26" xfId="43" applyFont="1" applyBorder="1" applyAlignment="1" applyProtection="1">
      <alignment horizontal="center" vertical="center"/>
    </xf>
    <xf numFmtId="0" fontId="35" fillId="0" borderId="27" xfId="43" applyFont="1" applyBorder="1" applyAlignment="1" applyProtection="1">
      <alignment horizontal="center" vertical="center"/>
    </xf>
    <xf numFmtId="0" fontId="35" fillId="0" borderId="11" xfId="43" applyFont="1" applyBorder="1" applyAlignment="1" applyProtection="1">
      <alignment horizontal="center" vertical="center"/>
    </xf>
    <xf numFmtId="0" fontId="37" fillId="24" borderId="26" xfId="50" applyFont="1" applyFill="1" applyBorder="1" applyAlignment="1" applyProtection="1">
      <alignment horizontal="center" vertical="center" wrapText="1"/>
      <protection hidden="1"/>
    </xf>
    <xf numFmtId="0" fontId="35" fillId="24" borderId="26" xfId="50" applyFont="1" applyFill="1" applyBorder="1" applyAlignment="1" applyProtection="1">
      <alignment horizontal="center" vertical="center" wrapText="1"/>
      <protection hidden="1"/>
    </xf>
    <xf numFmtId="0" fontId="35" fillId="24" borderId="11" xfId="50" applyFont="1" applyFill="1" applyBorder="1" applyAlignment="1" applyProtection="1">
      <alignment horizontal="center" vertical="center" wrapText="1"/>
      <protection hidden="1"/>
    </xf>
    <xf numFmtId="0" fontId="35" fillId="0" borderId="10" xfId="43" applyFont="1" applyBorder="1" applyAlignment="1" applyProtection="1">
      <alignment horizontal="center" vertical="center"/>
    </xf>
    <xf numFmtId="0" fontId="36" fillId="0" borderId="0" xfId="43" applyFont="1" applyBorder="1" applyAlignment="1" applyProtection="1">
      <alignment horizontal="right" vertical="center"/>
      <protection hidden="1"/>
    </xf>
    <xf numFmtId="0" fontId="35" fillId="27" borderId="15" xfId="50" applyFont="1" applyFill="1" applyBorder="1" applyAlignment="1" applyProtection="1">
      <alignment horizontal="left" vertical="center"/>
      <protection hidden="1"/>
    </xf>
    <xf numFmtId="0" fontId="35" fillId="27" borderId="11" xfId="50" applyFont="1" applyFill="1" applyBorder="1" applyAlignment="1" applyProtection="1">
      <alignment horizontal="left" vertical="center"/>
      <protection hidden="1"/>
    </xf>
    <xf numFmtId="0" fontId="35" fillId="0" borderId="15" xfId="50" applyFont="1" applyBorder="1" applyAlignment="1" applyProtection="1">
      <alignment horizontal="left" vertical="center"/>
      <protection hidden="1"/>
    </xf>
    <xf numFmtId="0" fontId="35" fillId="0" borderId="11" xfId="50" applyFont="1" applyBorder="1" applyAlignment="1" applyProtection="1">
      <alignment horizontal="left" vertical="center"/>
      <protection hidden="1"/>
    </xf>
    <xf numFmtId="0" fontId="33" fillId="34" borderId="11" xfId="50" applyFont="1" applyFill="1" applyBorder="1" applyAlignment="1" applyProtection="1">
      <alignment horizontal="left" vertical="center"/>
      <protection hidden="1"/>
    </xf>
    <xf numFmtId="0" fontId="33" fillId="0" borderId="11" xfId="50" applyFont="1" applyBorder="1" applyAlignment="1" applyProtection="1">
      <alignment horizontal="left" vertical="center"/>
      <protection hidden="1"/>
    </xf>
    <xf numFmtId="0" fontId="35" fillId="0" borderId="0" xfId="50" applyFont="1" applyBorder="1" applyAlignment="1" applyProtection="1">
      <alignment horizontal="center" vertical="center"/>
      <protection hidden="1"/>
    </xf>
    <xf numFmtId="0" fontId="35" fillId="0" borderId="0" xfId="50" applyFont="1" applyBorder="1" applyAlignment="1" applyProtection="1">
      <alignment horizontal="left" vertical="center"/>
      <protection hidden="1"/>
    </xf>
    <xf numFmtId="0" fontId="12" fillId="27" borderId="15" xfId="50" applyFont="1" applyFill="1" applyBorder="1" applyAlignment="1" applyProtection="1">
      <alignment horizontal="left" vertical="center"/>
      <protection hidden="1"/>
    </xf>
    <xf numFmtId="0" fontId="12" fillId="27" borderId="11" xfId="50" applyFont="1" applyFill="1" applyBorder="1" applyAlignment="1" applyProtection="1">
      <alignment horizontal="left" vertical="center"/>
      <protection hidden="1"/>
    </xf>
    <xf numFmtId="0" fontId="36" fillId="0" borderId="16" xfId="43" applyFont="1" applyBorder="1" applyAlignment="1" applyProtection="1">
      <alignment horizontal="right" vertical="center"/>
      <protection hidden="1"/>
    </xf>
    <xf numFmtId="0" fontId="32" fillId="0" borderId="17" xfId="43" applyFont="1" applyBorder="1" applyAlignment="1" applyProtection="1">
      <alignment horizontal="right" vertical="center"/>
      <protection hidden="1"/>
    </xf>
    <xf numFmtId="0" fontId="35" fillId="24" borderId="25" xfId="50" applyFont="1" applyFill="1" applyBorder="1" applyAlignment="1" applyProtection="1">
      <alignment horizontal="center" vertical="center" textRotation="90"/>
      <protection hidden="1"/>
    </xf>
    <xf numFmtId="0" fontId="35" fillId="24" borderId="15" xfId="50" applyFont="1" applyFill="1" applyBorder="1" applyAlignment="1" applyProtection="1">
      <alignment horizontal="center" vertical="center" textRotation="90"/>
      <protection hidden="1"/>
    </xf>
    <xf numFmtId="0" fontId="35" fillId="24" borderId="26" xfId="50" applyFont="1" applyFill="1" applyBorder="1" applyAlignment="1" applyProtection="1">
      <alignment horizontal="center" vertical="center" textRotation="90"/>
      <protection hidden="1"/>
    </xf>
    <xf numFmtId="0" fontId="35" fillId="24" borderId="11" xfId="50" applyFont="1" applyFill="1" applyBorder="1" applyAlignment="1" applyProtection="1">
      <alignment horizontal="center" vertical="center" textRotation="90"/>
      <protection hidden="1"/>
    </xf>
    <xf numFmtId="0" fontId="35" fillId="0" borderId="15" xfId="43" applyFont="1" applyFill="1" applyBorder="1" applyAlignment="1" applyProtection="1">
      <alignment horizontal="left" vertical="center"/>
    </xf>
    <xf numFmtId="0" fontId="35" fillId="0" borderId="11" xfId="43" applyFont="1" applyFill="1" applyBorder="1" applyAlignment="1" applyProtection="1">
      <alignment horizontal="left" vertical="center"/>
    </xf>
    <xf numFmtId="0" fontId="35" fillId="0" borderId="16" xfId="43" applyFont="1" applyFill="1" applyBorder="1" applyAlignment="1" applyProtection="1">
      <alignment horizontal="left" vertical="center"/>
      <protection hidden="1"/>
    </xf>
    <xf numFmtId="0" fontId="35" fillId="0" borderId="17" xfId="43" applyFont="1" applyFill="1" applyBorder="1" applyAlignment="1" applyProtection="1">
      <alignment horizontal="left" vertical="center"/>
      <protection hidden="1"/>
    </xf>
    <xf numFmtId="0" fontId="33" fillId="24" borderId="26" xfId="43" applyFont="1" applyFill="1" applyBorder="1" applyAlignment="1" applyProtection="1">
      <alignment horizontal="center" vertical="center" wrapText="1"/>
    </xf>
    <xf numFmtId="0" fontId="33" fillId="24" borderId="11" xfId="43" applyFont="1" applyFill="1" applyBorder="1" applyAlignment="1" applyProtection="1">
      <alignment horizontal="center" vertical="center" wrapText="1"/>
    </xf>
    <xf numFmtId="0" fontId="36" fillId="43" borderId="11" xfId="43" applyFont="1" applyFill="1" applyBorder="1" applyAlignment="1" applyProtection="1">
      <alignment horizontal="left" vertical="center"/>
    </xf>
    <xf numFmtId="0" fontId="33" fillId="26" borderId="11" xfId="50" applyFont="1" applyFill="1" applyBorder="1" applyAlignment="1" applyProtection="1">
      <alignment horizontal="left" vertical="center"/>
      <protection hidden="1"/>
    </xf>
    <xf numFmtId="0" fontId="33" fillId="24" borderId="25" xfId="43" applyFont="1" applyFill="1" applyBorder="1" applyAlignment="1" applyProtection="1">
      <alignment horizontal="center" vertical="center" textRotation="90"/>
    </xf>
    <xf numFmtId="0" fontId="33" fillId="24" borderId="15" xfId="43" applyFont="1" applyFill="1" applyBorder="1" applyAlignment="1" applyProtection="1">
      <alignment horizontal="center" vertical="center" textRotation="90"/>
    </xf>
    <xf numFmtId="0" fontId="33" fillId="24" borderId="26" xfId="43" applyFont="1" applyFill="1" applyBorder="1" applyAlignment="1" applyProtection="1">
      <alignment horizontal="center" vertical="center" textRotation="90"/>
    </xf>
    <xf numFmtId="0" fontId="33" fillId="24" borderId="11" xfId="43" applyFont="1" applyFill="1" applyBorder="1" applyAlignment="1" applyProtection="1">
      <alignment horizontal="center" vertical="center" textRotation="90"/>
    </xf>
    <xf numFmtId="0" fontId="35" fillId="33" borderId="15" xfId="43" applyFont="1" applyFill="1" applyBorder="1" applyAlignment="1" applyProtection="1">
      <alignment horizontal="left" vertical="center"/>
    </xf>
    <xf numFmtId="0" fontId="35" fillId="33" borderId="11" xfId="43" applyFont="1" applyFill="1" applyBorder="1" applyAlignment="1" applyProtection="1">
      <alignment horizontal="left" vertical="center"/>
    </xf>
    <xf numFmtId="0" fontId="32" fillId="0" borderId="11" xfId="43" applyFont="1" applyFill="1" applyBorder="1" applyAlignment="1" applyProtection="1">
      <alignment horizontal="left" vertical="center"/>
      <protection hidden="1"/>
    </xf>
    <xf numFmtId="0" fontId="36" fillId="43" borderId="11" xfId="43" applyFont="1" applyFill="1" applyBorder="1" applyAlignment="1" applyProtection="1">
      <alignment horizontal="left" vertical="center"/>
      <protection hidden="1"/>
    </xf>
    <xf numFmtId="0" fontId="35" fillId="33" borderId="15" xfId="50" applyFont="1" applyFill="1" applyBorder="1" applyAlignment="1" applyProtection="1">
      <alignment horizontal="left" vertical="center"/>
      <protection hidden="1"/>
    </xf>
    <xf numFmtId="0" fontId="35" fillId="33" borderId="11" xfId="50" applyFont="1" applyFill="1" applyBorder="1" applyAlignment="1" applyProtection="1">
      <alignment horizontal="left" vertical="center"/>
      <protection hidden="1"/>
    </xf>
    <xf numFmtId="0" fontId="37" fillId="24" borderId="26" xfId="43" applyFont="1" applyFill="1" applyBorder="1" applyAlignment="1" applyProtection="1">
      <alignment horizontal="center" vertical="center" wrapText="1"/>
    </xf>
    <xf numFmtId="0" fontId="35" fillId="0" borderId="0" xfId="43" applyFont="1" applyBorder="1" applyAlignment="1" applyProtection="1">
      <alignment horizontal="center" vertical="center"/>
    </xf>
    <xf numFmtId="164" fontId="35" fillId="24" borderId="0" xfId="28" applyNumberFormat="1" applyFont="1" applyFill="1" applyBorder="1" applyAlignment="1" applyProtection="1">
      <alignment horizontal="center" vertical="center" wrapText="1"/>
      <protection hidden="1"/>
    </xf>
    <xf numFmtId="164" fontId="35" fillId="24" borderId="11" xfId="28" applyNumberFormat="1" applyFont="1" applyFill="1" applyBorder="1" applyAlignment="1" applyProtection="1">
      <alignment horizontal="center" vertical="center" wrapText="1"/>
      <protection hidden="1"/>
    </xf>
    <xf numFmtId="164" fontId="35" fillId="24" borderId="10" xfId="28" applyNumberFormat="1" applyFont="1" applyFill="1" applyBorder="1" applyAlignment="1" applyProtection="1">
      <alignment horizontal="center" vertical="center" wrapText="1"/>
      <protection hidden="1"/>
    </xf>
    <xf numFmtId="0" fontId="33" fillId="24" borderId="11" xfId="50" applyFont="1" applyFill="1" applyBorder="1" applyAlignment="1" applyProtection="1">
      <alignment horizontal="center" vertical="center" wrapText="1"/>
      <protection hidden="1"/>
    </xf>
    <xf numFmtId="0" fontId="33" fillId="36" borderId="14" xfId="50" applyFont="1" applyFill="1" applyBorder="1" applyAlignment="1" applyProtection="1">
      <alignment horizontal="center" vertical="center"/>
      <protection hidden="1"/>
    </xf>
    <xf numFmtId="0" fontId="33" fillId="36" borderId="12" xfId="50" applyFont="1" applyFill="1" applyBorder="1" applyAlignment="1" applyProtection="1">
      <alignment horizontal="center" vertical="center"/>
      <protection hidden="1"/>
    </xf>
    <xf numFmtId="0" fontId="33" fillId="36" borderId="13" xfId="50" applyFont="1" applyFill="1" applyBorder="1" applyAlignment="1" applyProtection="1">
      <alignment horizontal="center" vertical="center"/>
      <protection hidden="1"/>
    </xf>
    <xf numFmtId="3" fontId="33" fillId="39" borderId="14" xfId="43" applyNumberFormat="1" applyFont="1" applyFill="1" applyBorder="1" applyAlignment="1">
      <alignment horizontal="center" vertical="center"/>
    </xf>
    <xf numFmtId="3" fontId="33" fillId="39" borderId="12" xfId="43" applyNumberFormat="1" applyFont="1" applyFill="1" applyBorder="1" applyAlignment="1">
      <alignment horizontal="center" vertical="center"/>
    </xf>
    <xf numFmtId="3" fontId="33" fillId="39" borderId="13" xfId="43" applyNumberFormat="1" applyFont="1" applyFill="1" applyBorder="1" applyAlignment="1">
      <alignment horizontal="center" vertical="center"/>
    </xf>
    <xf numFmtId="49" fontId="35" fillId="0" borderId="24" xfId="43" applyNumberFormat="1" applyFont="1" applyFill="1" applyBorder="1" applyAlignment="1" applyProtection="1">
      <alignment horizontal="center" vertical="center"/>
    </xf>
    <xf numFmtId="49" fontId="35" fillId="0" borderId="28" xfId="43" applyNumberFormat="1" applyFont="1" applyFill="1" applyBorder="1" applyAlignment="1" applyProtection="1">
      <alignment horizontal="center" vertical="center"/>
    </xf>
    <xf numFmtId="49" fontId="35" fillId="0" borderId="57" xfId="43" applyNumberFormat="1" applyFont="1" applyFill="1" applyBorder="1" applyAlignment="1" applyProtection="1">
      <alignment horizontal="center" vertical="center"/>
    </xf>
    <xf numFmtId="49" fontId="35" fillId="0" borderId="20" xfId="43" applyNumberFormat="1" applyFont="1" applyFill="1" applyBorder="1" applyAlignment="1" applyProtection="1">
      <alignment horizontal="center" vertical="center"/>
    </xf>
    <xf numFmtId="49" fontId="35" fillId="0" borderId="21" xfId="43" applyNumberFormat="1" applyFont="1" applyFill="1" applyBorder="1" applyAlignment="1" applyProtection="1">
      <alignment horizontal="center" vertical="center"/>
    </xf>
    <xf numFmtId="49" fontId="35" fillId="0" borderId="54" xfId="43" applyNumberFormat="1" applyFont="1" applyFill="1" applyBorder="1" applyAlignment="1" applyProtection="1">
      <alignment horizontal="center" vertical="center"/>
    </xf>
    <xf numFmtId="3" fontId="33" fillId="38" borderId="14" xfId="43" applyNumberFormat="1" applyFont="1" applyFill="1" applyBorder="1" applyAlignment="1">
      <alignment horizontal="center" vertical="center"/>
    </xf>
    <xf numFmtId="3" fontId="33" fillId="38" borderId="12" xfId="43" applyNumberFormat="1" applyFont="1" applyFill="1" applyBorder="1" applyAlignment="1">
      <alignment horizontal="center" vertical="center"/>
    </xf>
    <xf numFmtId="3" fontId="33" fillId="38" borderId="13" xfId="43" applyNumberFormat="1" applyFont="1" applyFill="1" applyBorder="1" applyAlignment="1">
      <alignment horizontal="center" vertical="center"/>
    </xf>
    <xf numFmtId="0" fontId="33" fillId="34" borderId="11" xfId="43" applyFont="1" applyFill="1" applyBorder="1" applyAlignment="1" applyProtection="1">
      <alignment horizontal="center" vertical="center"/>
    </xf>
    <xf numFmtId="0" fontId="35" fillId="34" borderId="11" xfId="43" applyFont="1" applyFill="1" applyBorder="1" applyAlignment="1" applyProtection="1">
      <alignment horizontal="center" vertical="center"/>
    </xf>
    <xf numFmtId="49" fontId="35" fillId="44" borderId="14" xfId="43" applyNumberFormat="1" applyFont="1" applyFill="1" applyBorder="1" applyAlignment="1" applyProtection="1">
      <alignment horizontal="center" vertical="center"/>
    </xf>
    <xf numFmtId="49" fontId="35" fillId="44" borderId="12" xfId="43" applyNumberFormat="1" applyFont="1" applyFill="1" applyBorder="1" applyAlignment="1" applyProtection="1">
      <alignment horizontal="center" vertical="center"/>
    </xf>
    <xf numFmtId="49" fontId="35" fillId="44" borderId="13" xfId="43" applyNumberFormat="1" applyFont="1" applyFill="1" applyBorder="1" applyAlignment="1" applyProtection="1">
      <alignment horizontal="center" vertical="center"/>
    </xf>
    <xf numFmtId="49" fontId="32" fillId="0" borderId="11" xfId="43" applyNumberFormat="1" applyFont="1" applyBorder="1" applyAlignment="1" applyProtection="1">
      <alignment horizontal="center" vertical="center"/>
    </xf>
    <xf numFmtId="49" fontId="35" fillId="42" borderId="24" xfId="43" applyNumberFormat="1" applyFont="1" applyFill="1" applyBorder="1" applyAlignment="1" applyProtection="1">
      <alignment horizontal="center" vertical="center"/>
    </xf>
    <xf numFmtId="49" fontId="35" fillId="42" borderId="28" xfId="43" applyNumberFormat="1" applyFont="1" applyFill="1" applyBorder="1" applyAlignment="1" applyProtection="1">
      <alignment horizontal="center" vertical="center"/>
    </xf>
    <xf numFmtId="49" fontId="35" fillId="42" borderId="57" xfId="43" applyNumberFormat="1" applyFont="1" applyFill="1" applyBorder="1" applyAlignment="1" applyProtection="1">
      <alignment horizontal="center" vertical="center"/>
    </xf>
    <xf numFmtId="49" fontId="35" fillId="42" borderId="20" xfId="43" applyNumberFormat="1" applyFont="1" applyFill="1" applyBorder="1" applyAlignment="1" applyProtection="1">
      <alignment horizontal="center" vertical="center"/>
    </xf>
    <xf numFmtId="49" fontId="35" fillId="42" borderId="21" xfId="43" applyNumberFormat="1" applyFont="1" applyFill="1" applyBorder="1" applyAlignment="1" applyProtection="1">
      <alignment horizontal="center" vertical="center"/>
    </xf>
    <xf numFmtId="49" fontId="35" fillId="42" borderId="54" xfId="43" applyNumberFormat="1" applyFont="1" applyFill="1" applyBorder="1" applyAlignment="1" applyProtection="1">
      <alignment horizontal="center" vertical="center"/>
    </xf>
    <xf numFmtId="0" fontId="33" fillId="24" borderId="11" xfId="50" applyFont="1" applyFill="1" applyBorder="1" applyAlignment="1" applyProtection="1">
      <alignment horizontal="center" vertical="center" textRotation="90"/>
      <protection hidden="1"/>
    </xf>
    <xf numFmtId="0" fontId="36" fillId="0" borderId="11" xfId="43" applyFont="1" applyBorder="1" applyAlignment="1" applyProtection="1">
      <alignment horizontal="right" vertical="center"/>
      <protection hidden="1"/>
    </xf>
    <xf numFmtId="0" fontId="32" fillId="0" borderId="11" xfId="43" applyFont="1" applyBorder="1" applyAlignment="1" applyProtection="1">
      <alignment horizontal="right" vertical="center"/>
      <protection hidden="1"/>
    </xf>
    <xf numFmtId="3" fontId="33" fillId="36" borderId="14" xfId="43" applyNumberFormat="1" applyFont="1" applyFill="1" applyBorder="1" applyAlignment="1">
      <alignment horizontal="center" vertical="center"/>
    </xf>
    <xf numFmtId="3" fontId="33" fillId="36" borderId="12" xfId="43" applyNumberFormat="1" applyFont="1" applyFill="1" applyBorder="1" applyAlignment="1">
      <alignment horizontal="center" vertical="center"/>
    </xf>
    <xf numFmtId="3" fontId="33" fillId="36" borderId="13" xfId="43" applyNumberFormat="1" applyFont="1" applyFill="1" applyBorder="1" applyAlignment="1">
      <alignment horizontal="center" vertical="center"/>
    </xf>
    <xf numFmtId="0" fontId="33" fillId="34" borderId="11" xfId="50" applyFont="1" applyFill="1" applyBorder="1" applyAlignment="1" applyProtection="1">
      <alignment horizontal="center" vertical="center"/>
      <protection hidden="1"/>
    </xf>
    <xf numFmtId="0" fontId="33" fillId="34" borderId="11" xfId="50" applyFont="1" applyFill="1" applyBorder="1" applyAlignment="1" applyProtection="1">
      <alignment horizontal="center" vertical="center" wrapText="1"/>
      <protection hidden="1"/>
    </xf>
    <xf numFmtId="0" fontId="35" fillId="0" borderId="0" xfId="50" applyFont="1" applyFill="1" applyBorder="1" applyAlignment="1" applyProtection="1">
      <alignment horizontal="center" vertical="center"/>
      <protection hidden="1"/>
    </xf>
    <xf numFmtId="0" fontId="35" fillId="44" borderId="11" xfId="43" applyFont="1" applyFill="1" applyBorder="1" applyAlignment="1" applyProtection="1">
      <alignment horizontal="center" vertical="center"/>
    </xf>
    <xf numFmtId="49" fontId="35" fillId="0" borderId="11" xfId="43" applyNumberFormat="1" applyFont="1" applyFill="1" applyBorder="1" applyAlignment="1" applyProtection="1">
      <alignment horizontal="center" vertical="center"/>
    </xf>
    <xf numFmtId="0" fontId="33" fillId="34" borderId="11" xfId="43" applyFont="1" applyFill="1" applyBorder="1" applyAlignment="1" applyProtection="1">
      <alignment horizontal="center" vertical="center" wrapText="1"/>
    </xf>
    <xf numFmtId="3" fontId="33" fillId="38" borderId="11" xfId="43" applyNumberFormat="1" applyFont="1" applyFill="1" applyBorder="1" applyAlignment="1">
      <alignment horizontal="center" vertical="center"/>
    </xf>
    <xf numFmtId="3" fontId="33" fillId="36" borderId="11" xfId="43" applyNumberFormat="1" applyFont="1" applyFill="1" applyBorder="1" applyAlignment="1">
      <alignment horizontal="center" vertical="center"/>
    </xf>
    <xf numFmtId="3" fontId="33" fillId="39" borderId="11" xfId="43" applyNumberFormat="1" applyFont="1" applyFill="1" applyBorder="1" applyAlignment="1">
      <alignment horizontal="center" vertical="center"/>
    </xf>
    <xf numFmtId="0" fontId="35" fillId="34" borderId="11" xfId="43" applyFont="1" applyFill="1" applyBorder="1" applyAlignment="1" applyProtection="1">
      <alignment horizontal="center" vertical="center" wrapText="1"/>
    </xf>
    <xf numFmtId="0" fontId="32" fillId="0" borderId="11" xfId="43" applyFont="1" applyBorder="1" applyAlignment="1" applyProtection="1">
      <alignment horizontal="right" vertical="center"/>
    </xf>
    <xf numFmtId="0" fontId="35" fillId="0" borderId="11" xfId="43" applyFont="1" applyFill="1" applyBorder="1" applyAlignment="1" applyProtection="1">
      <alignment horizontal="left" vertical="center"/>
      <protection hidden="1"/>
    </xf>
    <xf numFmtId="0" fontId="35" fillId="27" borderId="11" xfId="43" applyFont="1" applyFill="1" applyBorder="1" applyAlignment="1" applyProtection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57" fillId="0" borderId="37" xfId="61" applyFont="1" applyBorder="1" applyAlignment="1">
      <alignment horizontal="left" vertical="center" wrapText="1"/>
    </xf>
    <xf numFmtId="0" fontId="57" fillId="0" borderId="12" xfId="61" applyFont="1" applyBorder="1" applyAlignment="1">
      <alignment horizontal="left" vertical="center" wrapText="1"/>
    </xf>
    <xf numFmtId="0" fontId="59" fillId="29" borderId="49" xfId="61" applyFont="1" applyFill="1" applyBorder="1" applyAlignment="1">
      <alignment horizontal="left" vertical="center" wrapText="1"/>
    </xf>
    <xf numFmtId="0" fontId="59" fillId="29" borderId="33" xfId="61" applyFont="1" applyFill="1" applyBorder="1" applyAlignment="1">
      <alignment horizontal="left" vertical="center" wrapText="1"/>
    </xf>
    <xf numFmtId="0" fontId="57" fillId="0" borderId="40" xfId="61" applyFont="1" applyBorder="1" applyAlignment="1">
      <alignment horizontal="left" vertical="center" wrapText="1"/>
    </xf>
    <xf numFmtId="0" fontId="55" fillId="0" borderId="33" xfId="61" applyFont="1" applyBorder="1" applyAlignment="1">
      <alignment horizontal="left" vertical="center" wrapText="1"/>
    </xf>
    <xf numFmtId="0" fontId="57" fillId="0" borderId="51" xfId="61" applyFont="1" applyBorder="1" applyAlignment="1">
      <alignment horizontal="left" vertical="center" wrapText="1"/>
    </xf>
    <xf numFmtId="0" fontId="55" fillId="29" borderId="49" xfId="61" applyFont="1" applyFill="1" applyBorder="1" applyAlignment="1">
      <alignment horizontal="left" vertical="center" wrapText="1"/>
    </xf>
    <xf numFmtId="0" fontId="55" fillId="29" borderId="33" xfId="61" applyFont="1" applyFill="1" applyBorder="1" applyAlignment="1">
      <alignment horizontal="left" vertical="center" wrapText="1"/>
    </xf>
    <xf numFmtId="0" fontId="57" fillId="0" borderId="39" xfId="61" applyFont="1" applyBorder="1" applyAlignment="1">
      <alignment horizontal="left" vertical="center" wrapText="1"/>
    </xf>
    <xf numFmtId="0" fontId="57" fillId="0" borderId="38" xfId="61" applyFont="1" applyBorder="1" applyAlignment="1">
      <alignment horizontal="left" vertical="center" wrapText="1"/>
    </xf>
    <xf numFmtId="0" fontId="57" fillId="0" borderId="12" xfId="61" applyFont="1" applyFill="1" applyBorder="1" applyAlignment="1">
      <alignment horizontal="left" vertical="center" wrapText="1"/>
    </xf>
    <xf numFmtId="0" fontId="55" fillId="0" borderId="0" xfId="61" applyFont="1" applyAlignment="1">
      <alignment horizontal="center" vertical="center" wrapText="1"/>
    </xf>
    <xf numFmtId="0" fontId="55" fillId="28" borderId="47" xfId="61" applyFont="1" applyFill="1" applyBorder="1" applyAlignment="1">
      <alignment horizontal="center" vertical="center" wrapText="1"/>
    </xf>
    <xf numFmtId="0" fontId="55" fillId="28" borderId="44" xfId="61" applyFont="1" applyFill="1" applyBorder="1" applyAlignment="1">
      <alignment horizontal="center" vertical="center" wrapText="1"/>
    </xf>
    <xf numFmtId="0" fontId="55" fillId="28" borderId="49" xfId="61" applyFont="1" applyFill="1" applyBorder="1" applyAlignment="1">
      <alignment horizontal="left" vertical="center" wrapText="1"/>
    </xf>
    <xf numFmtId="0" fontId="55" fillId="28" borderId="33" xfId="61" applyFont="1" applyFill="1" applyBorder="1" applyAlignment="1">
      <alignment horizontal="left" vertical="center" wrapText="1"/>
    </xf>
    <xf numFmtId="0" fontId="55" fillId="0" borderId="33" xfId="61" applyFont="1" applyFill="1" applyBorder="1" applyAlignment="1">
      <alignment horizontal="left" vertical="center" wrapText="1"/>
    </xf>
    <xf numFmtId="0" fontId="57" fillId="0" borderId="38" xfId="61" applyFont="1" applyFill="1" applyBorder="1" applyAlignment="1">
      <alignment horizontal="left" vertical="center" wrapText="1"/>
    </xf>
    <xf numFmtId="0" fontId="57" fillId="0" borderId="21" xfId="61" applyFont="1" applyBorder="1" applyAlignment="1">
      <alignment horizontal="left" vertical="center" wrapText="1"/>
    </xf>
    <xf numFmtId="0" fontId="55" fillId="0" borderId="64" xfId="61" applyFont="1" applyBorder="1" applyAlignment="1">
      <alignment horizontal="left" vertical="center" wrapText="1"/>
    </xf>
    <xf numFmtId="0" fontId="55" fillId="0" borderId="45" xfId="61" applyFont="1" applyBorder="1" applyAlignment="1">
      <alignment horizontal="left" vertical="center" wrapText="1"/>
    </xf>
    <xf numFmtId="0" fontId="26" fillId="28" borderId="47" xfId="0" applyFont="1" applyFill="1" applyBorder="1" applyAlignment="1">
      <alignment horizontal="center" vertical="center" wrapText="1"/>
    </xf>
    <xf numFmtId="0" fontId="26" fillId="28" borderId="44" xfId="0" applyFont="1" applyFill="1" applyBorder="1" applyAlignment="1">
      <alignment horizontal="center" vertical="center" wrapText="1"/>
    </xf>
    <xf numFmtId="0" fontId="26" fillId="28" borderId="66" xfId="0" applyFont="1" applyFill="1" applyBorder="1" applyAlignment="1">
      <alignment horizontal="center" vertical="center" wrapText="1"/>
    </xf>
    <xf numFmtId="0" fontId="26" fillId="28" borderId="65" xfId="0" applyFont="1" applyFill="1" applyBorder="1" applyAlignment="1">
      <alignment horizontal="center" vertical="center" wrapText="1"/>
    </xf>
    <xf numFmtId="0" fontId="57" fillId="0" borderId="40" xfId="61" applyFont="1" applyFill="1" applyBorder="1" applyAlignment="1">
      <alignment horizontal="left" vertical="center" wrapText="1"/>
    </xf>
    <xf numFmtId="0" fontId="26" fillId="0" borderId="33" xfId="61" applyFont="1" applyFill="1" applyBorder="1" applyAlignment="1">
      <alignment horizontal="center" vertical="center" wrapText="1"/>
    </xf>
    <xf numFmtId="0" fontId="26" fillId="0" borderId="33" xfId="61" applyFont="1" applyBorder="1" applyAlignment="1">
      <alignment horizontal="center" vertical="center" wrapText="1"/>
    </xf>
    <xf numFmtId="0" fontId="26" fillId="0" borderId="35" xfId="61" applyFont="1" applyBorder="1" applyAlignment="1">
      <alignment horizontal="center" vertical="center" wrapText="1"/>
    </xf>
    <xf numFmtId="0" fontId="55" fillId="0" borderId="34" xfId="61" applyFont="1" applyBorder="1" applyAlignment="1">
      <alignment horizontal="left" vertical="center" wrapText="1"/>
    </xf>
    <xf numFmtId="0" fontId="55" fillId="0" borderId="53" xfId="61" applyFont="1" applyBorder="1" applyAlignment="1">
      <alignment horizontal="left" vertical="center" wrapText="1"/>
    </xf>
    <xf numFmtId="0" fontId="55" fillId="0" borderId="59" xfId="61" applyFont="1" applyBorder="1" applyAlignment="1">
      <alignment horizontal="left" vertical="center" wrapText="1"/>
    </xf>
    <xf numFmtId="0" fontId="57" fillId="0" borderId="13" xfId="61" applyFont="1" applyBorder="1" applyAlignment="1">
      <alignment horizontal="left" vertical="center" wrapText="1"/>
    </xf>
    <xf numFmtId="0" fontId="57" fillId="0" borderId="11" xfId="61" applyFont="1" applyBorder="1" applyAlignment="1">
      <alignment horizontal="left" vertical="center" wrapText="1"/>
    </xf>
    <xf numFmtId="0" fontId="57" fillId="0" borderId="14" xfId="61" applyFont="1" applyBorder="1" applyAlignment="1">
      <alignment horizontal="left" vertical="center" wrapText="1"/>
    </xf>
    <xf numFmtId="165" fontId="37" fillId="0" borderId="0" xfId="46" applyNumberFormat="1" applyFont="1" applyFill="1" applyBorder="1" applyAlignment="1">
      <alignment horizontal="center" vertical="center" wrapText="1"/>
    </xf>
    <xf numFmtId="165" fontId="39" fillId="30" borderId="49" xfId="46" applyNumberFormat="1" applyFont="1" applyFill="1" applyBorder="1" applyAlignment="1">
      <alignment horizontal="center" vertical="center" wrapText="1"/>
    </xf>
    <xf numFmtId="165" fontId="39" fillId="30" borderId="33" xfId="46" applyNumberFormat="1" applyFont="1" applyFill="1" applyBorder="1" applyAlignment="1">
      <alignment horizontal="center" vertical="center" wrapText="1"/>
    </xf>
    <xf numFmtId="165" fontId="39" fillId="30" borderId="35" xfId="46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wrapText="1"/>
    </xf>
    <xf numFmtId="0" fontId="64" fillId="35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8" fillId="35" borderId="11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/>
    </xf>
    <xf numFmtId="0" fontId="41" fillId="47" borderId="14" xfId="0" applyFont="1" applyFill="1" applyBorder="1" applyAlignment="1">
      <alignment horizontal="center" vertical="center" wrapText="1"/>
    </xf>
    <xf numFmtId="0" fontId="41" fillId="47" borderId="12" xfId="0" applyFont="1" applyFill="1" applyBorder="1" applyAlignment="1">
      <alignment horizontal="center" vertical="center" wrapText="1"/>
    </xf>
    <xf numFmtId="0" fontId="41" fillId="47" borderId="13" xfId="0" applyFont="1" applyFill="1" applyBorder="1" applyAlignment="1">
      <alignment horizontal="center" vertical="center" wrapText="1"/>
    </xf>
    <xf numFmtId="0" fontId="41" fillId="47" borderId="11" xfId="0" applyFont="1" applyFill="1" applyBorder="1" applyAlignment="1">
      <alignment horizontal="center" vertical="center" wrapText="1"/>
    </xf>
    <xf numFmtId="0" fontId="0" fillId="47" borderId="11" xfId="0" applyFill="1" applyBorder="1" applyAlignment="1">
      <alignment vertical="center"/>
    </xf>
    <xf numFmtId="0" fontId="41" fillId="47" borderId="14" xfId="0" applyFont="1" applyFill="1" applyBorder="1" applyAlignment="1">
      <alignment horizontal="center" vertical="top" wrapText="1"/>
    </xf>
    <xf numFmtId="0" fontId="41" fillId="47" borderId="12" xfId="0" applyFont="1" applyFill="1" applyBorder="1" applyAlignment="1">
      <alignment horizontal="center" vertical="top" wrapText="1"/>
    </xf>
    <xf numFmtId="0" fontId="41" fillId="47" borderId="13" xfId="0" applyFont="1" applyFill="1" applyBorder="1" applyAlignment="1">
      <alignment horizontal="center" vertical="top" wrapText="1"/>
    </xf>
    <xf numFmtId="3" fontId="23" fillId="0" borderId="0" xfId="65" applyNumberFormat="1" applyFont="1" applyAlignment="1">
      <alignment horizontal="left" vertical="center" wrapText="1"/>
    </xf>
    <xf numFmtId="3" fontId="24" fillId="0" borderId="0" xfId="65" applyNumberFormat="1" applyFont="1" applyAlignment="1">
      <alignment horizontal="left" vertical="center" wrapText="1"/>
    </xf>
    <xf numFmtId="3" fontId="24" fillId="0" borderId="42" xfId="65" applyNumberFormat="1" applyFont="1" applyBorder="1" applyAlignment="1">
      <alignment horizontal="left" vertical="center" wrapText="1"/>
    </xf>
    <xf numFmtId="0" fontId="29" fillId="0" borderId="0" xfId="63" applyAlignment="1">
      <alignment horizontal="center"/>
    </xf>
    <xf numFmtId="0" fontId="69" fillId="0" borderId="0" xfId="64" applyFont="1" applyFill="1" applyAlignment="1">
      <alignment horizontal="left" vertical="center"/>
    </xf>
    <xf numFmtId="0" fontId="23" fillId="0" borderId="0" xfId="65" applyFont="1" applyAlignment="1">
      <alignment horizontal="left" vertical="center" wrapText="1"/>
    </xf>
    <xf numFmtId="0" fontId="24" fillId="0" borderId="0" xfId="65" applyFont="1" applyAlignment="1">
      <alignment horizontal="left" vertical="center" wrapText="1"/>
    </xf>
    <xf numFmtId="0" fontId="24" fillId="0" borderId="42" xfId="65" applyFont="1" applyBorder="1" applyAlignment="1">
      <alignment horizontal="left" vertical="center" wrapText="1"/>
    </xf>
    <xf numFmtId="0" fontId="79" fillId="28" borderId="63" xfId="65" applyFont="1" applyFill="1" applyBorder="1" applyAlignment="1">
      <alignment horizontal="center" vertical="center" wrapText="1"/>
    </xf>
    <xf numFmtId="0" fontId="79" fillId="28" borderId="70" xfId="65" applyFont="1" applyFill="1" applyBorder="1" applyAlignment="1">
      <alignment horizontal="center" vertical="center" wrapText="1"/>
    </xf>
    <xf numFmtId="0" fontId="79" fillId="28" borderId="29" xfId="65" applyFont="1" applyFill="1" applyBorder="1" applyAlignment="1">
      <alignment horizontal="center" vertical="center" wrapText="1"/>
    </xf>
    <xf numFmtId="0" fontId="79" fillId="28" borderId="31" xfId="65" applyFont="1" applyFill="1" applyBorder="1" applyAlignment="1">
      <alignment horizontal="center" vertical="center" wrapText="1"/>
    </xf>
    <xf numFmtId="0" fontId="55" fillId="0" borderId="0" xfId="65" applyFont="1" applyAlignment="1">
      <alignment horizontal="center"/>
    </xf>
    <xf numFmtId="0" fontId="55" fillId="0" borderId="0" xfId="65" applyFont="1" applyAlignment="1">
      <alignment horizontal="center" vertical="center"/>
    </xf>
    <xf numFmtId="0" fontId="69" fillId="0" borderId="0" xfId="64" applyFont="1" applyFill="1" applyAlignment="1">
      <alignment horizontal="left"/>
    </xf>
    <xf numFmtId="49" fontId="79" fillId="28" borderId="29" xfId="65" applyNumberFormat="1" applyFont="1" applyFill="1" applyBorder="1" applyAlignment="1">
      <alignment horizontal="center" vertical="center" wrapText="1"/>
    </xf>
    <xf numFmtId="49" fontId="79" fillId="28" borderId="31" xfId="65" applyNumberFormat="1" applyFont="1" applyFill="1" applyBorder="1" applyAlignment="1">
      <alignment horizontal="center" vertical="center" wrapText="1"/>
    </xf>
    <xf numFmtId="0" fontId="79" fillId="28" borderId="39" xfId="65" applyFont="1" applyFill="1" applyBorder="1" applyAlignment="1">
      <alignment horizontal="center" vertical="center" wrapText="1"/>
    </xf>
    <xf numFmtId="0" fontId="79" fillId="28" borderId="37" xfId="65" applyFont="1" applyFill="1" applyBorder="1" applyAlignment="1">
      <alignment horizontal="center" vertical="center" wrapText="1"/>
    </xf>
    <xf numFmtId="0" fontId="79" fillId="28" borderId="47" xfId="65" applyFont="1" applyFill="1" applyBorder="1" applyAlignment="1">
      <alignment horizontal="center" vertical="center" wrapText="1"/>
    </xf>
    <xf numFmtId="0" fontId="79" fillId="28" borderId="44" xfId="65" applyFont="1" applyFill="1" applyBorder="1" applyAlignment="1">
      <alignment horizontal="center" vertical="center" wrapText="1"/>
    </xf>
    <xf numFmtId="0" fontId="79" fillId="28" borderId="64" xfId="65" applyFont="1" applyFill="1" applyBorder="1" applyAlignment="1">
      <alignment horizontal="center" vertical="center" wrapText="1"/>
    </xf>
    <xf numFmtId="0" fontId="79" fillId="28" borderId="69" xfId="65" applyFont="1" applyFill="1" applyBorder="1" applyAlignment="1">
      <alignment horizontal="center" vertical="center" wrapText="1"/>
    </xf>
    <xf numFmtId="3" fontId="24" fillId="0" borderId="14" xfId="64" applyNumberFormat="1" applyFont="1" applyBorder="1" applyAlignment="1">
      <alignment horizontal="left" vertical="center" wrapText="1"/>
    </xf>
    <xf numFmtId="3" fontId="24" fillId="0" borderId="13" xfId="64" applyNumberFormat="1" applyFont="1" applyBorder="1" applyAlignment="1">
      <alignment horizontal="left" vertical="center" wrapText="1"/>
    </xf>
    <xf numFmtId="0" fontId="46" fillId="0" borderId="0" xfId="64" applyFont="1" applyAlignment="1">
      <alignment horizontal="center"/>
    </xf>
    <xf numFmtId="0" fontId="46" fillId="0" borderId="0" xfId="64" applyFont="1" applyAlignment="1">
      <alignment horizontal="center" vertical="center" wrapText="1"/>
    </xf>
    <xf numFmtId="0" fontId="47" fillId="0" borderId="0" xfId="64" applyFont="1" applyAlignment="1">
      <alignment horizontal="center" vertical="center" wrapText="1"/>
    </xf>
    <xf numFmtId="0" fontId="47" fillId="0" borderId="14" xfId="64" applyFont="1" applyBorder="1" applyAlignment="1">
      <alignment horizontal="left" vertical="center" wrapText="1"/>
    </xf>
    <xf numFmtId="0" fontId="47" fillId="0" borderId="12" xfId="64" applyFont="1" applyBorder="1" applyAlignment="1">
      <alignment horizontal="left" vertical="center" wrapText="1"/>
    </xf>
    <xf numFmtId="0" fontId="47" fillId="0" borderId="13" xfId="64" applyFont="1" applyBorder="1" applyAlignment="1">
      <alignment horizontal="left" vertical="center" wrapText="1"/>
    </xf>
    <xf numFmtId="0" fontId="24" fillId="0" borderId="14" xfId="64" applyFont="1" applyBorder="1" applyAlignment="1">
      <alignment horizontal="left" vertical="center" wrapText="1"/>
    </xf>
    <xf numFmtId="0" fontId="24" fillId="0" borderId="13" xfId="64" applyFont="1" applyBorder="1" applyAlignment="1">
      <alignment horizontal="left" vertical="center" wrapText="1"/>
    </xf>
    <xf numFmtId="0" fontId="27" fillId="28" borderId="29" xfId="0" applyFont="1" applyFill="1" applyBorder="1" applyAlignment="1">
      <alignment horizontal="center" vertical="center" wrapText="1"/>
    </xf>
    <xf numFmtId="0" fontId="27" fillId="28" borderId="31" xfId="0" applyFont="1" applyFill="1" applyBorder="1" applyAlignment="1">
      <alignment horizontal="center" vertical="center" wrapText="1"/>
    </xf>
    <xf numFmtId="0" fontId="27" fillId="28" borderId="49" xfId="0" applyFont="1" applyFill="1" applyBorder="1" applyAlignment="1">
      <alignment horizontal="center" vertical="center" wrapText="1"/>
    </xf>
    <xf numFmtId="0" fontId="27" fillId="28" borderId="33" xfId="0" applyFont="1" applyFill="1" applyBorder="1" applyAlignment="1">
      <alignment horizontal="center" vertical="center" wrapText="1"/>
    </xf>
    <xf numFmtId="0" fontId="27" fillId="28" borderId="35" xfId="0" applyFont="1" applyFill="1" applyBorder="1" applyAlignment="1">
      <alignment horizontal="center" vertical="center" wrapText="1"/>
    </xf>
    <xf numFmtId="0" fontId="28" fillId="0" borderId="0" xfId="64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0" borderId="49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28" borderId="39" xfId="0" applyFont="1" applyFill="1" applyBorder="1" applyAlignment="1">
      <alignment horizontal="center" vertical="center" wrapText="1"/>
    </xf>
    <xf numFmtId="0" fontId="27" fillId="28" borderId="37" xfId="0" applyFont="1" applyFill="1" applyBorder="1" applyAlignment="1">
      <alignment horizontal="center" vertical="center" wrapText="1"/>
    </xf>
    <xf numFmtId="0" fontId="68" fillId="0" borderId="0" xfId="61" applyFont="1" applyFill="1" applyBorder="1" applyAlignment="1">
      <alignment horizontal="center" vertical="center" wrapText="1"/>
    </xf>
    <xf numFmtId="0" fontId="82" fillId="0" borderId="0" xfId="49" applyFont="1" applyBorder="1" applyAlignment="1">
      <alignment horizontal="right" vertical="top" wrapText="1"/>
    </xf>
    <xf numFmtId="3" fontId="46" fillId="0" borderId="0" xfId="61" applyNumberFormat="1" applyFont="1" applyFill="1" applyAlignment="1">
      <alignment horizontal="center"/>
    </xf>
    <xf numFmtId="0" fontId="46" fillId="0" borderId="0" xfId="61" applyFont="1" applyFill="1" applyAlignment="1">
      <alignment horizontal="center" vertical="center" wrapText="1"/>
    </xf>
    <xf numFmtId="0" fontId="46" fillId="0" borderId="0" xfId="61" applyFont="1" applyFill="1" applyBorder="1" applyAlignment="1">
      <alignment horizontal="center" vertical="center" wrapText="1"/>
    </xf>
  </cellXfs>
  <cellStyles count="6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Comma0" xfId="25"/>
    <cellStyle name="Ellenőrzőcella" xfId="26" builtinId="23" customBuiltin="1"/>
    <cellStyle name="Ezres" xfId="27" builtinId="3"/>
    <cellStyle name="Ezres 2" xfId="28"/>
    <cellStyle name="Ezres 3" xfId="29"/>
    <cellStyle name="Ezres 3 2" xfId="67"/>
    <cellStyle name="Ezres 4" xfId="66"/>
    <cellStyle name="Figyelmeztetés" xfId="30" builtinId="11" customBuiltin="1"/>
    <cellStyle name="Hivatkozott cella" xfId="31" builtinId="24" customBuiltin="1"/>
    <cellStyle name="Jegyzet" xfId="32" builtinId="10" customBuiltin="1"/>
    <cellStyle name="Jelölőszín (1)" xfId="33" builtinId="29" customBuiltin="1"/>
    <cellStyle name="Jelölőszín (2)" xfId="34" builtinId="33" customBuiltin="1"/>
    <cellStyle name="Jelölőszín (3)" xfId="35" builtinId="37" customBuiltin="1"/>
    <cellStyle name="Jelölőszín (4)" xfId="36" builtinId="41" customBuiltin="1"/>
    <cellStyle name="Jelölőszín (5)" xfId="37" builtinId="45" customBuiltin="1"/>
    <cellStyle name="Jelölőszín (6)" xfId="38" builtinId="49" customBuiltin="1"/>
    <cellStyle name="Jó" xfId="39" builtinId="26" customBuiltin="1"/>
    <cellStyle name="Kimenet" xfId="40" builtinId="21" customBuiltin="1"/>
    <cellStyle name="Magyarázó szöveg" xfId="41" builtinId="53" customBuiltin="1"/>
    <cellStyle name="Normál" xfId="0" builtinId="0"/>
    <cellStyle name="Normál 2" xfId="42"/>
    <cellStyle name="Normál 2 2" xfId="59"/>
    <cellStyle name="Normál 2_2014szerkesztett ktgvetés" xfId="43"/>
    <cellStyle name="Normál 3" xfId="44"/>
    <cellStyle name="Normál 3 2" xfId="45"/>
    <cellStyle name="Normál 3 3" xfId="68"/>
    <cellStyle name="Normál 4" xfId="46"/>
    <cellStyle name="Normál 4 2" xfId="63"/>
    <cellStyle name="Normál 5" xfId="57"/>
    <cellStyle name="Normál 6" xfId="58"/>
    <cellStyle name="Normál 6 2" xfId="65"/>
    <cellStyle name="Normál 7" xfId="47"/>
    <cellStyle name="Normál 8" xfId="61"/>
    <cellStyle name="Normál 9" xfId="64"/>
    <cellStyle name="Normál_2003.évi költségvetés I.félévi telj." xfId="48"/>
    <cellStyle name="Normál_2014szerkesztett ktgvetés" xfId="49"/>
    <cellStyle name="Normal_KTRSZJ" xfId="60"/>
    <cellStyle name="Normál_KVFORMÁTUM" xfId="50"/>
    <cellStyle name="Összesen" xfId="51" builtinId="25" customBuiltin="1"/>
    <cellStyle name="Pénznem 2" xfId="52"/>
    <cellStyle name="Pénznem 3" xfId="62"/>
    <cellStyle name="Rossz" xfId="53" builtinId="27" customBuiltin="1"/>
    <cellStyle name="Semleges" xfId="54" builtinId="28" customBuiltin="1"/>
    <cellStyle name="Számítás" xfId="55" builtinId="22" customBuiltin="1"/>
    <cellStyle name="Százalék 2" xfId="56"/>
  </cellStyles>
  <dxfs count="0"/>
  <tableStyles count="0" defaultTableStyle="TableStyleMedium9" defaultPivotStyle="PivotStyleLight16"/>
  <colors>
    <mruColors>
      <color rgb="FFFF99CC"/>
      <color rgb="FFB195E3"/>
      <color rgb="FF3DF12F"/>
      <color rgb="FF33CCCC"/>
      <color rgb="FFFF33CC"/>
      <color rgb="FFB89FE5"/>
      <color rgb="FF946DD9"/>
      <color rgb="FFA788E0"/>
      <color rgb="FFB47CEC"/>
      <color rgb="FFB17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00HITEL\00_1MOD\VEGLE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00\02_24\INT2000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TVCSOP1\00HITEL\00_1MOD\VEGLE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VCSOP1\00HITEL\00_1MOD\VEGLE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TVCSOP1\99HITEL\INT992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puirvh\Asztal\K&#246;lts&#233;gvet&#233;s%202004\2003kv\munka0122\03KTVPM\03KTVIN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E4">
            <v>31087</v>
          </cell>
          <cell r="G4">
            <v>10170</v>
          </cell>
          <cell r="N4">
            <v>2258</v>
          </cell>
          <cell r="P4">
            <v>43515</v>
          </cell>
          <cell r="Q4">
            <v>8200</v>
          </cell>
          <cell r="R4">
            <v>4034</v>
          </cell>
          <cell r="S4">
            <v>29581</v>
          </cell>
          <cell r="X4">
            <v>1700</v>
          </cell>
          <cell r="Z4">
            <v>43515</v>
          </cell>
          <cell r="AA4">
            <v>0</v>
          </cell>
          <cell r="AB4">
            <v>43515</v>
          </cell>
        </row>
        <row r="5">
          <cell r="C5">
            <v>2</v>
          </cell>
          <cell r="D5" t="str">
            <v>jóváhagyott pénzmaradvány</v>
          </cell>
          <cell r="N5">
            <v>519</v>
          </cell>
          <cell r="P5">
            <v>519</v>
          </cell>
          <cell r="Y5">
            <v>519</v>
          </cell>
          <cell r="Z5">
            <v>519</v>
          </cell>
          <cell r="AA5">
            <v>0</v>
          </cell>
          <cell r="AB5">
            <v>519</v>
          </cell>
        </row>
        <row r="6">
          <cell r="D6" t="str">
            <v>sh1(12)</v>
          </cell>
          <cell r="E6">
            <v>2258</v>
          </cell>
          <cell r="N6">
            <v>-2258</v>
          </cell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33345</v>
          </cell>
          <cell r="F14">
            <v>0</v>
          </cell>
          <cell r="G14">
            <v>10170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519</v>
          </cell>
          <cell r="O14">
            <v>0</v>
          </cell>
          <cell r="P14">
            <v>44034</v>
          </cell>
          <cell r="Q14">
            <v>8200</v>
          </cell>
          <cell r="R14">
            <v>4034</v>
          </cell>
          <cell r="S14">
            <v>29581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1700</v>
          </cell>
          <cell r="Y14">
            <v>519</v>
          </cell>
          <cell r="Z14">
            <v>44034</v>
          </cell>
          <cell r="AA14">
            <v>0</v>
          </cell>
          <cell r="AB14">
            <v>44034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G15">
            <v>325000</v>
          </cell>
          <cell r="P15">
            <v>325000</v>
          </cell>
          <cell r="Q15">
            <v>47607</v>
          </cell>
          <cell r="R15">
            <v>19438</v>
          </cell>
          <cell r="S15">
            <v>111455</v>
          </cell>
          <cell r="T15">
            <v>141500</v>
          </cell>
          <cell r="X15">
            <v>5000</v>
          </cell>
          <cell r="Z15">
            <v>325000</v>
          </cell>
          <cell r="AA15">
            <v>0</v>
          </cell>
          <cell r="AB15">
            <v>325000</v>
          </cell>
        </row>
        <row r="16">
          <cell r="C16">
            <v>2</v>
          </cell>
          <cell r="D16" t="str">
            <v>jóváhagyott pénzmaradvány</v>
          </cell>
          <cell r="N16">
            <v>19317</v>
          </cell>
          <cell r="P16">
            <v>19317</v>
          </cell>
          <cell r="Y16">
            <v>19317</v>
          </cell>
          <cell r="Z16">
            <v>19317</v>
          </cell>
          <cell r="AA16">
            <v>0</v>
          </cell>
          <cell r="AB16">
            <v>19317</v>
          </cell>
        </row>
        <row r="17">
          <cell r="D17" t="str">
            <v>sh1(1)</v>
          </cell>
          <cell r="G17">
            <v>2708</v>
          </cell>
          <cell r="P17">
            <v>2708</v>
          </cell>
          <cell r="Q17">
            <v>1991</v>
          </cell>
          <cell r="R17">
            <v>717</v>
          </cell>
          <cell r="Z17">
            <v>2708</v>
          </cell>
          <cell r="AA17">
            <v>0</v>
          </cell>
          <cell r="AB17">
            <v>2708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327708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19317</v>
          </cell>
          <cell r="O25">
            <v>0</v>
          </cell>
          <cell r="P25">
            <v>347025</v>
          </cell>
          <cell r="Q25">
            <v>49598</v>
          </cell>
          <cell r="R25">
            <v>20155</v>
          </cell>
          <cell r="S25">
            <v>111455</v>
          </cell>
          <cell r="T25">
            <v>141500</v>
          </cell>
          <cell r="U25">
            <v>0</v>
          </cell>
          <cell r="V25">
            <v>0</v>
          </cell>
          <cell r="W25">
            <v>0</v>
          </cell>
          <cell r="X25">
            <v>5000</v>
          </cell>
          <cell r="Y25">
            <v>19317</v>
          </cell>
          <cell r="Z25">
            <v>347025</v>
          </cell>
          <cell r="AA25">
            <v>0</v>
          </cell>
          <cell r="AB25">
            <v>347025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E26">
            <v>26230</v>
          </cell>
          <cell r="G26">
            <v>16770</v>
          </cell>
          <cell r="I26">
            <v>979</v>
          </cell>
          <cell r="K26">
            <v>806000</v>
          </cell>
          <cell r="P26">
            <v>849979</v>
          </cell>
          <cell r="Q26">
            <v>447525</v>
          </cell>
          <cell r="R26">
            <v>161109</v>
          </cell>
          <cell r="S26">
            <v>241345</v>
          </cell>
          <cell r="Z26">
            <v>849979</v>
          </cell>
          <cell r="AA26">
            <v>0</v>
          </cell>
          <cell r="AB26">
            <v>849979</v>
          </cell>
        </row>
        <row r="27">
          <cell r="C27">
            <v>2</v>
          </cell>
          <cell r="D27" t="str">
            <v>jóváhagyott pénzmaradvány</v>
          </cell>
          <cell r="N27">
            <v>-17173</v>
          </cell>
          <cell r="P27">
            <v>-17173</v>
          </cell>
          <cell r="S27">
            <v>-17173</v>
          </cell>
          <cell r="Z27">
            <v>-17173</v>
          </cell>
          <cell r="AA27">
            <v>0</v>
          </cell>
          <cell r="AB27">
            <v>-17173</v>
          </cell>
        </row>
        <row r="28">
          <cell r="B28" t="str">
            <v>Működési támog.116/2000 Kgy.</v>
          </cell>
          <cell r="D28" t="str">
            <v>pót1(1)</v>
          </cell>
          <cell r="I28">
            <v>30000</v>
          </cell>
          <cell r="P28">
            <v>30000</v>
          </cell>
          <cell r="S28">
            <v>30000</v>
          </cell>
          <cell r="Z28">
            <v>30000</v>
          </cell>
          <cell r="AA28">
            <v>0</v>
          </cell>
          <cell r="AB28">
            <v>30000</v>
          </cell>
        </row>
        <row r="29">
          <cell r="D29" t="str">
            <v>sh1(2)</v>
          </cell>
          <cell r="E29">
            <v>-25453</v>
          </cell>
          <cell r="G29">
            <v>25453</v>
          </cell>
          <cell r="K29">
            <v>-2600</v>
          </cell>
          <cell r="P29">
            <v>-2600</v>
          </cell>
          <cell r="Q29">
            <v>-1216</v>
          </cell>
          <cell r="R29">
            <v>-578</v>
          </cell>
          <cell r="S29">
            <v>-806</v>
          </cell>
          <cell r="Z29">
            <v>-2600</v>
          </cell>
          <cell r="AA29">
            <v>0</v>
          </cell>
          <cell r="AB29">
            <v>-2600</v>
          </cell>
        </row>
        <row r="30">
          <cell r="B30" t="str">
            <v>221/2000 műk.tám.</v>
          </cell>
          <cell r="D30" t="str">
            <v>pót1(18)</v>
          </cell>
          <cell r="I30">
            <v>30000</v>
          </cell>
          <cell r="P30">
            <v>30000</v>
          </cell>
          <cell r="S30">
            <v>30000</v>
          </cell>
          <cell r="Z30">
            <v>30000</v>
          </cell>
          <cell r="AA30">
            <v>0</v>
          </cell>
          <cell r="AB30">
            <v>30000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777</v>
          </cell>
          <cell r="F46">
            <v>0</v>
          </cell>
          <cell r="G46">
            <v>42223</v>
          </cell>
          <cell r="H46">
            <v>0</v>
          </cell>
          <cell r="I46">
            <v>60979</v>
          </cell>
          <cell r="J46">
            <v>0</v>
          </cell>
          <cell r="K46">
            <v>803400</v>
          </cell>
          <cell r="L46">
            <v>0</v>
          </cell>
          <cell r="M46">
            <v>0</v>
          </cell>
          <cell r="N46">
            <v>-17173</v>
          </cell>
          <cell r="O46">
            <v>0</v>
          </cell>
          <cell r="P46">
            <v>890206</v>
          </cell>
          <cell r="Q46">
            <v>446309</v>
          </cell>
          <cell r="R46">
            <v>160531</v>
          </cell>
          <cell r="S46">
            <v>283366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890206</v>
          </cell>
          <cell r="AA46">
            <v>0</v>
          </cell>
          <cell r="AB46">
            <v>890206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E47">
            <v>17974</v>
          </cell>
          <cell r="G47">
            <v>22639</v>
          </cell>
          <cell r="I47">
            <v>229543</v>
          </cell>
          <cell r="P47">
            <v>270156</v>
          </cell>
          <cell r="Q47">
            <v>133362</v>
          </cell>
          <cell r="R47">
            <v>58359</v>
          </cell>
          <cell r="S47">
            <v>75398</v>
          </cell>
          <cell r="W47">
            <v>3037</v>
          </cell>
          <cell r="Z47">
            <v>270156</v>
          </cell>
          <cell r="AA47">
            <v>0</v>
          </cell>
          <cell r="AB47">
            <v>270156</v>
          </cell>
        </row>
        <row r="48">
          <cell r="C48">
            <v>2</v>
          </cell>
          <cell r="D48" t="str">
            <v>jóváhagyott pénzmaradvány</v>
          </cell>
          <cell r="N48">
            <v>11193</v>
          </cell>
          <cell r="P48">
            <v>11193</v>
          </cell>
          <cell r="Q48">
            <v>1745</v>
          </cell>
          <cell r="R48">
            <v>628</v>
          </cell>
          <cell r="Y48">
            <v>8820</v>
          </cell>
          <cell r="Z48">
            <v>11193</v>
          </cell>
          <cell r="AA48">
            <v>0</v>
          </cell>
          <cell r="AB48">
            <v>11193</v>
          </cell>
        </row>
        <row r="49">
          <cell r="C49">
            <v>3</v>
          </cell>
          <cell r="D49" t="str">
            <v>pm.terhelő bef.kötelezettség</v>
          </cell>
          <cell r="N49">
            <v>2085</v>
          </cell>
          <cell r="P49">
            <v>2085</v>
          </cell>
          <cell r="S49">
            <v>2085</v>
          </cell>
          <cell r="Z49">
            <v>2085</v>
          </cell>
          <cell r="AA49">
            <v>0</v>
          </cell>
          <cell r="AB49">
            <v>2085</v>
          </cell>
        </row>
        <row r="50">
          <cell r="C50">
            <v>8</v>
          </cell>
          <cell r="D50" t="str">
            <v>közhasznú</v>
          </cell>
          <cell r="I50">
            <v>114</v>
          </cell>
          <cell r="J50">
            <v>97</v>
          </cell>
          <cell r="P50">
            <v>211</v>
          </cell>
          <cell r="Q50">
            <v>140</v>
          </cell>
          <cell r="R50">
            <v>71</v>
          </cell>
          <cell r="Z50">
            <v>211</v>
          </cell>
          <cell r="AA50">
            <v>0</v>
          </cell>
          <cell r="AB50">
            <v>211</v>
          </cell>
        </row>
        <row r="51">
          <cell r="C51">
            <v>9</v>
          </cell>
          <cell r="D51" t="str">
            <v>ped.szakkönyv</v>
          </cell>
          <cell r="I51">
            <v>45</v>
          </cell>
          <cell r="P51">
            <v>45</v>
          </cell>
          <cell r="Q51">
            <v>45</v>
          </cell>
          <cell r="Z51">
            <v>45</v>
          </cell>
          <cell r="AA51">
            <v>0</v>
          </cell>
          <cell r="AB51">
            <v>45</v>
          </cell>
        </row>
        <row r="52">
          <cell r="D52" t="str">
            <v>sh1(16)</v>
          </cell>
          <cell r="P52">
            <v>0</v>
          </cell>
          <cell r="S52">
            <v>8795</v>
          </cell>
          <cell r="X52">
            <v>25</v>
          </cell>
          <cell r="Y52">
            <v>-8820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11</v>
          </cell>
          <cell r="D53" t="str">
            <v>ellátottak térítési díja</v>
          </cell>
          <cell r="E53">
            <v>2011</v>
          </cell>
          <cell r="I53">
            <v>-2011</v>
          </cell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13</v>
          </cell>
          <cell r="D54" t="str">
            <v>bérfejlesztés</v>
          </cell>
          <cell r="I54">
            <v>11555</v>
          </cell>
          <cell r="P54">
            <v>11555</v>
          </cell>
          <cell r="Q54">
            <v>8497</v>
          </cell>
          <cell r="R54">
            <v>3058</v>
          </cell>
          <cell r="Z54">
            <v>11555</v>
          </cell>
          <cell r="AA54">
            <v>0</v>
          </cell>
          <cell r="AB54">
            <v>11555</v>
          </cell>
        </row>
        <row r="55">
          <cell r="C55">
            <v>14</v>
          </cell>
          <cell r="D55" t="str">
            <v>4% bérfejlesztés</v>
          </cell>
          <cell r="I55">
            <v>-360</v>
          </cell>
          <cell r="P55">
            <v>-360</v>
          </cell>
          <cell r="Q55">
            <v>-265</v>
          </cell>
          <cell r="R55">
            <v>-95</v>
          </cell>
          <cell r="Z55">
            <v>-360</v>
          </cell>
          <cell r="AA55">
            <v>0</v>
          </cell>
          <cell r="AB55">
            <v>-360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19985</v>
          </cell>
          <cell r="F71">
            <v>0</v>
          </cell>
          <cell r="G71">
            <v>22639</v>
          </cell>
          <cell r="H71">
            <v>0</v>
          </cell>
          <cell r="I71">
            <v>238886</v>
          </cell>
          <cell r="J71">
            <v>97</v>
          </cell>
          <cell r="K71">
            <v>0</v>
          </cell>
          <cell r="L71">
            <v>0</v>
          </cell>
          <cell r="M71">
            <v>0</v>
          </cell>
          <cell r="N71">
            <v>13278</v>
          </cell>
          <cell r="O71">
            <v>0</v>
          </cell>
          <cell r="P71">
            <v>294885</v>
          </cell>
          <cell r="Q71">
            <v>143524</v>
          </cell>
          <cell r="R71">
            <v>62021</v>
          </cell>
          <cell r="S71">
            <v>86278</v>
          </cell>
          <cell r="T71">
            <v>0</v>
          </cell>
          <cell r="U71">
            <v>0</v>
          </cell>
          <cell r="V71">
            <v>0</v>
          </cell>
          <cell r="W71">
            <v>3037</v>
          </cell>
          <cell r="X71">
            <v>25</v>
          </cell>
          <cell r="Y71">
            <v>0</v>
          </cell>
          <cell r="Z71">
            <v>294885</v>
          </cell>
          <cell r="AA71">
            <v>0</v>
          </cell>
          <cell r="AB71">
            <v>294885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I72">
            <v>30825</v>
          </cell>
          <cell r="P72">
            <v>30825</v>
          </cell>
          <cell r="Q72">
            <v>18624</v>
          </cell>
          <cell r="R72">
            <v>7399</v>
          </cell>
          <cell r="S72">
            <v>4802</v>
          </cell>
          <cell r="Z72">
            <v>30825</v>
          </cell>
          <cell r="AA72">
            <v>0</v>
          </cell>
          <cell r="AB72">
            <v>30825</v>
          </cell>
        </row>
        <row r="73">
          <cell r="C73">
            <v>2</v>
          </cell>
          <cell r="D73" t="str">
            <v>jóváhagyott pénzmaradvány</v>
          </cell>
          <cell r="N73">
            <v>-606</v>
          </cell>
          <cell r="P73">
            <v>-606</v>
          </cell>
          <cell r="Q73">
            <v>31</v>
          </cell>
          <cell r="R73">
            <v>11</v>
          </cell>
          <cell r="S73">
            <v>-648</v>
          </cell>
          <cell r="Z73">
            <v>-606</v>
          </cell>
          <cell r="AA73">
            <v>0</v>
          </cell>
          <cell r="AB73">
            <v>-606</v>
          </cell>
        </row>
        <row r="74">
          <cell r="C74">
            <v>3</v>
          </cell>
          <cell r="D74" t="str">
            <v>pm.terhelő bef.kötelezettség</v>
          </cell>
          <cell r="N74">
            <v>1152</v>
          </cell>
          <cell r="P74">
            <v>1152</v>
          </cell>
          <cell r="S74">
            <v>1152</v>
          </cell>
          <cell r="Z74">
            <v>1152</v>
          </cell>
          <cell r="AA74">
            <v>0</v>
          </cell>
          <cell r="AB74">
            <v>1152</v>
          </cell>
        </row>
        <row r="75">
          <cell r="B75" t="str">
            <v>dr.Kodra keret,gyermeknapi ünnepség</v>
          </cell>
          <cell r="D75" t="str">
            <v>pót1(5)</v>
          </cell>
          <cell r="I75">
            <v>50</v>
          </cell>
          <cell r="P75">
            <v>50</v>
          </cell>
          <cell r="S75">
            <v>50</v>
          </cell>
          <cell r="Z75">
            <v>50</v>
          </cell>
          <cell r="AA75">
            <v>0</v>
          </cell>
          <cell r="AB75">
            <v>50</v>
          </cell>
        </row>
        <row r="76">
          <cell r="C76">
            <v>13</v>
          </cell>
          <cell r="D76" t="str">
            <v>bérfejlesztés</v>
          </cell>
          <cell r="I76">
            <v>1583</v>
          </cell>
          <cell r="P76">
            <v>1583</v>
          </cell>
          <cell r="Q76">
            <v>1164</v>
          </cell>
          <cell r="R76">
            <v>419</v>
          </cell>
          <cell r="Z76">
            <v>1583</v>
          </cell>
          <cell r="AA76">
            <v>0</v>
          </cell>
          <cell r="AB76">
            <v>1583</v>
          </cell>
        </row>
        <row r="77">
          <cell r="C77">
            <v>14</v>
          </cell>
          <cell r="D77" t="str">
            <v>4% bérfejlesztés</v>
          </cell>
          <cell r="I77">
            <v>-33</v>
          </cell>
          <cell r="P77">
            <v>-33</v>
          </cell>
          <cell r="Q77">
            <v>-24</v>
          </cell>
          <cell r="R77">
            <v>-9</v>
          </cell>
          <cell r="Z77">
            <v>-33</v>
          </cell>
          <cell r="AA77">
            <v>0</v>
          </cell>
          <cell r="AB77">
            <v>-33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32425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546</v>
          </cell>
          <cell r="O88">
            <v>0</v>
          </cell>
          <cell r="P88">
            <v>32971</v>
          </cell>
          <cell r="Q88">
            <v>19795</v>
          </cell>
          <cell r="R88">
            <v>7820</v>
          </cell>
          <cell r="S88">
            <v>5356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32971</v>
          </cell>
          <cell r="AA88">
            <v>0</v>
          </cell>
          <cell r="AB88">
            <v>32971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I89">
            <v>29690</v>
          </cell>
          <cell r="P89">
            <v>29690</v>
          </cell>
          <cell r="Q89">
            <v>17782</v>
          </cell>
          <cell r="R89">
            <v>7280</v>
          </cell>
          <cell r="S89">
            <v>4628</v>
          </cell>
          <cell r="Z89">
            <v>29690</v>
          </cell>
          <cell r="AA89">
            <v>0</v>
          </cell>
          <cell r="AB89">
            <v>29690</v>
          </cell>
        </row>
        <row r="90">
          <cell r="C90">
            <v>2</v>
          </cell>
          <cell r="D90" t="str">
            <v>jóváhagyott pénzmaradvány</v>
          </cell>
          <cell r="N90">
            <v>1353</v>
          </cell>
          <cell r="P90">
            <v>1353</v>
          </cell>
          <cell r="Q90">
            <v>995</v>
          </cell>
          <cell r="R90">
            <v>358</v>
          </cell>
          <cell r="Z90">
            <v>1353</v>
          </cell>
          <cell r="AA90">
            <v>0</v>
          </cell>
          <cell r="AB90">
            <v>1353</v>
          </cell>
        </row>
        <row r="91">
          <cell r="C91">
            <v>3</v>
          </cell>
          <cell r="D91" t="str">
            <v>pm.terhelő bef.kötelezettség</v>
          </cell>
          <cell r="N91">
            <v>843</v>
          </cell>
          <cell r="P91">
            <v>843</v>
          </cell>
          <cell r="S91">
            <v>843</v>
          </cell>
          <cell r="Z91">
            <v>843</v>
          </cell>
          <cell r="AA91">
            <v>0</v>
          </cell>
          <cell r="AB91">
            <v>843</v>
          </cell>
        </row>
        <row r="92">
          <cell r="C92">
            <v>13</v>
          </cell>
          <cell r="D92" t="str">
            <v>bérfejlesztés</v>
          </cell>
          <cell r="I92">
            <v>1523</v>
          </cell>
          <cell r="P92">
            <v>1523</v>
          </cell>
          <cell r="Q92">
            <v>1120</v>
          </cell>
          <cell r="R92">
            <v>403</v>
          </cell>
          <cell r="Z92">
            <v>1523</v>
          </cell>
          <cell r="AA92">
            <v>0</v>
          </cell>
          <cell r="AB92">
            <v>1523</v>
          </cell>
        </row>
        <row r="93">
          <cell r="C93">
            <v>14</v>
          </cell>
          <cell r="D93" t="str">
            <v>4% bérfejlesztés</v>
          </cell>
          <cell r="I93">
            <v>-35</v>
          </cell>
          <cell r="P93">
            <v>-35</v>
          </cell>
          <cell r="Q93">
            <v>-26</v>
          </cell>
          <cell r="R93">
            <v>-9</v>
          </cell>
          <cell r="Z93">
            <v>-35</v>
          </cell>
          <cell r="AA93">
            <v>0</v>
          </cell>
          <cell r="AB93">
            <v>-35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31178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2196</v>
          </cell>
          <cell r="O109">
            <v>0</v>
          </cell>
          <cell r="P109">
            <v>33374</v>
          </cell>
          <cell r="Q109">
            <v>19871</v>
          </cell>
          <cell r="R109">
            <v>8032</v>
          </cell>
          <cell r="S109">
            <v>5471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33374</v>
          </cell>
          <cell r="AA109">
            <v>0</v>
          </cell>
          <cell r="AB109">
            <v>33374</v>
          </cell>
        </row>
        <row r="110">
          <cell r="B110" t="str">
            <v>Kisgyerm.+Családs.+Esztergár</v>
          </cell>
          <cell r="E110">
            <v>19985</v>
          </cell>
          <cell r="F110">
            <v>0</v>
          </cell>
          <cell r="G110">
            <v>22639</v>
          </cell>
          <cell r="H110">
            <v>0</v>
          </cell>
          <cell r="I110">
            <v>302489</v>
          </cell>
          <cell r="J110">
            <v>97</v>
          </cell>
          <cell r="K110">
            <v>0</v>
          </cell>
          <cell r="L110">
            <v>0</v>
          </cell>
          <cell r="M110">
            <v>0</v>
          </cell>
          <cell r="N110">
            <v>16020</v>
          </cell>
          <cell r="O110">
            <v>0</v>
          </cell>
          <cell r="P110">
            <v>361230</v>
          </cell>
          <cell r="Q110">
            <v>183190</v>
          </cell>
          <cell r="R110">
            <v>77873</v>
          </cell>
          <cell r="S110">
            <v>97105</v>
          </cell>
          <cell r="T110">
            <v>0</v>
          </cell>
          <cell r="U110">
            <v>0</v>
          </cell>
          <cell r="V110">
            <v>0</v>
          </cell>
          <cell r="W110">
            <v>3037</v>
          </cell>
          <cell r="X110">
            <v>25</v>
          </cell>
          <cell r="Y110">
            <v>0</v>
          </cell>
          <cell r="Z110">
            <v>361230</v>
          </cell>
          <cell r="AA110">
            <v>0</v>
          </cell>
          <cell r="AB110">
            <v>361230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E111">
            <v>4859</v>
          </cell>
          <cell r="G111">
            <v>1162</v>
          </cell>
          <cell r="I111">
            <v>45069</v>
          </cell>
          <cell r="J111">
            <v>2640</v>
          </cell>
          <cell r="P111">
            <v>53730</v>
          </cell>
          <cell r="Q111">
            <v>28107</v>
          </cell>
          <cell r="R111">
            <v>11127</v>
          </cell>
          <cell r="S111">
            <v>14239</v>
          </cell>
          <cell r="W111">
            <v>257</v>
          </cell>
          <cell r="Z111">
            <v>53730</v>
          </cell>
          <cell r="AA111">
            <v>0</v>
          </cell>
          <cell r="AB111">
            <v>53730</v>
          </cell>
        </row>
        <row r="112">
          <cell r="C112">
            <v>2</v>
          </cell>
          <cell r="D112" t="str">
            <v>jóváhagyott pénzmaradvány</v>
          </cell>
          <cell r="N112">
            <v>2828</v>
          </cell>
          <cell r="P112">
            <v>2828</v>
          </cell>
          <cell r="Q112">
            <v>1743</v>
          </cell>
          <cell r="R112">
            <v>628</v>
          </cell>
          <cell r="Y112">
            <v>457</v>
          </cell>
          <cell r="Z112">
            <v>2828</v>
          </cell>
          <cell r="AA112">
            <v>0</v>
          </cell>
          <cell r="AB112">
            <v>2828</v>
          </cell>
        </row>
        <row r="113">
          <cell r="C113">
            <v>3</v>
          </cell>
          <cell r="D113" t="str">
            <v>pm.terhelő bef.kötelezettség</v>
          </cell>
          <cell r="N113">
            <v>1270</v>
          </cell>
          <cell r="P113">
            <v>1270</v>
          </cell>
          <cell r="S113">
            <v>1270</v>
          </cell>
          <cell r="Z113">
            <v>1270</v>
          </cell>
          <cell r="AA113">
            <v>0</v>
          </cell>
          <cell r="AB113">
            <v>1270</v>
          </cell>
        </row>
        <row r="114">
          <cell r="D114" t="str">
            <v>sh1(3)</v>
          </cell>
          <cell r="J114">
            <v>391</v>
          </cell>
          <cell r="P114">
            <v>391</v>
          </cell>
          <cell r="S114">
            <v>391</v>
          </cell>
          <cell r="Z114">
            <v>391</v>
          </cell>
          <cell r="AA114">
            <v>0</v>
          </cell>
          <cell r="AB114">
            <v>391</v>
          </cell>
        </row>
        <row r="115">
          <cell r="D115" t="str">
            <v>sh1(15)</v>
          </cell>
          <cell r="P115">
            <v>0</v>
          </cell>
          <cell r="S115">
            <v>457</v>
          </cell>
          <cell r="Y115">
            <v>-457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9</v>
          </cell>
          <cell r="D116" t="str">
            <v>ped.szakkönyv</v>
          </cell>
          <cell r="I116">
            <v>101</v>
          </cell>
          <cell r="P116">
            <v>101</v>
          </cell>
          <cell r="Q116">
            <v>101</v>
          </cell>
          <cell r="Z116">
            <v>101</v>
          </cell>
          <cell r="AA116">
            <v>0</v>
          </cell>
          <cell r="AB116">
            <v>101</v>
          </cell>
        </row>
        <row r="117">
          <cell r="C117">
            <v>13</v>
          </cell>
          <cell r="D117" t="str">
            <v>bérfejlesztés</v>
          </cell>
          <cell r="I117">
            <v>2078</v>
          </cell>
          <cell r="P117">
            <v>2078</v>
          </cell>
          <cell r="Q117">
            <v>1528</v>
          </cell>
          <cell r="R117">
            <v>550</v>
          </cell>
          <cell r="Z117">
            <v>2078</v>
          </cell>
          <cell r="AA117">
            <v>0</v>
          </cell>
          <cell r="AB117">
            <v>2078</v>
          </cell>
        </row>
        <row r="118">
          <cell r="C118">
            <v>14</v>
          </cell>
          <cell r="D118" t="str">
            <v>4% bérfejlesztés</v>
          </cell>
          <cell r="I118">
            <v>-174</v>
          </cell>
          <cell r="P118">
            <v>-174</v>
          </cell>
          <cell r="Q118">
            <v>-128</v>
          </cell>
          <cell r="R118">
            <v>-46</v>
          </cell>
          <cell r="Z118">
            <v>-174</v>
          </cell>
          <cell r="AA118">
            <v>0</v>
          </cell>
          <cell r="AB118">
            <v>-174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4859</v>
          </cell>
          <cell r="F130">
            <v>0</v>
          </cell>
          <cell r="G130">
            <v>1162</v>
          </cell>
          <cell r="H130">
            <v>0</v>
          </cell>
          <cell r="I130">
            <v>47074</v>
          </cell>
          <cell r="J130">
            <v>3031</v>
          </cell>
          <cell r="K130">
            <v>0</v>
          </cell>
          <cell r="L130">
            <v>0</v>
          </cell>
          <cell r="M130">
            <v>0</v>
          </cell>
          <cell r="N130">
            <v>4098</v>
          </cell>
          <cell r="O130">
            <v>0</v>
          </cell>
          <cell r="P130">
            <v>60224</v>
          </cell>
          <cell r="Q130">
            <v>31351</v>
          </cell>
          <cell r="R130">
            <v>12259</v>
          </cell>
          <cell r="S130">
            <v>16357</v>
          </cell>
          <cell r="T130">
            <v>0</v>
          </cell>
          <cell r="U130">
            <v>0</v>
          </cell>
          <cell r="V130">
            <v>0</v>
          </cell>
          <cell r="W130">
            <v>257</v>
          </cell>
          <cell r="X130">
            <v>0</v>
          </cell>
          <cell r="Y130">
            <v>0</v>
          </cell>
          <cell r="Z130">
            <v>60224</v>
          </cell>
          <cell r="AA130">
            <v>0</v>
          </cell>
          <cell r="AB130">
            <v>60224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E131">
            <v>57200</v>
          </cell>
          <cell r="G131">
            <v>5600</v>
          </cell>
          <cell r="I131">
            <v>224525</v>
          </cell>
          <cell r="P131">
            <v>287325</v>
          </cell>
          <cell r="Q131">
            <v>111900</v>
          </cell>
          <cell r="R131">
            <v>48077</v>
          </cell>
          <cell r="S131">
            <v>126963</v>
          </cell>
          <cell r="W131">
            <v>385</v>
          </cell>
          <cell r="Z131">
            <v>287325</v>
          </cell>
          <cell r="AA131">
            <v>0</v>
          </cell>
          <cell r="AB131">
            <v>287325</v>
          </cell>
        </row>
        <row r="132">
          <cell r="C132">
            <v>2</v>
          </cell>
          <cell r="D132" t="str">
            <v>jóváhagyott pénzmaradvány</v>
          </cell>
          <cell r="N132">
            <v>3187</v>
          </cell>
          <cell r="P132">
            <v>3187</v>
          </cell>
          <cell r="Q132">
            <v>1055</v>
          </cell>
          <cell r="R132">
            <v>380</v>
          </cell>
          <cell r="Y132">
            <v>1752</v>
          </cell>
          <cell r="Z132">
            <v>3187</v>
          </cell>
          <cell r="AA132">
            <v>0</v>
          </cell>
          <cell r="AB132">
            <v>3187</v>
          </cell>
        </row>
        <row r="133">
          <cell r="C133">
            <v>3</v>
          </cell>
          <cell r="D133" t="str">
            <v>pm.terhelő bef.kötelezettség</v>
          </cell>
          <cell r="N133">
            <v>1166</v>
          </cell>
          <cell r="P133">
            <v>1166</v>
          </cell>
          <cell r="S133">
            <v>1166</v>
          </cell>
          <cell r="Z133">
            <v>1166</v>
          </cell>
          <cell r="AA133">
            <v>0</v>
          </cell>
          <cell r="AB133">
            <v>1166</v>
          </cell>
        </row>
        <row r="134">
          <cell r="B134" t="str">
            <v>90/2000 Egpol.Biz.vakok támogatása</v>
          </cell>
          <cell r="D134" t="str">
            <v>pót1(6)</v>
          </cell>
          <cell r="I134">
            <v>250</v>
          </cell>
          <cell r="P134">
            <v>250</v>
          </cell>
          <cell r="Q134">
            <v>250</v>
          </cell>
          <cell r="Z134">
            <v>250</v>
          </cell>
          <cell r="AA134">
            <v>0</v>
          </cell>
          <cell r="AB134">
            <v>250</v>
          </cell>
        </row>
        <row r="135">
          <cell r="D135" t="str">
            <v>sh1(18)</v>
          </cell>
          <cell r="P135">
            <v>0</v>
          </cell>
          <cell r="S135">
            <v>-496</v>
          </cell>
          <cell r="X135">
            <v>496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11</v>
          </cell>
          <cell r="D136" t="str">
            <v>ellátottak térítési díja</v>
          </cell>
          <cell r="E136">
            <v>2634</v>
          </cell>
          <cell r="I136">
            <v>-2634</v>
          </cell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13</v>
          </cell>
          <cell r="D137" t="str">
            <v>bérfejlesztés</v>
          </cell>
          <cell r="I137">
            <v>8838</v>
          </cell>
          <cell r="P137">
            <v>8838</v>
          </cell>
          <cell r="Q137">
            <v>6498</v>
          </cell>
          <cell r="R137">
            <v>2340</v>
          </cell>
          <cell r="Z137">
            <v>8838</v>
          </cell>
          <cell r="AA137">
            <v>0</v>
          </cell>
          <cell r="AB137">
            <v>8838</v>
          </cell>
        </row>
        <row r="138">
          <cell r="C138">
            <v>14</v>
          </cell>
          <cell r="D138" t="str">
            <v>4% bérfejlesztés</v>
          </cell>
          <cell r="I138">
            <v>-310</v>
          </cell>
          <cell r="P138">
            <v>-310</v>
          </cell>
          <cell r="Q138">
            <v>-228</v>
          </cell>
          <cell r="R138">
            <v>-82</v>
          </cell>
          <cell r="Z138">
            <v>-310</v>
          </cell>
          <cell r="AA138">
            <v>0</v>
          </cell>
          <cell r="AB138">
            <v>-310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59834</v>
          </cell>
          <cell r="F151">
            <v>0</v>
          </cell>
          <cell r="G151">
            <v>5600</v>
          </cell>
          <cell r="H151">
            <v>0</v>
          </cell>
          <cell r="I151">
            <v>230669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4353</v>
          </cell>
          <cell r="O151">
            <v>0</v>
          </cell>
          <cell r="P151">
            <v>300456</v>
          </cell>
          <cell r="Q151">
            <v>119475</v>
          </cell>
          <cell r="R151">
            <v>50715</v>
          </cell>
          <cell r="S151">
            <v>127633</v>
          </cell>
          <cell r="T151">
            <v>0</v>
          </cell>
          <cell r="U151">
            <v>0</v>
          </cell>
          <cell r="V151">
            <v>0</v>
          </cell>
          <cell r="W151">
            <v>385</v>
          </cell>
          <cell r="X151">
            <v>496</v>
          </cell>
          <cell r="Y151">
            <v>1752</v>
          </cell>
          <cell r="Z151">
            <v>300456</v>
          </cell>
          <cell r="AA151">
            <v>0</v>
          </cell>
          <cell r="AB151">
            <v>300456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E152">
            <v>56150</v>
          </cell>
          <cell r="G152">
            <v>2688</v>
          </cell>
          <cell r="I152">
            <v>121898</v>
          </cell>
          <cell r="P152">
            <v>180736</v>
          </cell>
          <cell r="Q152">
            <v>64268</v>
          </cell>
          <cell r="R152">
            <v>28497</v>
          </cell>
          <cell r="S152">
            <v>87078</v>
          </cell>
          <cell r="W152">
            <v>893</v>
          </cell>
          <cell r="Z152">
            <v>180736</v>
          </cell>
          <cell r="AA152">
            <v>0</v>
          </cell>
          <cell r="AB152">
            <v>180736</v>
          </cell>
        </row>
        <row r="153">
          <cell r="C153">
            <v>2</v>
          </cell>
          <cell r="D153" t="str">
            <v>jóváhagyott pénzmaradvány</v>
          </cell>
          <cell r="N153">
            <v>6605</v>
          </cell>
          <cell r="P153">
            <v>6605</v>
          </cell>
          <cell r="Q153">
            <v>3762</v>
          </cell>
          <cell r="R153">
            <v>1557</v>
          </cell>
          <cell r="Y153">
            <v>1286</v>
          </cell>
          <cell r="Z153">
            <v>6605</v>
          </cell>
          <cell r="AA153">
            <v>0</v>
          </cell>
          <cell r="AB153">
            <v>6605</v>
          </cell>
        </row>
        <row r="154">
          <cell r="C154">
            <v>3</v>
          </cell>
          <cell r="D154" t="str">
            <v>pm.terhelő bef.kötelezettség</v>
          </cell>
          <cell r="N154">
            <v>9069</v>
          </cell>
          <cell r="P154">
            <v>9069</v>
          </cell>
          <cell r="S154">
            <v>9069</v>
          </cell>
          <cell r="Z154">
            <v>9069</v>
          </cell>
          <cell r="AA154">
            <v>0</v>
          </cell>
          <cell r="AB154">
            <v>9069</v>
          </cell>
        </row>
        <row r="155">
          <cell r="C155">
            <v>11</v>
          </cell>
          <cell r="D155" t="str">
            <v>ellátottak térítési díja</v>
          </cell>
          <cell r="E155">
            <v>3158</v>
          </cell>
          <cell r="I155">
            <v>-3158</v>
          </cell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13</v>
          </cell>
          <cell r="D156" t="str">
            <v>bérfejlesztés</v>
          </cell>
          <cell r="I156">
            <v>5062</v>
          </cell>
          <cell r="P156">
            <v>5062</v>
          </cell>
          <cell r="Q156">
            <v>3722</v>
          </cell>
          <cell r="R156">
            <v>1340</v>
          </cell>
          <cell r="Z156">
            <v>5062</v>
          </cell>
          <cell r="AA156">
            <v>0</v>
          </cell>
          <cell r="AB156">
            <v>5062</v>
          </cell>
        </row>
        <row r="157">
          <cell r="C157">
            <v>14</v>
          </cell>
          <cell r="D157" t="str">
            <v>4% bérfejlesztés</v>
          </cell>
          <cell r="I157">
            <v>-136</v>
          </cell>
          <cell r="P157">
            <v>-136</v>
          </cell>
          <cell r="Q157">
            <v>-100</v>
          </cell>
          <cell r="R157">
            <v>-36</v>
          </cell>
          <cell r="Z157">
            <v>-136</v>
          </cell>
          <cell r="AA157">
            <v>0</v>
          </cell>
          <cell r="AB157">
            <v>-136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59308</v>
          </cell>
          <cell r="F171">
            <v>0</v>
          </cell>
          <cell r="G171">
            <v>2688</v>
          </cell>
          <cell r="H171">
            <v>0</v>
          </cell>
          <cell r="I171">
            <v>123666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15674</v>
          </cell>
          <cell r="O171">
            <v>0</v>
          </cell>
          <cell r="P171">
            <v>201336</v>
          </cell>
          <cell r="Q171">
            <v>71652</v>
          </cell>
          <cell r="R171">
            <v>31358</v>
          </cell>
          <cell r="S171">
            <v>96147</v>
          </cell>
          <cell r="T171">
            <v>0</v>
          </cell>
          <cell r="U171">
            <v>0</v>
          </cell>
          <cell r="V171">
            <v>0</v>
          </cell>
          <cell r="W171">
            <v>893</v>
          </cell>
          <cell r="X171">
            <v>0</v>
          </cell>
          <cell r="Y171">
            <v>1286</v>
          </cell>
          <cell r="Z171">
            <v>201336</v>
          </cell>
          <cell r="AA171">
            <v>0</v>
          </cell>
          <cell r="AB171">
            <v>201336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E172">
            <v>18037</v>
          </cell>
          <cell r="G172">
            <v>250</v>
          </cell>
          <cell r="I172">
            <v>43464</v>
          </cell>
          <cell r="P172">
            <v>61751</v>
          </cell>
          <cell r="Q172">
            <v>21099</v>
          </cell>
          <cell r="R172">
            <v>8953</v>
          </cell>
          <cell r="S172">
            <v>31633</v>
          </cell>
          <cell r="W172">
            <v>66</v>
          </cell>
          <cell r="Z172">
            <v>61751</v>
          </cell>
          <cell r="AA172">
            <v>0</v>
          </cell>
          <cell r="AB172">
            <v>61751</v>
          </cell>
        </row>
        <row r="173">
          <cell r="C173">
            <v>2</v>
          </cell>
          <cell r="D173" t="str">
            <v>jóváhagyott pénzmaradvány</v>
          </cell>
          <cell r="N173">
            <v>7435</v>
          </cell>
          <cell r="P173">
            <v>7435</v>
          </cell>
          <cell r="Q173">
            <v>2580</v>
          </cell>
          <cell r="R173">
            <v>930</v>
          </cell>
          <cell r="Y173">
            <v>3925</v>
          </cell>
          <cell r="Z173">
            <v>7435</v>
          </cell>
          <cell r="AA173">
            <v>0</v>
          </cell>
          <cell r="AB173">
            <v>7435</v>
          </cell>
        </row>
        <row r="174">
          <cell r="C174">
            <v>4</v>
          </cell>
          <cell r="D174" t="str">
            <v>tárgyévi eir.mód.korrekció</v>
          </cell>
          <cell r="I174">
            <v>769</v>
          </cell>
          <cell r="P174">
            <v>769</v>
          </cell>
          <cell r="Y174">
            <v>769</v>
          </cell>
          <cell r="Z174">
            <v>769</v>
          </cell>
          <cell r="AA174">
            <v>0</v>
          </cell>
          <cell r="AB174">
            <v>769</v>
          </cell>
        </row>
        <row r="175">
          <cell r="C175">
            <v>8</v>
          </cell>
          <cell r="D175" t="str">
            <v>közhasznú</v>
          </cell>
          <cell r="I175">
            <v>10</v>
          </cell>
          <cell r="J175">
            <v>68</v>
          </cell>
          <cell r="P175">
            <v>78</v>
          </cell>
          <cell r="Q175">
            <v>52</v>
          </cell>
          <cell r="R175">
            <v>26</v>
          </cell>
          <cell r="Z175">
            <v>78</v>
          </cell>
          <cell r="AA175">
            <v>0</v>
          </cell>
          <cell r="AB175">
            <v>78</v>
          </cell>
        </row>
        <row r="176">
          <cell r="C176">
            <v>11</v>
          </cell>
          <cell r="D176" t="str">
            <v>ellátottak térítési díja</v>
          </cell>
          <cell r="E176">
            <v>1128</v>
          </cell>
          <cell r="I176">
            <v>-1128</v>
          </cell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C177">
            <v>13</v>
          </cell>
          <cell r="D177" t="str">
            <v>bérfejlesztés</v>
          </cell>
          <cell r="I177">
            <v>1474</v>
          </cell>
          <cell r="P177">
            <v>1474</v>
          </cell>
          <cell r="Q177">
            <v>1084</v>
          </cell>
          <cell r="R177">
            <v>390</v>
          </cell>
          <cell r="Z177">
            <v>1474</v>
          </cell>
          <cell r="AA177">
            <v>0</v>
          </cell>
          <cell r="AB177">
            <v>1474</v>
          </cell>
        </row>
        <row r="178">
          <cell r="C178">
            <v>14</v>
          </cell>
          <cell r="D178" t="str">
            <v>4% bérfejlesztés</v>
          </cell>
          <cell r="I178">
            <v>-125</v>
          </cell>
          <cell r="P178">
            <v>-125</v>
          </cell>
          <cell r="Q178">
            <v>-92</v>
          </cell>
          <cell r="R178">
            <v>-33</v>
          </cell>
          <cell r="Z178">
            <v>-125</v>
          </cell>
          <cell r="AA178">
            <v>0</v>
          </cell>
          <cell r="AB178">
            <v>-125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19165</v>
          </cell>
          <cell r="F190">
            <v>0</v>
          </cell>
          <cell r="G190">
            <v>250</v>
          </cell>
          <cell r="H190">
            <v>0</v>
          </cell>
          <cell r="I190">
            <v>44464</v>
          </cell>
          <cell r="J190">
            <v>68</v>
          </cell>
          <cell r="K190">
            <v>0</v>
          </cell>
          <cell r="L190">
            <v>0</v>
          </cell>
          <cell r="M190">
            <v>0</v>
          </cell>
          <cell r="N190">
            <v>7435</v>
          </cell>
          <cell r="O190">
            <v>0</v>
          </cell>
          <cell r="P190">
            <v>71382</v>
          </cell>
          <cell r="Q190">
            <v>24723</v>
          </cell>
          <cell r="R190">
            <v>10266</v>
          </cell>
          <cell r="S190">
            <v>31633</v>
          </cell>
          <cell r="T190">
            <v>0</v>
          </cell>
          <cell r="U190">
            <v>0</v>
          </cell>
          <cell r="V190">
            <v>0</v>
          </cell>
          <cell r="W190">
            <v>66</v>
          </cell>
          <cell r="X190">
            <v>0</v>
          </cell>
          <cell r="Y190">
            <v>4694</v>
          </cell>
          <cell r="Z190">
            <v>71382</v>
          </cell>
          <cell r="AA190">
            <v>0</v>
          </cell>
          <cell r="AB190">
            <v>71382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E191">
            <v>16080</v>
          </cell>
          <cell r="G191">
            <v>50</v>
          </cell>
          <cell r="I191">
            <v>24609</v>
          </cell>
          <cell r="P191">
            <v>40739</v>
          </cell>
          <cell r="Q191">
            <v>16589</v>
          </cell>
          <cell r="R191">
            <v>7375</v>
          </cell>
          <cell r="S191">
            <v>16775</v>
          </cell>
          <cell r="Z191">
            <v>40739</v>
          </cell>
          <cell r="AA191">
            <v>0</v>
          </cell>
          <cell r="AB191">
            <v>40739</v>
          </cell>
        </row>
        <row r="192">
          <cell r="C192">
            <v>2</v>
          </cell>
          <cell r="D192" t="str">
            <v>jóváhagyott pénzmaradvány</v>
          </cell>
          <cell r="N192">
            <v>3470</v>
          </cell>
          <cell r="P192">
            <v>3470</v>
          </cell>
          <cell r="Q192">
            <v>2535</v>
          </cell>
          <cell r="R192">
            <v>934</v>
          </cell>
          <cell r="Y192">
            <v>1</v>
          </cell>
          <cell r="Z192">
            <v>3470</v>
          </cell>
          <cell r="AA192">
            <v>0</v>
          </cell>
          <cell r="AB192">
            <v>3470</v>
          </cell>
        </row>
        <row r="193">
          <cell r="C193">
            <v>3</v>
          </cell>
          <cell r="D193" t="str">
            <v>pm.terhelő bef.kötelezettség</v>
          </cell>
          <cell r="N193">
            <v>501</v>
          </cell>
          <cell r="P193">
            <v>501</v>
          </cell>
          <cell r="S193">
            <v>501</v>
          </cell>
          <cell r="Z193">
            <v>501</v>
          </cell>
          <cell r="AA193">
            <v>0</v>
          </cell>
          <cell r="AB193">
            <v>501</v>
          </cell>
        </row>
        <row r="194">
          <cell r="D194" t="str">
            <v>sh1(4)</v>
          </cell>
          <cell r="J194">
            <v>135</v>
          </cell>
          <cell r="P194">
            <v>135</v>
          </cell>
          <cell r="S194">
            <v>135</v>
          </cell>
          <cell r="Z194">
            <v>135</v>
          </cell>
          <cell r="AA194">
            <v>0</v>
          </cell>
          <cell r="AB194">
            <v>135</v>
          </cell>
        </row>
        <row r="195">
          <cell r="C195">
            <v>8</v>
          </cell>
          <cell r="D195" t="str">
            <v>közhasznú</v>
          </cell>
          <cell r="I195">
            <v>73</v>
          </cell>
          <cell r="J195">
            <v>103</v>
          </cell>
          <cell r="P195">
            <v>176</v>
          </cell>
          <cell r="Q195">
            <v>118</v>
          </cell>
          <cell r="R195">
            <v>58</v>
          </cell>
          <cell r="Z195">
            <v>176</v>
          </cell>
          <cell r="AA195">
            <v>0</v>
          </cell>
          <cell r="AB195">
            <v>176</v>
          </cell>
        </row>
        <row r="196">
          <cell r="C196">
            <v>11</v>
          </cell>
          <cell r="D196" t="str">
            <v>ellátottak térítési díja</v>
          </cell>
          <cell r="E196">
            <v>687</v>
          </cell>
          <cell r="I196">
            <v>-687</v>
          </cell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C197">
            <v>13</v>
          </cell>
          <cell r="D197" t="str">
            <v>bérfejlesztés</v>
          </cell>
          <cell r="I197">
            <v>1273</v>
          </cell>
          <cell r="P197">
            <v>1273</v>
          </cell>
          <cell r="Q197">
            <v>936</v>
          </cell>
          <cell r="R197">
            <v>337</v>
          </cell>
          <cell r="Z197">
            <v>1273</v>
          </cell>
          <cell r="AA197">
            <v>0</v>
          </cell>
          <cell r="AB197">
            <v>1273</v>
          </cell>
        </row>
        <row r="198">
          <cell r="C198">
            <v>14</v>
          </cell>
          <cell r="D198" t="str">
            <v>4% bérfejlesztés</v>
          </cell>
          <cell r="I198">
            <v>-72</v>
          </cell>
          <cell r="P198">
            <v>-72</v>
          </cell>
          <cell r="Q198">
            <v>-53</v>
          </cell>
          <cell r="R198">
            <v>-19</v>
          </cell>
          <cell r="Z198">
            <v>-72</v>
          </cell>
          <cell r="AA198">
            <v>0</v>
          </cell>
          <cell r="AB198">
            <v>-72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16767</v>
          </cell>
          <cell r="F215">
            <v>0</v>
          </cell>
          <cell r="G215">
            <v>50</v>
          </cell>
          <cell r="H215">
            <v>0</v>
          </cell>
          <cell r="I215">
            <v>25196</v>
          </cell>
          <cell r="J215">
            <v>238</v>
          </cell>
          <cell r="K215">
            <v>0</v>
          </cell>
          <cell r="L215">
            <v>0</v>
          </cell>
          <cell r="M215">
            <v>0</v>
          </cell>
          <cell r="N215">
            <v>3971</v>
          </cell>
          <cell r="O215">
            <v>0</v>
          </cell>
          <cell r="P215">
            <v>46222</v>
          </cell>
          <cell r="Q215">
            <v>20125</v>
          </cell>
          <cell r="R215">
            <v>8685</v>
          </cell>
          <cell r="S215">
            <v>17411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</v>
          </cell>
          <cell r="Z215">
            <v>46222</v>
          </cell>
          <cell r="AA215">
            <v>0</v>
          </cell>
          <cell r="AB215">
            <v>46222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E216">
            <v>117318</v>
          </cell>
          <cell r="G216">
            <v>672</v>
          </cell>
          <cell r="I216">
            <v>237564</v>
          </cell>
          <cell r="P216">
            <v>355554</v>
          </cell>
          <cell r="Q216">
            <v>136550</v>
          </cell>
          <cell r="R216">
            <v>59970</v>
          </cell>
          <cell r="S216">
            <v>158646</v>
          </cell>
          <cell r="W216">
            <v>388</v>
          </cell>
          <cell r="Z216">
            <v>355554</v>
          </cell>
          <cell r="AA216">
            <v>0</v>
          </cell>
          <cell r="AB216">
            <v>355554</v>
          </cell>
        </row>
        <row r="217">
          <cell r="C217">
            <v>2</v>
          </cell>
          <cell r="D217" t="str">
            <v>jóváhagyott pénzmaradvány</v>
          </cell>
          <cell r="N217">
            <v>9545</v>
          </cell>
          <cell r="P217">
            <v>9545</v>
          </cell>
          <cell r="Q217">
            <v>3201</v>
          </cell>
          <cell r="R217">
            <v>1185</v>
          </cell>
          <cell r="Y217">
            <v>5159</v>
          </cell>
          <cell r="Z217">
            <v>9545</v>
          </cell>
          <cell r="AA217">
            <v>0</v>
          </cell>
          <cell r="AB217">
            <v>9545</v>
          </cell>
        </row>
        <row r="218">
          <cell r="C218">
            <v>3</v>
          </cell>
          <cell r="D218" t="str">
            <v>pm.terhelő bef.kötelezettség</v>
          </cell>
          <cell r="N218">
            <v>13022</v>
          </cell>
          <cell r="P218">
            <v>13022</v>
          </cell>
          <cell r="S218">
            <v>13022</v>
          </cell>
          <cell r="Z218">
            <v>13022</v>
          </cell>
          <cell r="AA218">
            <v>0</v>
          </cell>
          <cell r="AB218">
            <v>13022</v>
          </cell>
        </row>
        <row r="219">
          <cell r="D219" t="str">
            <v>sh1(5)</v>
          </cell>
          <cell r="P219">
            <v>0</v>
          </cell>
          <cell r="S219">
            <v>-277</v>
          </cell>
          <cell r="X219">
            <v>277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 t="str">
            <v>sh1(13)</v>
          </cell>
          <cell r="J221">
            <v>276</v>
          </cell>
          <cell r="P221">
            <v>276</v>
          </cell>
          <cell r="Q221">
            <v>134</v>
          </cell>
          <cell r="R221">
            <v>142</v>
          </cell>
          <cell r="Z221">
            <v>276</v>
          </cell>
          <cell r="AA221">
            <v>0</v>
          </cell>
          <cell r="AB221">
            <v>276</v>
          </cell>
        </row>
        <row r="222">
          <cell r="D222" t="str">
            <v>sh1(14)</v>
          </cell>
          <cell r="G222">
            <v>300</v>
          </cell>
          <cell r="P222">
            <v>300</v>
          </cell>
          <cell r="S222">
            <v>300</v>
          </cell>
          <cell r="Z222">
            <v>300</v>
          </cell>
          <cell r="AA222">
            <v>0</v>
          </cell>
          <cell r="AB222">
            <v>300</v>
          </cell>
        </row>
        <row r="223">
          <cell r="C223">
            <v>8</v>
          </cell>
          <cell r="D223" t="str">
            <v>közhasznú</v>
          </cell>
          <cell r="I223">
            <v>154</v>
          </cell>
          <cell r="J223">
            <v>226</v>
          </cell>
          <cell r="P223">
            <v>380</v>
          </cell>
          <cell r="Q223">
            <v>250</v>
          </cell>
          <cell r="R223">
            <v>130</v>
          </cell>
          <cell r="Z223">
            <v>380</v>
          </cell>
          <cell r="AA223">
            <v>0</v>
          </cell>
          <cell r="AB223">
            <v>380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91/2000 kenyérszel.</v>
          </cell>
          <cell r="D225" t="str">
            <v>pót1(16)</v>
          </cell>
          <cell r="I225">
            <v>550</v>
          </cell>
          <cell r="P225">
            <v>550</v>
          </cell>
          <cell r="X225">
            <v>550</v>
          </cell>
          <cell r="Z225">
            <v>550</v>
          </cell>
          <cell r="AA225">
            <v>0</v>
          </cell>
          <cell r="AB225">
            <v>550</v>
          </cell>
        </row>
        <row r="226">
          <cell r="D226" t="str">
            <v>pót1 viharkárok</v>
          </cell>
          <cell r="I226">
            <v>6</v>
          </cell>
          <cell r="P226">
            <v>6</v>
          </cell>
          <cell r="X226">
            <v>6</v>
          </cell>
          <cell r="Z226">
            <v>6</v>
          </cell>
          <cell r="AA226">
            <v>0</v>
          </cell>
          <cell r="AB226">
            <v>6</v>
          </cell>
        </row>
        <row r="227">
          <cell r="C227">
            <v>11</v>
          </cell>
          <cell r="D227" t="str">
            <v>ellátottak térítési díja</v>
          </cell>
          <cell r="E227">
            <v>10746</v>
          </cell>
          <cell r="I227">
            <v>-10746</v>
          </cell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C228">
            <v>13</v>
          </cell>
          <cell r="D228" t="str">
            <v>bérfejlesztés</v>
          </cell>
          <cell r="I228">
            <v>9894</v>
          </cell>
          <cell r="P228">
            <v>9894</v>
          </cell>
          <cell r="Q228">
            <v>7275</v>
          </cell>
          <cell r="R228">
            <v>2619</v>
          </cell>
          <cell r="Z228">
            <v>9894</v>
          </cell>
          <cell r="AA228">
            <v>0</v>
          </cell>
          <cell r="AB228">
            <v>9894</v>
          </cell>
        </row>
        <row r="229">
          <cell r="C229">
            <v>14</v>
          </cell>
          <cell r="D229" t="str">
            <v>4% bérfejlesztés</v>
          </cell>
          <cell r="I229">
            <v>-481</v>
          </cell>
          <cell r="P229">
            <v>-481</v>
          </cell>
          <cell r="Q229">
            <v>-354</v>
          </cell>
          <cell r="R229">
            <v>-127</v>
          </cell>
          <cell r="Z229">
            <v>-481</v>
          </cell>
          <cell r="AA229">
            <v>0</v>
          </cell>
          <cell r="AB229">
            <v>-481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128064</v>
          </cell>
          <cell r="F236">
            <v>0</v>
          </cell>
          <cell r="G236">
            <v>972</v>
          </cell>
          <cell r="H236">
            <v>0</v>
          </cell>
          <cell r="I236">
            <v>236941</v>
          </cell>
          <cell r="J236">
            <v>502</v>
          </cell>
          <cell r="K236">
            <v>0</v>
          </cell>
          <cell r="L236">
            <v>0</v>
          </cell>
          <cell r="M236">
            <v>0</v>
          </cell>
          <cell r="N236">
            <v>22567</v>
          </cell>
          <cell r="O236">
            <v>0</v>
          </cell>
          <cell r="P236">
            <v>389046</v>
          </cell>
          <cell r="Q236">
            <v>147056</v>
          </cell>
          <cell r="R236">
            <v>63919</v>
          </cell>
          <cell r="S236">
            <v>171691</v>
          </cell>
          <cell r="T236">
            <v>0</v>
          </cell>
          <cell r="U236">
            <v>0</v>
          </cell>
          <cell r="V236">
            <v>0</v>
          </cell>
          <cell r="W236">
            <v>388</v>
          </cell>
          <cell r="X236">
            <v>833</v>
          </cell>
          <cell r="Y236">
            <v>5159</v>
          </cell>
          <cell r="Z236">
            <v>389046</v>
          </cell>
          <cell r="AA236">
            <v>0</v>
          </cell>
          <cell r="AB236">
            <v>389046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E237">
            <v>11084</v>
          </cell>
          <cell r="G237">
            <v>4184</v>
          </cell>
          <cell r="I237">
            <v>54762</v>
          </cell>
          <cell r="P237">
            <v>70030</v>
          </cell>
          <cell r="Q237">
            <v>24414</v>
          </cell>
          <cell r="R237">
            <v>10775</v>
          </cell>
          <cell r="S237">
            <v>34841</v>
          </cell>
          <cell r="Z237">
            <v>70030</v>
          </cell>
          <cell r="AA237">
            <v>0</v>
          </cell>
          <cell r="AB237">
            <v>70030</v>
          </cell>
        </row>
        <row r="238">
          <cell r="C238">
            <v>2</v>
          </cell>
          <cell r="D238" t="str">
            <v>jóváhagyott pénzmaradvány</v>
          </cell>
          <cell r="N238">
            <v>1160</v>
          </cell>
          <cell r="P238">
            <v>1160</v>
          </cell>
          <cell r="Q238">
            <v>853</v>
          </cell>
          <cell r="R238">
            <v>307</v>
          </cell>
          <cell r="Z238">
            <v>1160</v>
          </cell>
          <cell r="AA238">
            <v>0</v>
          </cell>
          <cell r="AB238">
            <v>1160</v>
          </cell>
        </row>
        <row r="239">
          <cell r="C239">
            <v>3</v>
          </cell>
          <cell r="D239" t="str">
            <v>pm.terhelő bef.kötelezettség</v>
          </cell>
          <cell r="N239">
            <v>967</v>
          </cell>
          <cell r="P239">
            <v>967</v>
          </cell>
          <cell r="S239">
            <v>967</v>
          </cell>
          <cell r="Z239">
            <v>967</v>
          </cell>
          <cell r="AA239">
            <v>0</v>
          </cell>
          <cell r="AB239">
            <v>967</v>
          </cell>
        </row>
        <row r="240">
          <cell r="D240" t="str">
            <v>sh1(7)</v>
          </cell>
          <cell r="K240">
            <v>700</v>
          </cell>
          <cell r="P240">
            <v>700</v>
          </cell>
          <cell r="Q240">
            <v>196</v>
          </cell>
          <cell r="R240">
            <v>65</v>
          </cell>
          <cell r="S240">
            <v>439</v>
          </cell>
          <cell r="Z240">
            <v>700</v>
          </cell>
          <cell r="AA240">
            <v>0</v>
          </cell>
          <cell r="AB240">
            <v>700</v>
          </cell>
        </row>
        <row r="241">
          <cell r="D241" t="str">
            <v>sh1(8)</v>
          </cell>
          <cell r="K241">
            <v>214</v>
          </cell>
          <cell r="P241">
            <v>214</v>
          </cell>
          <cell r="Q241">
            <v>73</v>
          </cell>
          <cell r="R241">
            <v>25</v>
          </cell>
          <cell r="S241">
            <v>116</v>
          </cell>
          <cell r="Z241">
            <v>214</v>
          </cell>
          <cell r="AA241">
            <v>0</v>
          </cell>
          <cell r="AB241">
            <v>214</v>
          </cell>
        </row>
        <row r="242">
          <cell r="C242">
            <v>8</v>
          </cell>
          <cell r="D242" t="str">
            <v>közhasznú</v>
          </cell>
          <cell r="I242">
            <v>12</v>
          </cell>
          <cell r="J242">
            <v>27</v>
          </cell>
          <cell r="P242">
            <v>39</v>
          </cell>
          <cell r="Q242">
            <v>26</v>
          </cell>
          <cell r="R242">
            <v>13</v>
          </cell>
          <cell r="Z242">
            <v>39</v>
          </cell>
          <cell r="AA242">
            <v>0</v>
          </cell>
          <cell r="AB242">
            <v>39</v>
          </cell>
        </row>
        <row r="243">
          <cell r="C243">
            <v>13</v>
          </cell>
          <cell r="D243" t="str">
            <v>bérfejlesztés</v>
          </cell>
          <cell r="I243">
            <v>2134</v>
          </cell>
          <cell r="P243">
            <v>2134</v>
          </cell>
          <cell r="Q243">
            <v>1569</v>
          </cell>
          <cell r="R243">
            <v>565</v>
          </cell>
          <cell r="Z243">
            <v>2134</v>
          </cell>
          <cell r="AA243">
            <v>0</v>
          </cell>
          <cell r="AB243">
            <v>2134</v>
          </cell>
        </row>
        <row r="244">
          <cell r="D244" t="str">
            <v>sh1(19)</v>
          </cell>
          <cell r="K244">
            <v>183</v>
          </cell>
          <cell r="P244">
            <v>183</v>
          </cell>
          <cell r="Q244">
            <v>76</v>
          </cell>
          <cell r="R244">
            <v>25</v>
          </cell>
          <cell r="S244">
            <v>82</v>
          </cell>
          <cell r="Z244">
            <v>183</v>
          </cell>
          <cell r="AA244">
            <v>0</v>
          </cell>
          <cell r="AB244">
            <v>183</v>
          </cell>
        </row>
        <row r="245">
          <cell r="C245">
            <v>14</v>
          </cell>
          <cell r="D245" t="str">
            <v>4% bérfejlesztés</v>
          </cell>
          <cell r="I245">
            <v>-84</v>
          </cell>
          <cell r="P245">
            <v>-84</v>
          </cell>
          <cell r="Q245">
            <v>-62</v>
          </cell>
          <cell r="R245">
            <v>-22</v>
          </cell>
          <cell r="Z245">
            <v>-84</v>
          </cell>
          <cell r="AA245">
            <v>0</v>
          </cell>
          <cell r="AB245">
            <v>-84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11084</v>
          </cell>
          <cell r="F266">
            <v>0</v>
          </cell>
          <cell r="G266">
            <v>4184</v>
          </cell>
          <cell r="H266">
            <v>0</v>
          </cell>
          <cell r="I266">
            <v>56824</v>
          </cell>
          <cell r="J266">
            <v>27</v>
          </cell>
          <cell r="K266">
            <v>1097</v>
          </cell>
          <cell r="L266">
            <v>0</v>
          </cell>
          <cell r="M266">
            <v>0</v>
          </cell>
          <cell r="N266">
            <v>2127</v>
          </cell>
          <cell r="O266">
            <v>0</v>
          </cell>
          <cell r="P266">
            <v>75343</v>
          </cell>
          <cell r="Q266">
            <v>27145</v>
          </cell>
          <cell r="R266">
            <v>11753</v>
          </cell>
          <cell r="S266">
            <v>36445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75343</v>
          </cell>
          <cell r="AA266">
            <v>0</v>
          </cell>
          <cell r="AB266">
            <v>75343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E267">
            <v>1000</v>
          </cell>
          <cell r="G267">
            <v>360</v>
          </cell>
          <cell r="I267">
            <v>81195</v>
          </cell>
          <cell r="P267">
            <v>82555</v>
          </cell>
          <cell r="Q267">
            <v>36453</v>
          </cell>
          <cell r="R267">
            <v>15900</v>
          </cell>
          <cell r="S267">
            <v>28504</v>
          </cell>
          <cell r="W267">
            <v>1698</v>
          </cell>
          <cell r="Z267">
            <v>82555</v>
          </cell>
          <cell r="AA267">
            <v>0</v>
          </cell>
          <cell r="AB267">
            <v>82555</v>
          </cell>
        </row>
        <row r="268">
          <cell r="C268">
            <v>2</v>
          </cell>
          <cell r="D268" t="str">
            <v>jóváhagyott pénzmaradvány</v>
          </cell>
          <cell r="N268">
            <v>-1100</v>
          </cell>
          <cell r="P268">
            <v>-1100</v>
          </cell>
          <cell r="Q268">
            <v>78</v>
          </cell>
          <cell r="R268">
            <v>28</v>
          </cell>
          <cell r="S268">
            <v>-1206</v>
          </cell>
          <cell r="Z268">
            <v>-1100</v>
          </cell>
          <cell r="AA268">
            <v>0</v>
          </cell>
          <cell r="AB268">
            <v>-1100</v>
          </cell>
        </row>
        <row r="269">
          <cell r="C269">
            <v>3</v>
          </cell>
          <cell r="D269" t="str">
            <v>pm.terhelő bef.kötelezettség</v>
          </cell>
          <cell r="N269">
            <v>1475</v>
          </cell>
          <cell r="P269">
            <v>1475</v>
          </cell>
          <cell r="S269">
            <v>1475</v>
          </cell>
          <cell r="Z269">
            <v>1475</v>
          </cell>
          <cell r="AA269">
            <v>0</v>
          </cell>
          <cell r="AB269">
            <v>1475</v>
          </cell>
        </row>
        <row r="270">
          <cell r="D270" t="str">
            <v>sh1(9)</v>
          </cell>
          <cell r="J270">
            <v>30</v>
          </cell>
          <cell r="M270">
            <v>500</v>
          </cell>
          <cell r="P270">
            <v>530</v>
          </cell>
          <cell r="S270">
            <v>30</v>
          </cell>
          <cell r="X270">
            <v>500</v>
          </cell>
          <cell r="Z270">
            <v>530</v>
          </cell>
          <cell r="AA270">
            <v>0</v>
          </cell>
          <cell r="AB270">
            <v>530</v>
          </cell>
        </row>
        <row r="271">
          <cell r="C271">
            <v>9</v>
          </cell>
          <cell r="D271" t="str">
            <v>ped.szakkönyv</v>
          </cell>
          <cell r="I271">
            <v>146</v>
          </cell>
          <cell r="P271">
            <v>146</v>
          </cell>
          <cell r="Q271">
            <v>146</v>
          </cell>
          <cell r="Z271">
            <v>146</v>
          </cell>
          <cell r="AA271">
            <v>0</v>
          </cell>
          <cell r="AB271">
            <v>146</v>
          </cell>
        </row>
        <row r="272">
          <cell r="D272" t="str">
            <v>pót1 viharkárok</v>
          </cell>
          <cell r="I272">
            <v>5</v>
          </cell>
          <cell r="P272">
            <v>5</v>
          </cell>
          <cell r="X272">
            <v>5</v>
          </cell>
          <cell r="Z272">
            <v>5</v>
          </cell>
          <cell r="AA272">
            <v>0</v>
          </cell>
          <cell r="AB272">
            <v>5</v>
          </cell>
        </row>
        <row r="273">
          <cell r="C273">
            <v>13</v>
          </cell>
          <cell r="D273" t="str">
            <v>bérfejlesztés</v>
          </cell>
          <cell r="I273">
            <v>1167</v>
          </cell>
          <cell r="P273">
            <v>1167</v>
          </cell>
          <cell r="Q273">
            <v>858</v>
          </cell>
          <cell r="R273">
            <v>309</v>
          </cell>
          <cell r="Z273">
            <v>1167</v>
          </cell>
          <cell r="AA273">
            <v>0</v>
          </cell>
          <cell r="AB273">
            <v>1167</v>
          </cell>
        </row>
        <row r="274">
          <cell r="C274">
            <v>14</v>
          </cell>
          <cell r="D274" t="str">
            <v>4% bérfejlesztés</v>
          </cell>
          <cell r="I274">
            <v>-79</v>
          </cell>
          <cell r="P274">
            <v>-79</v>
          </cell>
          <cell r="Q274">
            <v>-58</v>
          </cell>
          <cell r="R274">
            <v>-21</v>
          </cell>
          <cell r="Z274">
            <v>-79</v>
          </cell>
          <cell r="AA274">
            <v>0</v>
          </cell>
          <cell r="AB274">
            <v>-79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1000</v>
          </cell>
          <cell r="F299">
            <v>0</v>
          </cell>
          <cell r="G299">
            <v>360</v>
          </cell>
          <cell r="H299">
            <v>0</v>
          </cell>
          <cell r="I299">
            <v>82434</v>
          </cell>
          <cell r="J299">
            <v>30</v>
          </cell>
          <cell r="K299">
            <v>0</v>
          </cell>
          <cell r="L299">
            <v>0</v>
          </cell>
          <cell r="M299">
            <v>500</v>
          </cell>
          <cell r="N299">
            <v>375</v>
          </cell>
          <cell r="O299">
            <v>0</v>
          </cell>
          <cell r="P299">
            <v>84699</v>
          </cell>
          <cell r="Q299">
            <v>37477</v>
          </cell>
          <cell r="R299">
            <v>16216</v>
          </cell>
          <cell r="S299">
            <v>28803</v>
          </cell>
          <cell r="T299">
            <v>0</v>
          </cell>
          <cell r="U299">
            <v>0</v>
          </cell>
          <cell r="V299">
            <v>0</v>
          </cell>
          <cell r="W299">
            <v>1698</v>
          </cell>
          <cell r="X299">
            <v>505</v>
          </cell>
          <cell r="Y299">
            <v>0</v>
          </cell>
          <cell r="Z299">
            <v>84699</v>
          </cell>
          <cell r="AA299">
            <v>0</v>
          </cell>
          <cell r="AB299">
            <v>84699</v>
          </cell>
        </row>
        <row r="300">
          <cell r="A300">
            <v>14</v>
          </cell>
          <cell r="B300" t="str">
            <v>Oktátásügyi Szolgálat (pici)</v>
          </cell>
          <cell r="C300">
            <v>1</v>
          </cell>
          <cell r="D300" t="str">
            <v>00előirányzat</v>
          </cell>
          <cell r="E300">
            <v>13205</v>
          </cell>
          <cell r="G300">
            <v>2149</v>
          </cell>
          <cell r="I300">
            <v>84165</v>
          </cell>
          <cell r="P300">
            <v>99519</v>
          </cell>
          <cell r="Q300">
            <v>35166</v>
          </cell>
          <cell r="R300">
            <v>13619</v>
          </cell>
          <cell r="S300">
            <v>50734</v>
          </cell>
          <cell r="Z300">
            <v>99519</v>
          </cell>
          <cell r="AA300">
            <v>0</v>
          </cell>
          <cell r="AB300">
            <v>99519</v>
          </cell>
        </row>
        <row r="301">
          <cell r="C301">
            <v>5</v>
          </cell>
          <cell r="D301" t="str">
            <v>jóváhagyott pénzmaradvány</v>
          </cell>
          <cell r="N301">
            <v>10007</v>
          </cell>
          <cell r="P301">
            <v>10007</v>
          </cell>
          <cell r="Q301">
            <v>3199</v>
          </cell>
          <cell r="R301">
            <v>1151</v>
          </cell>
          <cell r="Y301">
            <v>5657</v>
          </cell>
          <cell r="Z301">
            <v>10007</v>
          </cell>
          <cell r="AA301">
            <v>0</v>
          </cell>
          <cell r="AB301">
            <v>10007</v>
          </cell>
        </row>
        <row r="302">
          <cell r="C302">
            <v>6</v>
          </cell>
          <cell r="D302" t="str">
            <v>pm.terhelő bef.kötelezettség</v>
          </cell>
          <cell r="N302">
            <v>1670</v>
          </cell>
          <cell r="P302">
            <v>1670</v>
          </cell>
          <cell r="S302">
            <v>1670</v>
          </cell>
          <cell r="Z302">
            <v>1670</v>
          </cell>
          <cell r="AA302">
            <v>0</v>
          </cell>
          <cell r="AB302">
            <v>1670</v>
          </cell>
        </row>
        <row r="303">
          <cell r="C303">
            <v>7</v>
          </cell>
          <cell r="D303" t="str">
            <v>tárgyévi eir.mód.korrekció</v>
          </cell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 t="str">
            <v>shk.</v>
          </cell>
          <cell r="P304">
            <v>0</v>
          </cell>
          <cell r="S304">
            <v>5657</v>
          </cell>
          <cell r="Y304">
            <v>-5657</v>
          </cell>
          <cell r="Z304">
            <v>0</v>
          </cell>
          <cell r="AA304">
            <v>0</v>
          </cell>
          <cell r="AB304">
            <v>0</v>
          </cell>
        </row>
        <row r="305">
          <cell r="C305">
            <v>12</v>
          </cell>
          <cell r="D305" t="str">
            <v>elvonás</v>
          </cell>
          <cell r="I305">
            <v>-757</v>
          </cell>
          <cell r="P305">
            <v>-757</v>
          </cell>
          <cell r="S305">
            <v>-757</v>
          </cell>
          <cell r="Z305">
            <v>-757</v>
          </cell>
          <cell r="AA305">
            <v>0</v>
          </cell>
          <cell r="AB305">
            <v>-757</v>
          </cell>
        </row>
        <row r="306">
          <cell r="C306">
            <v>13</v>
          </cell>
          <cell r="D306" t="str">
            <v>bérfejlesztés</v>
          </cell>
          <cell r="I306">
            <v>2432</v>
          </cell>
          <cell r="P306">
            <v>2432</v>
          </cell>
          <cell r="Q306">
            <v>1788</v>
          </cell>
          <cell r="R306">
            <v>644</v>
          </cell>
          <cell r="Z306">
            <v>2432</v>
          </cell>
          <cell r="AA306">
            <v>0</v>
          </cell>
          <cell r="AB306">
            <v>2432</v>
          </cell>
        </row>
        <row r="307">
          <cell r="C307">
            <v>14</v>
          </cell>
          <cell r="D307" t="str">
            <v>4% bérfejlesztés</v>
          </cell>
          <cell r="I307">
            <v>-672</v>
          </cell>
          <cell r="P307">
            <v>-672</v>
          </cell>
          <cell r="Q307">
            <v>-494</v>
          </cell>
          <cell r="R307">
            <v>-178</v>
          </cell>
          <cell r="Z307">
            <v>-672</v>
          </cell>
          <cell r="AA307">
            <v>0</v>
          </cell>
          <cell r="AB307">
            <v>-672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Összesen</v>
          </cell>
          <cell r="D328" t="str">
            <v>Oktatásügyi Szolg.</v>
          </cell>
          <cell r="E328">
            <v>13205</v>
          </cell>
          <cell r="F328">
            <v>0</v>
          </cell>
          <cell r="G328">
            <v>2149</v>
          </cell>
          <cell r="H328">
            <v>0</v>
          </cell>
          <cell r="I328">
            <v>85168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11677</v>
          </cell>
          <cell r="O328">
            <v>0</v>
          </cell>
          <cell r="P328">
            <v>112199</v>
          </cell>
          <cell r="Q328">
            <v>39659</v>
          </cell>
          <cell r="R328">
            <v>15236</v>
          </cell>
          <cell r="S328">
            <v>57304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112199</v>
          </cell>
          <cell r="AA328">
            <v>0</v>
          </cell>
          <cell r="AB328">
            <v>112199</v>
          </cell>
        </row>
        <row r="329">
          <cell r="B329" t="str">
            <v>Óvodák</v>
          </cell>
          <cell r="C329">
            <v>1</v>
          </cell>
          <cell r="D329" t="str">
            <v>00előirányzat</v>
          </cell>
          <cell r="E329">
            <v>106950</v>
          </cell>
          <cell r="G329">
            <v>31990</v>
          </cell>
          <cell r="I329">
            <v>870741</v>
          </cell>
          <cell r="P329">
            <v>1009681</v>
          </cell>
          <cell r="Q329">
            <v>498375</v>
          </cell>
          <cell r="R329">
            <v>211253</v>
          </cell>
          <cell r="S329">
            <v>297135</v>
          </cell>
          <cell r="W329">
            <v>2918</v>
          </cell>
          <cell r="Z329">
            <v>1009681</v>
          </cell>
          <cell r="AA329">
            <v>0</v>
          </cell>
          <cell r="AB329">
            <v>1009681</v>
          </cell>
        </row>
        <row r="330">
          <cell r="C330">
            <v>5</v>
          </cell>
          <cell r="D330" t="str">
            <v>jóváhagyott pénzmaradvány</v>
          </cell>
          <cell r="N330">
            <v>-2817</v>
          </cell>
          <cell r="P330">
            <v>-2817</v>
          </cell>
          <cell r="Q330">
            <v>232</v>
          </cell>
          <cell r="S330">
            <v>-3049</v>
          </cell>
          <cell r="Z330">
            <v>-2817</v>
          </cell>
          <cell r="AA330">
            <v>0</v>
          </cell>
          <cell r="AB330">
            <v>-2817</v>
          </cell>
        </row>
        <row r="331">
          <cell r="C331">
            <v>6</v>
          </cell>
          <cell r="D331" t="str">
            <v>pm.terhelő bef.kötelezettség</v>
          </cell>
          <cell r="N331">
            <v>4827</v>
          </cell>
          <cell r="P331">
            <v>4827</v>
          </cell>
          <cell r="S331">
            <v>4827</v>
          </cell>
          <cell r="Z331">
            <v>4827</v>
          </cell>
          <cell r="AA331">
            <v>0</v>
          </cell>
          <cell r="AB331">
            <v>4827</v>
          </cell>
        </row>
        <row r="332">
          <cell r="C332">
            <v>7</v>
          </cell>
          <cell r="D332" t="str">
            <v>tárgyévi eir.mód.korrekció</v>
          </cell>
          <cell r="I332">
            <v>2641</v>
          </cell>
          <cell r="P332">
            <v>2641</v>
          </cell>
          <cell r="S332">
            <v>2641</v>
          </cell>
          <cell r="Z332">
            <v>2641</v>
          </cell>
          <cell r="AA332">
            <v>0</v>
          </cell>
          <cell r="AB332">
            <v>2641</v>
          </cell>
        </row>
        <row r="333">
          <cell r="B333" t="str">
            <v>Pécs-Pécsbányatelep</v>
          </cell>
          <cell r="D333" t="str">
            <v>támogatás</v>
          </cell>
          <cell r="I333">
            <v>40</v>
          </cell>
          <cell r="P333">
            <v>40</v>
          </cell>
          <cell r="S333">
            <v>40</v>
          </cell>
          <cell r="Z333">
            <v>40</v>
          </cell>
          <cell r="AA333">
            <v>0</v>
          </cell>
          <cell r="AB333">
            <v>40</v>
          </cell>
        </row>
        <row r="334">
          <cell r="B334" t="str">
            <v>Bókay Endre</v>
          </cell>
          <cell r="D334" t="str">
            <v>Tisztségviselői keret</v>
          </cell>
          <cell r="I334">
            <v>100</v>
          </cell>
          <cell r="P334">
            <v>100</v>
          </cell>
          <cell r="S334">
            <v>100</v>
          </cell>
          <cell r="Z334">
            <v>100</v>
          </cell>
          <cell r="AA334">
            <v>0</v>
          </cell>
          <cell r="AB334">
            <v>100</v>
          </cell>
        </row>
        <row r="335">
          <cell r="D335" t="str">
            <v>Német Kisebbségi Önkormányzat</v>
          </cell>
          <cell r="I335">
            <v>120</v>
          </cell>
          <cell r="P335">
            <v>120</v>
          </cell>
          <cell r="S335">
            <v>120</v>
          </cell>
          <cell r="Z335">
            <v>120</v>
          </cell>
          <cell r="AA335">
            <v>0</v>
          </cell>
          <cell r="AB335">
            <v>120</v>
          </cell>
        </row>
        <row r="336">
          <cell r="C336">
            <v>10</v>
          </cell>
          <cell r="D336" t="str">
            <v>ped.szakkönyv</v>
          </cell>
          <cell r="I336">
            <v>4252</v>
          </cell>
          <cell r="P336">
            <v>4252</v>
          </cell>
          <cell r="Q336">
            <v>4252</v>
          </cell>
          <cell r="Z336">
            <v>4252</v>
          </cell>
          <cell r="AA336">
            <v>0</v>
          </cell>
          <cell r="AB336">
            <v>4252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D339" t="str">
            <v>pót1 viharkárok</v>
          </cell>
          <cell r="I339">
            <v>27</v>
          </cell>
          <cell r="P339">
            <v>27</v>
          </cell>
          <cell r="X339">
            <v>27</v>
          </cell>
          <cell r="Z339">
            <v>27</v>
          </cell>
          <cell r="AA339">
            <v>0</v>
          </cell>
          <cell r="AB339">
            <v>27</v>
          </cell>
        </row>
        <row r="340">
          <cell r="C340">
            <v>12</v>
          </cell>
          <cell r="D340" t="str">
            <v>elvonás</v>
          </cell>
          <cell r="I340">
            <v>-2785</v>
          </cell>
          <cell r="P340">
            <v>-2785</v>
          </cell>
          <cell r="S340">
            <v>-2785</v>
          </cell>
          <cell r="Z340">
            <v>-2785</v>
          </cell>
          <cell r="AA340">
            <v>0</v>
          </cell>
          <cell r="AB340">
            <v>-2785</v>
          </cell>
        </row>
        <row r="341">
          <cell r="C341">
            <v>13</v>
          </cell>
          <cell r="D341" t="str">
            <v>bérfejlesztés</v>
          </cell>
          <cell r="I341">
            <v>12884</v>
          </cell>
          <cell r="P341">
            <v>12884</v>
          </cell>
          <cell r="Q341">
            <v>9474</v>
          </cell>
          <cell r="R341">
            <v>3410</v>
          </cell>
          <cell r="Z341">
            <v>12884</v>
          </cell>
          <cell r="AA341">
            <v>0</v>
          </cell>
          <cell r="AB341">
            <v>12884</v>
          </cell>
        </row>
        <row r="342">
          <cell r="C342">
            <v>14</v>
          </cell>
          <cell r="D342" t="str">
            <v>4% bérfejlesztés</v>
          </cell>
          <cell r="I342">
            <v>-3560</v>
          </cell>
          <cell r="P342">
            <v>-3560</v>
          </cell>
          <cell r="Q342">
            <v>-2618</v>
          </cell>
          <cell r="R342">
            <v>-942</v>
          </cell>
          <cell r="Z342">
            <v>-3560</v>
          </cell>
          <cell r="AA342">
            <v>0</v>
          </cell>
          <cell r="AB342">
            <v>-3560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Összesen</v>
          </cell>
          <cell r="D357" t="str">
            <v>Óvodák</v>
          </cell>
          <cell r="E357">
            <v>106950</v>
          </cell>
          <cell r="F357">
            <v>0</v>
          </cell>
          <cell r="G357">
            <v>31990</v>
          </cell>
          <cell r="H357">
            <v>0</v>
          </cell>
          <cell r="I357">
            <v>884460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2010</v>
          </cell>
          <cell r="O357">
            <v>0</v>
          </cell>
          <cell r="P357">
            <v>1025410</v>
          </cell>
          <cell r="Q357">
            <v>509715</v>
          </cell>
          <cell r="R357">
            <v>213721</v>
          </cell>
          <cell r="S357">
            <v>299029</v>
          </cell>
          <cell r="T357">
            <v>0</v>
          </cell>
          <cell r="U357">
            <v>0</v>
          </cell>
          <cell r="V357">
            <v>0</v>
          </cell>
          <cell r="W357">
            <v>2918</v>
          </cell>
          <cell r="X357">
            <v>27</v>
          </cell>
          <cell r="Y357">
            <v>0</v>
          </cell>
          <cell r="Z357">
            <v>1025410</v>
          </cell>
          <cell r="AA357">
            <v>0</v>
          </cell>
          <cell r="AB357">
            <v>1025410</v>
          </cell>
        </row>
        <row r="358">
          <cell r="B358" t="str">
            <v>Összesen</v>
          </cell>
          <cell r="D358" t="str">
            <v>Oktatásügyi Szolgálat+Óvodák</v>
          </cell>
          <cell r="E358">
            <v>120155</v>
          </cell>
          <cell r="F358">
            <v>0</v>
          </cell>
          <cell r="G358">
            <v>34139</v>
          </cell>
          <cell r="H358">
            <v>0</v>
          </cell>
          <cell r="I358">
            <v>969628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13687</v>
          </cell>
          <cell r="O358">
            <v>0</v>
          </cell>
          <cell r="P358">
            <v>1137609</v>
          </cell>
          <cell r="Q358">
            <v>549374</v>
          </cell>
          <cell r="R358">
            <v>228957</v>
          </cell>
          <cell r="S358">
            <v>356333</v>
          </cell>
          <cell r="T358">
            <v>0</v>
          </cell>
          <cell r="U358">
            <v>0</v>
          </cell>
          <cell r="V358">
            <v>0</v>
          </cell>
          <cell r="W358">
            <v>2918</v>
          </cell>
          <cell r="X358">
            <v>27</v>
          </cell>
          <cell r="Y358">
            <v>0</v>
          </cell>
          <cell r="Z358">
            <v>1137609</v>
          </cell>
          <cell r="AA358">
            <v>0</v>
          </cell>
          <cell r="AB358">
            <v>1137609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E359">
            <v>9521</v>
          </cell>
          <cell r="G359">
            <v>4262</v>
          </cell>
          <cell r="I359">
            <v>97971</v>
          </cell>
          <cell r="P359">
            <v>111754</v>
          </cell>
          <cell r="Q359">
            <v>56937</v>
          </cell>
          <cell r="R359">
            <v>24123</v>
          </cell>
          <cell r="S359">
            <v>30094</v>
          </cell>
          <cell r="W359">
            <v>600</v>
          </cell>
          <cell r="Z359">
            <v>111754</v>
          </cell>
          <cell r="AA359">
            <v>0</v>
          </cell>
          <cell r="AB359">
            <v>111754</v>
          </cell>
        </row>
        <row r="360">
          <cell r="C360">
            <v>5</v>
          </cell>
          <cell r="D360" t="str">
            <v>jóváhagyott pénzmaradvány</v>
          </cell>
          <cell r="N360">
            <v>-572</v>
          </cell>
          <cell r="P360">
            <v>-572</v>
          </cell>
          <cell r="Q360">
            <v>417</v>
          </cell>
          <cell r="R360">
            <v>12</v>
          </cell>
          <cell r="S360">
            <v>-1001</v>
          </cell>
          <cell r="Z360">
            <v>-572</v>
          </cell>
          <cell r="AA360">
            <v>0</v>
          </cell>
          <cell r="AB360">
            <v>-572</v>
          </cell>
        </row>
        <row r="361">
          <cell r="C361">
            <v>6</v>
          </cell>
          <cell r="D361" t="str">
            <v>pm.terhelő bef.kötelezettség</v>
          </cell>
          <cell r="N361">
            <v>1462</v>
          </cell>
          <cell r="P361">
            <v>1462</v>
          </cell>
          <cell r="S361">
            <v>1462</v>
          </cell>
          <cell r="Z361">
            <v>1462</v>
          </cell>
          <cell r="AA361">
            <v>0</v>
          </cell>
          <cell r="AB361">
            <v>1462</v>
          </cell>
        </row>
        <row r="362">
          <cell r="D362" t="str">
            <v>képviselői keret</v>
          </cell>
          <cell r="I362">
            <v>150</v>
          </cell>
          <cell r="P362">
            <v>150</v>
          </cell>
          <cell r="S362">
            <v>150</v>
          </cell>
          <cell r="Z362">
            <v>150</v>
          </cell>
          <cell r="AA362">
            <v>0</v>
          </cell>
          <cell r="AB362">
            <v>150</v>
          </cell>
        </row>
        <row r="363">
          <cell r="C363">
            <v>10</v>
          </cell>
          <cell r="D363" t="str">
            <v>ped.szakkönyv</v>
          </cell>
          <cell r="I363">
            <v>596</v>
          </cell>
          <cell r="P363">
            <v>596</v>
          </cell>
          <cell r="Q363">
            <v>596</v>
          </cell>
          <cell r="Z363">
            <v>596</v>
          </cell>
          <cell r="AA363">
            <v>0</v>
          </cell>
          <cell r="AB363">
            <v>596</v>
          </cell>
        </row>
        <row r="364">
          <cell r="C364">
            <v>12</v>
          </cell>
          <cell r="D364" t="str">
            <v>elvonás</v>
          </cell>
          <cell r="I364">
            <v>-349</v>
          </cell>
          <cell r="P364">
            <v>-349</v>
          </cell>
          <cell r="S364">
            <v>-349</v>
          </cell>
          <cell r="Z364">
            <v>-349</v>
          </cell>
          <cell r="AA364">
            <v>0</v>
          </cell>
          <cell r="AB364">
            <v>-349</v>
          </cell>
        </row>
        <row r="365">
          <cell r="C365">
            <v>13</v>
          </cell>
          <cell r="D365" t="str">
            <v>bérfejlesztés</v>
          </cell>
          <cell r="I365">
            <v>390</v>
          </cell>
          <cell r="P365">
            <v>390</v>
          </cell>
          <cell r="Q365">
            <v>287</v>
          </cell>
          <cell r="R365">
            <v>103</v>
          </cell>
          <cell r="Z365">
            <v>390</v>
          </cell>
          <cell r="AA365">
            <v>0</v>
          </cell>
          <cell r="AB365">
            <v>390</v>
          </cell>
        </row>
        <row r="366">
          <cell r="C366">
            <v>14</v>
          </cell>
          <cell r="D366" t="str">
            <v>4% bérfejlesztés</v>
          </cell>
          <cell r="I366">
            <v>-107</v>
          </cell>
          <cell r="P366">
            <v>-107</v>
          </cell>
          <cell r="Q366">
            <v>-79</v>
          </cell>
          <cell r="R366">
            <v>-28</v>
          </cell>
          <cell r="Z366">
            <v>-107</v>
          </cell>
          <cell r="AA366">
            <v>0</v>
          </cell>
          <cell r="AB366">
            <v>-107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9521</v>
          </cell>
          <cell r="F380">
            <v>0</v>
          </cell>
          <cell r="G380">
            <v>4262</v>
          </cell>
          <cell r="H380">
            <v>0</v>
          </cell>
          <cell r="I380">
            <v>98651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890</v>
          </cell>
          <cell r="O380">
            <v>0</v>
          </cell>
          <cell r="P380">
            <v>113324</v>
          </cell>
          <cell r="Q380">
            <v>58158</v>
          </cell>
          <cell r="R380">
            <v>24210</v>
          </cell>
          <cell r="S380">
            <v>30356</v>
          </cell>
          <cell r="T380">
            <v>0</v>
          </cell>
          <cell r="U380">
            <v>0</v>
          </cell>
          <cell r="V380">
            <v>0</v>
          </cell>
          <cell r="W380">
            <v>600</v>
          </cell>
          <cell r="X380">
            <v>0</v>
          </cell>
          <cell r="Y380">
            <v>0</v>
          </cell>
          <cell r="Z380">
            <v>113324</v>
          </cell>
          <cell r="AA380">
            <v>0</v>
          </cell>
          <cell r="AB380">
            <v>113324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E381">
            <v>11757</v>
          </cell>
          <cell r="G381">
            <v>4888</v>
          </cell>
          <cell r="I381">
            <v>121420</v>
          </cell>
          <cell r="P381">
            <v>138065</v>
          </cell>
          <cell r="Q381">
            <v>66930</v>
          </cell>
          <cell r="R381">
            <v>28614</v>
          </cell>
          <cell r="S381">
            <v>41228</v>
          </cell>
          <cell r="W381">
            <v>1293</v>
          </cell>
          <cell r="Z381">
            <v>138065</v>
          </cell>
          <cell r="AA381">
            <v>0</v>
          </cell>
          <cell r="AB381">
            <v>138065</v>
          </cell>
        </row>
        <row r="382">
          <cell r="C382">
            <v>5</v>
          </cell>
          <cell r="D382" t="str">
            <v>jóváhagyott pénzmaradvány</v>
          </cell>
          <cell r="N382">
            <v>2195</v>
          </cell>
          <cell r="P382">
            <v>2195</v>
          </cell>
          <cell r="Q382">
            <v>1412</v>
          </cell>
          <cell r="R382">
            <v>255</v>
          </cell>
          <cell r="Y382">
            <v>528</v>
          </cell>
          <cell r="Z382">
            <v>2195</v>
          </cell>
          <cell r="AA382">
            <v>0</v>
          </cell>
          <cell r="AB382">
            <v>2195</v>
          </cell>
        </row>
        <row r="383">
          <cell r="C383">
            <v>6</v>
          </cell>
          <cell r="D383" t="str">
            <v>pm.terhelő bef.kötelezettség</v>
          </cell>
          <cell r="N383">
            <v>1041</v>
          </cell>
          <cell r="P383">
            <v>1041</v>
          </cell>
          <cell r="S383">
            <v>1041</v>
          </cell>
          <cell r="Z383">
            <v>1041</v>
          </cell>
          <cell r="AA383">
            <v>0</v>
          </cell>
          <cell r="AB383">
            <v>1041</v>
          </cell>
        </row>
        <row r="384">
          <cell r="C384">
            <v>10</v>
          </cell>
          <cell r="D384" t="str">
            <v>ped.szakkönyv</v>
          </cell>
          <cell r="I384">
            <v>720</v>
          </cell>
          <cell r="P384">
            <v>720</v>
          </cell>
          <cell r="Q384">
            <v>720</v>
          </cell>
          <cell r="Z384">
            <v>720</v>
          </cell>
          <cell r="AA384">
            <v>0</v>
          </cell>
          <cell r="AB384">
            <v>720</v>
          </cell>
        </row>
        <row r="385">
          <cell r="C385">
            <v>12</v>
          </cell>
          <cell r="D385" t="str">
            <v>elvonás</v>
          </cell>
          <cell r="I385">
            <v>-491</v>
          </cell>
          <cell r="P385">
            <v>-491</v>
          </cell>
          <cell r="S385">
            <v>-491</v>
          </cell>
          <cell r="Z385">
            <v>-491</v>
          </cell>
          <cell r="AA385">
            <v>0</v>
          </cell>
          <cell r="AB385">
            <v>-491</v>
          </cell>
        </row>
        <row r="386">
          <cell r="C386">
            <v>13</v>
          </cell>
          <cell r="D386" t="str">
            <v>bérfejlesztés</v>
          </cell>
          <cell r="I386">
            <v>714</v>
          </cell>
          <cell r="P386">
            <v>714</v>
          </cell>
          <cell r="Q386">
            <v>525</v>
          </cell>
          <cell r="R386">
            <v>189</v>
          </cell>
          <cell r="Z386">
            <v>714</v>
          </cell>
          <cell r="AA386">
            <v>0</v>
          </cell>
          <cell r="AB386">
            <v>714</v>
          </cell>
        </row>
        <row r="387">
          <cell r="C387">
            <v>14</v>
          </cell>
          <cell r="D387" t="str">
            <v>4% bérfejlesztés</v>
          </cell>
          <cell r="I387">
            <v>-197</v>
          </cell>
          <cell r="P387">
            <v>-197</v>
          </cell>
          <cell r="Q387">
            <v>-145</v>
          </cell>
          <cell r="R387">
            <v>-52</v>
          </cell>
          <cell r="Z387">
            <v>-197</v>
          </cell>
          <cell r="AA387">
            <v>0</v>
          </cell>
          <cell r="AB387">
            <v>-197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11757</v>
          </cell>
          <cell r="F406">
            <v>0</v>
          </cell>
          <cell r="G406">
            <v>4888</v>
          </cell>
          <cell r="H406">
            <v>0</v>
          </cell>
          <cell r="I406">
            <v>122166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3236</v>
          </cell>
          <cell r="O406">
            <v>0</v>
          </cell>
          <cell r="P406">
            <v>142047</v>
          </cell>
          <cell r="Q406">
            <v>69442</v>
          </cell>
          <cell r="R406">
            <v>29006</v>
          </cell>
          <cell r="S406">
            <v>41778</v>
          </cell>
          <cell r="T406">
            <v>0</v>
          </cell>
          <cell r="U406">
            <v>0</v>
          </cell>
          <cell r="V406">
            <v>0</v>
          </cell>
          <cell r="W406">
            <v>1293</v>
          </cell>
          <cell r="X406">
            <v>0</v>
          </cell>
          <cell r="Y406">
            <v>528</v>
          </cell>
          <cell r="Z406">
            <v>142047</v>
          </cell>
          <cell r="AA406">
            <v>0</v>
          </cell>
          <cell r="AB406">
            <v>142047</v>
          </cell>
        </row>
        <row r="407">
          <cell r="B407" t="str">
            <v>Kertváros utcai Ált.Isk.</v>
          </cell>
          <cell r="C407">
            <v>1</v>
          </cell>
          <cell r="D407" t="str">
            <v>00előirányzat</v>
          </cell>
          <cell r="E407">
            <v>3516</v>
          </cell>
          <cell r="G407">
            <v>862</v>
          </cell>
          <cell r="I407">
            <v>71979</v>
          </cell>
          <cell r="P407">
            <v>76357</v>
          </cell>
          <cell r="Q407">
            <v>45442</v>
          </cell>
          <cell r="R407">
            <v>17992</v>
          </cell>
          <cell r="S407">
            <v>12517</v>
          </cell>
          <cell r="W407">
            <v>406</v>
          </cell>
          <cell r="Z407">
            <v>76357</v>
          </cell>
          <cell r="AA407">
            <v>0</v>
          </cell>
          <cell r="AB407">
            <v>76357</v>
          </cell>
        </row>
        <row r="408">
          <cell r="C408">
            <v>5</v>
          </cell>
          <cell r="D408" t="str">
            <v>jóváhagyott pénzmaradvány</v>
          </cell>
          <cell r="N408">
            <v>-2254</v>
          </cell>
          <cell r="P408">
            <v>-2254</v>
          </cell>
          <cell r="Q408">
            <v>428</v>
          </cell>
          <cell r="R408">
            <v>12</v>
          </cell>
          <cell r="S408">
            <v>-2694</v>
          </cell>
          <cell r="Z408">
            <v>-2254</v>
          </cell>
          <cell r="AA408">
            <v>0</v>
          </cell>
          <cell r="AB408">
            <v>-2254</v>
          </cell>
        </row>
        <row r="409">
          <cell r="C409">
            <v>6</v>
          </cell>
          <cell r="D409" t="str">
            <v>pm.terhelő bef.kötelezettség</v>
          </cell>
          <cell r="N409">
            <v>2658</v>
          </cell>
          <cell r="P409">
            <v>2658</v>
          </cell>
          <cell r="S409">
            <v>2658</v>
          </cell>
          <cell r="Z409">
            <v>2658</v>
          </cell>
          <cell r="AA409">
            <v>0</v>
          </cell>
          <cell r="AB409">
            <v>2658</v>
          </cell>
        </row>
        <row r="410">
          <cell r="C410">
            <v>10</v>
          </cell>
          <cell r="D410" t="str">
            <v>ped.szakkönyv</v>
          </cell>
          <cell r="I410">
            <v>371</v>
          </cell>
          <cell r="P410">
            <v>371</v>
          </cell>
          <cell r="Q410">
            <v>371</v>
          </cell>
          <cell r="Z410">
            <v>371</v>
          </cell>
          <cell r="AA410">
            <v>0</v>
          </cell>
          <cell r="AB410">
            <v>371</v>
          </cell>
        </row>
        <row r="411">
          <cell r="C411">
            <v>12</v>
          </cell>
          <cell r="D411" t="str">
            <v>elvonás</v>
          </cell>
          <cell r="I411">
            <v>-141</v>
          </cell>
          <cell r="P411">
            <v>-141</v>
          </cell>
          <cell r="S411">
            <v>-141</v>
          </cell>
          <cell r="Z411">
            <v>-141</v>
          </cell>
          <cell r="AA411">
            <v>0</v>
          </cell>
          <cell r="AB411">
            <v>-141</v>
          </cell>
        </row>
        <row r="412">
          <cell r="C412">
            <v>13</v>
          </cell>
          <cell r="D412" t="str">
            <v>bérfejlesztés</v>
          </cell>
          <cell r="I412">
            <v>387</v>
          </cell>
          <cell r="P412">
            <v>387</v>
          </cell>
          <cell r="Q412">
            <v>285</v>
          </cell>
          <cell r="R412">
            <v>102</v>
          </cell>
          <cell r="Z412">
            <v>387</v>
          </cell>
          <cell r="AA412">
            <v>0</v>
          </cell>
          <cell r="AB412">
            <v>387</v>
          </cell>
        </row>
        <row r="413">
          <cell r="C413">
            <v>14</v>
          </cell>
          <cell r="D413" t="str">
            <v>4% bérfejlesztés</v>
          </cell>
          <cell r="I413">
            <v>-107</v>
          </cell>
          <cell r="P413">
            <v>-107</v>
          </cell>
          <cell r="Q413">
            <v>-79</v>
          </cell>
          <cell r="R413">
            <v>-28</v>
          </cell>
          <cell r="Z413">
            <v>-107</v>
          </cell>
          <cell r="AA413">
            <v>0</v>
          </cell>
          <cell r="AB413">
            <v>-107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3516</v>
          </cell>
          <cell r="F436">
            <v>0</v>
          </cell>
          <cell r="G436">
            <v>862</v>
          </cell>
          <cell r="H436">
            <v>0</v>
          </cell>
          <cell r="I436">
            <v>72489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404</v>
          </cell>
          <cell r="O436">
            <v>0</v>
          </cell>
          <cell r="P436">
            <v>77271</v>
          </cell>
          <cell r="Q436">
            <v>46447</v>
          </cell>
          <cell r="R436">
            <v>18078</v>
          </cell>
          <cell r="S436">
            <v>12340</v>
          </cell>
          <cell r="T436">
            <v>0</v>
          </cell>
          <cell r="U436">
            <v>0</v>
          </cell>
          <cell r="V436">
            <v>0</v>
          </cell>
          <cell r="W436">
            <v>406</v>
          </cell>
          <cell r="X436">
            <v>0</v>
          </cell>
          <cell r="Y436">
            <v>0</v>
          </cell>
          <cell r="Z436">
            <v>77271</v>
          </cell>
          <cell r="AA436">
            <v>0</v>
          </cell>
          <cell r="AB436">
            <v>77271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E437">
            <v>4282</v>
          </cell>
          <cell r="G437">
            <v>1915</v>
          </cell>
          <cell r="I437">
            <v>75554</v>
          </cell>
          <cell r="P437">
            <v>81751</v>
          </cell>
          <cell r="Q437">
            <v>43587</v>
          </cell>
          <cell r="R437">
            <v>17808</v>
          </cell>
          <cell r="S437">
            <v>19791</v>
          </cell>
          <cell r="W437">
            <v>565</v>
          </cell>
          <cell r="Z437">
            <v>81751</v>
          </cell>
          <cell r="AA437">
            <v>0</v>
          </cell>
          <cell r="AB437">
            <v>81751</v>
          </cell>
        </row>
        <row r="438">
          <cell r="C438">
            <v>5</v>
          </cell>
          <cell r="D438" t="str">
            <v>jóváhagyott pénzmaradvány</v>
          </cell>
          <cell r="N438">
            <v>-2882</v>
          </cell>
          <cell r="P438">
            <v>-2882</v>
          </cell>
          <cell r="Q438">
            <v>34</v>
          </cell>
          <cell r="R438">
            <v>12</v>
          </cell>
          <cell r="S438">
            <v>-2928</v>
          </cell>
          <cell r="Z438">
            <v>-2882</v>
          </cell>
          <cell r="AA438">
            <v>0</v>
          </cell>
          <cell r="AB438">
            <v>-2882</v>
          </cell>
        </row>
        <row r="439">
          <cell r="C439">
            <v>6</v>
          </cell>
          <cell r="D439" t="str">
            <v>pm.terhelő bef.kötelezettség</v>
          </cell>
          <cell r="N439">
            <v>4278</v>
          </cell>
          <cell r="P439">
            <v>4278</v>
          </cell>
          <cell r="S439">
            <v>4278</v>
          </cell>
          <cell r="Z439">
            <v>4278</v>
          </cell>
          <cell r="AA439">
            <v>0</v>
          </cell>
          <cell r="AB439">
            <v>4278</v>
          </cell>
        </row>
        <row r="440">
          <cell r="C440">
            <v>10</v>
          </cell>
          <cell r="D440" t="str">
            <v>ped.szakkönyv</v>
          </cell>
          <cell r="I440">
            <v>405</v>
          </cell>
          <cell r="P440">
            <v>405</v>
          </cell>
          <cell r="Q440">
            <v>405</v>
          </cell>
          <cell r="Z440">
            <v>405</v>
          </cell>
          <cell r="AA440">
            <v>0</v>
          </cell>
          <cell r="AB440">
            <v>405</v>
          </cell>
        </row>
        <row r="441">
          <cell r="C441">
            <v>12</v>
          </cell>
          <cell r="D441" t="str">
            <v>elvonás</v>
          </cell>
          <cell r="I441">
            <v>-316</v>
          </cell>
          <cell r="P441">
            <v>-316</v>
          </cell>
          <cell r="S441">
            <v>-316</v>
          </cell>
          <cell r="Z441">
            <v>-316</v>
          </cell>
          <cell r="AA441">
            <v>0</v>
          </cell>
          <cell r="AB441">
            <v>-316</v>
          </cell>
        </row>
        <row r="442">
          <cell r="C442">
            <v>13</v>
          </cell>
          <cell r="D442" t="str">
            <v>bérfejlesztés</v>
          </cell>
          <cell r="I442">
            <v>654</v>
          </cell>
          <cell r="P442">
            <v>654</v>
          </cell>
          <cell r="Q442">
            <v>481</v>
          </cell>
          <cell r="R442">
            <v>173</v>
          </cell>
          <cell r="Z442">
            <v>654</v>
          </cell>
          <cell r="AA442">
            <v>0</v>
          </cell>
          <cell r="AB442">
            <v>654</v>
          </cell>
        </row>
        <row r="443">
          <cell r="C443">
            <v>14</v>
          </cell>
          <cell r="D443" t="str">
            <v>4% bérfejlesztés</v>
          </cell>
          <cell r="I443">
            <v>-181</v>
          </cell>
          <cell r="P443">
            <v>-181</v>
          </cell>
          <cell r="Q443">
            <v>-133</v>
          </cell>
          <cell r="R443">
            <v>-48</v>
          </cell>
          <cell r="Z443">
            <v>-181</v>
          </cell>
          <cell r="AA443">
            <v>0</v>
          </cell>
          <cell r="AB443">
            <v>-181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4282</v>
          </cell>
          <cell r="F479">
            <v>0</v>
          </cell>
          <cell r="G479">
            <v>1915</v>
          </cell>
          <cell r="H479">
            <v>0</v>
          </cell>
          <cell r="I479">
            <v>76116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1396</v>
          </cell>
          <cell r="O479">
            <v>0</v>
          </cell>
          <cell r="P479">
            <v>83709</v>
          </cell>
          <cell r="Q479">
            <v>44374</v>
          </cell>
          <cell r="R479">
            <v>17945</v>
          </cell>
          <cell r="S479">
            <v>20825</v>
          </cell>
          <cell r="T479">
            <v>0</v>
          </cell>
          <cell r="U479">
            <v>0</v>
          </cell>
          <cell r="V479">
            <v>0</v>
          </cell>
          <cell r="W479">
            <v>565</v>
          </cell>
          <cell r="X479">
            <v>0</v>
          </cell>
          <cell r="Y479">
            <v>0</v>
          </cell>
          <cell r="Z479">
            <v>83709</v>
          </cell>
          <cell r="AA479">
            <v>0</v>
          </cell>
          <cell r="AB479">
            <v>83709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E480">
            <v>8270</v>
          </cell>
          <cell r="G480">
            <v>5698</v>
          </cell>
          <cell r="I480">
            <v>123585</v>
          </cell>
          <cell r="P480">
            <v>137553</v>
          </cell>
          <cell r="Q480">
            <v>66777</v>
          </cell>
          <cell r="R480">
            <v>28969</v>
          </cell>
          <cell r="S480">
            <v>41415</v>
          </cell>
          <cell r="W480">
            <v>392</v>
          </cell>
          <cell r="Z480">
            <v>137553</v>
          </cell>
          <cell r="AA480">
            <v>0</v>
          </cell>
          <cell r="AB480">
            <v>137553</v>
          </cell>
        </row>
        <row r="481">
          <cell r="C481">
            <v>5</v>
          </cell>
          <cell r="D481" t="str">
            <v>jóváhagyott pénzmaradvány</v>
          </cell>
          <cell r="N481">
            <v>2300</v>
          </cell>
          <cell r="P481">
            <v>2300</v>
          </cell>
          <cell r="Q481">
            <v>1632</v>
          </cell>
          <cell r="R481">
            <v>474</v>
          </cell>
          <cell r="Y481">
            <v>194</v>
          </cell>
          <cell r="Z481">
            <v>2300</v>
          </cell>
          <cell r="AA481">
            <v>0</v>
          </cell>
          <cell r="AB481">
            <v>2300</v>
          </cell>
        </row>
        <row r="482">
          <cell r="C482">
            <v>7</v>
          </cell>
          <cell r="D482" t="str">
            <v>tárgyévi eir.mód.korrekció</v>
          </cell>
          <cell r="I482">
            <v>83</v>
          </cell>
          <cell r="P482">
            <v>83</v>
          </cell>
          <cell r="Y482">
            <v>83</v>
          </cell>
          <cell r="Z482">
            <v>83</v>
          </cell>
          <cell r="AA482">
            <v>0</v>
          </cell>
          <cell r="AB482">
            <v>83</v>
          </cell>
        </row>
        <row r="483">
          <cell r="C483">
            <v>10</v>
          </cell>
          <cell r="D483" t="str">
            <v>ped.szakkönyv</v>
          </cell>
          <cell r="I483">
            <v>664</v>
          </cell>
          <cell r="P483">
            <v>664</v>
          </cell>
          <cell r="Q483">
            <v>664</v>
          </cell>
          <cell r="Z483">
            <v>664</v>
          </cell>
          <cell r="AA483">
            <v>0</v>
          </cell>
          <cell r="AB483">
            <v>664</v>
          </cell>
        </row>
        <row r="484">
          <cell r="C484">
            <v>12</v>
          </cell>
          <cell r="D484" t="str">
            <v>elvonás</v>
          </cell>
          <cell r="I484">
            <v>-375</v>
          </cell>
          <cell r="P484">
            <v>-375</v>
          </cell>
          <cell r="S484">
            <v>-375</v>
          </cell>
          <cell r="Z484">
            <v>-375</v>
          </cell>
          <cell r="AA484">
            <v>0</v>
          </cell>
          <cell r="AB484">
            <v>-375</v>
          </cell>
        </row>
        <row r="485">
          <cell r="C485">
            <v>13</v>
          </cell>
          <cell r="D485" t="str">
            <v>bérfejlesztés</v>
          </cell>
          <cell r="I485">
            <v>654</v>
          </cell>
          <cell r="P485">
            <v>654</v>
          </cell>
          <cell r="Q485">
            <v>481</v>
          </cell>
          <cell r="R485">
            <v>173</v>
          </cell>
          <cell r="Z485">
            <v>654</v>
          </cell>
          <cell r="AA485">
            <v>0</v>
          </cell>
          <cell r="AB485">
            <v>654</v>
          </cell>
        </row>
        <row r="486">
          <cell r="C486">
            <v>14</v>
          </cell>
          <cell r="D486" t="str">
            <v>4% bérfejlesztés</v>
          </cell>
          <cell r="I486">
            <v>-181</v>
          </cell>
          <cell r="P486">
            <v>-181</v>
          </cell>
          <cell r="Q486">
            <v>-133</v>
          </cell>
          <cell r="R486">
            <v>-48</v>
          </cell>
          <cell r="Z486">
            <v>-181</v>
          </cell>
          <cell r="AA486">
            <v>0</v>
          </cell>
          <cell r="AB486">
            <v>-181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8270</v>
          </cell>
          <cell r="F503">
            <v>0</v>
          </cell>
          <cell r="G503">
            <v>5698</v>
          </cell>
          <cell r="H503">
            <v>0</v>
          </cell>
          <cell r="I503">
            <v>124430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2300</v>
          </cell>
          <cell r="O503">
            <v>0</v>
          </cell>
          <cell r="P503">
            <v>140698</v>
          </cell>
          <cell r="Q503">
            <v>69421</v>
          </cell>
          <cell r="R503">
            <v>29568</v>
          </cell>
          <cell r="S503">
            <v>41040</v>
          </cell>
          <cell r="T503">
            <v>0</v>
          </cell>
          <cell r="U503">
            <v>0</v>
          </cell>
          <cell r="V503">
            <v>0</v>
          </cell>
          <cell r="W503">
            <v>392</v>
          </cell>
          <cell r="X503">
            <v>0</v>
          </cell>
          <cell r="Y503">
            <v>277</v>
          </cell>
          <cell r="Z503">
            <v>140698</v>
          </cell>
          <cell r="AA503">
            <v>0</v>
          </cell>
          <cell r="AB503">
            <v>140698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E504">
            <v>9853</v>
          </cell>
          <cell r="G504">
            <v>5628</v>
          </cell>
          <cell r="I504">
            <v>230603</v>
          </cell>
          <cell r="P504">
            <v>246084</v>
          </cell>
          <cell r="Q504">
            <v>137243</v>
          </cell>
          <cell r="R504">
            <v>55846</v>
          </cell>
          <cell r="S504">
            <v>50052</v>
          </cell>
          <cell r="W504">
            <v>2943</v>
          </cell>
          <cell r="Z504">
            <v>246084</v>
          </cell>
          <cell r="AA504">
            <v>0</v>
          </cell>
          <cell r="AB504">
            <v>246084</v>
          </cell>
        </row>
        <row r="505">
          <cell r="C505">
            <v>5</v>
          </cell>
          <cell r="D505" t="str">
            <v>jóváhagyott pénzmaradvány</v>
          </cell>
          <cell r="N505">
            <v>5198</v>
          </cell>
          <cell r="P505">
            <v>5198</v>
          </cell>
          <cell r="Q505">
            <v>2790</v>
          </cell>
          <cell r="R505">
            <v>998</v>
          </cell>
          <cell r="Y505">
            <v>1410</v>
          </cell>
          <cell r="Z505">
            <v>5198</v>
          </cell>
          <cell r="AA505">
            <v>0</v>
          </cell>
          <cell r="AB505">
            <v>5198</v>
          </cell>
        </row>
        <row r="506">
          <cell r="C506">
            <v>6</v>
          </cell>
          <cell r="D506" t="str">
            <v>pm.terhelő bef.kötelezettség</v>
          </cell>
          <cell r="N506">
            <v>4226</v>
          </cell>
          <cell r="P506">
            <v>4226</v>
          </cell>
          <cell r="S506">
            <v>4226</v>
          </cell>
          <cell r="Z506">
            <v>4226</v>
          </cell>
          <cell r="AA506">
            <v>0</v>
          </cell>
          <cell r="AB506">
            <v>4226</v>
          </cell>
        </row>
        <row r="507">
          <cell r="D507" t="str">
            <v>Pécs-Mecsekszabolcsi Önkormányzat</v>
          </cell>
          <cell r="I507">
            <v>50</v>
          </cell>
          <cell r="P507">
            <v>50</v>
          </cell>
          <cell r="S507">
            <v>50</v>
          </cell>
          <cell r="Z507">
            <v>50</v>
          </cell>
          <cell r="AA507">
            <v>0</v>
          </cell>
          <cell r="AB507">
            <v>50</v>
          </cell>
        </row>
        <row r="508">
          <cell r="C508">
            <v>10</v>
          </cell>
          <cell r="D508" t="str">
            <v>ped.szakkönyv</v>
          </cell>
          <cell r="I508">
            <v>1283</v>
          </cell>
          <cell r="P508">
            <v>1283</v>
          </cell>
          <cell r="Q508">
            <v>1283</v>
          </cell>
          <cell r="Z508">
            <v>1283</v>
          </cell>
          <cell r="AA508">
            <v>0</v>
          </cell>
          <cell r="AB508">
            <v>1283</v>
          </cell>
        </row>
        <row r="509">
          <cell r="C509">
            <v>12</v>
          </cell>
          <cell r="D509" t="str">
            <v>elvonás</v>
          </cell>
          <cell r="I509">
            <v>-1107</v>
          </cell>
          <cell r="P509">
            <v>-1107</v>
          </cell>
          <cell r="S509">
            <v>-1107</v>
          </cell>
          <cell r="Z509">
            <v>-1107</v>
          </cell>
          <cell r="AA509">
            <v>0</v>
          </cell>
          <cell r="AB509">
            <v>-1107</v>
          </cell>
        </row>
        <row r="510">
          <cell r="C510">
            <v>13</v>
          </cell>
          <cell r="D510" t="str">
            <v>bérfejlesztés</v>
          </cell>
          <cell r="I510">
            <v>1471</v>
          </cell>
          <cell r="P510">
            <v>1471</v>
          </cell>
          <cell r="Q510">
            <v>1081</v>
          </cell>
          <cell r="R510">
            <v>390</v>
          </cell>
          <cell r="Z510">
            <v>1471</v>
          </cell>
          <cell r="AA510">
            <v>0</v>
          </cell>
          <cell r="AB510">
            <v>1471</v>
          </cell>
        </row>
        <row r="511">
          <cell r="C511">
            <v>14</v>
          </cell>
          <cell r="D511" t="str">
            <v>4% bérfejlesztés</v>
          </cell>
          <cell r="I511">
            <v>-407</v>
          </cell>
          <cell r="P511">
            <v>-407</v>
          </cell>
          <cell r="Q511">
            <v>-299</v>
          </cell>
          <cell r="R511">
            <v>-108</v>
          </cell>
          <cell r="Z511">
            <v>-407</v>
          </cell>
          <cell r="AA511">
            <v>0</v>
          </cell>
          <cell r="AB511">
            <v>-407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9853</v>
          </cell>
          <cell r="F534">
            <v>0</v>
          </cell>
          <cell r="G534">
            <v>5628</v>
          </cell>
          <cell r="H534">
            <v>0</v>
          </cell>
          <cell r="I534">
            <v>231893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9424</v>
          </cell>
          <cell r="O534">
            <v>0</v>
          </cell>
          <cell r="P534">
            <v>256798</v>
          </cell>
          <cell r="Q534">
            <v>142098</v>
          </cell>
          <cell r="R534">
            <v>57126</v>
          </cell>
          <cell r="S534">
            <v>53221</v>
          </cell>
          <cell r="T534">
            <v>0</v>
          </cell>
          <cell r="U534">
            <v>0</v>
          </cell>
          <cell r="V534">
            <v>0</v>
          </cell>
          <cell r="W534">
            <v>2943</v>
          </cell>
          <cell r="X534">
            <v>0</v>
          </cell>
          <cell r="Y534">
            <v>1410</v>
          </cell>
          <cell r="Z534">
            <v>256798</v>
          </cell>
          <cell r="AA534">
            <v>0</v>
          </cell>
          <cell r="AB534">
            <v>256798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E535">
            <v>7448</v>
          </cell>
          <cell r="G535">
            <v>3317</v>
          </cell>
          <cell r="I535">
            <v>130780</v>
          </cell>
          <cell r="P535">
            <v>141545</v>
          </cell>
          <cell r="Q535">
            <v>76265</v>
          </cell>
          <cell r="R535">
            <v>31440</v>
          </cell>
          <cell r="S535">
            <v>32635</v>
          </cell>
          <cell r="W535">
            <v>1205</v>
          </cell>
          <cell r="Z535">
            <v>141545</v>
          </cell>
          <cell r="AA535">
            <v>0</v>
          </cell>
          <cell r="AB535">
            <v>141545</v>
          </cell>
        </row>
        <row r="536">
          <cell r="C536">
            <v>5</v>
          </cell>
          <cell r="D536" t="str">
            <v>jóváhagyott pénzmaradvány</v>
          </cell>
          <cell r="N536">
            <v>4002</v>
          </cell>
          <cell r="P536">
            <v>4002</v>
          </cell>
          <cell r="Q536">
            <v>2155</v>
          </cell>
          <cell r="R536">
            <v>728</v>
          </cell>
          <cell r="Y536">
            <v>1119</v>
          </cell>
          <cell r="Z536">
            <v>4002</v>
          </cell>
          <cell r="AA536">
            <v>0</v>
          </cell>
          <cell r="AB536">
            <v>4002</v>
          </cell>
        </row>
        <row r="537">
          <cell r="C537">
            <v>6</v>
          </cell>
          <cell r="D537" t="str">
            <v>pm.terhelő bef.kötelezettség</v>
          </cell>
          <cell r="N537">
            <v>753</v>
          </cell>
          <cell r="P537">
            <v>753</v>
          </cell>
          <cell r="S537">
            <v>753</v>
          </cell>
          <cell r="Z537">
            <v>753</v>
          </cell>
          <cell r="AA537">
            <v>0</v>
          </cell>
          <cell r="AB537">
            <v>753</v>
          </cell>
        </row>
        <row r="538">
          <cell r="C538">
            <v>10</v>
          </cell>
          <cell r="D538" t="str">
            <v>ped.szakkönyv</v>
          </cell>
          <cell r="I538">
            <v>698</v>
          </cell>
          <cell r="P538">
            <v>698</v>
          </cell>
          <cell r="Q538">
            <v>698</v>
          </cell>
          <cell r="Z538">
            <v>698</v>
          </cell>
          <cell r="AA538">
            <v>0</v>
          </cell>
          <cell r="AB538">
            <v>698</v>
          </cell>
        </row>
        <row r="539">
          <cell r="C539">
            <v>12</v>
          </cell>
          <cell r="D539" t="str">
            <v>elvonás</v>
          </cell>
          <cell r="I539">
            <v>-385</v>
          </cell>
          <cell r="P539">
            <v>-385</v>
          </cell>
          <cell r="S539">
            <v>-385</v>
          </cell>
          <cell r="Z539">
            <v>-385</v>
          </cell>
          <cell r="AA539">
            <v>0</v>
          </cell>
          <cell r="AB539">
            <v>-385</v>
          </cell>
        </row>
        <row r="540">
          <cell r="C540">
            <v>13</v>
          </cell>
          <cell r="D540" t="str">
            <v>bérfejlesztés</v>
          </cell>
          <cell r="I540">
            <v>737</v>
          </cell>
          <cell r="P540">
            <v>737</v>
          </cell>
          <cell r="Q540">
            <v>542</v>
          </cell>
          <cell r="R540">
            <v>195</v>
          </cell>
          <cell r="Z540">
            <v>737</v>
          </cell>
          <cell r="AA540">
            <v>0</v>
          </cell>
          <cell r="AB540">
            <v>737</v>
          </cell>
        </row>
        <row r="541">
          <cell r="C541">
            <v>14</v>
          </cell>
          <cell r="D541" t="str">
            <v>4% bérfejlesztés</v>
          </cell>
          <cell r="I541">
            <v>-204</v>
          </cell>
          <cell r="P541">
            <v>-204</v>
          </cell>
          <cell r="Q541">
            <v>-150</v>
          </cell>
          <cell r="R541">
            <v>-54</v>
          </cell>
          <cell r="Z541">
            <v>-204</v>
          </cell>
          <cell r="AA541">
            <v>0</v>
          </cell>
          <cell r="AB541">
            <v>-204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7448</v>
          </cell>
          <cell r="F555">
            <v>0</v>
          </cell>
          <cell r="G555">
            <v>3317</v>
          </cell>
          <cell r="H555">
            <v>0</v>
          </cell>
          <cell r="I555">
            <v>131626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4755</v>
          </cell>
          <cell r="O555">
            <v>0</v>
          </cell>
          <cell r="P555">
            <v>147146</v>
          </cell>
          <cell r="Q555">
            <v>79510</v>
          </cell>
          <cell r="R555">
            <v>32309</v>
          </cell>
          <cell r="S555">
            <v>33003</v>
          </cell>
          <cell r="T555">
            <v>0</v>
          </cell>
          <cell r="U555">
            <v>0</v>
          </cell>
          <cell r="V555">
            <v>0</v>
          </cell>
          <cell r="W555">
            <v>1205</v>
          </cell>
          <cell r="X555">
            <v>0</v>
          </cell>
          <cell r="Y555">
            <v>1119</v>
          </cell>
          <cell r="Z555">
            <v>147146</v>
          </cell>
          <cell r="AA555">
            <v>0</v>
          </cell>
          <cell r="AB555">
            <v>147146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E556">
            <v>8186</v>
          </cell>
          <cell r="G556">
            <v>3007</v>
          </cell>
          <cell r="I556">
            <v>71784</v>
          </cell>
          <cell r="P556">
            <v>82977</v>
          </cell>
          <cell r="Q556">
            <v>40013</v>
          </cell>
          <cell r="R556">
            <v>16583</v>
          </cell>
          <cell r="S556">
            <v>26077</v>
          </cell>
          <cell r="W556">
            <v>304</v>
          </cell>
          <cell r="Z556">
            <v>82977</v>
          </cell>
          <cell r="AA556">
            <v>0</v>
          </cell>
          <cell r="AB556">
            <v>82977</v>
          </cell>
        </row>
        <row r="557">
          <cell r="C557">
            <v>5</v>
          </cell>
          <cell r="D557" t="str">
            <v>jóváhagyott pénzmaradvány</v>
          </cell>
          <cell r="N557">
            <v>-1173</v>
          </cell>
          <cell r="P557">
            <v>-1173</v>
          </cell>
          <cell r="Q557">
            <v>34</v>
          </cell>
          <cell r="R557">
            <v>12</v>
          </cell>
          <cell r="S557">
            <v>-1219</v>
          </cell>
          <cell r="Z557">
            <v>-1173</v>
          </cell>
          <cell r="AA557">
            <v>0</v>
          </cell>
          <cell r="AB557">
            <v>-1173</v>
          </cell>
        </row>
        <row r="558">
          <cell r="C558">
            <v>6</v>
          </cell>
          <cell r="D558" t="str">
            <v>pm.terhelő bef.kötelezettség</v>
          </cell>
          <cell r="N558">
            <v>2293</v>
          </cell>
          <cell r="P558">
            <v>2293</v>
          </cell>
          <cell r="S558">
            <v>2293</v>
          </cell>
          <cell r="Z558">
            <v>2293</v>
          </cell>
          <cell r="AA558">
            <v>0</v>
          </cell>
          <cell r="AB558">
            <v>2293</v>
          </cell>
        </row>
        <row r="559">
          <cell r="C559">
            <v>10</v>
          </cell>
          <cell r="D559" t="str">
            <v>ped.szakkönyv</v>
          </cell>
          <cell r="I559">
            <v>416</v>
          </cell>
          <cell r="P559">
            <v>416</v>
          </cell>
          <cell r="Q559">
            <v>416</v>
          </cell>
          <cell r="Z559">
            <v>416</v>
          </cell>
          <cell r="AA559">
            <v>0</v>
          </cell>
          <cell r="AB559">
            <v>416</v>
          </cell>
        </row>
        <row r="560">
          <cell r="C560">
            <v>12</v>
          </cell>
          <cell r="D560" t="str">
            <v>elvonás</v>
          </cell>
          <cell r="I560">
            <v>-242</v>
          </cell>
          <cell r="P560">
            <v>-242</v>
          </cell>
          <cell r="S560">
            <v>-242</v>
          </cell>
          <cell r="Z560">
            <v>-242</v>
          </cell>
          <cell r="AA560">
            <v>0</v>
          </cell>
          <cell r="AB560">
            <v>-242</v>
          </cell>
        </row>
        <row r="561">
          <cell r="C561">
            <v>13</v>
          </cell>
          <cell r="D561" t="str">
            <v>bérfejlesztés</v>
          </cell>
          <cell r="I561">
            <v>306</v>
          </cell>
          <cell r="P561">
            <v>306</v>
          </cell>
          <cell r="Q561">
            <v>225</v>
          </cell>
          <cell r="R561">
            <v>81</v>
          </cell>
          <cell r="Z561">
            <v>306</v>
          </cell>
          <cell r="AA561">
            <v>0</v>
          </cell>
          <cell r="AB561">
            <v>306</v>
          </cell>
        </row>
        <row r="562">
          <cell r="C562">
            <v>14</v>
          </cell>
          <cell r="D562" t="str">
            <v>4% bérfejlesztés</v>
          </cell>
          <cell r="I562">
            <v>-84</v>
          </cell>
          <cell r="P562">
            <v>-84</v>
          </cell>
          <cell r="Q562">
            <v>-62</v>
          </cell>
          <cell r="R562">
            <v>-22</v>
          </cell>
          <cell r="Z562">
            <v>-84</v>
          </cell>
          <cell r="AA562">
            <v>0</v>
          </cell>
          <cell r="AB562">
            <v>-84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8186</v>
          </cell>
          <cell r="F573">
            <v>0</v>
          </cell>
          <cell r="G573">
            <v>3007</v>
          </cell>
          <cell r="H573">
            <v>0</v>
          </cell>
          <cell r="I573">
            <v>72180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1120</v>
          </cell>
          <cell r="O573">
            <v>0</v>
          </cell>
          <cell r="P573">
            <v>84493</v>
          </cell>
          <cell r="Q573">
            <v>40626</v>
          </cell>
          <cell r="R573">
            <v>16654</v>
          </cell>
          <cell r="S573">
            <v>26909</v>
          </cell>
          <cell r="T573">
            <v>0</v>
          </cell>
          <cell r="U573">
            <v>0</v>
          </cell>
          <cell r="V573">
            <v>0</v>
          </cell>
          <cell r="W573">
            <v>304</v>
          </cell>
          <cell r="X573">
            <v>0</v>
          </cell>
          <cell r="Y573">
            <v>0</v>
          </cell>
          <cell r="Z573">
            <v>84493</v>
          </cell>
          <cell r="AA573">
            <v>0</v>
          </cell>
          <cell r="AB573">
            <v>84493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E574">
            <v>11577</v>
          </cell>
          <cell r="G574">
            <v>4582</v>
          </cell>
          <cell r="I574">
            <v>105485</v>
          </cell>
          <cell r="P574">
            <v>121644</v>
          </cell>
          <cell r="Q574">
            <v>59959</v>
          </cell>
          <cell r="R574">
            <v>24492</v>
          </cell>
          <cell r="S574">
            <v>36760</v>
          </cell>
          <cell r="W574">
            <v>433</v>
          </cell>
          <cell r="Z574">
            <v>121644</v>
          </cell>
          <cell r="AA574">
            <v>0</v>
          </cell>
          <cell r="AB574">
            <v>121644</v>
          </cell>
        </row>
        <row r="575">
          <cell r="C575">
            <v>5</v>
          </cell>
          <cell r="D575" t="str">
            <v>jóváhagyott pénzmaradvány</v>
          </cell>
          <cell r="N575">
            <v>534</v>
          </cell>
          <cell r="P575">
            <v>534</v>
          </cell>
          <cell r="Q575">
            <v>362</v>
          </cell>
          <cell r="R575">
            <v>118</v>
          </cell>
          <cell r="Y575">
            <v>54</v>
          </cell>
          <cell r="Z575">
            <v>534</v>
          </cell>
          <cell r="AA575">
            <v>0</v>
          </cell>
          <cell r="AB575">
            <v>534</v>
          </cell>
        </row>
        <row r="576">
          <cell r="C576">
            <v>6</v>
          </cell>
          <cell r="D576" t="str">
            <v>pm.terhelő bef.kötelezettség</v>
          </cell>
          <cell r="N576">
            <v>2439</v>
          </cell>
          <cell r="P576">
            <v>2439</v>
          </cell>
          <cell r="S576">
            <v>2439</v>
          </cell>
          <cell r="Z576">
            <v>2439</v>
          </cell>
          <cell r="AA576">
            <v>0</v>
          </cell>
          <cell r="AB576">
            <v>2439</v>
          </cell>
        </row>
        <row r="577">
          <cell r="C577">
            <v>10</v>
          </cell>
          <cell r="D577" t="str">
            <v>ped.szakkönyv</v>
          </cell>
          <cell r="I577">
            <v>596</v>
          </cell>
          <cell r="P577">
            <v>596</v>
          </cell>
          <cell r="Q577">
            <v>596</v>
          </cell>
          <cell r="Z577">
            <v>596</v>
          </cell>
          <cell r="AA577">
            <v>0</v>
          </cell>
          <cell r="AB577">
            <v>596</v>
          </cell>
        </row>
        <row r="578">
          <cell r="C578">
            <v>12</v>
          </cell>
          <cell r="D578" t="str">
            <v>elvonás</v>
          </cell>
          <cell r="I578">
            <v>-353</v>
          </cell>
          <cell r="P578">
            <v>-353</v>
          </cell>
          <cell r="S578">
            <v>-353</v>
          </cell>
          <cell r="Z578">
            <v>-353</v>
          </cell>
          <cell r="AA578">
            <v>0</v>
          </cell>
          <cell r="AB578">
            <v>-353</v>
          </cell>
        </row>
        <row r="579">
          <cell r="C579">
            <v>13</v>
          </cell>
          <cell r="D579" t="str">
            <v>bérfejlesztés</v>
          </cell>
          <cell r="I579">
            <v>700</v>
          </cell>
          <cell r="P579">
            <v>700</v>
          </cell>
          <cell r="Q579">
            <v>515</v>
          </cell>
          <cell r="R579">
            <v>185</v>
          </cell>
          <cell r="Z579">
            <v>700</v>
          </cell>
          <cell r="AA579">
            <v>0</v>
          </cell>
          <cell r="AB579">
            <v>700</v>
          </cell>
        </row>
        <row r="580">
          <cell r="C580">
            <v>14</v>
          </cell>
          <cell r="D580" t="str">
            <v>4% bérfejlesztés</v>
          </cell>
          <cell r="I580">
            <v>-193</v>
          </cell>
          <cell r="P580">
            <v>-193</v>
          </cell>
          <cell r="Q580">
            <v>-142</v>
          </cell>
          <cell r="R580">
            <v>-51</v>
          </cell>
          <cell r="Z580">
            <v>-193</v>
          </cell>
          <cell r="AA580">
            <v>0</v>
          </cell>
          <cell r="AB580">
            <v>-193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11577</v>
          </cell>
          <cell r="F598">
            <v>0</v>
          </cell>
          <cell r="G598">
            <v>4582</v>
          </cell>
          <cell r="H598">
            <v>0</v>
          </cell>
          <cell r="I598">
            <v>106235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2973</v>
          </cell>
          <cell r="O598">
            <v>0</v>
          </cell>
          <cell r="P598">
            <v>125367</v>
          </cell>
          <cell r="Q598">
            <v>61290</v>
          </cell>
          <cell r="R598">
            <v>24744</v>
          </cell>
          <cell r="S598">
            <v>38846</v>
          </cell>
          <cell r="T598">
            <v>0</v>
          </cell>
          <cell r="U598">
            <v>0</v>
          </cell>
          <cell r="V598">
            <v>0</v>
          </cell>
          <cell r="W598">
            <v>433</v>
          </cell>
          <cell r="X598">
            <v>0</v>
          </cell>
          <cell r="Y598">
            <v>54</v>
          </cell>
          <cell r="Z598">
            <v>125367</v>
          </cell>
          <cell r="AA598">
            <v>0</v>
          </cell>
          <cell r="AB598">
            <v>125367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E599">
            <v>6215</v>
          </cell>
          <cell r="G599">
            <v>1799</v>
          </cell>
          <cell r="I599">
            <v>58187</v>
          </cell>
          <cell r="P599">
            <v>66201</v>
          </cell>
          <cell r="Q599">
            <v>33246</v>
          </cell>
          <cell r="R599">
            <v>13646</v>
          </cell>
          <cell r="S599">
            <v>19091</v>
          </cell>
          <cell r="W599">
            <v>218</v>
          </cell>
          <cell r="Z599">
            <v>66201</v>
          </cell>
          <cell r="AA599">
            <v>0</v>
          </cell>
          <cell r="AB599">
            <v>66201</v>
          </cell>
        </row>
        <row r="600">
          <cell r="C600">
            <v>5</v>
          </cell>
          <cell r="D600" t="str">
            <v>jóváhagyott pénzmaradvány</v>
          </cell>
          <cell r="N600">
            <v>1325</v>
          </cell>
          <cell r="P600">
            <v>1325</v>
          </cell>
          <cell r="Q600">
            <v>78</v>
          </cell>
          <cell r="R600">
            <v>12</v>
          </cell>
          <cell r="Y600">
            <v>1235</v>
          </cell>
          <cell r="Z600">
            <v>1325</v>
          </cell>
          <cell r="AA600">
            <v>0</v>
          </cell>
          <cell r="AB600">
            <v>1325</v>
          </cell>
        </row>
        <row r="601">
          <cell r="C601">
            <v>6</v>
          </cell>
          <cell r="D601" t="str">
            <v>pm.terhelő bef.kötelezettség</v>
          </cell>
          <cell r="N601">
            <v>1462</v>
          </cell>
          <cell r="P601">
            <v>1462</v>
          </cell>
          <cell r="S601">
            <v>1462</v>
          </cell>
          <cell r="Z601">
            <v>1462</v>
          </cell>
          <cell r="AA601">
            <v>0</v>
          </cell>
          <cell r="AB601">
            <v>1462</v>
          </cell>
        </row>
        <row r="602">
          <cell r="C602">
            <v>10</v>
          </cell>
          <cell r="D602" t="str">
            <v>ped.szakkönyv</v>
          </cell>
          <cell r="I602">
            <v>315</v>
          </cell>
          <cell r="P602">
            <v>315</v>
          </cell>
          <cell r="Q602">
            <v>315</v>
          </cell>
          <cell r="Z602">
            <v>315</v>
          </cell>
          <cell r="AA602">
            <v>0</v>
          </cell>
          <cell r="AB602">
            <v>315</v>
          </cell>
        </row>
        <row r="603">
          <cell r="C603">
            <v>12</v>
          </cell>
          <cell r="D603" t="str">
            <v>elvonás</v>
          </cell>
          <cell r="I603">
            <v>-195</v>
          </cell>
          <cell r="P603">
            <v>-195</v>
          </cell>
          <cell r="S603">
            <v>-195</v>
          </cell>
          <cell r="Z603">
            <v>-195</v>
          </cell>
          <cell r="AA603">
            <v>0</v>
          </cell>
          <cell r="AB603">
            <v>-195</v>
          </cell>
        </row>
        <row r="604">
          <cell r="C604">
            <v>13</v>
          </cell>
          <cell r="D604" t="str">
            <v>bérfejlesztés</v>
          </cell>
          <cell r="I604">
            <v>246</v>
          </cell>
          <cell r="P604">
            <v>246</v>
          </cell>
          <cell r="Q604">
            <v>181</v>
          </cell>
          <cell r="R604">
            <v>65</v>
          </cell>
          <cell r="Z604">
            <v>246</v>
          </cell>
          <cell r="AA604">
            <v>0</v>
          </cell>
          <cell r="AB604">
            <v>246</v>
          </cell>
        </row>
        <row r="605">
          <cell r="C605">
            <v>14</v>
          </cell>
          <cell r="D605" t="str">
            <v>4% bérfejlesztés</v>
          </cell>
          <cell r="I605">
            <v>-68</v>
          </cell>
          <cell r="P605">
            <v>-68</v>
          </cell>
          <cell r="Q605">
            <v>-50</v>
          </cell>
          <cell r="R605">
            <v>-18</v>
          </cell>
          <cell r="Z605">
            <v>-68</v>
          </cell>
          <cell r="AA605">
            <v>0</v>
          </cell>
          <cell r="AB605">
            <v>-68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6215</v>
          </cell>
          <cell r="F620">
            <v>0</v>
          </cell>
          <cell r="G620">
            <v>1799</v>
          </cell>
          <cell r="H620">
            <v>0</v>
          </cell>
          <cell r="I620">
            <v>58485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2787</v>
          </cell>
          <cell r="O620">
            <v>0</v>
          </cell>
          <cell r="P620">
            <v>69286</v>
          </cell>
          <cell r="Q620">
            <v>33770</v>
          </cell>
          <cell r="R620">
            <v>13705</v>
          </cell>
          <cell r="S620">
            <v>20358</v>
          </cell>
          <cell r="T620">
            <v>0</v>
          </cell>
          <cell r="U620">
            <v>0</v>
          </cell>
          <cell r="V620">
            <v>0</v>
          </cell>
          <cell r="W620">
            <v>218</v>
          </cell>
          <cell r="X620">
            <v>0</v>
          </cell>
          <cell r="Y620">
            <v>1235</v>
          </cell>
          <cell r="Z620">
            <v>69286</v>
          </cell>
          <cell r="AA620">
            <v>0</v>
          </cell>
          <cell r="AB620">
            <v>69286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E621">
            <v>10988</v>
          </cell>
          <cell r="G621">
            <v>4539</v>
          </cell>
          <cell r="I621">
            <v>93499</v>
          </cell>
          <cell r="P621">
            <v>109026</v>
          </cell>
          <cell r="Q621">
            <v>51956</v>
          </cell>
          <cell r="R621">
            <v>21620</v>
          </cell>
          <cell r="S621">
            <v>34570</v>
          </cell>
          <cell r="W621">
            <v>880</v>
          </cell>
          <cell r="Z621">
            <v>109026</v>
          </cell>
          <cell r="AA621">
            <v>0</v>
          </cell>
          <cell r="AB621">
            <v>109026</v>
          </cell>
        </row>
        <row r="622">
          <cell r="C622">
            <v>5</v>
          </cell>
          <cell r="D622" t="str">
            <v>jóváhagyott pénzmaradvány</v>
          </cell>
          <cell r="N622">
            <v>2371</v>
          </cell>
          <cell r="P622">
            <v>2371</v>
          </cell>
          <cell r="Q622">
            <v>541</v>
          </cell>
          <cell r="R622">
            <v>187</v>
          </cell>
          <cell r="Y622">
            <v>1643</v>
          </cell>
          <cell r="Z622">
            <v>2371</v>
          </cell>
          <cell r="AA622">
            <v>0</v>
          </cell>
          <cell r="AB622">
            <v>2371</v>
          </cell>
        </row>
        <row r="623">
          <cell r="C623">
            <v>6</v>
          </cell>
          <cell r="D623" t="str">
            <v>pm.terhelő bef.kötelezettség</v>
          </cell>
          <cell r="N623">
            <v>1608</v>
          </cell>
          <cell r="P623">
            <v>1608</v>
          </cell>
          <cell r="S623">
            <v>1608</v>
          </cell>
          <cell r="Z623">
            <v>1608</v>
          </cell>
          <cell r="AA623">
            <v>0</v>
          </cell>
          <cell r="AB623">
            <v>1608</v>
          </cell>
        </row>
        <row r="624">
          <cell r="D624" t="str">
            <v>Okt.Biz.keret</v>
          </cell>
          <cell r="I624">
            <v>50</v>
          </cell>
          <cell r="P624">
            <v>50</v>
          </cell>
          <cell r="S624">
            <v>50</v>
          </cell>
          <cell r="Z624">
            <v>50</v>
          </cell>
          <cell r="AA624">
            <v>0</v>
          </cell>
          <cell r="AB624">
            <v>50</v>
          </cell>
        </row>
        <row r="625">
          <cell r="C625">
            <v>10</v>
          </cell>
          <cell r="D625" t="str">
            <v>ped.szakkönyv</v>
          </cell>
          <cell r="I625">
            <v>551</v>
          </cell>
          <cell r="P625">
            <v>551</v>
          </cell>
          <cell r="Q625">
            <v>551</v>
          </cell>
          <cell r="Z625">
            <v>551</v>
          </cell>
          <cell r="AA625">
            <v>0</v>
          </cell>
          <cell r="AB625">
            <v>551</v>
          </cell>
        </row>
        <row r="626">
          <cell r="C626">
            <v>12</v>
          </cell>
          <cell r="D626" t="str">
            <v>elvonás</v>
          </cell>
          <cell r="I626">
            <v>-316</v>
          </cell>
          <cell r="P626">
            <v>-316</v>
          </cell>
          <cell r="S626">
            <v>-316</v>
          </cell>
          <cell r="Z626">
            <v>-316</v>
          </cell>
          <cell r="AA626">
            <v>0</v>
          </cell>
          <cell r="AB626">
            <v>-316</v>
          </cell>
        </row>
        <row r="627">
          <cell r="C627">
            <v>13</v>
          </cell>
          <cell r="D627" t="str">
            <v>bérfejlesztés</v>
          </cell>
          <cell r="I627">
            <v>339</v>
          </cell>
          <cell r="P627">
            <v>339</v>
          </cell>
          <cell r="Q627">
            <v>249</v>
          </cell>
          <cell r="R627">
            <v>90</v>
          </cell>
          <cell r="Z627">
            <v>339</v>
          </cell>
          <cell r="AA627">
            <v>0</v>
          </cell>
          <cell r="AB627">
            <v>339</v>
          </cell>
        </row>
        <row r="628">
          <cell r="C628">
            <v>14</v>
          </cell>
          <cell r="D628" t="str">
            <v>4% bérfejlesztés</v>
          </cell>
          <cell r="I628">
            <v>-94</v>
          </cell>
          <cell r="P628">
            <v>-94</v>
          </cell>
          <cell r="Q628">
            <v>-69</v>
          </cell>
          <cell r="R628">
            <v>-25</v>
          </cell>
          <cell r="Z628">
            <v>-94</v>
          </cell>
          <cell r="AA628">
            <v>0</v>
          </cell>
          <cell r="AB628">
            <v>-94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10988</v>
          </cell>
          <cell r="F645">
            <v>0</v>
          </cell>
          <cell r="G645">
            <v>4539</v>
          </cell>
          <cell r="H645">
            <v>0</v>
          </cell>
          <cell r="I645">
            <v>94029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3979</v>
          </cell>
          <cell r="O645">
            <v>0</v>
          </cell>
          <cell r="P645">
            <v>113535</v>
          </cell>
          <cell r="Q645">
            <v>53228</v>
          </cell>
          <cell r="R645">
            <v>21872</v>
          </cell>
          <cell r="S645">
            <v>35912</v>
          </cell>
          <cell r="T645">
            <v>0</v>
          </cell>
          <cell r="U645">
            <v>0</v>
          </cell>
          <cell r="V645">
            <v>0</v>
          </cell>
          <cell r="W645">
            <v>880</v>
          </cell>
          <cell r="X645">
            <v>0</v>
          </cell>
          <cell r="Y645">
            <v>1643</v>
          </cell>
          <cell r="Z645">
            <v>113535</v>
          </cell>
          <cell r="AA645">
            <v>0</v>
          </cell>
          <cell r="AB645">
            <v>113535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E646">
            <v>6327</v>
          </cell>
          <cell r="G646">
            <v>1968</v>
          </cell>
          <cell r="I646">
            <v>62924</v>
          </cell>
          <cell r="P646">
            <v>71219</v>
          </cell>
          <cell r="Q646">
            <v>37813</v>
          </cell>
          <cell r="R646">
            <v>15227</v>
          </cell>
          <cell r="S646">
            <v>18002</v>
          </cell>
          <cell r="W646">
            <v>177</v>
          </cell>
          <cell r="Z646">
            <v>71219</v>
          </cell>
          <cell r="AA646">
            <v>0</v>
          </cell>
          <cell r="AB646">
            <v>71219</v>
          </cell>
        </row>
        <row r="647">
          <cell r="C647">
            <v>5</v>
          </cell>
          <cell r="D647" t="str">
            <v>jóváhagyott pénzmaradvány</v>
          </cell>
          <cell r="N647">
            <v>-782</v>
          </cell>
          <cell r="P647">
            <v>-782</v>
          </cell>
          <cell r="Q647">
            <v>34</v>
          </cell>
          <cell r="R647">
            <v>12</v>
          </cell>
          <cell r="S647">
            <v>-828</v>
          </cell>
          <cell r="Z647">
            <v>-782</v>
          </cell>
          <cell r="AA647">
            <v>0</v>
          </cell>
          <cell r="AB647">
            <v>-782</v>
          </cell>
        </row>
        <row r="648">
          <cell r="C648">
            <v>6</v>
          </cell>
          <cell r="D648" t="str">
            <v>pm.terhelő bef.kötelezettség</v>
          </cell>
          <cell r="N648">
            <v>2460</v>
          </cell>
          <cell r="P648">
            <v>2460</v>
          </cell>
          <cell r="S648">
            <v>2460</v>
          </cell>
          <cell r="Z648">
            <v>2460</v>
          </cell>
          <cell r="AA648">
            <v>0</v>
          </cell>
          <cell r="AB648">
            <v>2460</v>
          </cell>
        </row>
        <row r="649">
          <cell r="C649">
            <v>7</v>
          </cell>
          <cell r="D649" t="str">
            <v>tárgyévi eir.mód.korrekció</v>
          </cell>
          <cell r="I649">
            <v>293</v>
          </cell>
          <cell r="P649">
            <v>293</v>
          </cell>
          <cell r="S649">
            <v>293</v>
          </cell>
          <cell r="Z649">
            <v>293</v>
          </cell>
          <cell r="AA649">
            <v>0</v>
          </cell>
          <cell r="AB649">
            <v>293</v>
          </cell>
        </row>
        <row r="650">
          <cell r="C650">
            <v>10</v>
          </cell>
          <cell r="D650" t="str">
            <v>ped.szakkönyv</v>
          </cell>
          <cell r="I650">
            <v>360</v>
          </cell>
          <cell r="P650">
            <v>360</v>
          </cell>
          <cell r="Q650">
            <v>360</v>
          </cell>
          <cell r="Z650">
            <v>360</v>
          </cell>
          <cell r="AA650">
            <v>0</v>
          </cell>
          <cell r="AB650">
            <v>360</v>
          </cell>
        </row>
        <row r="651">
          <cell r="D651" t="str">
            <v>pót1 viharkárok</v>
          </cell>
          <cell r="I651">
            <v>96</v>
          </cell>
          <cell r="P651">
            <v>96</v>
          </cell>
          <cell r="X651">
            <v>96</v>
          </cell>
          <cell r="Z651">
            <v>96</v>
          </cell>
          <cell r="AA651">
            <v>0</v>
          </cell>
          <cell r="AB651">
            <v>96</v>
          </cell>
        </row>
        <row r="652">
          <cell r="C652">
            <v>12</v>
          </cell>
          <cell r="D652" t="str">
            <v>elvonás</v>
          </cell>
          <cell r="I652">
            <v>-170</v>
          </cell>
          <cell r="P652">
            <v>-170</v>
          </cell>
          <cell r="S652">
            <v>-170</v>
          </cell>
          <cell r="Z652">
            <v>-170</v>
          </cell>
          <cell r="AA652">
            <v>0</v>
          </cell>
          <cell r="AB652">
            <v>-170</v>
          </cell>
        </row>
        <row r="653">
          <cell r="C653">
            <v>13</v>
          </cell>
          <cell r="D653" t="str">
            <v>bérfejlesztés</v>
          </cell>
          <cell r="I653">
            <v>333</v>
          </cell>
          <cell r="P653">
            <v>333</v>
          </cell>
          <cell r="Q653">
            <v>245</v>
          </cell>
          <cell r="R653">
            <v>88</v>
          </cell>
          <cell r="Z653">
            <v>333</v>
          </cell>
          <cell r="AA653">
            <v>0</v>
          </cell>
          <cell r="AB653">
            <v>333</v>
          </cell>
        </row>
        <row r="654">
          <cell r="C654">
            <v>14</v>
          </cell>
          <cell r="D654" t="str">
            <v>4% bérfejlesztés</v>
          </cell>
          <cell r="I654">
            <v>-92</v>
          </cell>
          <cell r="P654">
            <v>-92</v>
          </cell>
          <cell r="Q654">
            <v>-68</v>
          </cell>
          <cell r="R654">
            <v>-24</v>
          </cell>
          <cell r="Z654">
            <v>-92</v>
          </cell>
          <cell r="AA654">
            <v>0</v>
          </cell>
          <cell r="AB654">
            <v>-92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6327</v>
          </cell>
          <cell r="F669">
            <v>0</v>
          </cell>
          <cell r="G669">
            <v>1968</v>
          </cell>
          <cell r="H669">
            <v>0</v>
          </cell>
          <cell r="I669">
            <v>63744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1678</v>
          </cell>
          <cell r="O669">
            <v>0</v>
          </cell>
          <cell r="P669">
            <v>73717</v>
          </cell>
          <cell r="Q669">
            <v>38384</v>
          </cell>
          <cell r="R669">
            <v>15303</v>
          </cell>
          <cell r="S669">
            <v>19757</v>
          </cell>
          <cell r="T669">
            <v>0</v>
          </cell>
          <cell r="U669">
            <v>0</v>
          </cell>
          <cell r="V669">
            <v>0</v>
          </cell>
          <cell r="W669">
            <v>177</v>
          </cell>
          <cell r="X669">
            <v>96</v>
          </cell>
          <cell r="Y669">
            <v>0</v>
          </cell>
          <cell r="Z669">
            <v>73717</v>
          </cell>
          <cell r="AA669">
            <v>0</v>
          </cell>
          <cell r="AB669">
            <v>73717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E670">
            <v>6139</v>
          </cell>
          <cell r="G670">
            <v>1867</v>
          </cell>
          <cell r="I670">
            <v>95979</v>
          </cell>
          <cell r="P670">
            <v>103985</v>
          </cell>
          <cell r="Q670">
            <v>53214</v>
          </cell>
          <cell r="R670">
            <v>21888</v>
          </cell>
          <cell r="S670">
            <v>28225</v>
          </cell>
          <cell r="W670">
            <v>658</v>
          </cell>
          <cell r="Z670">
            <v>103985</v>
          </cell>
          <cell r="AA670">
            <v>0</v>
          </cell>
          <cell r="AB670">
            <v>103985</v>
          </cell>
        </row>
        <row r="671">
          <cell r="C671">
            <v>5</v>
          </cell>
          <cell r="D671" t="str">
            <v>jóváhagyott pénzmaradvány</v>
          </cell>
          <cell r="N671">
            <v>4357</v>
          </cell>
          <cell r="P671">
            <v>4357</v>
          </cell>
          <cell r="Q671">
            <v>1009</v>
          </cell>
          <cell r="R671">
            <v>363</v>
          </cell>
          <cell r="Y671">
            <v>2985</v>
          </cell>
          <cell r="Z671">
            <v>4357</v>
          </cell>
          <cell r="AA671">
            <v>0</v>
          </cell>
          <cell r="AB671">
            <v>4357</v>
          </cell>
        </row>
        <row r="672">
          <cell r="C672">
            <v>6</v>
          </cell>
          <cell r="D672" t="str">
            <v>pm.terhelő bef.kötelezettség</v>
          </cell>
          <cell r="N672">
            <v>414</v>
          </cell>
          <cell r="P672">
            <v>414</v>
          </cell>
          <cell r="S672">
            <v>414</v>
          </cell>
          <cell r="Z672">
            <v>414</v>
          </cell>
          <cell r="AA672">
            <v>0</v>
          </cell>
          <cell r="AB672">
            <v>414</v>
          </cell>
        </row>
        <row r="673">
          <cell r="C673">
            <v>10</v>
          </cell>
          <cell r="D673" t="str">
            <v>ped.szakkönyv</v>
          </cell>
          <cell r="I673">
            <v>574</v>
          </cell>
          <cell r="P673">
            <v>574</v>
          </cell>
          <cell r="Q673">
            <v>574</v>
          </cell>
          <cell r="Z673">
            <v>574</v>
          </cell>
          <cell r="AA673">
            <v>0</v>
          </cell>
          <cell r="AB673">
            <v>574</v>
          </cell>
        </row>
        <row r="674">
          <cell r="D674" t="str">
            <v>pót1 viharkárok</v>
          </cell>
          <cell r="I674">
            <v>41</v>
          </cell>
          <cell r="P674">
            <v>41</v>
          </cell>
          <cell r="X674">
            <v>41</v>
          </cell>
          <cell r="Z674">
            <v>41</v>
          </cell>
          <cell r="AA674">
            <v>0</v>
          </cell>
          <cell r="AB674">
            <v>41</v>
          </cell>
        </row>
        <row r="675">
          <cell r="C675">
            <v>12</v>
          </cell>
          <cell r="D675" t="str">
            <v>elvonás</v>
          </cell>
          <cell r="I675">
            <v>-356</v>
          </cell>
          <cell r="P675">
            <v>-356</v>
          </cell>
          <cell r="S675">
            <v>-356</v>
          </cell>
          <cell r="Z675">
            <v>-356</v>
          </cell>
          <cell r="AA675">
            <v>0</v>
          </cell>
          <cell r="AB675">
            <v>-356</v>
          </cell>
        </row>
        <row r="676">
          <cell r="C676">
            <v>13</v>
          </cell>
          <cell r="D676" t="str">
            <v>bérfejlesztés</v>
          </cell>
          <cell r="I676">
            <v>321</v>
          </cell>
          <cell r="P676">
            <v>321</v>
          </cell>
          <cell r="Q676">
            <v>236</v>
          </cell>
          <cell r="R676">
            <v>85</v>
          </cell>
          <cell r="Z676">
            <v>321</v>
          </cell>
          <cell r="AA676">
            <v>0</v>
          </cell>
          <cell r="AB676">
            <v>321</v>
          </cell>
        </row>
        <row r="677">
          <cell r="C677">
            <v>14</v>
          </cell>
          <cell r="D677" t="str">
            <v>4% bérfejlesztés</v>
          </cell>
          <cell r="I677">
            <v>-88</v>
          </cell>
          <cell r="P677">
            <v>-88</v>
          </cell>
          <cell r="Q677">
            <v>-65</v>
          </cell>
          <cell r="R677">
            <v>-23</v>
          </cell>
          <cell r="Z677">
            <v>-88</v>
          </cell>
          <cell r="AA677">
            <v>0</v>
          </cell>
          <cell r="AB677">
            <v>-88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6139</v>
          </cell>
          <cell r="F692">
            <v>0</v>
          </cell>
          <cell r="G692">
            <v>1867</v>
          </cell>
          <cell r="H692">
            <v>0</v>
          </cell>
          <cell r="I692">
            <v>96471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4771</v>
          </cell>
          <cell r="O692">
            <v>0</v>
          </cell>
          <cell r="P692">
            <v>109248</v>
          </cell>
          <cell r="Q692">
            <v>54968</v>
          </cell>
          <cell r="R692">
            <v>22313</v>
          </cell>
          <cell r="S692">
            <v>28283</v>
          </cell>
          <cell r="T692">
            <v>0</v>
          </cell>
          <cell r="U692">
            <v>0</v>
          </cell>
          <cell r="V692">
            <v>0</v>
          </cell>
          <cell r="W692">
            <v>658</v>
          </cell>
          <cell r="X692">
            <v>41</v>
          </cell>
          <cell r="Y692">
            <v>2985</v>
          </cell>
          <cell r="Z692">
            <v>109248</v>
          </cell>
          <cell r="AA692">
            <v>0</v>
          </cell>
          <cell r="AB692">
            <v>109248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E693">
            <v>7960</v>
          </cell>
          <cell r="G693">
            <v>3960</v>
          </cell>
          <cell r="I693">
            <v>100637</v>
          </cell>
          <cell r="P693">
            <v>112557</v>
          </cell>
          <cell r="Q693">
            <v>57662</v>
          </cell>
          <cell r="R693">
            <v>23401</v>
          </cell>
          <cell r="S693">
            <v>30877</v>
          </cell>
          <cell r="W693">
            <v>617</v>
          </cell>
          <cell r="Z693">
            <v>112557</v>
          </cell>
          <cell r="AA693">
            <v>0</v>
          </cell>
          <cell r="AB693">
            <v>112557</v>
          </cell>
        </row>
        <row r="694">
          <cell r="C694">
            <v>5</v>
          </cell>
          <cell r="D694" t="str">
            <v>jóváhagyott pénzmaradvány</v>
          </cell>
          <cell r="N694">
            <v>-3822</v>
          </cell>
          <cell r="P694">
            <v>-3822</v>
          </cell>
          <cell r="Q694">
            <v>298</v>
          </cell>
          <cell r="R694">
            <v>12</v>
          </cell>
          <cell r="S694">
            <v>-4132</v>
          </cell>
          <cell r="Z694">
            <v>-3822</v>
          </cell>
          <cell r="AA694">
            <v>0</v>
          </cell>
          <cell r="AB694">
            <v>-3822</v>
          </cell>
        </row>
        <row r="695">
          <cell r="C695">
            <v>6</v>
          </cell>
          <cell r="D695" t="str">
            <v>pm.terhelő bef.kötelezettség</v>
          </cell>
          <cell r="N695">
            <v>5036</v>
          </cell>
          <cell r="P695">
            <v>5036</v>
          </cell>
          <cell r="S695">
            <v>5036</v>
          </cell>
          <cell r="Z695">
            <v>5036</v>
          </cell>
          <cell r="AA695">
            <v>0</v>
          </cell>
          <cell r="AB695">
            <v>5036</v>
          </cell>
        </row>
        <row r="696">
          <cell r="C696">
            <v>7</v>
          </cell>
          <cell r="D696" t="str">
            <v>tárgyévi eir.mód.korrekció</v>
          </cell>
          <cell r="I696">
            <v>665</v>
          </cell>
          <cell r="P696">
            <v>665</v>
          </cell>
          <cell r="S696">
            <v>665</v>
          </cell>
          <cell r="Z696">
            <v>665</v>
          </cell>
          <cell r="AA696">
            <v>0</v>
          </cell>
          <cell r="AB696">
            <v>665</v>
          </cell>
        </row>
        <row r="697">
          <cell r="C697">
            <v>10</v>
          </cell>
          <cell r="D697" t="str">
            <v>ped.szakkönyv</v>
          </cell>
          <cell r="I697">
            <v>585</v>
          </cell>
          <cell r="P697">
            <v>585</v>
          </cell>
          <cell r="Q697">
            <v>585</v>
          </cell>
          <cell r="Z697">
            <v>585</v>
          </cell>
          <cell r="AA697">
            <v>0</v>
          </cell>
          <cell r="AB697">
            <v>585</v>
          </cell>
        </row>
        <row r="698">
          <cell r="C698">
            <v>12</v>
          </cell>
          <cell r="D698" t="str">
            <v>elvonás</v>
          </cell>
          <cell r="I698">
            <v>-283</v>
          </cell>
          <cell r="P698">
            <v>-283</v>
          </cell>
          <cell r="S698">
            <v>-283</v>
          </cell>
          <cell r="Z698">
            <v>-283</v>
          </cell>
          <cell r="AA698">
            <v>0</v>
          </cell>
          <cell r="AB698">
            <v>-283</v>
          </cell>
        </row>
        <row r="699">
          <cell r="C699">
            <v>13</v>
          </cell>
          <cell r="D699" t="str">
            <v>bérfejlesztés</v>
          </cell>
          <cell r="I699">
            <v>304</v>
          </cell>
          <cell r="P699">
            <v>304</v>
          </cell>
          <cell r="Q699">
            <v>224</v>
          </cell>
          <cell r="R699">
            <v>80</v>
          </cell>
          <cell r="Z699">
            <v>304</v>
          </cell>
          <cell r="AA699">
            <v>0</v>
          </cell>
          <cell r="AB699">
            <v>304</v>
          </cell>
        </row>
        <row r="700">
          <cell r="C700">
            <v>14</v>
          </cell>
          <cell r="D700" t="str">
            <v>4% bérfejlesztés</v>
          </cell>
          <cell r="I700">
            <v>-84</v>
          </cell>
          <cell r="P700">
            <v>-84</v>
          </cell>
          <cell r="Q700">
            <v>-62</v>
          </cell>
          <cell r="R700">
            <v>-22</v>
          </cell>
          <cell r="Z700">
            <v>-84</v>
          </cell>
          <cell r="AA700">
            <v>0</v>
          </cell>
          <cell r="AB700">
            <v>-84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7960</v>
          </cell>
          <cell r="F716">
            <v>0</v>
          </cell>
          <cell r="G716">
            <v>3960</v>
          </cell>
          <cell r="H716">
            <v>0</v>
          </cell>
          <cell r="I716">
            <v>101824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1214</v>
          </cell>
          <cell r="O716">
            <v>0</v>
          </cell>
          <cell r="P716">
            <v>114958</v>
          </cell>
          <cell r="Q716">
            <v>58707</v>
          </cell>
          <cell r="R716">
            <v>23471</v>
          </cell>
          <cell r="S716">
            <v>32163</v>
          </cell>
          <cell r="T716">
            <v>0</v>
          </cell>
          <cell r="U716">
            <v>0</v>
          </cell>
          <cell r="V716">
            <v>0</v>
          </cell>
          <cell r="W716">
            <v>617</v>
          </cell>
          <cell r="X716">
            <v>0</v>
          </cell>
          <cell r="Y716">
            <v>0</v>
          </cell>
          <cell r="Z716">
            <v>114958</v>
          </cell>
          <cell r="AA716">
            <v>0</v>
          </cell>
          <cell r="AB716">
            <v>114958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E717">
            <v>10736</v>
          </cell>
          <cell r="G717">
            <v>4087</v>
          </cell>
          <cell r="I717">
            <v>119035</v>
          </cell>
          <cell r="P717">
            <v>133858</v>
          </cell>
          <cell r="Q717">
            <v>70900</v>
          </cell>
          <cell r="R717">
            <v>28910</v>
          </cell>
          <cell r="S717">
            <v>33385</v>
          </cell>
          <cell r="W717">
            <v>663</v>
          </cell>
          <cell r="Z717">
            <v>133858</v>
          </cell>
          <cell r="AA717">
            <v>0</v>
          </cell>
          <cell r="AB717">
            <v>133858</v>
          </cell>
        </row>
        <row r="718">
          <cell r="C718">
            <v>5</v>
          </cell>
          <cell r="D718" t="str">
            <v>jóváhagyott pénzmaradvány</v>
          </cell>
          <cell r="N718">
            <v>-1358</v>
          </cell>
          <cell r="P718">
            <v>-1358</v>
          </cell>
          <cell r="Q718">
            <v>573</v>
          </cell>
          <cell r="R718">
            <v>12</v>
          </cell>
          <cell r="S718">
            <v>-1943</v>
          </cell>
          <cell r="Z718">
            <v>-1358</v>
          </cell>
          <cell r="AA718">
            <v>0</v>
          </cell>
          <cell r="AB718">
            <v>-1358</v>
          </cell>
        </row>
        <row r="719">
          <cell r="C719">
            <v>6</v>
          </cell>
          <cell r="D719" t="str">
            <v>pm.terhelő bef.kötelezettség</v>
          </cell>
          <cell r="N719">
            <v>1462</v>
          </cell>
          <cell r="P719">
            <v>1462</v>
          </cell>
          <cell r="S719">
            <v>1462</v>
          </cell>
          <cell r="Z719">
            <v>1462</v>
          </cell>
          <cell r="AA719">
            <v>0</v>
          </cell>
          <cell r="AB719">
            <v>1462</v>
          </cell>
        </row>
        <row r="720">
          <cell r="C720">
            <v>10</v>
          </cell>
          <cell r="D720" t="str">
            <v>ped.szakkönyv</v>
          </cell>
          <cell r="I720">
            <v>698</v>
          </cell>
          <cell r="P720">
            <v>698</v>
          </cell>
          <cell r="Q720">
            <v>698</v>
          </cell>
          <cell r="Z720">
            <v>698</v>
          </cell>
          <cell r="AA720">
            <v>0</v>
          </cell>
          <cell r="AB720">
            <v>698</v>
          </cell>
        </row>
        <row r="721">
          <cell r="C721">
            <v>12</v>
          </cell>
          <cell r="D721" t="str">
            <v>elvonás</v>
          </cell>
          <cell r="I721">
            <v>-334</v>
          </cell>
          <cell r="P721">
            <v>-334</v>
          </cell>
          <cell r="S721">
            <v>-334</v>
          </cell>
          <cell r="Z721">
            <v>-334</v>
          </cell>
          <cell r="AA721">
            <v>0</v>
          </cell>
          <cell r="AB721">
            <v>-334</v>
          </cell>
        </row>
        <row r="722">
          <cell r="C722">
            <v>13</v>
          </cell>
          <cell r="D722" t="str">
            <v>bérfejlesztés</v>
          </cell>
          <cell r="I722">
            <v>545</v>
          </cell>
          <cell r="P722">
            <v>545</v>
          </cell>
          <cell r="Q722">
            <v>401</v>
          </cell>
          <cell r="R722">
            <v>144</v>
          </cell>
          <cell r="Z722">
            <v>545</v>
          </cell>
          <cell r="AA722">
            <v>0</v>
          </cell>
          <cell r="AB722">
            <v>545</v>
          </cell>
        </row>
        <row r="723">
          <cell r="C723">
            <v>14</v>
          </cell>
          <cell r="D723" t="str">
            <v>4% bérfejlesztés</v>
          </cell>
          <cell r="I723">
            <v>-151</v>
          </cell>
          <cell r="P723">
            <v>-151</v>
          </cell>
          <cell r="Q723">
            <v>-111</v>
          </cell>
          <cell r="R723">
            <v>-40</v>
          </cell>
          <cell r="Z723">
            <v>-151</v>
          </cell>
          <cell r="AA723">
            <v>0</v>
          </cell>
          <cell r="AB723">
            <v>-151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10736</v>
          </cell>
          <cell r="F735">
            <v>0</v>
          </cell>
          <cell r="G735">
            <v>4087</v>
          </cell>
          <cell r="H735">
            <v>0</v>
          </cell>
          <cell r="I735">
            <v>119793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104</v>
          </cell>
          <cell r="O735">
            <v>0</v>
          </cell>
          <cell r="P735">
            <v>134720</v>
          </cell>
          <cell r="Q735">
            <v>72461</v>
          </cell>
          <cell r="R735">
            <v>29026</v>
          </cell>
          <cell r="S735">
            <v>32570</v>
          </cell>
          <cell r="T735">
            <v>0</v>
          </cell>
          <cell r="U735">
            <v>0</v>
          </cell>
          <cell r="V735">
            <v>0</v>
          </cell>
          <cell r="W735">
            <v>663</v>
          </cell>
          <cell r="X735">
            <v>0</v>
          </cell>
          <cell r="Y735">
            <v>0</v>
          </cell>
          <cell r="Z735">
            <v>134720</v>
          </cell>
          <cell r="AA735">
            <v>0</v>
          </cell>
          <cell r="AB735">
            <v>134720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E736">
            <v>9496</v>
          </cell>
          <cell r="G736">
            <v>3077</v>
          </cell>
          <cell r="I736">
            <v>129432</v>
          </cell>
          <cell r="P736">
            <v>142005</v>
          </cell>
          <cell r="Q736">
            <v>71401</v>
          </cell>
          <cell r="R736">
            <v>29797</v>
          </cell>
          <cell r="S736">
            <v>40297</v>
          </cell>
          <cell r="W736">
            <v>510</v>
          </cell>
          <cell r="Z736">
            <v>142005</v>
          </cell>
          <cell r="AA736">
            <v>0</v>
          </cell>
          <cell r="AB736">
            <v>142005</v>
          </cell>
        </row>
        <row r="737">
          <cell r="C737">
            <v>5</v>
          </cell>
          <cell r="D737" t="str">
            <v>jóváhagyott pénzmaradvány</v>
          </cell>
          <cell r="N737">
            <v>-1399</v>
          </cell>
          <cell r="P737">
            <v>-1399</v>
          </cell>
          <cell r="Q737">
            <v>493</v>
          </cell>
          <cell r="R737">
            <v>12</v>
          </cell>
          <cell r="S737">
            <v>-1904</v>
          </cell>
          <cell r="Z737">
            <v>-1399</v>
          </cell>
          <cell r="AA737">
            <v>0</v>
          </cell>
          <cell r="AB737">
            <v>-1399</v>
          </cell>
        </row>
        <row r="738">
          <cell r="C738">
            <v>6</v>
          </cell>
          <cell r="D738" t="str">
            <v>pm.terhelő bef.kötelezettség</v>
          </cell>
          <cell r="N738">
            <v>4611</v>
          </cell>
          <cell r="P738">
            <v>4611</v>
          </cell>
          <cell r="S738">
            <v>4611</v>
          </cell>
          <cell r="Z738">
            <v>4611</v>
          </cell>
          <cell r="AA738">
            <v>0</v>
          </cell>
          <cell r="AB738">
            <v>4611</v>
          </cell>
        </row>
        <row r="739">
          <cell r="C739">
            <v>10</v>
          </cell>
          <cell r="D739" t="str">
            <v>ped.szakkönyv</v>
          </cell>
          <cell r="I739">
            <v>653</v>
          </cell>
          <cell r="P739">
            <v>653</v>
          </cell>
          <cell r="Q739">
            <v>653</v>
          </cell>
          <cell r="Z739">
            <v>653</v>
          </cell>
          <cell r="AA739">
            <v>0</v>
          </cell>
          <cell r="AB739">
            <v>653</v>
          </cell>
        </row>
        <row r="740">
          <cell r="C740">
            <v>12</v>
          </cell>
          <cell r="D740" t="str">
            <v>elvonás</v>
          </cell>
          <cell r="I740">
            <v>-521</v>
          </cell>
          <cell r="P740">
            <v>-521</v>
          </cell>
          <cell r="S740">
            <v>-521</v>
          </cell>
          <cell r="Z740">
            <v>-521</v>
          </cell>
          <cell r="AA740">
            <v>0</v>
          </cell>
          <cell r="AB740">
            <v>-521</v>
          </cell>
        </row>
        <row r="741">
          <cell r="C741">
            <v>13</v>
          </cell>
          <cell r="D741" t="str">
            <v>bérfejlesztés</v>
          </cell>
          <cell r="I741">
            <v>1315</v>
          </cell>
          <cell r="P741">
            <v>1315</v>
          </cell>
          <cell r="Q741">
            <v>967</v>
          </cell>
          <cell r="R741">
            <v>348</v>
          </cell>
          <cell r="Z741">
            <v>1315</v>
          </cell>
          <cell r="AA741">
            <v>0</v>
          </cell>
          <cell r="AB741">
            <v>1315</v>
          </cell>
        </row>
        <row r="742">
          <cell r="C742">
            <v>14</v>
          </cell>
          <cell r="D742" t="str">
            <v>4% bérfejlesztés</v>
          </cell>
          <cell r="I742">
            <v>-363</v>
          </cell>
          <cell r="P742">
            <v>-363</v>
          </cell>
          <cell r="Q742">
            <v>-267</v>
          </cell>
          <cell r="R742">
            <v>-96</v>
          </cell>
          <cell r="Z742">
            <v>-363</v>
          </cell>
          <cell r="AA742">
            <v>0</v>
          </cell>
          <cell r="AB742">
            <v>-363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9496</v>
          </cell>
          <cell r="F763">
            <v>0</v>
          </cell>
          <cell r="G763">
            <v>3077</v>
          </cell>
          <cell r="H763">
            <v>0</v>
          </cell>
          <cell r="I763">
            <v>130516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3212</v>
          </cell>
          <cell r="O763">
            <v>0</v>
          </cell>
          <cell r="P763">
            <v>146301</v>
          </cell>
          <cell r="Q763">
            <v>73247</v>
          </cell>
          <cell r="R763">
            <v>30061</v>
          </cell>
          <cell r="S763">
            <v>42483</v>
          </cell>
          <cell r="T763">
            <v>0</v>
          </cell>
          <cell r="U763">
            <v>0</v>
          </cell>
          <cell r="V763">
            <v>0</v>
          </cell>
          <cell r="W763">
            <v>510</v>
          </cell>
          <cell r="X763">
            <v>0</v>
          </cell>
          <cell r="Y763">
            <v>0</v>
          </cell>
          <cell r="Z763">
            <v>146301</v>
          </cell>
          <cell r="AA763">
            <v>0</v>
          </cell>
          <cell r="AB763">
            <v>146301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E764">
            <v>2600</v>
          </cell>
          <cell r="G764">
            <v>80</v>
          </cell>
          <cell r="I764">
            <v>83905</v>
          </cell>
          <cell r="P764">
            <v>86585</v>
          </cell>
          <cell r="Q764">
            <v>57621</v>
          </cell>
          <cell r="R764">
            <v>23482</v>
          </cell>
          <cell r="S764">
            <v>5482</v>
          </cell>
          <cell r="Z764">
            <v>86585</v>
          </cell>
          <cell r="AA764">
            <v>0</v>
          </cell>
          <cell r="AB764">
            <v>86585</v>
          </cell>
        </row>
        <row r="765">
          <cell r="C765">
            <v>5</v>
          </cell>
          <cell r="D765" t="str">
            <v>jóváhagyott pénzmaradvány</v>
          </cell>
          <cell r="N765">
            <v>-730</v>
          </cell>
          <cell r="P765">
            <v>-730</v>
          </cell>
          <cell r="Q765">
            <v>34</v>
          </cell>
          <cell r="R765">
            <v>12</v>
          </cell>
          <cell r="S765">
            <v>-776</v>
          </cell>
          <cell r="Z765">
            <v>-730</v>
          </cell>
          <cell r="AA765">
            <v>0</v>
          </cell>
          <cell r="AB765">
            <v>-730</v>
          </cell>
        </row>
        <row r="766">
          <cell r="C766">
            <v>6</v>
          </cell>
          <cell r="D766" t="str">
            <v>pm.terhelő bef.kötelezettség</v>
          </cell>
          <cell r="N766">
            <v>2439</v>
          </cell>
          <cell r="P766">
            <v>2439</v>
          </cell>
          <cell r="S766">
            <v>2439</v>
          </cell>
          <cell r="Z766">
            <v>2439</v>
          </cell>
          <cell r="AA766">
            <v>0</v>
          </cell>
          <cell r="AB766">
            <v>2439</v>
          </cell>
        </row>
        <row r="767">
          <cell r="C767">
            <v>7</v>
          </cell>
          <cell r="D767" t="str">
            <v>tárgyévi eir.mód.korrekció</v>
          </cell>
          <cell r="I767">
            <v>92</v>
          </cell>
          <cell r="P767">
            <v>92</v>
          </cell>
          <cell r="S767">
            <v>92</v>
          </cell>
          <cell r="Z767">
            <v>92</v>
          </cell>
          <cell r="AA767">
            <v>0</v>
          </cell>
          <cell r="AB767">
            <v>92</v>
          </cell>
        </row>
        <row r="768">
          <cell r="D768" t="str">
            <v>shk.</v>
          </cell>
          <cell r="M768">
            <v>400</v>
          </cell>
          <cell r="P768">
            <v>400</v>
          </cell>
          <cell r="X768">
            <v>400</v>
          </cell>
          <cell r="Z768">
            <v>400</v>
          </cell>
          <cell r="AA768">
            <v>0</v>
          </cell>
          <cell r="AB768">
            <v>400</v>
          </cell>
        </row>
        <row r="769">
          <cell r="C769">
            <v>10</v>
          </cell>
          <cell r="D769" t="str">
            <v>ped.szakkönyv</v>
          </cell>
          <cell r="I769">
            <v>608</v>
          </cell>
          <cell r="P769">
            <v>608</v>
          </cell>
          <cell r="Q769">
            <v>608</v>
          </cell>
          <cell r="Z769">
            <v>608</v>
          </cell>
          <cell r="AA769">
            <v>0</v>
          </cell>
          <cell r="AB769">
            <v>608</v>
          </cell>
        </row>
        <row r="770">
          <cell r="C770">
            <v>12</v>
          </cell>
          <cell r="D770" t="str">
            <v>elvonás</v>
          </cell>
          <cell r="I770">
            <v>-64</v>
          </cell>
          <cell r="P770">
            <v>-64</v>
          </cell>
          <cell r="S770">
            <v>-64</v>
          </cell>
          <cell r="Z770">
            <v>-64</v>
          </cell>
          <cell r="AA770">
            <v>0</v>
          </cell>
          <cell r="AB770">
            <v>-64</v>
          </cell>
        </row>
        <row r="771">
          <cell r="C771">
            <v>13</v>
          </cell>
          <cell r="D771" t="str">
            <v>bérfejlesztés</v>
          </cell>
          <cell r="I771">
            <v>296</v>
          </cell>
          <cell r="P771">
            <v>296</v>
          </cell>
          <cell r="Q771">
            <v>217</v>
          </cell>
          <cell r="R771">
            <v>79</v>
          </cell>
          <cell r="Z771">
            <v>296</v>
          </cell>
          <cell r="AA771">
            <v>0</v>
          </cell>
          <cell r="AB771">
            <v>296</v>
          </cell>
        </row>
        <row r="772">
          <cell r="C772">
            <v>14</v>
          </cell>
          <cell r="D772" t="str">
            <v>4% bérfejlesztés</v>
          </cell>
          <cell r="I772">
            <v>-82</v>
          </cell>
          <cell r="P772">
            <v>-82</v>
          </cell>
          <cell r="Q772">
            <v>-60</v>
          </cell>
          <cell r="R772">
            <v>-22</v>
          </cell>
          <cell r="Z772">
            <v>-82</v>
          </cell>
          <cell r="AA772">
            <v>0</v>
          </cell>
          <cell r="AB772">
            <v>-82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2600</v>
          </cell>
          <cell r="F779">
            <v>0</v>
          </cell>
          <cell r="G779">
            <v>80</v>
          </cell>
          <cell r="H779">
            <v>0</v>
          </cell>
          <cell r="I779">
            <v>84755</v>
          </cell>
          <cell r="J779">
            <v>0</v>
          </cell>
          <cell r="K779">
            <v>0</v>
          </cell>
          <cell r="L779">
            <v>0</v>
          </cell>
          <cell r="M779">
            <v>400</v>
          </cell>
          <cell r="N779">
            <v>1709</v>
          </cell>
          <cell r="O779">
            <v>0</v>
          </cell>
          <cell r="P779">
            <v>89544</v>
          </cell>
          <cell r="Q779">
            <v>58420</v>
          </cell>
          <cell r="R779">
            <v>23551</v>
          </cell>
          <cell r="S779">
            <v>7173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400</v>
          </cell>
          <cell r="Y779">
            <v>0</v>
          </cell>
          <cell r="Z779">
            <v>89544</v>
          </cell>
          <cell r="AA779">
            <v>0</v>
          </cell>
          <cell r="AB779">
            <v>89544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I780">
            <v>18046</v>
          </cell>
          <cell r="P780">
            <v>18046</v>
          </cell>
          <cell r="Q780">
            <v>11931</v>
          </cell>
          <cell r="R780">
            <v>4839</v>
          </cell>
          <cell r="S780">
            <v>1276</v>
          </cell>
          <cell r="Z780">
            <v>18046</v>
          </cell>
          <cell r="AA780">
            <v>0</v>
          </cell>
          <cell r="AB780">
            <v>18046</v>
          </cell>
        </row>
        <row r="781">
          <cell r="C781">
            <v>5</v>
          </cell>
          <cell r="D781" t="str">
            <v>jóváhagyott pénzmaradvány</v>
          </cell>
          <cell r="N781">
            <v>1261</v>
          </cell>
          <cell r="P781">
            <v>1261</v>
          </cell>
          <cell r="Q781">
            <v>421</v>
          </cell>
          <cell r="R781">
            <v>153</v>
          </cell>
          <cell r="Y781">
            <v>687</v>
          </cell>
          <cell r="Z781">
            <v>1261</v>
          </cell>
          <cell r="AA781">
            <v>0</v>
          </cell>
          <cell r="AB781">
            <v>1261</v>
          </cell>
        </row>
        <row r="782">
          <cell r="C782">
            <v>6</v>
          </cell>
          <cell r="D782" t="str">
            <v>pm.terhelő bef.kötelezettség</v>
          </cell>
          <cell r="N782">
            <v>271</v>
          </cell>
          <cell r="P782">
            <v>271</v>
          </cell>
          <cell r="S782">
            <v>271</v>
          </cell>
          <cell r="Z782">
            <v>271</v>
          </cell>
          <cell r="AA782">
            <v>0</v>
          </cell>
          <cell r="AB782">
            <v>271</v>
          </cell>
        </row>
        <row r="783">
          <cell r="C783">
            <v>10</v>
          </cell>
          <cell r="D783" t="str">
            <v>ped.szakkönyv</v>
          </cell>
          <cell r="I783">
            <v>101</v>
          </cell>
          <cell r="P783">
            <v>101</v>
          </cell>
          <cell r="Q783">
            <v>101</v>
          </cell>
          <cell r="Z783">
            <v>101</v>
          </cell>
          <cell r="AA783">
            <v>0</v>
          </cell>
          <cell r="AB783">
            <v>101</v>
          </cell>
        </row>
        <row r="784">
          <cell r="C784">
            <v>12</v>
          </cell>
          <cell r="D784" t="str">
            <v>elvonás</v>
          </cell>
          <cell r="I784">
            <v>-13</v>
          </cell>
          <cell r="P784">
            <v>-13</v>
          </cell>
          <cell r="S784">
            <v>-13</v>
          </cell>
          <cell r="Z784">
            <v>-13</v>
          </cell>
          <cell r="AA784">
            <v>0</v>
          </cell>
          <cell r="AB784">
            <v>-13</v>
          </cell>
        </row>
        <row r="785">
          <cell r="C785">
            <v>13</v>
          </cell>
          <cell r="D785" t="str">
            <v>bérfejlesztés</v>
          </cell>
          <cell r="I785">
            <v>137</v>
          </cell>
          <cell r="P785">
            <v>137</v>
          </cell>
          <cell r="Q785">
            <v>101</v>
          </cell>
          <cell r="R785">
            <v>36</v>
          </cell>
          <cell r="Z785">
            <v>137</v>
          </cell>
          <cell r="AA785">
            <v>0</v>
          </cell>
          <cell r="AB785">
            <v>137</v>
          </cell>
        </row>
        <row r="786">
          <cell r="C786">
            <v>14</v>
          </cell>
          <cell r="D786" t="str">
            <v>4% bérfejlesztés</v>
          </cell>
          <cell r="I786">
            <v>-38</v>
          </cell>
          <cell r="P786">
            <v>-38</v>
          </cell>
          <cell r="Q786">
            <v>-28</v>
          </cell>
          <cell r="R786">
            <v>-10</v>
          </cell>
          <cell r="Z786">
            <v>-38</v>
          </cell>
          <cell r="AA786">
            <v>0</v>
          </cell>
          <cell r="AB786">
            <v>-38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18233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1532</v>
          </cell>
          <cell r="O794">
            <v>0</v>
          </cell>
          <cell r="P794">
            <v>19765</v>
          </cell>
          <cell r="Q794">
            <v>12526</v>
          </cell>
          <cell r="R794">
            <v>5018</v>
          </cell>
          <cell r="S794">
            <v>1534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687</v>
          </cell>
          <cell r="Z794">
            <v>19765</v>
          </cell>
          <cell r="AA794">
            <v>0</v>
          </cell>
          <cell r="AB794">
            <v>19765</v>
          </cell>
        </row>
        <row r="795">
          <cell r="B795" t="str">
            <v>Általános Isk.Egys.Összesen</v>
          </cell>
          <cell r="E795">
            <v>255026</v>
          </cell>
          <cell r="F795">
            <v>0</v>
          </cell>
          <cell r="G795">
            <v>89675</v>
          </cell>
          <cell r="H795">
            <v>0</v>
          </cell>
          <cell r="I795">
            <v>2773264</v>
          </cell>
          <cell r="J795">
            <v>0</v>
          </cell>
          <cell r="K795">
            <v>0</v>
          </cell>
          <cell r="L795">
            <v>0</v>
          </cell>
          <cell r="M795">
            <v>400</v>
          </cell>
          <cell r="N795">
            <v>61171</v>
          </cell>
          <cell r="O795">
            <v>0</v>
          </cell>
          <cell r="P795">
            <v>3179536</v>
          </cell>
          <cell r="Q795">
            <v>1616451</v>
          </cell>
          <cell r="R795">
            <v>662917</v>
          </cell>
          <cell r="S795">
            <v>874884</v>
          </cell>
          <cell r="T795">
            <v>0</v>
          </cell>
          <cell r="U795">
            <v>0</v>
          </cell>
          <cell r="V795">
            <v>0</v>
          </cell>
          <cell r="W795">
            <v>14782</v>
          </cell>
          <cell r="X795">
            <v>564</v>
          </cell>
          <cell r="Y795">
            <v>9938</v>
          </cell>
          <cell r="Z795">
            <v>3179536</v>
          </cell>
          <cell r="AA795">
            <v>0</v>
          </cell>
          <cell r="AB795">
            <v>3179536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E796">
            <v>14652</v>
          </cell>
          <cell r="G796">
            <v>9400</v>
          </cell>
          <cell r="I796">
            <v>173537</v>
          </cell>
          <cell r="P796">
            <v>197589</v>
          </cell>
          <cell r="Q796">
            <v>106258</v>
          </cell>
          <cell r="R796">
            <v>43203</v>
          </cell>
          <cell r="S796">
            <v>47356</v>
          </cell>
          <cell r="W796">
            <v>772</v>
          </cell>
          <cell r="Z796">
            <v>197589</v>
          </cell>
          <cell r="AA796">
            <v>0</v>
          </cell>
          <cell r="AB796">
            <v>197589</v>
          </cell>
        </row>
        <row r="797">
          <cell r="C797">
            <v>2</v>
          </cell>
          <cell r="D797" t="str">
            <v>jóváhagyott pénzmaradvány</v>
          </cell>
          <cell r="N797">
            <v>11090</v>
          </cell>
          <cell r="P797">
            <v>11090</v>
          </cell>
          <cell r="Q797">
            <v>498</v>
          </cell>
          <cell r="R797">
            <v>18</v>
          </cell>
          <cell r="Y797">
            <v>10574</v>
          </cell>
          <cell r="Z797">
            <v>11090</v>
          </cell>
          <cell r="AA797">
            <v>0</v>
          </cell>
          <cell r="AB797">
            <v>11090</v>
          </cell>
        </row>
        <row r="798">
          <cell r="C798">
            <v>3</v>
          </cell>
          <cell r="D798" t="str">
            <v>pm.terhelő bef.kötelezettség</v>
          </cell>
          <cell r="N798">
            <v>901</v>
          </cell>
          <cell r="P798">
            <v>901</v>
          </cell>
          <cell r="S798">
            <v>901</v>
          </cell>
          <cell r="Z798">
            <v>901</v>
          </cell>
          <cell r="AA798">
            <v>0</v>
          </cell>
          <cell r="AB798">
            <v>901</v>
          </cell>
        </row>
        <row r="799">
          <cell r="D799" t="str">
            <v>képviselői keret</v>
          </cell>
          <cell r="I799">
            <v>150</v>
          </cell>
          <cell r="P799">
            <v>150</v>
          </cell>
          <cell r="S799">
            <v>150</v>
          </cell>
          <cell r="Z799">
            <v>150</v>
          </cell>
          <cell r="AA799">
            <v>0</v>
          </cell>
          <cell r="AB799">
            <v>150</v>
          </cell>
        </row>
        <row r="800">
          <cell r="D800" t="str">
            <v>shk.</v>
          </cell>
          <cell r="G800">
            <v>224</v>
          </cell>
          <cell r="J800">
            <v>3430</v>
          </cell>
          <cell r="M800">
            <v>2250</v>
          </cell>
          <cell r="P800">
            <v>5904</v>
          </cell>
          <cell r="Q800">
            <v>160</v>
          </cell>
          <cell r="R800">
            <v>52</v>
          </cell>
          <cell r="S800">
            <v>3442</v>
          </cell>
          <cell r="X800">
            <v>2250</v>
          </cell>
          <cell r="Z800">
            <v>5904</v>
          </cell>
          <cell r="AA800">
            <v>0</v>
          </cell>
          <cell r="AB800">
            <v>5904</v>
          </cell>
        </row>
        <row r="801">
          <cell r="C801">
            <v>9</v>
          </cell>
          <cell r="D801" t="str">
            <v>ped.szakkönyv</v>
          </cell>
          <cell r="I801">
            <v>1237</v>
          </cell>
          <cell r="P801">
            <v>1237</v>
          </cell>
          <cell r="Q801">
            <v>1237</v>
          </cell>
          <cell r="Z801">
            <v>1237</v>
          </cell>
          <cell r="AA801">
            <v>0</v>
          </cell>
          <cell r="AB801">
            <v>1237</v>
          </cell>
        </row>
        <row r="802">
          <cell r="C802">
            <v>12</v>
          </cell>
          <cell r="D802" t="str">
            <v>elvonás</v>
          </cell>
          <cell r="I802">
            <v>-399</v>
          </cell>
          <cell r="P802">
            <v>-399</v>
          </cell>
          <cell r="S802">
            <v>-399</v>
          </cell>
          <cell r="Z802">
            <v>-399</v>
          </cell>
          <cell r="AA802">
            <v>0</v>
          </cell>
          <cell r="AB802">
            <v>-399</v>
          </cell>
        </row>
        <row r="803">
          <cell r="C803">
            <v>13</v>
          </cell>
          <cell r="D803" t="str">
            <v>bérfejlesztés</v>
          </cell>
          <cell r="I803">
            <v>1158</v>
          </cell>
          <cell r="P803">
            <v>1158</v>
          </cell>
          <cell r="Q803">
            <v>851</v>
          </cell>
          <cell r="R803">
            <v>307</v>
          </cell>
          <cell r="Z803">
            <v>1158</v>
          </cell>
          <cell r="AA803">
            <v>0</v>
          </cell>
          <cell r="AB803">
            <v>1158</v>
          </cell>
        </row>
        <row r="804">
          <cell r="C804">
            <v>14</v>
          </cell>
          <cell r="D804" t="str">
            <v>4% bérfejlesztés</v>
          </cell>
          <cell r="I804">
            <v>-320</v>
          </cell>
          <cell r="P804">
            <v>-320</v>
          </cell>
          <cell r="Q804">
            <v>-235</v>
          </cell>
          <cell r="R804">
            <v>-85</v>
          </cell>
          <cell r="Z804">
            <v>-320</v>
          </cell>
          <cell r="AA804">
            <v>0</v>
          </cell>
          <cell r="AB804">
            <v>-320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14652</v>
          </cell>
          <cell r="F824">
            <v>0</v>
          </cell>
          <cell r="G824">
            <v>9624</v>
          </cell>
          <cell r="H824">
            <v>0</v>
          </cell>
          <cell r="I824">
            <v>175363</v>
          </cell>
          <cell r="J824">
            <v>3430</v>
          </cell>
          <cell r="K824">
            <v>0</v>
          </cell>
          <cell r="L824">
            <v>0</v>
          </cell>
          <cell r="M824">
            <v>2250</v>
          </cell>
          <cell r="N824">
            <v>11991</v>
          </cell>
          <cell r="O824">
            <v>0</v>
          </cell>
          <cell r="P824">
            <v>217310</v>
          </cell>
          <cell r="Q824">
            <v>108769</v>
          </cell>
          <cell r="R824">
            <v>43495</v>
          </cell>
          <cell r="S824">
            <v>51450</v>
          </cell>
          <cell r="T824">
            <v>0</v>
          </cell>
          <cell r="U824">
            <v>0</v>
          </cell>
          <cell r="V824">
            <v>0</v>
          </cell>
          <cell r="W824">
            <v>772</v>
          </cell>
          <cell r="X824">
            <v>2250</v>
          </cell>
          <cell r="Y824">
            <v>10574</v>
          </cell>
          <cell r="Z824">
            <v>217310</v>
          </cell>
          <cell r="AA824">
            <v>0</v>
          </cell>
          <cell r="AB824">
            <v>217310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E825">
            <v>12416</v>
          </cell>
          <cell r="G825">
            <v>3757</v>
          </cell>
          <cell r="I825">
            <v>136706</v>
          </cell>
          <cell r="P825">
            <v>152879</v>
          </cell>
          <cell r="Q825">
            <v>82355</v>
          </cell>
          <cell r="R825">
            <v>36900</v>
          </cell>
          <cell r="S825">
            <v>32966</v>
          </cell>
          <cell r="W825">
            <v>658</v>
          </cell>
          <cell r="Z825">
            <v>152879</v>
          </cell>
          <cell r="AA825">
            <v>0</v>
          </cell>
          <cell r="AB825">
            <v>152879</v>
          </cell>
        </row>
        <row r="826">
          <cell r="C826">
            <v>2</v>
          </cell>
          <cell r="D826" t="str">
            <v>jóváhagyott pénzmaradvány</v>
          </cell>
          <cell r="N826">
            <v>368</v>
          </cell>
          <cell r="P826">
            <v>368</v>
          </cell>
          <cell r="Q826">
            <v>271</v>
          </cell>
          <cell r="R826">
            <v>97</v>
          </cell>
          <cell r="Z826">
            <v>368</v>
          </cell>
          <cell r="AA826">
            <v>0</v>
          </cell>
          <cell r="AB826">
            <v>368</v>
          </cell>
        </row>
        <row r="827">
          <cell r="C827">
            <v>3</v>
          </cell>
          <cell r="D827" t="str">
            <v>pm.terhelő bef.kötelezettség</v>
          </cell>
          <cell r="N827">
            <v>236</v>
          </cell>
          <cell r="P827">
            <v>236</v>
          </cell>
          <cell r="S827">
            <v>236</v>
          </cell>
          <cell r="Z827">
            <v>236</v>
          </cell>
          <cell r="AA827">
            <v>0</v>
          </cell>
          <cell r="AB827">
            <v>236</v>
          </cell>
        </row>
        <row r="828">
          <cell r="D828" t="str">
            <v>sh.</v>
          </cell>
          <cell r="J828">
            <v>607</v>
          </cell>
          <cell r="P828">
            <v>607</v>
          </cell>
          <cell r="S828">
            <v>499</v>
          </cell>
          <cell r="X828">
            <v>108</v>
          </cell>
          <cell r="Z828">
            <v>607</v>
          </cell>
          <cell r="AA828">
            <v>0</v>
          </cell>
          <cell r="AB828">
            <v>607</v>
          </cell>
        </row>
        <row r="829">
          <cell r="C829">
            <v>9</v>
          </cell>
          <cell r="D829" t="str">
            <v>ped.szakkönyv</v>
          </cell>
          <cell r="I829">
            <v>754</v>
          </cell>
          <cell r="P829">
            <v>754</v>
          </cell>
          <cell r="Q829">
            <v>754</v>
          </cell>
          <cell r="Z829">
            <v>754</v>
          </cell>
          <cell r="AA829">
            <v>0</v>
          </cell>
          <cell r="AB829">
            <v>754</v>
          </cell>
        </row>
        <row r="830">
          <cell r="C830">
            <v>12</v>
          </cell>
          <cell r="D830" t="str">
            <v>elvonás</v>
          </cell>
          <cell r="I830">
            <v>-575</v>
          </cell>
          <cell r="P830">
            <v>-575</v>
          </cell>
          <cell r="S830">
            <v>-575</v>
          </cell>
          <cell r="Z830">
            <v>-575</v>
          </cell>
          <cell r="AA830">
            <v>0</v>
          </cell>
          <cell r="AB830">
            <v>-575</v>
          </cell>
        </row>
        <row r="831">
          <cell r="C831">
            <v>13</v>
          </cell>
          <cell r="D831" t="str">
            <v>bérfejlesztés</v>
          </cell>
          <cell r="I831">
            <v>1121</v>
          </cell>
          <cell r="P831">
            <v>1121</v>
          </cell>
          <cell r="Q831">
            <v>824</v>
          </cell>
          <cell r="R831">
            <v>297</v>
          </cell>
          <cell r="Z831">
            <v>1121</v>
          </cell>
          <cell r="AA831">
            <v>0</v>
          </cell>
          <cell r="AB831">
            <v>1121</v>
          </cell>
        </row>
        <row r="832">
          <cell r="C832">
            <v>14</v>
          </cell>
          <cell r="D832" t="str">
            <v>4% bérfejlesztés</v>
          </cell>
          <cell r="I832">
            <v>-310</v>
          </cell>
          <cell r="P832">
            <v>-310</v>
          </cell>
          <cell r="Q832">
            <v>-228</v>
          </cell>
          <cell r="R832">
            <v>-82</v>
          </cell>
          <cell r="Z832">
            <v>-310</v>
          </cell>
          <cell r="AA832">
            <v>0</v>
          </cell>
          <cell r="AB832">
            <v>-310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12416</v>
          </cell>
          <cell r="F847">
            <v>0</v>
          </cell>
          <cell r="G847">
            <v>3757</v>
          </cell>
          <cell r="H847">
            <v>0</v>
          </cell>
          <cell r="I847">
            <v>137696</v>
          </cell>
          <cell r="J847">
            <v>607</v>
          </cell>
          <cell r="K847">
            <v>0</v>
          </cell>
          <cell r="L847">
            <v>0</v>
          </cell>
          <cell r="M847">
            <v>0</v>
          </cell>
          <cell r="N847">
            <v>604</v>
          </cell>
          <cell r="O847">
            <v>0</v>
          </cell>
          <cell r="P847">
            <v>155080</v>
          </cell>
          <cell r="Q847">
            <v>83976</v>
          </cell>
          <cell r="R847">
            <v>37212</v>
          </cell>
          <cell r="S847">
            <v>33126</v>
          </cell>
          <cell r="T847">
            <v>0</v>
          </cell>
          <cell r="U847">
            <v>0</v>
          </cell>
          <cell r="V847">
            <v>0</v>
          </cell>
          <cell r="W847">
            <v>658</v>
          </cell>
          <cell r="X847">
            <v>108</v>
          </cell>
          <cell r="Y847">
            <v>0</v>
          </cell>
          <cell r="Z847">
            <v>155080</v>
          </cell>
          <cell r="AA847">
            <v>0</v>
          </cell>
          <cell r="AB847">
            <v>155080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E848">
            <v>9826</v>
          </cell>
          <cell r="G848">
            <v>5809</v>
          </cell>
          <cell r="I848">
            <v>127393</v>
          </cell>
          <cell r="P848">
            <v>143028</v>
          </cell>
          <cell r="Q848">
            <v>77830</v>
          </cell>
          <cell r="R848">
            <v>30584</v>
          </cell>
          <cell r="S848">
            <v>34174</v>
          </cell>
          <cell r="W848">
            <v>440</v>
          </cell>
          <cell r="Z848">
            <v>143028</v>
          </cell>
          <cell r="AA848">
            <v>0</v>
          </cell>
          <cell r="AB848">
            <v>143028</v>
          </cell>
        </row>
        <row r="849">
          <cell r="C849">
            <v>2</v>
          </cell>
          <cell r="D849" t="str">
            <v>jóváhagyott pénzmaradvány</v>
          </cell>
          <cell r="N849">
            <v>1874</v>
          </cell>
          <cell r="P849">
            <v>1874</v>
          </cell>
          <cell r="Q849">
            <v>775</v>
          </cell>
          <cell r="R849">
            <v>207</v>
          </cell>
          <cell r="Y849">
            <v>892</v>
          </cell>
          <cell r="Z849">
            <v>1874</v>
          </cell>
          <cell r="AA849">
            <v>0</v>
          </cell>
          <cell r="AB849">
            <v>1874</v>
          </cell>
        </row>
        <row r="850">
          <cell r="C850">
            <v>4</v>
          </cell>
          <cell r="D850" t="str">
            <v>tárgyévi eir.mód.korrekció</v>
          </cell>
          <cell r="I850">
            <v>230</v>
          </cell>
          <cell r="P850">
            <v>230</v>
          </cell>
          <cell r="Y850">
            <v>230</v>
          </cell>
          <cell r="Z850">
            <v>230</v>
          </cell>
          <cell r="AA850">
            <v>0</v>
          </cell>
          <cell r="AB850">
            <v>230</v>
          </cell>
        </row>
        <row r="851">
          <cell r="D851" t="str">
            <v>Német Kisebbségi Önkormányzat</v>
          </cell>
          <cell r="I851">
            <v>60</v>
          </cell>
          <cell r="P851">
            <v>60</v>
          </cell>
          <cell r="S851">
            <v>60</v>
          </cell>
          <cell r="Z851">
            <v>60</v>
          </cell>
          <cell r="AA851">
            <v>0</v>
          </cell>
          <cell r="AB851">
            <v>60</v>
          </cell>
        </row>
        <row r="852">
          <cell r="C852">
            <v>9</v>
          </cell>
          <cell r="D852" t="str">
            <v>ped.szakkönyv</v>
          </cell>
          <cell r="I852">
            <v>675</v>
          </cell>
          <cell r="P852">
            <v>675</v>
          </cell>
          <cell r="Q852">
            <v>675</v>
          </cell>
          <cell r="Z852">
            <v>675</v>
          </cell>
          <cell r="AA852">
            <v>0</v>
          </cell>
          <cell r="AB852">
            <v>675</v>
          </cell>
        </row>
        <row r="853">
          <cell r="C853">
            <v>12</v>
          </cell>
          <cell r="D853" t="str">
            <v>elvonás</v>
          </cell>
          <cell r="I853">
            <v>-323</v>
          </cell>
          <cell r="P853">
            <v>-323</v>
          </cell>
          <cell r="S853">
            <v>-323</v>
          </cell>
          <cell r="Z853">
            <v>-323</v>
          </cell>
          <cell r="AA853">
            <v>0</v>
          </cell>
          <cell r="AB853">
            <v>-323</v>
          </cell>
        </row>
        <row r="854">
          <cell r="C854">
            <v>13</v>
          </cell>
          <cell r="D854" t="str">
            <v>bérfejlesztés</v>
          </cell>
          <cell r="I854">
            <v>579</v>
          </cell>
          <cell r="P854">
            <v>579</v>
          </cell>
          <cell r="Q854">
            <v>426</v>
          </cell>
          <cell r="R854">
            <v>153</v>
          </cell>
          <cell r="Z854">
            <v>579</v>
          </cell>
          <cell r="AA854">
            <v>0</v>
          </cell>
          <cell r="AB854">
            <v>579</v>
          </cell>
        </row>
        <row r="855">
          <cell r="C855">
            <v>14</v>
          </cell>
          <cell r="D855" t="str">
            <v>4% bérfejlesztés</v>
          </cell>
          <cell r="I855">
            <v>-160</v>
          </cell>
          <cell r="P855">
            <v>-160</v>
          </cell>
          <cell r="Q855">
            <v>-118</v>
          </cell>
          <cell r="R855">
            <v>-42</v>
          </cell>
          <cell r="Z855">
            <v>-160</v>
          </cell>
          <cell r="AA855">
            <v>0</v>
          </cell>
          <cell r="AB855">
            <v>-160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9826</v>
          </cell>
          <cell r="F870">
            <v>0</v>
          </cell>
          <cell r="G870">
            <v>5809</v>
          </cell>
          <cell r="H870">
            <v>0</v>
          </cell>
          <cell r="I870">
            <v>128454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1874</v>
          </cell>
          <cell r="O870">
            <v>0</v>
          </cell>
          <cell r="P870">
            <v>145963</v>
          </cell>
          <cell r="Q870">
            <v>79588</v>
          </cell>
          <cell r="R870">
            <v>30902</v>
          </cell>
          <cell r="S870">
            <v>33911</v>
          </cell>
          <cell r="T870">
            <v>0</v>
          </cell>
          <cell r="U870">
            <v>0</v>
          </cell>
          <cell r="V870">
            <v>0</v>
          </cell>
          <cell r="W870">
            <v>440</v>
          </cell>
          <cell r="X870">
            <v>0</v>
          </cell>
          <cell r="Y870">
            <v>1122</v>
          </cell>
          <cell r="Z870">
            <v>145963</v>
          </cell>
          <cell r="AA870">
            <v>0</v>
          </cell>
          <cell r="AB870">
            <v>145963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E871">
            <v>46817</v>
          </cell>
          <cell r="G871">
            <v>56398</v>
          </cell>
          <cell r="I871">
            <v>767981</v>
          </cell>
          <cell r="P871">
            <v>871196</v>
          </cell>
          <cell r="Q871">
            <v>454085</v>
          </cell>
          <cell r="R871">
            <v>191962</v>
          </cell>
          <cell r="S871">
            <v>220352</v>
          </cell>
          <cell r="W871">
            <v>3597</v>
          </cell>
          <cell r="Y871">
            <v>1200</v>
          </cell>
          <cell r="Z871">
            <v>871196</v>
          </cell>
          <cell r="AA871">
            <v>0</v>
          </cell>
          <cell r="AB871">
            <v>871196</v>
          </cell>
        </row>
        <row r="872">
          <cell r="C872">
            <v>2</v>
          </cell>
          <cell r="D872" t="str">
            <v>jóváhagyott pénzmaradvány</v>
          </cell>
          <cell r="N872">
            <v>16786</v>
          </cell>
          <cell r="P872">
            <v>16786</v>
          </cell>
          <cell r="Q872">
            <v>5834</v>
          </cell>
          <cell r="R872">
            <v>2088</v>
          </cell>
          <cell r="Y872">
            <v>8864</v>
          </cell>
          <cell r="Z872">
            <v>16786</v>
          </cell>
          <cell r="AA872">
            <v>0</v>
          </cell>
          <cell r="AB872">
            <v>16786</v>
          </cell>
        </row>
        <row r="873">
          <cell r="C873">
            <v>3</v>
          </cell>
          <cell r="D873" t="str">
            <v>pm.terhelő bef.kötelezettség</v>
          </cell>
          <cell r="N873">
            <v>2765</v>
          </cell>
          <cell r="P873">
            <v>2765</v>
          </cell>
          <cell r="S873">
            <v>2765</v>
          </cell>
          <cell r="Z873">
            <v>2765</v>
          </cell>
          <cell r="AA873">
            <v>0</v>
          </cell>
          <cell r="AB873">
            <v>2765</v>
          </cell>
        </row>
        <row r="874">
          <cell r="D874" t="str">
            <v>shk.</v>
          </cell>
          <cell r="G874">
            <v>5976</v>
          </cell>
          <cell r="J874">
            <v>941</v>
          </cell>
          <cell r="P874">
            <v>6917</v>
          </cell>
          <cell r="S874">
            <v>5849</v>
          </cell>
          <cell r="X874">
            <v>1068</v>
          </cell>
          <cell r="Z874">
            <v>6917</v>
          </cell>
          <cell r="AA874">
            <v>0</v>
          </cell>
          <cell r="AB874">
            <v>6917</v>
          </cell>
        </row>
        <row r="875">
          <cell r="D875" t="str">
            <v>shk.p.maradvány</v>
          </cell>
          <cell r="P875">
            <v>0</v>
          </cell>
          <cell r="S875">
            <v>613</v>
          </cell>
          <cell r="W875">
            <v>4</v>
          </cell>
          <cell r="X875">
            <v>897</v>
          </cell>
          <cell r="Y875">
            <v>-1514</v>
          </cell>
          <cell r="Z875">
            <v>0</v>
          </cell>
          <cell r="AA875">
            <v>0</v>
          </cell>
          <cell r="AB875">
            <v>0</v>
          </cell>
        </row>
        <row r="876">
          <cell r="D876" t="str">
            <v>mód.</v>
          </cell>
          <cell r="P876">
            <v>0</v>
          </cell>
          <cell r="S876">
            <v>2648</v>
          </cell>
          <cell r="W876">
            <v>1</v>
          </cell>
          <cell r="X876">
            <v>1072</v>
          </cell>
          <cell r="Y876">
            <v>-3721</v>
          </cell>
          <cell r="Z876">
            <v>0</v>
          </cell>
          <cell r="AA876">
            <v>0</v>
          </cell>
          <cell r="AB876">
            <v>0</v>
          </cell>
        </row>
        <row r="877">
          <cell r="D877" t="str">
            <v>mód.</v>
          </cell>
          <cell r="G877">
            <v>5215</v>
          </cell>
          <cell r="J877">
            <v>1085</v>
          </cell>
          <cell r="P877">
            <v>6300</v>
          </cell>
          <cell r="Q877">
            <v>-796</v>
          </cell>
          <cell r="S877">
            <v>5822</v>
          </cell>
          <cell r="X877">
            <v>1274</v>
          </cell>
          <cell r="Z877">
            <v>6300</v>
          </cell>
          <cell r="AA877">
            <v>0</v>
          </cell>
          <cell r="AB877">
            <v>6300</v>
          </cell>
        </row>
        <row r="878">
          <cell r="D878" t="str">
            <v>képviselői keret</v>
          </cell>
          <cell r="I878">
            <v>50</v>
          </cell>
          <cell r="P878">
            <v>50</v>
          </cell>
          <cell r="S878">
            <v>50</v>
          </cell>
          <cell r="Z878">
            <v>50</v>
          </cell>
          <cell r="AA878">
            <v>0</v>
          </cell>
          <cell r="AB878">
            <v>50</v>
          </cell>
        </row>
        <row r="879">
          <cell r="C879">
            <v>9</v>
          </cell>
          <cell r="D879" t="str">
            <v>ped.szakkönyv</v>
          </cell>
          <cell r="I879">
            <v>3330</v>
          </cell>
          <cell r="P879">
            <v>3330</v>
          </cell>
          <cell r="Q879">
            <v>3330</v>
          </cell>
          <cell r="Z879">
            <v>3330</v>
          </cell>
          <cell r="AA879">
            <v>0</v>
          </cell>
          <cell r="AB879">
            <v>3330</v>
          </cell>
        </row>
        <row r="880">
          <cell r="C880">
            <v>12</v>
          </cell>
          <cell r="D880" t="str">
            <v>elvonás</v>
          </cell>
          <cell r="I880">
            <v>-3850</v>
          </cell>
          <cell r="P880">
            <v>-3850</v>
          </cell>
          <cell r="S880">
            <v>-3850</v>
          </cell>
          <cell r="Z880">
            <v>-3850</v>
          </cell>
          <cell r="AA880">
            <v>0</v>
          </cell>
          <cell r="AB880">
            <v>-3850</v>
          </cell>
        </row>
        <row r="881">
          <cell r="C881">
            <v>13</v>
          </cell>
          <cell r="D881" t="str">
            <v>bérfejlesztés</v>
          </cell>
          <cell r="I881">
            <v>11925</v>
          </cell>
          <cell r="P881">
            <v>11925</v>
          </cell>
          <cell r="Q881">
            <v>8768</v>
          </cell>
          <cell r="R881">
            <v>3157</v>
          </cell>
          <cell r="Z881">
            <v>11925</v>
          </cell>
          <cell r="AA881">
            <v>0</v>
          </cell>
          <cell r="AB881">
            <v>11925</v>
          </cell>
        </row>
        <row r="882">
          <cell r="C882">
            <v>14</v>
          </cell>
          <cell r="D882" t="str">
            <v>4% bérfejlesztés</v>
          </cell>
          <cell r="I882">
            <v>-2987</v>
          </cell>
          <cell r="P882">
            <v>-2987</v>
          </cell>
          <cell r="Q882">
            <v>-2196</v>
          </cell>
          <cell r="R882">
            <v>-791</v>
          </cell>
          <cell r="Z882">
            <v>-2987</v>
          </cell>
          <cell r="AA882">
            <v>0</v>
          </cell>
          <cell r="AB882">
            <v>-2987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46817</v>
          </cell>
          <cell r="F904">
            <v>0</v>
          </cell>
          <cell r="G904">
            <v>67589</v>
          </cell>
          <cell r="H904">
            <v>0</v>
          </cell>
          <cell r="I904">
            <v>776449</v>
          </cell>
          <cell r="J904">
            <v>2026</v>
          </cell>
          <cell r="K904">
            <v>0</v>
          </cell>
          <cell r="L904">
            <v>0</v>
          </cell>
          <cell r="M904">
            <v>0</v>
          </cell>
          <cell r="N904">
            <v>19551</v>
          </cell>
          <cell r="O904">
            <v>0</v>
          </cell>
          <cell r="P904">
            <v>912432</v>
          </cell>
          <cell r="Q904">
            <v>469025</v>
          </cell>
          <cell r="R904">
            <v>196416</v>
          </cell>
          <cell r="S904">
            <v>234249</v>
          </cell>
          <cell r="T904">
            <v>0</v>
          </cell>
          <cell r="U904">
            <v>0</v>
          </cell>
          <cell r="V904">
            <v>0</v>
          </cell>
          <cell r="W904">
            <v>3602</v>
          </cell>
          <cell r="X904">
            <v>4311</v>
          </cell>
          <cell r="Y904">
            <v>4829</v>
          </cell>
          <cell r="Z904">
            <v>912432</v>
          </cell>
          <cell r="AA904">
            <v>0</v>
          </cell>
          <cell r="AB904">
            <v>912432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E905">
            <v>4640</v>
          </cell>
          <cell r="G905">
            <v>1810</v>
          </cell>
          <cell r="I905">
            <v>87166</v>
          </cell>
          <cell r="P905">
            <v>93616</v>
          </cell>
          <cell r="Q905">
            <v>49115</v>
          </cell>
          <cell r="R905">
            <v>20355</v>
          </cell>
          <cell r="S905">
            <v>23137</v>
          </cell>
          <cell r="W905">
            <v>1009</v>
          </cell>
          <cell r="Z905">
            <v>93616</v>
          </cell>
          <cell r="AA905">
            <v>0</v>
          </cell>
          <cell r="AB905">
            <v>93616</v>
          </cell>
        </row>
        <row r="906">
          <cell r="C906">
            <v>2</v>
          </cell>
          <cell r="D906" t="str">
            <v>jóváhagyott pénzmaradvány</v>
          </cell>
          <cell r="N906">
            <v>4155</v>
          </cell>
          <cell r="P906">
            <v>4155</v>
          </cell>
          <cell r="Q906">
            <v>2626</v>
          </cell>
          <cell r="R906">
            <v>951</v>
          </cell>
          <cell r="Y906">
            <v>578</v>
          </cell>
          <cell r="Z906">
            <v>4155</v>
          </cell>
          <cell r="AA906">
            <v>0</v>
          </cell>
          <cell r="AB906">
            <v>4155</v>
          </cell>
        </row>
        <row r="907">
          <cell r="C907">
            <v>3</v>
          </cell>
          <cell r="D907" t="str">
            <v>pm.terhelő bef.kötelezettség</v>
          </cell>
          <cell r="N907">
            <v>2029</v>
          </cell>
          <cell r="P907">
            <v>2029</v>
          </cell>
          <cell r="S907">
            <v>2029</v>
          </cell>
          <cell r="Z907">
            <v>2029</v>
          </cell>
          <cell r="AA907">
            <v>0</v>
          </cell>
          <cell r="AB907">
            <v>2029</v>
          </cell>
        </row>
        <row r="908">
          <cell r="D908" t="str">
            <v>shk.</v>
          </cell>
          <cell r="P908">
            <v>0</v>
          </cell>
          <cell r="S908">
            <v>-507</v>
          </cell>
          <cell r="X908">
            <v>507</v>
          </cell>
          <cell r="Z908">
            <v>0</v>
          </cell>
          <cell r="AA908">
            <v>0</v>
          </cell>
          <cell r="AB908">
            <v>0</v>
          </cell>
        </row>
        <row r="909">
          <cell r="C909">
            <v>9</v>
          </cell>
          <cell r="D909" t="str">
            <v>ped.szakkönyv</v>
          </cell>
          <cell r="I909">
            <v>382</v>
          </cell>
          <cell r="P909">
            <v>382</v>
          </cell>
          <cell r="Q909">
            <v>382</v>
          </cell>
          <cell r="Z909">
            <v>382</v>
          </cell>
          <cell r="AA909">
            <v>0</v>
          </cell>
          <cell r="AB909">
            <v>382</v>
          </cell>
        </row>
        <row r="910">
          <cell r="C910">
            <v>12</v>
          </cell>
          <cell r="D910" t="str">
            <v>elvonás</v>
          </cell>
          <cell r="I910">
            <v>-378</v>
          </cell>
          <cell r="P910">
            <v>-378</v>
          </cell>
          <cell r="S910">
            <v>-378</v>
          </cell>
          <cell r="Z910">
            <v>-378</v>
          </cell>
          <cell r="AA910">
            <v>0</v>
          </cell>
          <cell r="AB910">
            <v>-378</v>
          </cell>
        </row>
        <row r="911">
          <cell r="C911">
            <v>13</v>
          </cell>
          <cell r="D911" t="str">
            <v>bérfejlesztés</v>
          </cell>
          <cell r="I911">
            <v>842</v>
          </cell>
          <cell r="P911">
            <v>842</v>
          </cell>
          <cell r="Q911">
            <v>619</v>
          </cell>
          <cell r="R911">
            <v>223</v>
          </cell>
          <cell r="Z911">
            <v>842</v>
          </cell>
          <cell r="AA911">
            <v>0</v>
          </cell>
          <cell r="AB911">
            <v>842</v>
          </cell>
        </row>
        <row r="912">
          <cell r="C912">
            <v>14</v>
          </cell>
          <cell r="D912" t="str">
            <v>4% bérfejlesztés</v>
          </cell>
          <cell r="I912">
            <v>-233</v>
          </cell>
          <cell r="P912">
            <v>-233</v>
          </cell>
          <cell r="Q912">
            <v>-171</v>
          </cell>
          <cell r="R912">
            <v>-62</v>
          </cell>
          <cell r="Z912">
            <v>-233</v>
          </cell>
          <cell r="AA912">
            <v>0</v>
          </cell>
          <cell r="AB912">
            <v>-233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4640</v>
          </cell>
          <cell r="F945">
            <v>0</v>
          </cell>
          <cell r="G945">
            <v>1810</v>
          </cell>
          <cell r="H945">
            <v>0</v>
          </cell>
          <cell r="I945">
            <v>87779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6184</v>
          </cell>
          <cell r="O945">
            <v>0</v>
          </cell>
          <cell r="P945">
            <v>100413</v>
          </cell>
          <cell r="Q945">
            <v>52571</v>
          </cell>
          <cell r="R945">
            <v>21467</v>
          </cell>
          <cell r="S945">
            <v>24281</v>
          </cell>
          <cell r="T945">
            <v>0</v>
          </cell>
          <cell r="U945">
            <v>0</v>
          </cell>
          <cell r="V945">
            <v>0</v>
          </cell>
          <cell r="W945">
            <v>1009</v>
          </cell>
          <cell r="X945">
            <v>507</v>
          </cell>
          <cell r="Y945">
            <v>578</v>
          </cell>
          <cell r="Z945">
            <v>100413</v>
          </cell>
          <cell r="AA945">
            <v>0</v>
          </cell>
          <cell r="AB945">
            <v>100413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E946">
            <v>6724</v>
          </cell>
          <cell r="G946">
            <v>3716</v>
          </cell>
          <cell r="I946">
            <v>90857</v>
          </cell>
          <cell r="P946">
            <v>101297</v>
          </cell>
          <cell r="Q946">
            <v>55082</v>
          </cell>
          <cell r="R946">
            <v>22604</v>
          </cell>
          <cell r="S946">
            <v>23429</v>
          </cell>
          <cell r="W946">
            <v>182</v>
          </cell>
          <cell r="Z946">
            <v>101297</v>
          </cell>
          <cell r="AA946">
            <v>0</v>
          </cell>
          <cell r="AB946">
            <v>101297</v>
          </cell>
        </row>
        <row r="947">
          <cell r="C947">
            <v>2</v>
          </cell>
          <cell r="D947" t="str">
            <v>jóváhagyott pénzmaradvány</v>
          </cell>
          <cell r="N947">
            <v>-839</v>
          </cell>
          <cell r="P947">
            <v>-839</v>
          </cell>
          <cell r="Q947">
            <v>150</v>
          </cell>
          <cell r="R947">
            <v>18</v>
          </cell>
          <cell r="S947">
            <v>-1007</v>
          </cell>
          <cell r="Z947">
            <v>-839</v>
          </cell>
          <cell r="AA947">
            <v>0</v>
          </cell>
          <cell r="AB947">
            <v>-839</v>
          </cell>
        </row>
        <row r="948">
          <cell r="C948">
            <v>3</v>
          </cell>
          <cell r="D948" t="str">
            <v>pm.terhelő bef.kötelezettség</v>
          </cell>
          <cell r="N948">
            <v>1199</v>
          </cell>
          <cell r="P948">
            <v>1199</v>
          </cell>
          <cell r="S948">
            <v>1199</v>
          </cell>
          <cell r="Z948">
            <v>1199</v>
          </cell>
          <cell r="AA948">
            <v>0</v>
          </cell>
          <cell r="AB948">
            <v>1199</v>
          </cell>
        </row>
        <row r="949">
          <cell r="D949" t="str">
            <v>shk.</v>
          </cell>
          <cell r="J949">
            <v>1086</v>
          </cell>
          <cell r="P949">
            <v>1086</v>
          </cell>
          <cell r="Q949">
            <v>139</v>
          </cell>
          <cell r="R949">
            <v>51</v>
          </cell>
          <cell r="S949">
            <v>596</v>
          </cell>
          <cell r="X949">
            <v>300</v>
          </cell>
          <cell r="Z949">
            <v>1086</v>
          </cell>
          <cell r="AA949">
            <v>0</v>
          </cell>
          <cell r="AB949">
            <v>1086</v>
          </cell>
        </row>
        <row r="950">
          <cell r="C950">
            <v>9</v>
          </cell>
          <cell r="D950" t="str">
            <v>ped.szakkönyv</v>
          </cell>
          <cell r="I950">
            <v>416</v>
          </cell>
          <cell r="P950">
            <v>416</v>
          </cell>
          <cell r="Q950">
            <v>416</v>
          </cell>
          <cell r="Z950">
            <v>416</v>
          </cell>
          <cell r="AA950">
            <v>0</v>
          </cell>
          <cell r="AB950">
            <v>416</v>
          </cell>
        </row>
        <row r="951">
          <cell r="C951">
            <v>12</v>
          </cell>
          <cell r="D951" t="str">
            <v>elvonás</v>
          </cell>
          <cell r="I951">
            <v>-424</v>
          </cell>
          <cell r="P951">
            <v>-424</v>
          </cell>
          <cell r="S951">
            <v>-424</v>
          </cell>
          <cell r="Z951">
            <v>-424</v>
          </cell>
          <cell r="AA951">
            <v>0</v>
          </cell>
          <cell r="AB951">
            <v>-424</v>
          </cell>
        </row>
        <row r="952">
          <cell r="C952">
            <v>13</v>
          </cell>
          <cell r="D952" t="str">
            <v>bérfejlesztés</v>
          </cell>
          <cell r="I952">
            <v>812</v>
          </cell>
          <cell r="P952">
            <v>812</v>
          </cell>
          <cell r="Q952">
            <v>597</v>
          </cell>
          <cell r="R952">
            <v>215</v>
          </cell>
          <cell r="Z952">
            <v>812</v>
          </cell>
          <cell r="AA952">
            <v>0</v>
          </cell>
          <cell r="AB952">
            <v>812</v>
          </cell>
        </row>
        <row r="953">
          <cell r="C953">
            <v>14</v>
          </cell>
          <cell r="D953" t="str">
            <v>4% bérfejlesztés</v>
          </cell>
          <cell r="I953">
            <v>-224</v>
          </cell>
          <cell r="P953">
            <v>-224</v>
          </cell>
          <cell r="Q953">
            <v>-165</v>
          </cell>
          <cell r="R953">
            <v>-59</v>
          </cell>
          <cell r="Z953">
            <v>-224</v>
          </cell>
          <cell r="AA953">
            <v>0</v>
          </cell>
          <cell r="AB953">
            <v>-224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6724</v>
          </cell>
          <cell r="F971">
            <v>0</v>
          </cell>
          <cell r="G971">
            <v>3716</v>
          </cell>
          <cell r="H971">
            <v>0</v>
          </cell>
          <cell r="I971">
            <v>91437</v>
          </cell>
          <cell r="J971">
            <v>1086</v>
          </cell>
          <cell r="K971">
            <v>0</v>
          </cell>
          <cell r="L971">
            <v>0</v>
          </cell>
          <cell r="M971">
            <v>0</v>
          </cell>
          <cell r="N971">
            <v>360</v>
          </cell>
          <cell r="O971">
            <v>0</v>
          </cell>
          <cell r="P971">
            <v>103323</v>
          </cell>
          <cell r="Q971">
            <v>56219</v>
          </cell>
          <cell r="R971">
            <v>22829</v>
          </cell>
          <cell r="S971">
            <v>23793</v>
          </cell>
          <cell r="T971">
            <v>0</v>
          </cell>
          <cell r="U971">
            <v>0</v>
          </cell>
          <cell r="V971">
            <v>0</v>
          </cell>
          <cell r="W971">
            <v>182</v>
          </cell>
          <cell r="X971">
            <v>300</v>
          </cell>
          <cell r="Y971">
            <v>0</v>
          </cell>
          <cell r="Z971">
            <v>103323</v>
          </cell>
          <cell r="AA971">
            <v>0</v>
          </cell>
          <cell r="AB971">
            <v>103323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E972">
            <v>7214</v>
          </cell>
          <cell r="G972">
            <v>6709</v>
          </cell>
          <cell r="I972">
            <v>276935</v>
          </cell>
          <cell r="P972">
            <v>290858</v>
          </cell>
          <cell r="Q972">
            <v>159184</v>
          </cell>
          <cell r="R972">
            <v>64983</v>
          </cell>
          <cell r="S972">
            <v>64694</v>
          </cell>
          <cell r="W972">
            <v>1997</v>
          </cell>
          <cell r="Z972">
            <v>290858</v>
          </cell>
          <cell r="AA972">
            <v>0</v>
          </cell>
          <cell r="AB972">
            <v>290858</v>
          </cell>
        </row>
        <row r="973">
          <cell r="C973">
            <v>2</v>
          </cell>
          <cell r="D973" t="str">
            <v>jóváhagyott pénzmaradvány</v>
          </cell>
          <cell r="N973">
            <v>2561</v>
          </cell>
          <cell r="P973">
            <v>2561</v>
          </cell>
          <cell r="Q973">
            <v>1883</v>
          </cell>
          <cell r="R973">
            <v>678</v>
          </cell>
          <cell r="Z973">
            <v>2561</v>
          </cell>
          <cell r="AA973">
            <v>0</v>
          </cell>
          <cell r="AB973">
            <v>2561</v>
          </cell>
        </row>
        <row r="974">
          <cell r="C974">
            <v>3</v>
          </cell>
          <cell r="D974" t="str">
            <v>pm.terhelő bef.kötelezettség</v>
          </cell>
          <cell r="N974">
            <v>1627</v>
          </cell>
          <cell r="P974">
            <v>1627</v>
          </cell>
          <cell r="S974">
            <v>1627</v>
          </cell>
          <cell r="Z974">
            <v>1627</v>
          </cell>
          <cell r="AA974">
            <v>0</v>
          </cell>
          <cell r="AB974">
            <v>1627</v>
          </cell>
        </row>
        <row r="975">
          <cell r="B975" t="str">
            <v>Kerényi</v>
          </cell>
          <cell r="D975" t="str">
            <v xml:space="preserve">tisztségviselői keret </v>
          </cell>
          <cell r="I975">
            <v>20</v>
          </cell>
          <cell r="P975">
            <v>20</v>
          </cell>
          <cell r="S975">
            <v>20</v>
          </cell>
          <cell r="Z975">
            <v>20</v>
          </cell>
          <cell r="AA975">
            <v>0</v>
          </cell>
          <cell r="AB975">
            <v>20</v>
          </cell>
        </row>
        <row r="976">
          <cell r="D976" t="str">
            <v>Sportbizottság</v>
          </cell>
          <cell r="I976">
            <v>100</v>
          </cell>
          <cell r="P976">
            <v>100</v>
          </cell>
          <cell r="S976">
            <v>100</v>
          </cell>
          <cell r="Z976">
            <v>100</v>
          </cell>
          <cell r="AA976">
            <v>0</v>
          </cell>
          <cell r="AB976">
            <v>100</v>
          </cell>
        </row>
        <row r="977">
          <cell r="D977" t="str">
            <v>Okt.Biz. Keret</v>
          </cell>
          <cell r="I977">
            <v>50</v>
          </cell>
          <cell r="P977">
            <v>50</v>
          </cell>
          <cell r="S977">
            <v>50</v>
          </cell>
          <cell r="Z977">
            <v>50</v>
          </cell>
          <cell r="AA977">
            <v>0</v>
          </cell>
          <cell r="AB977">
            <v>50</v>
          </cell>
        </row>
        <row r="978">
          <cell r="C978">
            <v>9</v>
          </cell>
          <cell r="D978" t="str">
            <v>ped.szakkönyv</v>
          </cell>
          <cell r="I978">
            <v>1237</v>
          </cell>
          <cell r="P978">
            <v>1237</v>
          </cell>
          <cell r="Q978">
            <v>1237</v>
          </cell>
          <cell r="Z978">
            <v>1237</v>
          </cell>
          <cell r="AA978">
            <v>0</v>
          </cell>
          <cell r="AB978">
            <v>1237</v>
          </cell>
        </row>
        <row r="979">
          <cell r="D979" t="str">
            <v>shk.</v>
          </cell>
          <cell r="G979">
            <v>494</v>
          </cell>
          <cell r="J979">
            <v>2123</v>
          </cell>
          <cell r="P979">
            <v>2617</v>
          </cell>
          <cell r="Q979">
            <v>624</v>
          </cell>
          <cell r="R979">
            <v>165</v>
          </cell>
          <cell r="S979">
            <v>1666</v>
          </cell>
          <cell r="X979">
            <v>162</v>
          </cell>
          <cell r="Z979">
            <v>2617</v>
          </cell>
          <cell r="AA979">
            <v>0</v>
          </cell>
          <cell r="AB979">
            <v>2617</v>
          </cell>
        </row>
        <row r="980">
          <cell r="C980">
            <v>12</v>
          </cell>
          <cell r="D980" t="str">
            <v>elvonás</v>
          </cell>
          <cell r="I980">
            <v>-709</v>
          </cell>
          <cell r="P980">
            <v>-709</v>
          </cell>
          <cell r="S980">
            <v>-709</v>
          </cell>
          <cell r="Z980">
            <v>-709</v>
          </cell>
          <cell r="AA980">
            <v>0</v>
          </cell>
          <cell r="AB980">
            <v>-709</v>
          </cell>
        </row>
        <row r="981">
          <cell r="C981">
            <v>13</v>
          </cell>
          <cell r="D981" t="str">
            <v>bérfejlesztés</v>
          </cell>
          <cell r="I981">
            <v>1650</v>
          </cell>
          <cell r="P981">
            <v>1650</v>
          </cell>
          <cell r="Q981">
            <v>1213</v>
          </cell>
          <cell r="R981">
            <v>437</v>
          </cell>
          <cell r="Z981">
            <v>1650</v>
          </cell>
          <cell r="AA981">
            <v>0</v>
          </cell>
          <cell r="AB981">
            <v>1650</v>
          </cell>
        </row>
        <row r="982">
          <cell r="C982">
            <v>14</v>
          </cell>
          <cell r="D982" t="str">
            <v>4% bérfejlesztés</v>
          </cell>
          <cell r="I982">
            <v>-456</v>
          </cell>
          <cell r="P982">
            <v>-456</v>
          </cell>
          <cell r="Q982">
            <v>-335</v>
          </cell>
          <cell r="R982">
            <v>-121</v>
          </cell>
          <cell r="Z982">
            <v>-456</v>
          </cell>
          <cell r="AA982">
            <v>0</v>
          </cell>
          <cell r="AB982">
            <v>-456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7214</v>
          </cell>
          <cell r="F1000">
            <v>0</v>
          </cell>
          <cell r="G1000">
            <v>7203</v>
          </cell>
          <cell r="H1000">
            <v>0</v>
          </cell>
          <cell r="I1000">
            <v>278827</v>
          </cell>
          <cell r="J1000">
            <v>2123</v>
          </cell>
          <cell r="K1000">
            <v>0</v>
          </cell>
          <cell r="L1000">
            <v>0</v>
          </cell>
          <cell r="M1000">
            <v>0</v>
          </cell>
          <cell r="N1000">
            <v>4188</v>
          </cell>
          <cell r="O1000">
            <v>0</v>
          </cell>
          <cell r="P1000">
            <v>299555</v>
          </cell>
          <cell r="Q1000">
            <v>163806</v>
          </cell>
          <cell r="R1000">
            <v>66142</v>
          </cell>
          <cell r="S1000">
            <v>67448</v>
          </cell>
          <cell r="T1000">
            <v>0</v>
          </cell>
          <cell r="U1000">
            <v>0</v>
          </cell>
          <cell r="V1000">
            <v>0</v>
          </cell>
          <cell r="W1000">
            <v>1997</v>
          </cell>
          <cell r="X1000">
            <v>162</v>
          </cell>
          <cell r="Y1000">
            <v>0</v>
          </cell>
          <cell r="Z1000">
            <v>299555</v>
          </cell>
          <cell r="AA1000">
            <v>0</v>
          </cell>
          <cell r="AB1000">
            <v>299555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E1001">
            <v>6300</v>
          </cell>
          <cell r="G1001">
            <v>3580</v>
          </cell>
          <cell r="I1001">
            <v>235385</v>
          </cell>
          <cell r="J1001">
            <v>900</v>
          </cell>
          <cell r="M1001">
            <v>2000</v>
          </cell>
          <cell r="P1001">
            <v>248165</v>
          </cell>
          <cell r="Q1001">
            <v>145693</v>
          </cell>
          <cell r="R1001">
            <v>58425</v>
          </cell>
          <cell r="S1001">
            <v>41661</v>
          </cell>
          <cell r="W1001">
            <v>386</v>
          </cell>
          <cell r="X1001">
            <v>2000</v>
          </cell>
          <cell r="Z1001">
            <v>248165</v>
          </cell>
          <cell r="AA1001">
            <v>0</v>
          </cell>
          <cell r="AB1001">
            <v>248165</v>
          </cell>
        </row>
        <row r="1002">
          <cell r="C1002">
            <v>2</v>
          </cell>
          <cell r="D1002" t="str">
            <v>jóváhagyott pénzmaradvány</v>
          </cell>
          <cell r="N1002">
            <v>18767</v>
          </cell>
          <cell r="P1002">
            <v>18767</v>
          </cell>
          <cell r="Q1002">
            <v>1470</v>
          </cell>
          <cell r="R1002">
            <v>434</v>
          </cell>
          <cell r="Y1002">
            <v>16863</v>
          </cell>
          <cell r="Z1002">
            <v>18767</v>
          </cell>
          <cell r="AA1002">
            <v>0</v>
          </cell>
          <cell r="AB1002">
            <v>18767</v>
          </cell>
        </row>
        <row r="1003">
          <cell r="C1003">
            <v>3</v>
          </cell>
          <cell r="D1003" t="str">
            <v>pm.terhelő bef.kötelezettség</v>
          </cell>
          <cell r="N1003">
            <v>603</v>
          </cell>
          <cell r="P1003">
            <v>603</v>
          </cell>
          <cell r="S1003">
            <v>603</v>
          </cell>
          <cell r="Z1003">
            <v>603</v>
          </cell>
          <cell r="AA1003">
            <v>0</v>
          </cell>
          <cell r="AB1003">
            <v>603</v>
          </cell>
        </row>
        <row r="1004">
          <cell r="C1004">
            <v>9</v>
          </cell>
          <cell r="D1004" t="str">
            <v>ped.szakkönyv</v>
          </cell>
          <cell r="I1004">
            <v>1181</v>
          </cell>
          <cell r="P1004">
            <v>1181</v>
          </cell>
          <cell r="Q1004">
            <v>1181</v>
          </cell>
          <cell r="Z1004">
            <v>1181</v>
          </cell>
          <cell r="AA1004">
            <v>0</v>
          </cell>
          <cell r="AB1004">
            <v>1181</v>
          </cell>
        </row>
        <row r="1005">
          <cell r="C1005">
            <v>12</v>
          </cell>
          <cell r="D1005" t="str">
            <v>elvonás</v>
          </cell>
          <cell r="I1005">
            <v>-446</v>
          </cell>
          <cell r="P1005">
            <v>-446</v>
          </cell>
          <cell r="S1005">
            <v>-446</v>
          </cell>
          <cell r="Z1005">
            <v>-446</v>
          </cell>
          <cell r="AA1005">
            <v>0</v>
          </cell>
          <cell r="AB1005">
            <v>-446</v>
          </cell>
        </row>
        <row r="1006">
          <cell r="C1006">
            <v>13</v>
          </cell>
          <cell r="D1006" t="str">
            <v>bérfejlesztés</v>
          </cell>
          <cell r="I1006">
            <v>1801</v>
          </cell>
          <cell r="P1006">
            <v>1801</v>
          </cell>
          <cell r="Q1006">
            <v>1324</v>
          </cell>
          <cell r="R1006">
            <v>477</v>
          </cell>
          <cell r="Z1006">
            <v>1801</v>
          </cell>
          <cell r="AA1006">
            <v>0</v>
          </cell>
          <cell r="AB1006">
            <v>1801</v>
          </cell>
        </row>
        <row r="1007">
          <cell r="C1007">
            <v>14</v>
          </cell>
          <cell r="D1007" t="str">
            <v>4% bérfejlesztés</v>
          </cell>
          <cell r="I1007">
            <v>-498</v>
          </cell>
          <cell r="P1007">
            <v>-498</v>
          </cell>
          <cell r="Q1007">
            <v>-366</v>
          </cell>
          <cell r="R1007">
            <v>-132</v>
          </cell>
          <cell r="Z1007">
            <v>-498</v>
          </cell>
          <cell r="AA1007">
            <v>0</v>
          </cell>
          <cell r="AB1007">
            <v>-498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6300</v>
          </cell>
          <cell r="F1028">
            <v>0</v>
          </cell>
          <cell r="G1028">
            <v>3580</v>
          </cell>
          <cell r="H1028">
            <v>0</v>
          </cell>
          <cell r="I1028">
            <v>237423</v>
          </cell>
          <cell r="J1028">
            <v>900</v>
          </cell>
          <cell r="K1028">
            <v>0</v>
          </cell>
          <cell r="L1028">
            <v>0</v>
          </cell>
          <cell r="M1028">
            <v>2000</v>
          </cell>
          <cell r="N1028">
            <v>19370</v>
          </cell>
          <cell r="O1028">
            <v>0</v>
          </cell>
          <cell r="P1028">
            <v>269573</v>
          </cell>
          <cell r="Q1028">
            <v>149302</v>
          </cell>
          <cell r="R1028">
            <v>59204</v>
          </cell>
          <cell r="S1028">
            <v>41818</v>
          </cell>
          <cell r="T1028">
            <v>0</v>
          </cell>
          <cell r="U1028">
            <v>0</v>
          </cell>
          <cell r="V1028">
            <v>0</v>
          </cell>
          <cell r="W1028">
            <v>386</v>
          </cell>
          <cell r="X1028">
            <v>2000</v>
          </cell>
          <cell r="Y1028">
            <v>16863</v>
          </cell>
          <cell r="Z1028">
            <v>269573</v>
          </cell>
          <cell r="AA1028">
            <v>0</v>
          </cell>
          <cell r="AB1028">
            <v>269573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E1029">
            <v>8300</v>
          </cell>
          <cell r="G1029">
            <v>16000</v>
          </cell>
          <cell r="H1029">
            <v>200</v>
          </cell>
          <cell r="I1029">
            <v>223859</v>
          </cell>
          <cell r="J1029">
            <v>500</v>
          </cell>
          <cell r="M1029">
            <v>8000</v>
          </cell>
          <cell r="P1029">
            <v>256859</v>
          </cell>
          <cell r="Q1029">
            <v>139856</v>
          </cell>
          <cell r="R1029">
            <v>56947</v>
          </cell>
          <cell r="S1029">
            <v>50646</v>
          </cell>
          <cell r="W1029">
            <v>1210</v>
          </cell>
          <cell r="X1029">
            <v>8200</v>
          </cell>
          <cell r="Z1029">
            <v>256859</v>
          </cell>
          <cell r="AA1029">
            <v>0</v>
          </cell>
          <cell r="AB1029">
            <v>256859</v>
          </cell>
        </row>
        <row r="1030">
          <cell r="C1030">
            <v>2</v>
          </cell>
          <cell r="D1030" t="str">
            <v>jóváhagyott pénzmaradvány</v>
          </cell>
          <cell r="N1030">
            <v>27092</v>
          </cell>
          <cell r="P1030">
            <v>27092</v>
          </cell>
          <cell r="Q1030">
            <v>2573</v>
          </cell>
          <cell r="R1030">
            <v>755</v>
          </cell>
          <cell r="Y1030">
            <v>23764</v>
          </cell>
          <cell r="Z1030">
            <v>27092</v>
          </cell>
          <cell r="AA1030">
            <v>0</v>
          </cell>
          <cell r="AB1030">
            <v>27092</v>
          </cell>
        </row>
        <row r="1031">
          <cell r="C1031">
            <v>4</v>
          </cell>
          <cell r="D1031" t="str">
            <v>tárgyévi eir.mód.korrekció</v>
          </cell>
          <cell r="I1031">
            <v>80</v>
          </cell>
          <cell r="P1031">
            <v>80</v>
          </cell>
          <cell r="Y1031">
            <v>80</v>
          </cell>
          <cell r="Z1031">
            <v>80</v>
          </cell>
          <cell r="AA1031">
            <v>0</v>
          </cell>
          <cell r="AB1031">
            <v>80</v>
          </cell>
        </row>
        <row r="1032">
          <cell r="C1032">
            <v>9</v>
          </cell>
          <cell r="D1032" t="str">
            <v>ped.szakkönyv</v>
          </cell>
          <cell r="I1032">
            <v>1204</v>
          </cell>
          <cell r="P1032">
            <v>1204</v>
          </cell>
          <cell r="Q1032">
            <v>1204</v>
          </cell>
          <cell r="Z1032">
            <v>1204</v>
          </cell>
          <cell r="AA1032">
            <v>0</v>
          </cell>
          <cell r="AB1032">
            <v>1204</v>
          </cell>
        </row>
        <row r="1033">
          <cell r="C1033">
            <v>12</v>
          </cell>
          <cell r="D1033" t="str">
            <v>elvonás</v>
          </cell>
          <cell r="I1033">
            <v>-2344</v>
          </cell>
          <cell r="P1033">
            <v>-2344</v>
          </cell>
          <cell r="S1033">
            <v>-2344</v>
          </cell>
          <cell r="Z1033">
            <v>-2344</v>
          </cell>
          <cell r="AA1033">
            <v>0</v>
          </cell>
          <cell r="AB1033">
            <v>-2344</v>
          </cell>
        </row>
        <row r="1034">
          <cell r="C1034">
            <v>13</v>
          </cell>
          <cell r="D1034" t="str">
            <v>bérfejlesztés</v>
          </cell>
          <cell r="I1034">
            <v>993</v>
          </cell>
          <cell r="P1034">
            <v>993</v>
          </cell>
          <cell r="Q1034">
            <v>730</v>
          </cell>
          <cell r="R1034">
            <v>263</v>
          </cell>
          <cell r="Z1034">
            <v>993</v>
          </cell>
          <cell r="AA1034">
            <v>0</v>
          </cell>
          <cell r="AB1034">
            <v>993</v>
          </cell>
        </row>
        <row r="1035">
          <cell r="C1035">
            <v>14</v>
          </cell>
          <cell r="D1035" t="str">
            <v>4% bérfejlesztés</v>
          </cell>
          <cell r="I1035">
            <v>-275</v>
          </cell>
          <cell r="P1035">
            <v>-275</v>
          </cell>
          <cell r="Q1035">
            <v>-202</v>
          </cell>
          <cell r="R1035">
            <v>-73</v>
          </cell>
          <cell r="Z1035">
            <v>-275</v>
          </cell>
          <cell r="AA1035">
            <v>0</v>
          </cell>
          <cell r="AB1035">
            <v>-275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8300</v>
          </cell>
          <cell r="F1052">
            <v>0</v>
          </cell>
          <cell r="G1052">
            <v>16000</v>
          </cell>
          <cell r="H1052">
            <v>200</v>
          </cell>
          <cell r="I1052">
            <v>223517</v>
          </cell>
          <cell r="J1052">
            <v>500</v>
          </cell>
          <cell r="K1052">
            <v>0</v>
          </cell>
          <cell r="L1052">
            <v>0</v>
          </cell>
          <cell r="M1052">
            <v>8000</v>
          </cell>
          <cell r="N1052">
            <v>27092</v>
          </cell>
          <cell r="O1052">
            <v>0</v>
          </cell>
          <cell r="P1052">
            <v>283609</v>
          </cell>
          <cell r="Q1052">
            <v>144161</v>
          </cell>
          <cell r="R1052">
            <v>57892</v>
          </cell>
          <cell r="S1052">
            <v>48302</v>
          </cell>
          <cell r="T1052">
            <v>0</v>
          </cell>
          <cell r="U1052">
            <v>0</v>
          </cell>
          <cell r="V1052">
            <v>0</v>
          </cell>
          <cell r="W1052">
            <v>1210</v>
          </cell>
          <cell r="X1052">
            <v>8200</v>
          </cell>
          <cell r="Y1052">
            <v>23844</v>
          </cell>
          <cell r="Z1052">
            <v>283609</v>
          </cell>
          <cell r="AA1052">
            <v>0</v>
          </cell>
          <cell r="AB1052">
            <v>283609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E1053">
            <v>540</v>
          </cell>
          <cell r="G1053">
            <v>16000</v>
          </cell>
          <cell r="I1053">
            <v>198079</v>
          </cell>
          <cell r="P1053">
            <v>214619</v>
          </cell>
          <cell r="Q1053">
            <v>138330</v>
          </cell>
          <cell r="R1053">
            <v>54109</v>
          </cell>
          <cell r="S1053">
            <v>21980</v>
          </cell>
          <cell r="W1053">
            <v>200</v>
          </cell>
          <cell r="Z1053">
            <v>214619</v>
          </cell>
          <cell r="AA1053">
            <v>0</v>
          </cell>
          <cell r="AB1053">
            <v>214619</v>
          </cell>
        </row>
        <row r="1054">
          <cell r="C1054">
            <v>2</v>
          </cell>
          <cell r="D1054" t="str">
            <v>jóváhagyott pénzmaradvány</v>
          </cell>
          <cell r="N1054">
            <v>21383</v>
          </cell>
          <cell r="P1054">
            <v>21383</v>
          </cell>
          <cell r="Q1054">
            <v>706</v>
          </cell>
          <cell r="R1054">
            <v>245</v>
          </cell>
          <cell r="Y1054">
            <v>20432</v>
          </cell>
          <cell r="Z1054">
            <v>21383</v>
          </cell>
          <cell r="AA1054">
            <v>0</v>
          </cell>
          <cell r="AB1054">
            <v>21383</v>
          </cell>
        </row>
        <row r="1055">
          <cell r="C1055">
            <v>3</v>
          </cell>
          <cell r="D1055" t="str">
            <v>pm.terhelő bef.kötelezettség</v>
          </cell>
          <cell r="N1055">
            <v>315</v>
          </cell>
          <cell r="P1055">
            <v>315</v>
          </cell>
          <cell r="S1055">
            <v>315</v>
          </cell>
          <cell r="Z1055">
            <v>315</v>
          </cell>
          <cell r="AA1055">
            <v>0</v>
          </cell>
          <cell r="AB1055">
            <v>315</v>
          </cell>
        </row>
        <row r="1056">
          <cell r="C1056">
            <v>9</v>
          </cell>
          <cell r="D1056" t="str">
            <v>ped.szakkönyv</v>
          </cell>
          <cell r="I1056">
            <v>1125</v>
          </cell>
          <cell r="P1056">
            <v>1125</v>
          </cell>
          <cell r="Q1056">
            <v>1125</v>
          </cell>
          <cell r="Z1056">
            <v>1125</v>
          </cell>
          <cell r="AA1056">
            <v>0</v>
          </cell>
          <cell r="AB1056">
            <v>1125</v>
          </cell>
        </row>
        <row r="1057">
          <cell r="D1057" t="str">
            <v>hiánypótlás</v>
          </cell>
          <cell r="I1057">
            <v>10000</v>
          </cell>
          <cell r="P1057">
            <v>10000</v>
          </cell>
          <cell r="S1057">
            <v>10000</v>
          </cell>
          <cell r="Z1057">
            <v>10000</v>
          </cell>
          <cell r="AA1057">
            <v>0</v>
          </cell>
          <cell r="AB1057">
            <v>10000</v>
          </cell>
        </row>
        <row r="1058">
          <cell r="C1058">
            <v>13</v>
          </cell>
          <cell r="D1058" t="str">
            <v>bérfejlesztés</v>
          </cell>
          <cell r="I1058">
            <v>1300</v>
          </cell>
          <cell r="P1058">
            <v>1300</v>
          </cell>
          <cell r="Q1058">
            <v>956</v>
          </cell>
          <cell r="R1058">
            <v>344</v>
          </cell>
          <cell r="Z1058">
            <v>1300</v>
          </cell>
          <cell r="AA1058">
            <v>0</v>
          </cell>
          <cell r="AB1058">
            <v>1300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C1076">
            <v>14</v>
          </cell>
          <cell r="D1076" t="str">
            <v>4% bérfejlesztés</v>
          </cell>
          <cell r="I1076">
            <v>-359</v>
          </cell>
          <cell r="P1076">
            <v>-359</v>
          </cell>
          <cell r="Q1076">
            <v>-264</v>
          </cell>
          <cell r="R1076">
            <v>-95</v>
          </cell>
          <cell r="Z1076">
            <v>-359</v>
          </cell>
          <cell r="AA1076">
            <v>0</v>
          </cell>
          <cell r="AB1076">
            <v>-359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540</v>
          </cell>
          <cell r="F1077">
            <v>0</v>
          </cell>
          <cell r="G1077">
            <v>16000</v>
          </cell>
          <cell r="H1077">
            <v>0</v>
          </cell>
          <cell r="I1077">
            <v>210145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21698</v>
          </cell>
          <cell r="O1077">
            <v>0</v>
          </cell>
          <cell r="P1077">
            <v>248383</v>
          </cell>
          <cell r="Q1077">
            <v>140853</v>
          </cell>
          <cell r="R1077">
            <v>54603</v>
          </cell>
          <cell r="S1077">
            <v>32295</v>
          </cell>
          <cell r="T1077">
            <v>0</v>
          </cell>
          <cell r="U1077">
            <v>0</v>
          </cell>
          <cell r="V1077">
            <v>0</v>
          </cell>
          <cell r="W1077">
            <v>200</v>
          </cell>
          <cell r="X1077">
            <v>0</v>
          </cell>
          <cell r="Y1077">
            <v>20432</v>
          </cell>
          <cell r="Z1077">
            <v>248383</v>
          </cell>
          <cell r="AA1077">
            <v>0</v>
          </cell>
          <cell r="AB1077">
            <v>248383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G1078">
            <v>4030</v>
          </cell>
          <cell r="I1078">
            <v>144820</v>
          </cell>
          <cell r="P1078">
            <v>148850</v>
          </cell>
          <cell r="Q1078">
            <v>91283</v>
          </cell>
          <cell r="R1078">
            <v>36205</v>
          </cell>
          <cell r="S1078">
            <v>20915</v>
          </cell>
          <cell r="Y1078">
            <v>447</v>
          </cell>
          <cell r="Z1078">
            <v>148850</v>
          </cell>
          <cell r="AA1078">
            <v>0</v>
          </cell>
          <cell r="AB1078">
            <v>148850</v>
          </cell>
        </row>
        <row r="1079">
          <cell r="C1079">
            <v>2</v>
          </cell>
          <cell r="D1079" t="str">
            <v>jóváhagyott pénzmaradvány</v>
          </cell>
          <cell r="N1079">
            <v>6125</v>
          </cell>
          <cell r="P1079">
            <v>6125</v>
          </cell>
          <cell r="Q1079">
            <v>1890</v>
          </cell>
          <cell r="R1079">
            <v>556</v>
          </cell>
          <cell r="Y1079">
            <v>3679</v>
          </cell>
          <cell r="Z1079">
            <v>6125</v>
          </cell>
          <cell r="AA1079">
            <v>0</v>
          </cell>
          <cell r="AB1079">
            <v>6125</v>
          </cell>
        </row>
        <row r="1080">
          <cell r="C1080">
            <v>4</v>
          </cell>
          <cell r="D1080" t="str">
            <v>tárgyévi eir.mód.korrekció</v>
          </cell>
          <cell r="I1080">
            <v>465</v>
          </cell>
          <cell r="P1080">
            <v>465</v>
          </cell>
          <cell r="Y1080">
            <v>465</v>
          </cell>
          <cell r="Z1080">
            <v>465</v>
          </cell>
          <cell r="AA1080">
            <v>0</v>
          </cell>
          <cell r="AB1080">
            <v>465</v>
          </cell>
        </row>
        <row r="1081">
          <cell r="B1081" t="str">
            <v>33/2000.(03.17)</v>
          </cell>
          <cell r="D1081" t="str">
            <v>táncegyüttes,Örökség turizmus</v>
          </cell>
          <cell r="I1081">
            <v>300</v>
          </cell>
          <cell r="P1081">
            <v>300</v>
          </cell>
          <cell r="S1081">
            <v>300</v>
          </cell>
          <cell r="Z1081">
            <v>300</v>
          </cell>
          <cell r="AA1081">
            <v>0</v>
          </cell>
          <cell r="AB1081">
            <v>300</v>
          </cell>
        </row>
        <row r="1082">
          <cell r="D1082" t="str">
            <v>Német kisebbség</v>
          </cell>
          <cell r="I1082">
            <v>60</v>
          </cell>
          <cell r="P1082">
            <v>60</v>
          </cell>
          <cell r="S1082">
            <v>60</v>
          </cell>
          <cell r="Z1082">
            <v>60</v>
          </cell>
          <cell r="AA1082">
            <v>0</v>
          </cell>
          <cell r="AB1082">
            <v>60</v>
          </cell>
        </row>
        <row r="1083">
          <cell r="C1083">
            <v>9</v>
          </cell>
          <cell r="D1083" t="str">
            <v>ped.szakkönyv</v>
          </cell>
          <cell r="I1083">
            <v>900</v>
          </cell>
          <cell r="P1083">
            <v>900</v>
          </cell>
          <cell r="Q1083">
            <v>900</v>
          </cell>
          <cell r="Z1083">
            <v>900</v>
          </cell>
          <cell r="AA1083">
            <v>0</v>
          </cell>
          <cell r="AB1083">
            <v>900</v>
          </cell>
        </row>
        <row r="1084">
          <cell r="D1084" t="str">
            <v>pót1 viharkárok</v>
          </cell>
          <cell r="I1084">
            <v>2</v>
          </cell>
          <cell r="P1084">
            <v>2</v>
          </cell>
          <cell r="X1084">
            <v>2</v>
          </cell>
          <cell r="Z1084">
            <v>2</v>
          </cell>
          <cell r="AA1084">
            <v>0</v>
          </cell>
          <cell r="AB1084">
            <v>2</v>
          </cell>
        </row>
        <row r="1085">
          <cell r="C1085">
            <v>12</v>
          </cell>
          <cell r="D1085" t="str">
            <v>elvonás</v>
          </cell>
          <cell r="I1085">
            <v>-434</v>
          </cell>
          <cell r="P1085">
            <v>-434</v>
          </cell>
          <cell r="S1085">
            <v>-434</v>
          </cell>
          <cell r="Z1085">
            <v>-434</v>
          </cell>
          <cell r="AA1085">
            <v>0</v>
          </cell>
          <cell r="AB1085">
            <v>-434</v>
          </cell>
        </row>
        <row r="1086">
          <cell r="C1086">
            <v>13</v>
          </cell>
          <cell r="D1086" t="str">
            <v>bérfejlesztés</v>
          </cell>
          <cell r="I1086">
            <v>1352</v>
          </cell>
          <cell r="P1086">
            <v>1352</v>
          </cell>
          <cell r="Q1086">
            <v>994</v>
          </cell>
          <cell r="R1086">
            <v>358</v>
          </cell>
          <cell r="Z1086">
            <v>1352</v>
          </cell>
          <cell r="AA1086">
            <v>0</v>
          </cell>
          <cell r="AB1086">
            <v>1352</v>
          </cell>
        </row>
        <row r="1087">
          <cell r="C1087">
            <v>14</v>
          </cell>
          <cell r="D1087" t="str">
            <v>4% bérfejlesztés</v>
          </cell>
          <cell r="I1087">
            <v>-374</v>
          </cell>
          <cell r="P1087">
            <v>-374</v>
          </cell>
          <cell r="Q1087">
            <v>-275</v>
          </cell>
          <cell r="R1087">
            <v>-99</v>
          </cell>
          <cell r="Z1087">
            <v>-374</v>
          </cell>
          <cell r="AA1087">
            <v>0</v>
          </cell>
          <cell r="AB1087">
            <v>-374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4030</v>
          </cell>
          <cell r="H1105">
            <v>0</v>
          </cell>
          <cell r="I1105">
            <v>147091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6125</v>
          </cell>
          <cell r="O1105">
            <v>0</v>
          </cell>
          <cell r="P1105">
            <v>157246</v>
          </cell>
          <cell r="Q1105">
            <v>94792</v>
          </cell>
          <cell r="R1105">
            <v>37020</v>
          </cell>
          <cell r="S1105">
            <v>20841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2</v>
          </cell>
          <cell r="Y1105">
            <v>4591</v>
          </cell>
          <cell r="Z1105">
            <v>157246</v>
          </cell>
          <cell r="AA1105">
            <v>0</v>
          </cell>
          <cell r="AB1105">
            <v>157246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E1106">
            <v>5550</v>
          </cell>
          <cell r="G1106">
            <v>4909</v>
          </cell>
          <cell r="I1106">
            <v>121899</v>
          </cell>
          <cell r="P1106">
            <v>132358</v>
          </cell>
          <cell r="Q1106">
            <v>71784</v>
          </cell>
          <cell r="R1106">
            <v>29703</v>
          </cell>
          <cell r="S1106">
            <v>30684</v>
          </cell>
          <cell r="W1106">
            <v>187</v>
          </cell>
          <cell r="Z1106">
            <v>132358</v>
          </cell>
          <cell r="AA1106">
            <v>0</v>
          </cell>
          <cell r="AB1106">
            <v>132358</v>
          </cell>
        </row>
        <row r="1107">
          <cell r="C1107">
            <v>2</v>
          </cell>
          <cell r="D1107" t="str">
            <v>jóváhagyott pénzmaradvány</v>
          </cell>
          <cell r="N1107">
            <v>16182</v>
          </cell>
          <cell r="P1107">
            <v>16182</v>
          </cell>
          <cell r="Q1107">
            <v>724</v>
          </cell>
          <cell r="R1107">
            <v>18</v>
          </cell>
          <cell r="Y1107">
            <v>15440</v>
          </cell>
          <cell r="Z1107">
            <v>16182</v>
          </cell>
          <cell r="AA1107">
            <v>0</v>
          </cell>
          <cell r="AB1107">
            <v>16182</v>
          </cell>
        </row>
        <row r="1108">
          <cell r="C1108">
            <v>3</v>
          </cell>
          <cell r="D1108" t="str">
            <v>pm.terhelő bef.kötelezettség</v>
          </cell>
          <cell r="N1108">
            <v>4482</v>
          </cell>
          <cell r="P1108">
            <v>4482</v>
          </cell>
          <cell r="S1108">
            <v>4482</v>
          </cell>
          <cell r="Z1108">
            <v>4482</v>
          </cell>
          <cell r="AA1108">
            <v>0</v>
          </cell>
          <cell r="AB1108">
            <v>4482</v>
          </cell>
        </row>
        <row r="1109">
          <cell r="C1109">
            <v>9</v>
          </cell>
          <cell r="D1109" t="str">
            <v>ped.szakkönyv</v>
          </cell>
          <cell r="I1109">
            <v>607</v>
          </cell>
          <cell r="P1109">
            <v>607</v>
          </cell>
          <cell r="Q1109">
            <v>607</v>
          </cell>
          <cell r="Z1109">
            <v>607</v>
          </cell>
          <cell r="AA1109">
            <v>0</v>
          </cell>
          <cell r="AB1109">
            <v>607</v>
          </cell>
        </row>
        <row r="1110">
          <cell r="C1110">
            <v>12</v>
          </cell>
          <cell r="D1110" t="str">
            <v>elvonás</v>
          </cell>
          <cell r="I1110">
            <v>-631</v>
          </cell>
          <cell r="P1110">
            <v>-631</v>
          </cell>
          <cell r="S1110">
            <v>-631</v>
          </cell>
          <cell r="Z1110">
            <v>-631</v>
          </cell>
          <cell r="AA1110">
            <v>0</v>
          </cell>
          <cell r="AB1110">
            <v>-631</v>
          </cell>
        </row>
        <row r="1111">
          <cell r="C1111">
            <v>13</v>
          </cell>
          <cell r="D1111" t="str">
            <v>bérfejlesztés</v>
          </cell>
          <cell r="I1111">
            <v>725</v>
          </cell>
          <cell r="P1111">
            <v>725</v>
          </cell>
          <cell r="Q1111">
            <v>533</v>
          </cell>
          <cell r="R1111">
            <v>192</v>
          </cell>
          <cell r="Z1111">
            <v>725</v>
          </cell>
          <cell r="AA1111">
            <v>0</v>
          </cell>
          <cell r="AB1111">
            <v>725</v>
          </cell>
        </row>
        <row r="1112">
          <cell r="C1112">
            <v>14</v>
          </cell>
          <cell r="D1112" t="str">
            <v>4% bérfejlesztés</v>
          </cell>
          <cell r="I1112">
            <v>-200</v>
          </cell>
          <cell r="P1112">
            <v>-200</v>
          </cell>
          <cell r="Q1112">
            <v>-147</v>
          </cell>
          <cell r="R1112">
            <v>-53</v>
          </cell>
          <cell r="Z1112">
            <v>-200</v>
          </cell>
          <cell r="AA1112">
            <v>0</v>
          </cell>
          <cell r="AB1112">
            <v>-200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5550</v>
          </cell>
          <cell r="F1127">
            <v>0</v>
          </cell>
          <cell r="G1127">
            <v>4909</v>
          </cell>
          <cell r="H1127">
            <v>0</v>
          </cell>
          <cell r="I1127">
            <v>122400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20664</v>
          </cell>
          <cell r="O1127">
            <v>0</v>
          </cell>
          <cell r="P1127">
            <v>153523</v>
          </cell>
          <cell r="Q1127">
            <v>73501</v>
          </cell>
          <cell r="R1127">
            <v>29860</v>
          </cell>
          <cell r="S1127">
            <v>34535</v>
          </cell>
          <cell r="T1127">
            <v>0</v>
          </cell>
          <cell r="U1127">
            <v>0</v>
          </cell>
          <cell r="V1127">
            <v>0</v>
          </cell>
          <cell r="W1127">
            <v>187</v>
          </cell>
          <cell r="X1127">
            <v>0</v>
          </cell>
          <cell r="Y1127">
            <v>15440</v>
          </cell>
          <cell r="Z1127">
            <v>153523</v>
          </cell>
          <cell r="AA1127">
            <v>0</v>
          </cell>
          <cell r="AB1127">
            <v>153523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G1128">
            <v>5900</v>
          </cell>
          <cell r="I1128">
            <v>113889</v>
          </cell>
          <cell r="P1128">
            <v>119789</v>
          </cell>
          <cell r="Q1128">
            <v>71455</v>
          </cell>
          <cell r="R1128">
            <v>29497</v>
          </cell>
          <cell r="S1128">
            <v>16337</v>
          </cell>
          <cell r="Y1128">
            <v>2500</v>
          </cell>
          <cell r="Z1128">
            <v>119789</v>
          </cell>
          <cell r="AA1128">
            <v>0</v>
          </cell>
          <cell r="AB1128">
            <v>119789</v>
          </cell>
        </row>
        <row r="1129">
          <cell r="D1129" t="str">
            <v>sh.</v>
          </cell>
          <cell r="G1129">
            <v>282</v>
          </cell>
          <cell r="M1129">
            <v>2682</v>
          </cell>
          <cell r="P1129">
            <v>2964</v>
          </cell>
          <cell r="S1129">
            <v>282</v>
          </cell>
          <cell r="X1129">
            <v>2682</v>
          </cell>
          <cell r="Z1129">
            <v>2964</v>
          </cell>
          <cell r="AA1129">
            <v>0</v>
          </cell>
          <cell r="AB1129">
            <v>2964</v>
          </cell>
        </row>
        <row r="1130">
          <cell r="C1130">
            <v>2</v>
          </cell>
          <cell r="D1130" t="str">
            <v>jóváhagyott pénzmaradvány</v>
          </cell>
          <cell r="N1130">
            <v>11247</v>
          </cell>
          <cell r="P1130">
            <v>11247</v>
          </cell>
          <cell r="Q1130">
            <v>147</v>
          </cell>
          <cell r="R1130">
            <v>24</v>
          </cell>
          <cell r="Y1130">
            <v>11076</v>
          </cell>
          <cell r="Z1130">
            <v>11247</v>
          </cell>
          <cell r="AA1130">
            <v>0</v>
          </cell>
          <cell r="AB1130">
            <v>11247</v>
          </cell>
        </row>
        <row r="1131">
          <cell r="C1131">
            <v>3</v>
          </cell>
          <cell r="D1131" t="str">
            <v>pm.terhelő bef.kötelezettség</v>
          </cell>
          <cell r="N1131">
            <v>1397</v>
          </cell>
          <cell r="P1131">
            <v>1397</v>
          </cell>
          <cell r="S1131">
            <v>1397</v>
          </cell>
          <cell r="Z1131">
            <v>1397</v>
          </cell>
          <cell r="AA1131">
            <v>0</v>
          </cell>
          <cell r="AB1131">
            <v>1397</v>
          </cell>
        </row>
        <row r="1132">
          <cell r="C1132">
            <v>9</v>
          </cell>
          <cell r="D1132" t="str">
            <v>ped.szakkönyv</v>
          </cell>
          <cell r="I1132">
            <v>596</v>
          </cell>
          <cell r="P1132">
            <v>596</v>
          </cell>
          <cell r="Q1132">
            <v>596</v>
          </cell>
          <cell r="Z1132">
            <v>596</v>
          </cell>
          <cell r="AA1132">
            <v>0</v>
          </cell>
          <cell r="AB1132">
            <v>596</v>
          </cell>
        </row>
        <row r="1133">
          <cell r="D1133" t="str">
            <v>sh.pm.</v>
          </cell>
          <cell r="P1133">
            <v>0</v>
          </cell>
          <cell r="S1133">
            <v>1247</v>
          </cell>
          <cell r="X1133">
            <v>10000</v>
          </cell>
          <cell r="Y1133">
            <v>-11247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D1134" t="str">
            <v>sh.</v>
          </cell>
          <cell r="J1134">
            <v>300</v>
          </cell>
          <cell r="P1134">
            <v>300</v>
          </cell>
          <cell r="S1134">
            <v>300</v>
          </cell>
          <cell r="Z1134">
            <v>300</v>
          </cell>
          <cell r="AA1134">
            <v>0</v>
          </cell>
          <cell r="AB1134">
            <v>300</v>
          </cell>
        </row>
        <row r="1135">
          <cell r="D1135" t="str">
            <v>sh.</v>
          </cell>
          <cell r="P1135">
            <v>0</v>
          </cell>
          <cell r="S1135">
            <v>2500</v>
          </cell>
          <cell r="Y1135">
            <v>-2500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C1136">
            <v>12</v>
          </cell>
          <cell r="D1136" t="str">
            <v>elvonás</v>
          </cell>
          <cell r="I1136">
            <v>-451</v>
          </cell>
          <cell r="P1136">
            <v>-451</v>
          </cell>
          <cell r="S1136">
            <v>-451</v>
          </cell>
          <cell r="Z1136">
            <v>-451</v>
          </cell>
          <cell r="AA1136">
            <v>0</v>
          </cell>
          <cell r="AB1136">
            <v>-451</v>
          </cell>
        </row>
        <row r="1137">
          <cell r="C1137">
            <v>13</v>
          </cell>
          <cell r="D1137" t="str">
            <v>bérfejlesztés</v>
          </cell>
          <cell r="I1137">
            <v>865</v>
          </cell>
          <cell r="P1137">
            <v>865</v>
          </cell>
          <cell r="Q1137">
            <v>636</v>
          </cell>
          <cell r="R1137">
            <v>229</v>
          </cell>
          <cell r="Z1137">
            <v>865</v>
          </cell>
          <cell r="AA1137">
            <v>0</v>
          </cell>
          <cell r="AB1137">
            <v>865</v>
          </cell>
        </row>
        <row r="1138">
          <cell r="C1138">
            <v>14</v>
          </cell>
          <cell r="D1138" t="str">
            <v>4% bérfejlesztés</v>
          </cell>
          <cell r="I1138">
            <v>-239</v>
          </cell>
          <cell r="P1138">
            <v>-239</v>
          </cell>
          <cell r="Q1138">
            <v>-176</v>
          </cell>
          <cell r="R1138">
            <v>-63</v>
          </cell>
          <cell r="Z1138">
            <v>-239</v>
          </cell>
          <cell r="AA1138">
            <v>0</v>
          </cell>
          <cell r="AB1138">
            <v>-239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6182</v>
          </cell>
          <cell r="H1153">
            <v>0</v>
          </cell>
          <cell r="I1153">
            <v>114660</v>
          </cell>
          <cell r="J1153">
            <v>300</v>
          </cell>
          <cell r="K1153">
            <v>0</v>
          </cell>
          <cell r="L1153">
            <v>0</v>
          </cell>
          <cell r="M1153">
            <v>2682</v>
          </cell>
          <cell r="N1153">
            <v>12644</v>
          </cell>
          <cell r="O1153">
            <v>0</v>
          </cell>
          <cell r="P1153">
            <v>136468</v>
          </cell>
          <cell r="Q1153">
            <v>72658</v>
          </cell>
          <cell r="R1153">
            <v>29687</v>
          </cell>
          <cell r="S1153">
            <v>21612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12682</v>
          </cell>
          <cell r="Y1153">
            <v>-171</v>
          </cell>
          <cell r="Z1153">
            <v>136468</v>
          </cell>
          <cell r="AA1153">
            <v>0</v>
          </cell>
          <cell r="AB1153">
            <v>136468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E1154">
            <v>60</v>
          </cell>
          <cell r="G1154">
            <v>17400</v>
          </cell>
          <cell r="I1154">
            <v>177981</v>
          </cell>
          <cell r="P1154">
            <v>195441</v>
          </cell>
          <cell r="Q1154">
            <v>111996</v>
          </cell>
          <cell r="R1154">
            <v>44970</v>
          </cell>
          <cell r="S1154">
            <v>37928</v>
          </cell>
          <cell r="W1154">
            <v>547</v>
          </cell>
          <cell r="Z1154">
            <v>195441</v>
          </cell>
          <cell r="AA1154">
            <v>0</v>
          </cell>
          <cell r="AB1154">
            <v>195441</v>
          </cell>
        </row>
        <row r="1155">
          <cell r="C1155">
            <v>2</v>
          </cell>
          <cell r="D1155" t="str">
            <v>jóváhagyott pénzmaradvány</v>
          </cell>
          <cell r="N1155">
            <v>23962</v>
          </cell>
          <cell r="P1155">
            <v>23962</v>
          </cell>
          <cell r="Q1155">
            <v>1004</v>
          </cell>
          <cell r="R1155">
            <v>1072</v>
          </cell>
          <cell r="Y1155">
            <v>21886</v>
          </cell>
          <cell r="Z1155">
            <v>23962</v>
          </cell>
          <cell r="AA1155">
            <v>0</v>
          </cell>
          <cell r="AB1155">
            <v>23962</v>
          </cell>
        </row>
        <row r="1156">
          <cell r="C1156">
            <v>3</v>
          </cell>
          <cell r="D1156" t="str">
            <v>pm.terhelő bef.kötelezettség</v>
          </cell>
          <cell r="N1156">
            <v>995</v>
          </cell>
          <cell r="P1156">
            <v>995</v>
          </cell>
          <cell r="S1156">
            <v>995</v>
          </cell>
          <cell r="Z1156">
            <v>995</v>
          </cell>
          <cell r="AA1156">
            <v>0</v>
          </cell>
          <cell r="AB1156">
            <v>995</v>
          </cell>
        </row>
        <row r="1157">
          <cell r="C1157">
            <v>9</v>
          </cell>
          <cell r="D1157" t="str">
            <v>ped.szakkönyv</v>
          </cell>
          <cell r="I1157">
            <v>855</v>
          </cell>
          <cell r="P1157">
            <v>855</v>
          </cell>
          <cell r="Q1157">
            <v>855</v>
          </cell>
          <cell r="Z1157">
            <v>855</v>
          </cell>
          <cell r="AA1157">
            <v>0</v>
          </cell>
          <cell r="AB1157">
            <v>855</v>
          </cell>
        </row>
        <row r="1158">
          <cell r="C1158">
            <v>12</v>
          </cell>
          <cell r="D1158" t="str">
            <v>elvonás</v>
          </cell>
          <cell r="I1158">
            <v>-909</v>
          </cell>
          <cell r="P1158">
            <v>-909</v>
          </cell>
          <cell r="S1158">
            <v>-909</v>
          </cell>
          <cell r="Z1158">
            <v>-909</v>
          </cell>
          <cell r="AA1158">
            <v>0</v>
          </cell>
          <cell r="AB1158">
            <v>-909</v>
          </cell>
        </row>
        <row r="1159">
          <cell r="C1159">
            <v>13</v>
          </cell>
          <cell r="D1159" t="str">
            <v>bérfejlesztés</v>
          </cell>
          <cell r="I1159">
            <v>1609</v>
          </cell>
          <cell r="P1159">
            <v>1609</v>
          </cell>
          <cell r="Q1159">
            <v>1183</v>
          </cell>
          <cell r="R1159">
            <v>426</v>
          </cell>
          <cell r="Z1159">
            <v>1609</v>
          </cell>
          <cell r="AA1159">
            <v>0</v>
          </cell>
          <cell r="AB1159">
            <v>1609</v>
          </cell>
        </row>
        <row r="1160">
          <cell r="C1160">
            <v>14</v>
          </cell>
          <cell r="D1160" t="str">
            <v>4% bérfejlesztés</v>
          </cell>
          <cell r="I1160">
            <v>-445</v>
          </cell>
          <cell r="P1160">
            <v>-445</v>
          </cell>
          <cell r="Q1160">
            <v>-327</v>
          </cell>
          <cell r="R1160">
            <v>-118</v>
          </cell>
          <cell r="Z1160">
            <v>-445</v>
          </cell>
          <cell r="AA1160">
            <v>0</v>
          </cell>
          <cell r="AB1160">
            <v>-445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60</v>
          </cell>
          <cell r="F1176">
            <v>0</v>
          </cell>
          <cell r="G1176">
            <v>17400</v>
          </cell>
          <cell r="H1176">
            <v>0</v>
          </cell>
          <cell r="I1176">
            <v>179091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24957</v>
          </cell>
          <cell r="O1176">
            <v>0</v>
          </cell>
          <cell r="P1176">
            <v>221508</v>
          </cell>
          <cell r="Q1176">
            <v>114711</v>
          </cell>
          <cell r="R1176">
            <v>46350</v>
          </cell>
          <cell r="S1176">
            <v>38014</v>
          </cell>
          <cell r="T1176">
            <v>0</v>
          </cell>
          <cell r="U1176">
            <v>0</v>
          </cell>
          <cell r="V1176">
            <v>0</v>
          </cell>
          <cell r="W1176">
            <v>547</v>
          </cell>
          <cell r="X1176">
            <v>0</v>
          </cell>
          <cell r="Y1176">
            <v>21886</v>
          </cell>
          <cell r="Z1176">
            <v>221508</v>
          </cell>
          <cell r="AA1176">
            <v>0</v>
          </cell>
          <cell r="AB1176">
            <v>221508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E1177">
            <v>7041</v>
          </cell>
          <cell r="G1177">
            <v>18200</v>
          </cell>
          <cell r="I1177">
            <v>260893</v>
          </cell>
          <cell r="P1177">
            <v>286134</v>
          </cell>
          <cell r="Q1177">
            <v>153107</v>
          </cell>
          <cell r="R1177">
            <v>61041</v>
          </cell>
          <cell r="S1177">
            <v>70413</v>
          </cell>
          <cell r="W1177">
            <v>1573</v>
          </cell>
          <cell r="Z1177">
            <v>286134</v>
          </cell>
          <cell r="AA1177">
            <v>0</v>
          </cell>
          <cell r="AB1177">
            <v>286134</v>
          </cell>
        </row>
        <row r="1178">
          <cell r="C1178">
            <v>2</v>
          </cell>
          <cell r="D1178" t="str">
            <v>jóváhagyott pénzmaradvány</v>
          </cell>
          <cell r="N1178">
            <v>43103</v>
          </cell>
          <cell r="P1178">
            <v>43103</v>
          </cell>
          <cell r="Q1178">
            <v>68</v>
          </cell>
          <cell r="R1178">
            <v>24</v>
          </cell>
          <cell r="Y1178">
            <v>43011</v>
          </cell>
          <cell r="Z1178">
            <v>43103</v>
          </cell>
          <cell r="AA1178">
            <v>0</v>
          </cell>
          <cell r="AB1178">
            <v>43103</v>
          </cell>
        </row>
        <row r="1179">
          <cell r="C1179">
            <v>3</v>
          </cell>
          <cell r="D1179" t="str">
            <v>pm.terhelő bef.kötelezettség</v>
          </cell>
          <cell r="N1179">
            <v>5730</v>
          </cell>
          <cell r="P1179">
            <v>5730</v>
          </cell>
          <cell r="S1179">
            <v>5730</v>
          </cell>
          <cell r="Z1179">
            <v>5730</v>
          </cell>
          <cell r="AA1179">
            <v>0</v>
          </cell>
          <cell r="AB1179">
            <v>5730</v>
          </cell>
        </row>
        <row r="1180">
          <cell r="B1180" t="str">
            <v>21./2000.(03.06)</v>
          </cell>
          <cell r="D1180" t="str">
            <v>mód.</v>
          </cell>
          <cell r="I1180">
            <v>190</v>
          </cell>
          <cell r="P1180">
            <v>190</v>
          </cell>
          <cell r="S1180">
            <v>190</v>
          </cell>
          <cell r="Z1180">
            <v>190</v>
          </cell>
          <cell r="AA1180">
            <v>0</v>
          </cell>
          <cell r="AB1180">
            <v>190</v>
          </cell>
        </row>
        <row r="1181">
          <cell r="C1181">
            <v>9</v>
          </cell>
          <cell r="D1181" t="str">
            <v>ped.szakkönyv</v>
          </cell>
          <cell r="I1181">
            <v>968</v>
          </cell>
          <cell r="P1181">
            <v>968</v>
          </cell>
          <cell r="Q1181">
            <v>968</v>
          </cell>
          <cell r="Z1181">
            <v>968</v>
          </cell>
          <cell r="AA1181">
            <v>0</v>
          </cell>
          <cell r="AB1181">
            <v>968</v>
          </cell>
        </row>
        <row r="1182">
          <cell r="D1182" t="str">
            <v>Közoktatási Bizottság</v>
          </cell>
          <cell r="I1182">
            <v>-40</v>
          </cell>
          <cell r="P1182">
            <v>-40</v>
          </cell>
          <cell r="S1182">
            <v>-40</v>
          </cell>
          <cell r="Z1182">
            <v>-40</v>
          </cell>
          <cell r="AA1182">
            <v>0</v>
          </cell>
          <cell r="AB1182">
            <v>-40</v>
          </cell>
        </row>
        <row r="1183">
          <cell r="D1183" t="str">
            <v>sh.pm.</v>
          </cell>
          <cell r="P1183">
            <v>0</v>
          </cell>
          <cell r="X1183">
            <v>43011</v>
          </cell>
          <cell r="Y1183">
            <v>-43011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C1184">
            <v>12</v>
          </cell>
          <cell r="D1184" t="str">
            <v>elvonás</v>
          </cell>
          <cell r="I1184">
            <v>-1210</v>
          </cell>
          <cell r="P1184">
            <v>-1210</v>
          </cell>
          <cell r="S1184">
            <v>-1210</v>
          </cell>
          <cell r="Z1184">
            <v>-1210</v>
          </cell>
          <cell r="AA1184">
            <v>0</v>
          </cell>
          <cell r="AB1184">
            <v>-1210</v>
          </cell>
        </row>
        <row r="1185">
          <cell r="C1185">
            <v>13</v>
          </cell>
          <cell r="D1185" t="str">
            <v>bérfejlesztés</v>
          </cell>
          <cell r="I1185">
            <v>2695</v>
          </cell>
          <cell r="P1185">
            <v>2695</v>
          </cell>
          <cell r="Q1185">
            <v>1982</v>
          </cell>
          <cell r="R1185">
            <v>713</v>
          </cell>
          <cell r="Z1185">
            <v>2695</v>
          </cell>
          <cell r="AA1185">
            <v>0</v>
          </cell>
          <cell r="AB1185">
            <v>2695</v>
          </cell>
        </row>
        <row r="1186">
          <cell r="C1186">
            <v>14</v>
          </cell>
          <cell r="D1186" t="str">
            <v>4% bérfejlesztés</v>
          </cell>
          <cell r="I1186">
            <v>-745</v>
          </cell>
          <cell r="P1186">
            <v>-745</v>
          </cell>
          <cell r="Q1186">
            <v>-548</v>
          </cell>
          <cell r="R1186">
            <v>-197</v>
          </cell>
          <cell r="Z1186">
            <v>-745</v>
          </cell>
          <cell r="AA1186">
            <v>0</v>
          </cell>
          <cell r="AB1186">
            <v>-745</v>
          </cell>
        </row>
        <row r="1187">
          <cell r="D1187" t="str">
            <v>sh.</v>
          </cell>
          <cell r="J1187">
            <v>229</v>
          </cell>
          <cell r="M1187">
            <v>2520</v>
          </cell>
          <cell r="P1187">
            <v>2749</v>
          </cell>
          <cell r="Q1187">
            <v>168</v>
          </cell>
          <cell r="R1187">
            <v>61</v>
          </cell>
          <cell r="X1187">
            <v>2520</v>
          </cell>
          <cell r="Z1187">
            <v>2749</v>
          </cell>
          <cell r="AA1187">
            <v>0</v>
          </cell>
          <cell r="AB1187">
            <v>2749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7041</v>
          </cell>
          <cell r="F1210">
            <v>0</v>
          </cell>
          <cell r="G1210">
            <v>18200</v>
          </cell>
          <cell r="H1210">
            <v>0</v>
          </cell>
          <cell r="I1210">
            <v>262751</v>
          </cell>
          <cell r="J1210">
            <v>229</v>
          </cell>
          <cell r="K1210">
            <v>0</v>
          </cell>
          <cell r="L1210">
            <v>0</v>
          </cell>
          <cell r="M1210">
            <v>2520</v>
          </cell>
          <cell r="N1210">
            <v>48833</v>
          </cell>
          <cell r="O1210">
            <v>0</v>
          </cell>
          <cell r="P1210">
            <v>339574</v>
          </cell>
          <cell r="Q1210">
            <v>155745</v>
          </cell>
          <cell r="R1210">
            <v>61642</v>
          </cell>
          <cell r="S1210">
            <v>75083</v>
          </cell>
          <cell r="T1210">
            <v>0</v>
          </cell>
          <cell r="U1210">
            <v>0</v>
          </cell>
          <cell r="V1210">
            <v>0</v>
          </cell>
          <cell r="W1210">
            <v>1573</v>
          </cell>
          <cell r="X1210">
            <v>45531</v>
          </cell>
          <cell r="Y1210">
            <v>0</v>
          </cell>
          <cell r="Z1210">
            <v>339574</v>
          </cell>
          <cell r="AA1210">
            <v>0</v>
          </cell>
          <cell r="AB1210">
            <v>339574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E1211">
            <v>2300</v>
          </cell>
          <cell r="G1211">
            <v>1340</v>
          </cell>
          <cell r="I1211">
            <v>84904</v>
          </cell>
          <cell r="P1211">
            <v>88544</v>
          </cell>
          <cell r="Q1211">
            <v>53800</v>
          </cell>
          <cell r="R1211">
            <v>21963</v>
          </cell>
          <cell r="S1211">
            <v>12383</v>
          </cell>
          <cell r="W1211">
            <v>398</v>
          </cell>
          <cell r="Z1211">
            <v>88544</v>
          </cell>
          <cell r="AA1211">
            <v>0</v>
          </cell>
          <cell r="AB1211">
            <v>88544</v>
          </cell>
        </row>
        <row r="1212">
          <cell r="D1212" t="str">
            <v>sh.</v>
          </cell>
          <cell r="H1212">
            <v>70</v>
          </cell>
          <cell r="M1212">
            <v>332</v>
          </cell>
          <cell r="P1212">
            <v>402</v>
          </cell>
          <cell r="X1212">
            <v>402</v>
          </cell>
          <cell r="Z1212">
            <v>402</v>
          </cell>
          <cell r="AA1212">
            <v>0</v>
          </cell>
          <cell r="AB1212">
            <v>402</v>
          </cell>
        </row>
        <row r="1213">
          <cell r="C1213">
            <v>2</v>
          </cell>
          <cell r="D1213" t="str">
            <v>jóváhagyott pénzmaradvány</v>
          </cell>
          <cell r="N1213">
            <v>5304</v>
          </cell>
          <cell r="P1213">
            <v>5304</v>
          </cell>
          <cell r="Q1213">
            <v>387</v>
          </cell>
          <cell r="R1213">
            <v>118</v>
          </cell>
          <cell r="Y1213">
            <v>4799</v>
          </cell>
          <cell r="Z1213">
            <v>5304</v>
          </cell>
          <cell r="AA1213">
            <v>0</v>
          </cell>
          <cell r="AB1213">
            <v>5304</v>
          </cell>
        </row>
        <row r="1214">
          <cell r="C1214">
            <v>3</v>
          </cell>
          <cell r="D1214" t="str">
            <v>pm.terhelő bef.kötelezettség</v>
          </cell>
          <cell r="N1214">
            <v>533</v>
          </cell>
          <cell r="P1214">
            <v>533</v>
          </cell>
          <cell r="S1214">
            <v>533</v>
          </cell>
          <cell r="Z1214">
            <v>533</v>
          </cell>
          <cell r="AA1214">
            <v>0</v>
          </cell>
          <cell r="AB1214">
            <v>533</v>
          </cell>
        </row>
        <row r="1215">
          <cell r="C1215">
            <v>9</v>
          </cell>
          <cell r="D1215" t="str">
            <v>ped.szakkönyv</v>
          </cell>
          <cell r="I1215">
            <v>484</v>
          </cell>
          <cell r="P1215">
            <v>484</v>
          </cell>
          <cell r="Q1215">
            <v>484</v>
          </cell>
          <cell r="Z1215">
            <v>484</v>
          </cell>
          <cell r="AA1215">
            <v>0</v>
          </cell>
          <cell r="AB1215">
            <v>484</v>
          </cell>
        </row>
        <row r="1216">
          <cell r="C1216">
            <v>12</v>
          </cell>
          <cell r="D1216" t="str">
            <v>elvonás</v>
          </cell>
          <cell r="I1216">
            <v>-373</v>
          </cell>
          <cell r="P1216">
            <v>-373</v>
          </cell>
          <cell r="S1216">
            <v>-373</v>
          </cell>
          <cell r="Z1216">
            <v>-373</v>
          </cell>
          <cell r="AA1216">
            <v>0</v>
          </cell>
          <cell r="AB1216">
            <v>-373</v>
          </cell>
        </row>
        <row r="1217">
          <cell r="C1217">
            <v>13</v>
          </cell>
          <cell r="D1217" t="str">
            <v>bérfejlesztés</v>
          </cell>
          <cell r="I1217">
            <v>454</v>
          </cell>
          <cell r="P1217">
            <v>454</v>
          </cell>
          <cell r="Q1217">
            <v>334</v>
          </cell>
          <cell r="R1217">
            <v>120</v>
          </cell>
          <cell r="Z1217">
            <v>454</v>
          </cell>
          <cell r="AA1217">
            <v>0</v>
          </cell>
          <cell r="AB1217">
            <v>454</v>
          </cell>
        </row>
        <row r="1218">
          <cell r="C1218">
            <v>14</v>
          </cell>
          <cell r="D1218" t="str">
            <v>4% bérfejlesztés</v>
          </cell>
          <cell r="I1218">
            <v>-125</v>
          </cell>
          <cell r="P1218">
            <v>-125</v>
          </cell>
          <cell r="Q1218">
            <v>-92</v>
          </cell>
          <cell r="R1218">
            <v>-33</v>
          </cell>
          <cell r="Z1218">
            <v>-125</v>
          </cell>
          <cell r="AA1218">
            <v>0</v>
          </cell>
          <cell r="AB1218">
            <v>-125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2300</v>
          </cell>
          <cell r="F1238">
            <v>0</v>
          </cell>
          <cell r="G1238">
            <v>1340</v>
          </cell>
          <cell r="H1238">
            <v>70</v>
          </cell>
          <cell r="I1238">
            <v>85344</v>
          </cell>
          <cell r="J1238">
            <v>0</v>
          </cell>
          <cell r="K1238">
            <v>0</v>
          </cell>
          <cell r="L1238">
            <v>0</v>
          </cell>
          <cell r="M1238">
            <v>332</v>
          </cell>
          <cell r="N1238">
            <v>5837</v>
          </cell>
          <cell r="O1238">
            <v>0</v>
          </cell>
          <cell r="P1238">
            <v>95223</v>
          </cell>
          <cell r="Q1238">
            <v>54913</v>
          </cell>
          <cell r="R1238">
            <v>22168</v>
          </cell>
          <cell r="S1238">
            <v>12543</v>
          </cell>
          <cell r="T1238">
            <v>0</v>
          </cell>
          <cell r="U1238">
            <v>0</v>
          </cell>
          <cell r="V1238">
            <v>0</v>
          </cell>
          <cell r="W1238">
            <v>398</v>
          </cell>
          <cell r="X1238">
            <v>402</v>
          </cell>
          <cell r="Y1238">
            <v>4799</v>
          </cell>
          <cell r="Z1238">
            <v>95223</v>
          </cell>
          <cell r="AA1238">
            <v>0</v>
          </cell>
          <cell r="AB1238">
            <v>95223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G1239">
            <v>1100</v>
          </cell>
          <cell r="I1239">
            <v>118534</v>
          </cell>
          <cell r="P1239">
            <v>119634</v>
          </cell>
          <cell r="Q1239">
            <v>74452</v>
          </cell>
          <cell r="R1239">
            <v>29849</v>
          </cell>
          <cell r="S1239">
            <v>14214</v>
          </cell>
          <cell r="W1239">
            <v>19</v>
          </cell>
          <cell r="Y1239">
            <v>1100</v>
          </cell>
          <cell r="Z1239">
            <v>119634</v>
          </cell>
          <cell r="AA1239">
            <v>0</v>
          </cell>
          <cell r="AB1239">
            <v>119634</v>
          </cell>
        </row>
        <row r="1240">
          <cell r="C1240">
            <v>2</v>
          </cell>
          <cell r="D1240" t="str">
            <v>jóváhagyott pénzmaradvány</v>
          </cell>
          <cell r="N1240">
            <v>3785</v>
          </cell>
          <cell r="P1240">
            <v>3785</v>
          </cell>
          <cell r="Q1240">
            <v>50</v>
          </cell>
          <cell r="R1240">
            <v>18</v>
          </cell>
          <cell r="Y1240">
            <v>3717</v>
          </cell>
          <cell r="Z1240">
            <v>3785</v>
          </cell>
          <cell r="AA1240">
            <v>0</v>
          </cell>
          <cell r="AB1240">
            <v>3785</v>
          </cell>
        </row>
        <row r="1241">
          <cell r="C1241">
            <v>3</v>
          </cell>
          <cell r="D1241" t="str">
            <v>pm.terhelő bef.kötelezettség</v>
          </cell>
          <cell r="N1241">
            <v>2029</v>
          </cell>
          <cell r="P1241">
            <v>2029</v>
          </cell>
          <cell r="S1241">
            <v>2029</v>
          </cell>
          <cell r="Z1241">
            <v>2029</v>
          </cell>
          <cell r="AA1241">
            <v>0</v>
          </cell>
          <cell r="AB1241">
            <v>2029</v>
          </cell>
        </row>
        <row r="1242">
          <cell r="C1242">
            <v>9</v>
          </cell>
          <cell r="D1242" t="str">
            <v>ped.szakkönyv</v>
          </cell>
          <cell r="I1242">
            <v>833</v>
          </cell>
          <cell r="P1242">
            <v>833</v>
          </cell>
          <cell r="Q1242">
            <v>833</v>
          </cell>
          <cell r="Z1242">
            <v>833</v>
          </cell>
          <cell r="AA1242">
            <v>0</v>
          </cell>
          <cell r="AB1242">
            <v>833</v>
          </cell>
        </row>
        <row r="1243">
          <cell r="C1243">
            <v>12</v>
          </cell>
          <cell r="D1243" t="str">
            <v>elvonás</v>
          </cell>
          <cell r="I1243">
            <v>-775</v>
          </cell>
          <cell r="P1243">
            <v>-775</v>
          </cell>
          <cell r="S1243">
            <v>-775</v>
          </cell>
          <cell r="Z1243">
            <v>-775</v>
          </cell>
          <cell r="AA1243">
            <v>0</v>
          </cell>
          <cell r="AB1243">
            <v>-775</v>
          </cell>
        </row>
        <row r="1244">
          <cell r="C1244">
            <v>13</v>
          </cell>
          <cell r="D1244" t="str">
            <v>bérfejlesztés</v>
          </cell>
          <cell r="I1244">
            <v>597</v>
          </cell>
          <cell r="P1244">
            <v>597</v>
          </cell>
          <cell r="Q1244">
            <v>439</v>
          </cell>
          <cell r="R1244">
            <v>158</v>
          </cell>
          <cell r="Z1244">
            <v>597</v>
          </cell>
          <cell r="AA1244">
            <v>0</v>
          </cell>
          <cell r="AB1244">
            <v>597</v>
          </cell>
        </row>
        <row r="1245">
          <cell r="C1245">
            <v>14</v>
          </cell>
          <cell r="D1245" t="str">
            <v>4% bérfejlesztés</v>
          </cell>
          <cell r="I1245">
            <v>-165</v>
          </cell>
          <cell r="P1245">
            <v>-165</v>
          </cell>
          <cell r="Q1245">
            <v>-121</v>
          </cell>
          <cell r="R1245">
            <v>-44</v>
          </cell>
          <cell r="Z1245">
            <v>-165</v>
          </cell>
          <cell r="AA1245">
            <v>0</v>
          </cell>
          <cell r="AB1245">
            <v>-165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1100</v>
          </cell>
          <cell r="H1267">
            <v>0</v>
          </cell>
          <cell r="I1267">
            <v>119024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5814</v>
          </cell>
          <cell r="O1267">
            <v>0</v>
          </cell>
          <cell r="P1267">
            <v>125938</v>
          </cell>
          <cell r="Q1267">
            <v>75653</v>
          </cell>
          <cell r="R1267">
            <v>29981</v>
          </cell>
          <cell r="S1267">
            <v>15468</v>
          </cell>
          <cell r="T1267">
            <v>0</v>
          </cell>
          <cell r="U1267">
            <v>0</v>
          </cell>
          <cell r="V1267">
            <v>0</v>
          </cell>
          <cell r="W1267">
            <v>19</v>
          </cell>
          <cell r="X1267">
            <v>0</v>
          </cell>
          <cell r="Y1267">
            <v>4817</v>
          </cell>
          <cell r="Z1267">
            <v>125938</v>
          </cell>
          <cell r="AA1267">
            <v>0</v>
          </cell>
          <cell r="AB1267">
            <v>125938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G1268">
            <v>1000</v>
          </cell>
          <cell r="I1268">
            <v>104361</v>
          </cell>
          <cell r="P1268">
            <v>105361</v>
          </cell>
          <cell r="Q1268">
            <v>62252</v>
          </cell>
          <cell r="R1268">
            <v>25528</v>
          </cell>
          <cell r="S1268">
            <v>17437</v>
          </cell>
          <cell r="W1268">
            <v>24</v>
          </cell>
          <cell r="Y1268">
            <v>120</v>
          </cell>
          <cell r="Z1268">
            <v>105361</v>
          </cell>
          <cell r="AA1268">
            <v>0</v>
          </cell>
          <cell r="AB1268">
            <v>105361</v>
          </cell>
        </row>
        <row r="1269">
          <cell r="C1269">
            <v>2</v>
          </cell>
          <cell r="D1269" t="str">
            <v>jóváhagyott pénzmaradvány</v>
          </cell>
          <cell r="N1269">
            <v>1082</v>
          </cell>
          <cell r="P1269">
            <v>1082</v>
          </cell>
          <cell r="Q1269">
            <v>112</v>
          </cell>
          <cell r="R1269">
            <v>18</v>
          </cell>
          <cell r="Y1269">
            <v>952</v>
          </cell>
          <cell r="Z1269">
            <v>1082</v>
          </cell>
          <cell r="AA1269">
            <v>0</v>
          </cell>
          <cell r="AB1269">
            <v>1082</v>
          </cell>
        </row>
        <row r="1270">
          <cell r="C1270">
            <v>3</v>
          </cell>
          <cell r="D1270" t="str">
            <v>pm.terhelő bef.kötelezettség</v>
          </cell>
          <cell r="N1270">
            <v>954</v>
          </cell>
          <cell r="P1270">
            <v>954</v>
          </cell>
          <cell r="S1270">
            <v>954</v>
          </cell>
          <cell r="Z1270">
            <v>954</v>
          </cell>
          <cell r="AA1270">
            <v>0</v>
          </cell>
          <cell r="AB1270">
            <v>954</v>
          </cell>
        </row>
        <row r="1271">
          <cell r="C1271">
            <v>9</v>
          </cell>
          <cell r="D1271" t="str">
            <v>ped.szakkönyv</v>
          </cell>
          <cell r="I1271">
            <v>518</v>
          </cell>
          <cell r="P1271">
            <v>518</v>
          </cell>
          <cell r="Q1271">
            <v>518</v>
          </cell>
          <cell r="Z1271">
            <v>518</v>
          </cell>
          <cell r="AA1271">
            <v>0</v>
          </cell>
          <cell r="AB1271">
            <v>518</v>
          </cell>
        </row>
        <row r="1272">
          <cell r="C1272">
            <v>12</v>
          </cell>
          <cell r="D1272" t="str">
            <v>elvonás</v>
          </cell>
          <cell r="I1272">
            <v>-261</v>
          </cell>
          <cell r="P1272">
            <v>-261</v>
          </cell>
          <cell r="S1272">
            <v>-261</v>
          </cell>
          <cell r="Z1272">
            <v>-261</v>
          </cell>
          <cell r="AA1272">
            <v>0</v>
          </cell>
          <cell r="AB1272">
            <v>-261</v>
          </cell>
        </row>
        <row r="1273">
          <cell r="C1273">
            <v>13</v>
          </cell>
          <cell r="D1273" t="str">
            <v>bérfejlesztés</v>
          </cell>
          <cell r="I1273">
            <v>540</v>
          </cell>
          <cell r="P1273">
            <v>540</v>
          </cell>
          <cell r="Q1273">
            <v>397</v>
          </cell>
          <cell r="R1273">
            <v>143</v>
          </cell>
          <cell r="Z1273">
            <v>540</v>
          </cell>
          <cell r="AA1273">
            <v>0</v>
          </cell>
          <cell r="AB1273">
            <v>540</v>
          </cell>
        </row>
        <row r="1274">
          <cell r="C1274">
            <v>14</v>
          </cell>
          <cell r="D1274" t="str">
            <v>4% bérfejlesztés</v>
          </cell>
          <cell r="I1274">
            <v>-150</v>
          </cell>
          <cell r="P1274">
            <v>-150</v>
          </cell>
          <cell r="Q1274">
            <v>-110</v>
          </cell>
          <cell r="R1274">
            <v>-40</v>
          </cell>
          <cell r="Z1274">
            <v>-150</v>
          </cell>
          <cell r="AA1274">
            <v>0</v>
          </cell>
          <cell r="AB1274">
            <v>-150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1000</v>
          </cell>
          <cell r="H1293">
            <v>0</v>
          </cell>
          <cell r="I1293">
            <v>105008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2036</v>
          </cell>
          <cell r="O1293">
            <v>0</v>
          </cell>
          <cell r="P1293">
            <v>108044</v>
          </cell>
          <cell r="Q1293">
            <v>63169</v>
          </cell>
          <cell r="R1293">
            <v>25649</v>
          </cell>
          <cell r="S1293">
            <v>18130</v>
          </cell>
          <cell r="T1293">
            <v>0</v>
          </cell>
          <cell r="U1293">
            <v>0</v>
          </cell>
          <cell r="V1293">
            <v>0</v>
          </cell>
          <cell r="W1293">
            <v>24</v>
          </cell>
          <cell r="X1293">
            <v>0</v>
          </cell>
          <cell r="Y1293">
            <v>1072</v>
          </cell>
          <cell r="Z1293">
            <v>108044</v>
          </cell>
          <cell r="AA1293">
            <v>0</v>
          </cell>
          <cell r="AB1293">
            <v>108044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E1294">
            <v>4200</v>
          </cell>
          <cell r="I1294">
            <v>76872</v>
          </cell>
          <cell r="P1294">
            <v>81072</v>
          </cell>
          <cell r="Q1294">
            <v>50285</v>
          </cell>
          <cell r="R1294">
            <v>20025</v>
          </cell>
          <cell r="S1294">
            <v>10051</v>
          </cell>
          <cell r="W1294">
            <v>711</v>
          </cell>
          <cell r="Z1294">
            <v>81072</v>
          </cell>
          <cell r="AA1294">
            <v>0</v>
          </cell>
          <cell r="AB1294">
            <v>81072</v>
          </cell>
        </row>
        <row r="1295">
          <cell r="C1295">
            <v>2</v>
          </cell>
          <cell r="D1295" t="str">
            <v>jóváhagyott pénzmaradvány</v>
          </cell>
          <cell r="N1295">
            <v>3098</v>
          </cell>
          <cell r="P1295">
            <v>3098</v>
          </cell>
          <cell r="Q1295">
            <v>2278</v>
          </cell>
          <cell r="R1295">
            <v>820</v>
          </cell>
          <cell r="Z1295">
            <v>3098</v>
          </cell>
          <cell r="AA1295">
            <v>0</v>
          </cell>
          <cell r="AB1295">
            <v>3098</v>
          </cell>
        </row>
        <row r="1296">
          <cell r="C1296">
            <v>3</v>
          </cell>
          <cell r="D1296" t="str">
            <v>pm.terhelő bef.kötelezettség</v>
          </cell>
          <cell r="N1296">
            <v>2373</v>
          </cell>
          <cell r="P1296">
            <v>2373</v>
          </cell>
          <cell r="S1296">
            <v>2373</v>
          </cell>
          <cell r="Z1296">
            <v>2373</v>
          </cell>
          <cell r="AA1296">
            <v>0</v>
          </cell>
          <cell r="AB1296">
            <v>2373</v>
          </cell>
        </row>
        <row r="1297">
          <cell r="C1297">
            <v>9</v>
          </cell>
          <cell r="D1297" t="str">
            <v>ped.szakkönyv</v>
          </cell>
          <cell r="I1297">
            <v>338</v>
          </cell>
          <cell r="P1297">
            <v>338</v>
          </cell>
          <cell r="Q1297">
            <v>338</v>
          </cell>
          <cell r="Z1297">
            <v>338</v>
          </cell>
          <cell r="AA1297">
            <v>0</v>
          </cell>
          <cell r="AB1297">
            <v>338</v>
          </cell>
        </row>
        <row r="1298">
          <cell r="C1298">
            <v>12</v>
          </cell>
          <cell r="D1298" t="str">
            <v>elvonás</v>
          </cell>
          <cell r="I1298">
            <v>-711</v>
          </cell>
          <cell r="P1298">
            <v>-711</v>
          </cell>
          <cell r="S1298">
            <v>-711</v>
          </cell>
          <cell r="Z1298">
            <v>-711</v>
          </cell>
          <cell r="AA1298">
            <v>0</v>
          </cell>
          <cell r="AB1298">
            <v>-711</v>
          </cell>
        </row>
        <row r="1299">
          <cell r="C1299">
            <v>13</v>
          </cell>
          <cell r="D1299" t="str">
            <v>bérfejlesztés</v>
          </cell>
          <cell r="I1299">
            <v>891</v>
          </cell>
          <cell r="P1299">
            <v>891</v>
          </cell>
          <cell r="Q1299">
            <v>655</v>
          </cell>
          <cell r="R1299">
            <v>236</v>
          </cell>
          <cell r="Z1299">
            <v>891</v>
          </cell>
          <cell r="AA1299">
            <v>0</v>
          </cell>
          <cell r="AB1299">
            <v>891</v>
          </cell>
        </row>
        <row r="1300">
          <cell r="C1300">
            <v>14</v>
          </cell>
          <cell r="D1300" t="str">
            <v>4% bérfejlesztés</v>
          </cell>
          <cell r="I1300">
            <v>-246</v>
          </cell>
          <cell r="P1300">
            <v>-246</v>
          </cell>
          <cell r="Q1300">
            <v>-181</v>
          </cell>
          <cell r="R1300">
            <v>-65</v>
          </cell>
          <cell r="Z1300">
            <v>-246</v>
          </cell>
          <cell r="AA1300">
            <v>0</v>
          </cell>
          <cell r="AB1300">
            <v>-246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4200</v>
          </cell>
          <cell r="F1314">
            <v>0</v>
          </cell>
          <cell r="G1314">
            <v>0</v>
          </cell>
          <cell r="H1314">
            <v>0</v>
          </cell>
          <cell r="I1314">
            <v>77144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5471</v>
          </cell>
          <cell r="O1314">
            <v>0</v>
          </cell>
          <cell r="P1314">
            <v>86815</v>
          </cell>
          <cell r="Q1314">
            <v>53375</v>
          </cell>
          <cell r="R1314">
            <v>21016</v>
          </cell>
          <cell r="S1314">
            <v>11713</v>
          </cell>
          <cell r="T1314">
            <v>0</v>
          </cell>
          <cell r="U1314">
            <v>0</v>
          </cell>
          <cell r="V1314">
            <v>0</v>
          </cell>
          <cell r="W1314">
            <v>711</v>
          </cell>
          <cell r="X1314">
            <v>0</v>
          </cell>
          <cell r="Y1314">
            <v>0</v>
          </cell>
          <cell r="Z1314">
            <v>86815</v>
          </cell>
          <cell r="AA1314">
            <v>0</v>
          </cell>
          <cell r="AB1314">
            <v>86815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E1315">
            <v>11910</v>
          </cell>
          <cell r="G1315">
            <v>7953</v>
          </cell>
          <cell r="I1315">
            <v>68798</v>
          </cell>
          <cell r="P1315">
            <v>88661</v>
          </cell>
          <cell r="Q1315">
            <v>36620</v>
          </cell>
          <cell r="R1315">
            <v>15074</v>
          </cell>
          <cell r="S1315">
            <v>36882</v>
          </cell>
          <cell r="W1315">
            <v>85</v>
          </cell>
          <cell r="Z1315">
            <v>88661</v>
          </cell>
          <cell r="AA1315">
            <v>0</v>
          </cell>
          <cell r="AB1315">
            <v>88661</v>
          </cell>
        </row>
        <row r="1316">
          <cell r="C1316">
            <v>2</v>
          </cell>
          <cell r="D1316" t="str">
            <v>jóváhagyott pénzmaradvány</v>
          </cell>
          <cell r="N1316">
            <v>334</v>
          </cell>
          <cell r="P1316">
            <v>334</v>
          </cell>
          <cell r="Q1316">
            <v>330</v>
          </cell>
          <cell r="R1316">
            <v>18</v>
          </cell>
          <cell r="S1316">
            <v>-14</v>
          </cell>
          <cell r="Z1316">
            <v>334</v>
          </cell>
          <cell r="AA1316">
            <v>0</v>
          </cell>
          <cell r="AB1316">
            <v>334</v>
          </cell>
        </row>
        <row r="1317">
          <cell r="C1317">
            <v>3</v>
          </cell>
          <cell r="D1317" t="str">
            <v>pm.terhelő bef.kötelezettség</v>
          </cell>
          <cell r="N1317">
            <v>25</v>
          </cell>
          <cell r="P1317">
            <v>25</v>
          </cell>
          <cell r="S1317">
            <v>25</v>
          </cell>
          <cell r="Z1317">
            <v>25</v>
          </cell>
          <cell r="AA1317">
            <v>0</v>
          </cell>
          <cell r="AB1317">
            <v>25</v>
          </cell>
        </row>
        <row r="1318">
          <cell r="C1318">
            <v>9</v>
          </cell>
          <cell r="D1318" t="str">
            <v>ped.szakkönyv</v>
          </cell>
          <cell r="I1318">
            <v>180</v>
          </cell>
          <cell r="P1318">
            <v>180</v>
          </cell>
          <cell r="Q1318">
            <v>180</v>
          </cell>
          <cell r="Z1318">
            <v>180</v>
          </cell>
          <cell r="AA1318">
            <v>0</v>
          </cell>
          <cell r="AB1318">
            <v>180</v>
          </cell>
        </row>
        <row r="1319">
          <cell r="C1319">
            <v>12</v>
          </cell>
          <cell r="D1319" t="str">
            <v>elvonás</v>
          </cell>
          <cell r="I1319">
            <v>-900</v>
          </cell>
          <cell r="P1319">
            <v>-900</v>
          </cell>
          <cell r="S1319">
            <v>-900</v>
          </cell>
          <cell r="Z1319">
            <v>-900</v>
          </cell>
          <cell r="AA1319">
            <v>0</v>
          </cell>
          <cell r="AB1319">
            <v>-900</v>
          </cell>
        </row>
        <row r="1320">
          <cell r="C1320">
            <v>13</v>
          </cell>
          <cell r="D1320" t="str">
            <v>bérfejlesztés</v>
          </cell>
          <cell r="I1320">
            <v>1099</v>
          </cell>
          <cell r="P1320">
            <v>1099</v>
          </cell>
          <cell r="Q1320">
            <v>808</v>
          </cell>
          <cell r="R1320">
            <v>291</v>
          </cell>
          <cell r="Z1320">
            <v>1099</v>
          </cell>
          <cell r="AA1320">
            <v>0</v>
          </cell>
          <cell r="AB1320">
            <v>1099</v>
          </cell>
        </row>
        <row r="1321">
          <cell r="C1321">
            <v>14</v>
          </cell>
          <cell r="D1321" t="str">
            <v>4% bérfejlesztés</v>
          </cell>
          <cell r="I1321">
            <v>-303</v>
          </cell>
          <cell r="P1321">
            <v>-303</v>
          </cell>
          <cell r="Q1321">
            <v>-223</v>
          </cell>
          <cell r="R1321">
            <v>-80</v>
          </cell>
          <cell r="Z1321">
            <v>-303</v>
          </cell>
          <cell r="AA1321">
            <v>0</v>
          </cell>
          <cell r="AB1321">
            <v>-303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11910</v>
          </cell>
          <cell r="F1339">
            <v>0</v>
          </cell>
          <cell r="G1339">
            <v>7953</v>
          </cell>
          <cell r="H1339">
            <v>0</v>
          </cell>
          <cell r="I1339">
            <v>68874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359</v>
          </cell>
          <cell r="O1339">
            <v>0</v>
          </cell>
          <cell r="P1339">
            <v>89096</v>
          </cell>
          <cell r="Q1339">
            <v>37715</v>
          </cell>
          <cell r="R1339">
            <v>15303</v>
          </cell>
          <cell r="S1339">
            <v>35993</v>
          </cell>
          <cell r="T1339">
            <v>0</v>
          </cell>
          <cell r="U1339">
            <v>0</v>
          </cell>
          <cell r="V1339">
            <v>0</v>
          </cell>
          <cell r="W1339">
            <v>85</v>
          </cell>
          <cell r="X1339">
            <v>0</v>
          </cell>
          <cell r="Y1339">
            <v>0</v>
          </cell>
          <cell r="Z1339">
            <v>89096</v>
          </cell>
          <cell r="AA1339">
            <v>0</v>
          </cell>
          <cell r="AB1339">
            <v>89096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E1340">
            <v>14139</v>
          </cell>
          <cell r="G1340">
            <v>7137</v>
          </cell>
          <cell r="I1340">
            <v>77210</v>
          </cell>
          <cell r="P1340">
            <v>98486</v>
          </cell>
          <cell r="Q1340">
            <v>38102</v>
          </cell>
          <cell r="R1340">
            <v>15851</v>
          </cell>
          <cell r="S1340">
            <v>43403</v>
          </cell>
          <cell r="W1340">
            <v>144</v>
          </cell>
          <cell r="Y1340">
            <v>986</v>
          </cell>
          <cell r="Z1340">
            <v>98486</v>
          </cell>
          <cell r="AA1340">
            <v>0</v>
          </cell>
          <cell r="AB1340">
            <v>98486</v>
          </cell>
        </row>
        <row r="1341">
          <cell r="C1341">
            <v>2</v>
          </cell>
          <cell r="D1341" t="str">
            <v>jóváhagyott pénzmaradvány</v>
          </cell>
          <cell r="N1341">
            <v>-1185</v>
          </cell>
          <cell r="P1341">
            <v>-1185</v>
          </cell>
          <cell r="Q1341">
            <v>50</v>
          </cell>
          <cell r="R1341">
            <v>18</v>
          </cell>
          <cell r="S1341">
            <v>-1253</v>
          </cell>
          <cell r="Z1341">
            <v>-1185</v>
          </cell>
          <cell r="AA1341">
            <v>0</v>
          </cell>
          <cell r="AB1341">
            <v>-1185</v>
          </cell>
        </row>
        <row r="1342">
          <cell r="C1342">
            <v>3</v>
          </cell>
          <cell r="D1342" t="str">
            <v>pm.terhelő bef.kötelezettség</v>
          </cell>
          <cell r="N1342">
            <v>1436</v>
          </cell>
          <cell r="P1342">
            <v>1436</v>
          </cell>
          <cell r="S1342">
            <v>1436</v>
          </cell>
          <cell r="Z1342">
            <v>1436</v>
          </cell>
          <cell r="AA1342">
            <v>0</v>
          </cell>
          <cell r="AB1342">
            <v>1436</v>
          </cell>
        </row>
        <row r="1343">
          <cell r="C1343">
            <v>9</v>
          </cell>
          <cell r="D1343" t="str">
            <v>ped.szakkönyv</v>
          </cell>
          <cell r="I1343">
            <v>225</v>
          </cell>
          <cell r="P1343">
            <v>225</v>
          </cell>
          <cell r="Q1343">
            <v>225</v>
          </cell>
          <cell r="Z1343">
            <v>225</v>
          </cell>
          <cell r="AA1343">
            <v>0</v>
          </cell>
          <cell r="AB1343">
            <v>225</v>
          </cell>
        </row>
        <row r="1344">
          <cell r="C1344">
            <v>12</v>
          </cell>
          <cell r="D1344" t="str">
            <v>elvonás</v>
          </cell>
          <cell r="I1344">
            <v>-1562</v>
          </cell>
          <cell r="P1344">
            <v>-1562</v>
          </cell>
          <cell r="S1344">
            <v>-1562</v>
          </cell>
          <cell r="Z1344">
            <v>-1562</v>
          </cell>
          <cell r="AA1344">
            <v>0</v>
          </cell>
          <cell r="AB1344">
            <v>-1562</v>
          </cell>
        </row>
        <row r="1345">
          <cell r="C1345">
            <v>13</v>
          </cell>
          <cell r="D1345" t="str">
            <v>bérfejlesztés</v>
          </cell>
          <cell r="I1345">
            <v>1244</v>
          </cell>
          <cell r="P1345">
            <v>1244</v>
          </cell>
          <cell r="Q1345">
            <v>915</v>
          </cell>
          <cell r="R1345">
            <v>329</v>
          </cell>
          <cell r="Z1345">
            <v>1244</v>
          </cell>
          <cell r="AA1345">
            <v>0</v>
          </cell>
          <cell r="AB1345">
            <v>1244</v>
          </cell>
        </row>
        <row r="1346">
          <cell r="C1346">
            <v>14</v>
          </cell>
          <cell r="D1346" t="str">
            <v>4% bérfejlesztés</v>
          </cell>
          <cell r="I1346">
            <v>-344</v>
          </cell>
          <cell r="P1346">
            <v>-344</v>
          </cell>
          <cell r="Q1346">
            <v>-253</v>
          </cell>
          <cell r="R1346">
            <v>-91</v>
          </cell>
          <cell r="Z1346">
            <v>-344</v>
          </cell>
          <cell r="AA1346">
            <v>0</v>
          </cell>
          <cell r="AB1346">
            <v>-344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14139</v>
          </cell>
          <cell r="F1359">
            <v>0</v>
          </cell>
          <cell r="G1359">
            <v>7137</v>
          </cell>
          <cell r="H1359">
            <v>0</v>
          </cell>
          <cell r="I1359">
            <v>76773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251</v>
          </cell>
          <cell r="O1359">
            <v>0</v>
          </cell>
          <cell r="P1359">
            <v>98300</v>
          </cell>
          <cell r="Q1359">
            <v>39039</v>
          </cell>
          <cell r="R1359">
            <v>16107</v>
          </cell>
          <cell r="S1359">
            <v>42024</v>
          </cell>
          <cell r="T1359">
            <v>0</v>
          </cell>
          <cell r="U1359">
            <v>0</v>
          </cell>
          <cell r="V1359">
            <v>0</v>
          </cell>
          <cell r="W1359">
            <v>144</v>
          </cell>
          <cell r="X1359">
            <v>0</v>
          </cell>
          <cell r="Y1359">
            <v>986</v>
          </cell>
          <cell r="Z1359">
            <v>98300</v>
          </cell>
          <cell r="AA1359">
            <v>0</v>
          </cell>
          <cell r="AB1359">
            <v>98300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E1360">
            <v>21580</v>
          </cell>
          <cell r="G1360">
            <v>18000</v>
          </cell>
          <cell r="I1360">
            <v>132154</v>
          </cell>
          <cell r="P1360">
            <v>171734</v>
          </cell>
          <cell r="Q1360">
            <v>71426</v>
          </cell>
          <cell r="R1360">
            <v>29793</v>
          </cell>
          <cell r="S1360">
            <v>70390</v>
          </cell>
          <cell r="W1360">
            <v>125</v>
          </cell>
          <cell r="Z1360">
            <v>171734</v>
          </cell>
          <cell r="AA1360">
            <v>0</v>
          </cell>
          <cell r="AB1360">
            <v>171734</v>
          </cell>
        </row>
        <row r="1361">
          <cell r="C1361">
            <v>2</v>
          </cell>
          <cell r="D1361" t="str">
            <v>jóváhagyott pénzmaradvány</v>
          </cell>
          <cell r="N1361">
            <v>3036</v>
          </cell>
          <cell r="P1361">
            <v>3036</v>
          </cell>
          <cell r="Q1361">
            <v>1373</v>
          </cell>
          <cell r="R1361">
            <v>347</v>
          </cell>
          <cell r="Y1361">
            <v>1316</v>
          </cell>
          <cell r="Z1361">
            <v>3036</v>
          </cell>
          <cell r="AA1361">
            <v>0</v>
          </cell>
          <cell r="AB1361">
            <v>3036</v>
          </cell>
        </row>
        <row r="1362">
          <cell r="C1362">
            <v>4</v>
          </cell>
          <cell r="D1362" t="str">
            <v>tárgyévi eir.mód.korrekció</v>
          </cell>
          <cell r="I1362">
            <v>765</v>
          </cell>
          <cell r="P1362">
            <v>765</v>
          </cell>
          <cell r="Y1362">
            <v>765</v>
          </cell>
          <cell r="Z1362">
            <v>765</v>
          </cell>
          <cell r="AA1362">
            <v>0</v>
          </cell>
          <cell r="AB1362">
            <v>765</v>
          </cell>
        </row>
        <row r="1363">
          <cell r="C1363">
            <v>9</v>
          </cell>
          <cell r="D1363" t="str">
            <v>ped.szakkönyv</v>
          </cell>
          <cell r="I1363">
            <v>360</v>
          </cell>
          <cell r="P1363">
            <v>360</v>
          </cell>
          <cell r="Q1363">
            <v>360</v>
          </cell>
          <cell r="Z1363">
            <v>360</v>
          </cell>
          <cell r="AA1363">
            <v>0</v>
          </cell>
          <cell r="AB1363">
            <v>360</v>
          </cell>
        </row>
        <row r="1364">
          <cell r="D1364" t="str">
            <v>sh.</v>
          </cell>
          <cell r="J1364">
            <v>829</v>
          </cell>
          <cell r="M1364">
            <v>56</v>
          </cell>
          <cell r="P1364">
            <v>885</v>
          </cell>
          <cell r="S1364">
            <v>829</v>
          </cell>
          <cell r="X1364">
            <v>56</v>
          </cell>
          <cell r="Z1364">
            <v>885</v>
          </cell>
          <cell r="AA1364">
            <v>0</v>
          </cell>
          <cell r="AB1364">
            <v>885</v>
          </cell>
        </row>
        <row r="1365">
          <cell r="C1365">
            <v>12</v>
          </cell>
          <cell r="D1365" t="str">
            <v>elvonás</v>
          </cell>
          <cell r="I1365">
            <v>-1391</v>
          </cell>
          <cell r="P1365">
            <v>-1391</v>
          </cell>
          <cell r="S1365">
            <v>-1391</v>
          </cell>
          <cell r="Z1365">
            <v>-1391</v>
          </cell>
          <cell r="AA1365">
            <v>0</v>
          </cell>
          <cell r="AB1365">
            <v>-1391</v>
          </cell>
        </row>
        <row r="1366">
          <cell r="C1366">
            <v>13</v>
          </cell>
          <cell r="D1366" t="str">
            <v>bérfejlesztés</v>
          </cell>
          <cell r="I1366">
            <v>2625</v>
          </cell>
          <cell r="P1366">
            <v>2625</v>
          </cell>
          <cell r="Q1366">
            <v>1930</v>
          </cell>
          <cell r="R1366">
            <v>695</v>
          </cell>
          <cell r="Z1366">
            <v>2625</v>
          </cell>
          <cell r="AA1366">
            <v>0</v>
          </cell>
          <cell r="AB1366">
            <v>2625</v>
          </cell>
        </row>
        <row r="1367">
          <cell r="C1367">
            <v>14</v>
          </cell>
          <cell r="D1367" t="str">
            <v>4% bérfejlesztés</v>
          </cell>
          <cell r="I1367">
            <v>-725</v>
          </cell>
          <cell r="P1367">
            <v>-725</v>
          </cell>
          <cell r="Q1367">
            <v>-533</v>
          </cell>
          <cell r="R1367">
            <v>-192</v>
          </cell>
          <cell r="Z1367">
            <v>-725</v>
          </cell>
          <cell r="AA1367">
            <v>0</v>
          </cell>
          <cell r="AB1367">
            <v>-725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21580</v>
          </cell>
          <cell r="F1392">
            <v>0</v>
          </cell>
          <cell r="G1392">
            <v>18000</v>
          </cell>
          <cell r="H1392">
            <v>0</v>
          </cell>
          <cell r="I1392">
            <v>133788</v>
          </cell>
          <cell r="J1392">
            <v>829</v>
          </cell>
          <cell r="K1392">
            <v>0</v>
          </cell>
          <cell r="L1392">
            <v>0</v>
          </cell>
          <cell r="M1392">
            <v>56</v>
          </cell>
          <cell r="N1392">
            <v>3036</v>
          </cell>
          <cell r="O1392">
            <v>0</v>
          </cell>
          <cell r="P1392">
            <v>177289</v>
          </cell>
          <cell r="Q1392">
            <v>74556</v>
          </cell>
          <cell r="R1392">
            <v>30643</v>
          </cell>
          <cell r="S1392">
            <v>69828</v>
          </cell>
          <cell r="T1392">
            <v>0</v>
          </cell>
          <cell r="U1392">
            <v>0</v>
          </cell>
          <cell r="V1392">
            <v>0</v>
          </cell>
          <cell r="W1392">
            <v>125</v>
          </cell>
          <cell r="X1392">
            <v>56</v>
          </cell>
          <cell r="Y1392">
            <v>2081</v>
          </cell>
          <cell r="Z1392">
            <v>177289</v>
          </cell>
          <cell r="AA1392">
            <v>0</v>
          </cell>
          <cell r="AB1392">
            <v>177289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E1393">
            <v>6249</v>
          </cell>
          <cell r="G1393">
            <v>21010</v>
          </cell>
          <cell r="I1393">
            <v>28592</v>
          </cell>
          <cell r="P1393">
            <v>55851</v>
          </cell>
          <cell r="Q1393">
            <v>13974</v>
          </cell>
          <cell r="R1393">
            <v>6352</v>
          </cell>
          <cell r="S1393">
            <v>30451</v>
          </cell>
          <cell r="W1393">
            <v>807</v>
          </cell>
          <cell r="Y1393">
            <v>4267</v>
          </cell>
          <cell r="Z1393">
            <v>55851</v>
          </cell>
          <cell r="AA1393">
            <v>0</v>
          </cell>
          <cell r="AB1393">
            <v>55851</v>
          </cell>
        </row>
        <row r="1394">
          <cell r="D1394" t="str">
            <v>sh.</v>
          </cell>
          <cell r="P1394">
            <v>0</v>
          </cell>
          <cell r="S1394">
            <v>-55</v>
          </cell>
          <cell r="X1394">
            <v>55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C1395">
            <v>2</v>
          </cell>
          <cell r="D1395" t="str">
            <v>jóváhagyott pénzmaradvány</v>
          </cell>
          <cell r="N1395">
            <v>902</v>
          </cell>
          <cell r="P1395">
            <v>902</v>
          </cell>
          <cell r="Q1395">
            <v>310</v>
          </cell>
          <cell r="R1395">
            <v>122</v>
          </cell>
          <cell r="Y1395">
            <v>470</v>
          </cell>
          <cell r="Z1395">
            <v>902</v>
          </cell>
          <cell r="AA1395">
            <v>0</v>
          </cell>
          <cell r="AB1395">
            <v>902</v>
          </cell>
        </row>
        <row r="1396">
          <cell r="C1396">
            <v>3</v>
          </cell>
          <cell r="D1396" t="str">
            <v>pm.terhelő bef.kötelezettség</v>
          </cell>
          <cell r="N1396">
            <v>1032</v>
          </cell>
          <cell r="P1396">
            <v>1032</v>
          </cell>
          <cell r="S1396">
            <v>1032</v>
          </cell>
          <cell r="Z1396">
            <v>1032</v>
          </cell>
          <cell r="AA1396">
            <v>0</v>
          </cell>
          <cell r="AB1396">
            <v>1032</v>
          </cell>
        </row>
        <row r="1397">
          <cell r="C1397">
            <v>12</v>
          </cell>
          <cell r="D1397" t="str">
            <v>elvonás</v>
          </cell>
          <cell r="I1397">
            <v>-153</v>
          </cell>
          <cell r="P1397">
            <v>-153</v>
          </cell>
          <cell r="S1397">
            <v>-153</v>
          </cell>
          <cell r="Z1397">
            <v>-153</v>
          </cell>
          <cell r="AA1397">
            <v>0</v>
          </cell>
          <cell r="AB1397">
            <v>-153</v>
          </cell>
        </row>
        <row r="1398">
          <cell r="C1398">
            <v>13</v>
          </cell>
          <cell r="D1398" t="str">
            <v>bérfejlesztés</v>
          </cell>
          <cell r="I1398">
            <v>998</v>
          </cell>
          <cell r="P1398">
            <v>998</v>
          </cell>
          <cell r="Q1398">
            <v>734</v>
          </cell>
          <cell r="R1398">
            <v>264</v>
          </cell>
          <cell r="Z1398">
            <v>998</v>
          </cell>
          <cell r="AA1398">
            <v>0</v>
          </cell>
          <cell r="AB1398">
            <v>998</v>
          </cell>
        </row>
        <row r="1399">
          <cell r="C1399">
            <v>14</v>
          </cell>
          <cell r="D1399" t="str">
            <v>4% bérfejlesztés</v>
          </cell>
          <cell r="I1399">
            <v>-276</v>
          </cell>
          <cell r="P1399">
            <v>-276</v>
          </cell>
          <cell r="Q1399">
            <v>-203</v>
          </cell>
          <cell r="R1399">
            <v>-73</v>
          </cell>
          <cell r="Z1399">
            <v>-276</v>
          </cell>
          <cell r="AA1399">
            <v>0</v>
          </cell>
          <cell r="AB1399">
            <v>-276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6249</v>
          </cell>
          <cell r="F1406">
            <v>0</v>
          </cell>
          <cell r="G1406">
            <v>21010</v>
          </cell>
          <cell r="H1406">
            <v>0</v>
          </cell>
          <cell r="I1406">
            <v>29161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1934</v>
          </cell>
          <cell r="O1406">
            <v>0</v>
          </cell>
          <cell r="P1406">
            <v>58354</v>
          </cell>
          <cell r="Q1406">
            <v>14815</v>
          </cell>
          <cell r="R1406">
            <v>6665</v>
          </cell>
          <cell r="S1406">
            <v>31275</v>
          </cell>
          <cell r="T1406">
            <v>0</v>
          </cell>
          <cell r="U1406">
            <v>0</v>
          </cell>
          <cell r="V1406">
            <v>0</v>
          </cell>
          <cell r="W1406">
            <v>807</v>
          </cell>
          <cell r="X1406">
            <v>55</v>
          </cell>
          <cell r="Y1406">
            <v>4737</v>
          </cell>
          <cell r="Z1406">
            <v>58354</v>
          </cell>
          <cell r="AA1406">
            <v>0</v>
          </cell>
          <cell r="AB1406">
            <v>58354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G1407">
            <v>1490</v>
          </cell>
          <cell r="H1407">
            <v>1980</v>
          </cell>
          <cell r="I1407">
            <v>52481</v>
          </cell>
          <cell r="M1407">
            <v>900</v>
          </cell>
          <cell r="P1407">
            <v>56851</v>
          </cell>
          <cell r="Q1407">
            <v>30655</v>
          </cell>
          <cell r="R1407">
            <v>12340</v>
          </cell>
          <cell r="S1407">
            <v>10976</v>
          </cell>
          <cell r="X1407">
            <v>2880</v>
          </cell>
          <cell r="Z1407">
            <v>56851</v>
          </cell>
          <cell r="AA1407">
            <v>0</v>
          </cell>
          <cell r="AB1407">
            <v>56851</v>
          </cell>
        </row>
        <row r="1408">
          <cell r="C1408">
            <v>2</v>
          </cell>
          <cell r="D1408" t="str">
            <v>jóváhagyott pénzmaradvány</v>
          </cell>
          <cell r="N1408">
            <v>888</v>
          </cell>
          <cell r="P1408">
            <v>888</v>
          </cell>
          <cell r="Q1408">
            <v>336</v>
          </cell>
          <cell r="R1408">
            <v>121</v>
          </cell>
          <cell r="Y1408">
            <v>431</v>
          </cell>
          <cell r="Z1408">
            <v>888</v>
          </cell>
          <cell r="AA1408">
            <v>0</v>
          </cell>
          <cell r="AB1408">
            <v>888</v>
          </cell>
        </row>
        <row r="1409">
          <cell r="C1409">
            <v>3</v>
          </cell>
          <cell r="D1409" t="str">
            <v>pm.terhelő bef.kötelezettség</v>
          </cell>
          <cell r="N1409">
            <v>30</v>
          </cell>
          <cell r="P1409">
            <v>30</v>
          </cell>
          <cell r="S1409">
            <v>30</v>
          </cell>
          <cell r="Z1409">
            <v>30</v>
          </cell>
          <cell r="AA1409">
            <v>0</v>
          </cell>
          <cell r="AB1409">
            <v>30</v>
          </cell>
        </row>
        <row r="1410">
          <cell r="B1410" t="str">
            <v>Újvári keret 40.évforduló</v>
          </cell>
          <cell r="D1410" t="str">
            <v>pót1(2)</v>
          </cell>
          <cell r="I1410">
            <v>70</v>
          </cell>
          <cell r="P1410">
            <v>70</v>
          </cell>
          <cell r="S1410">
            <v>70</v>
          </cell>
          <cell r="Z1410">
            <v>70</v>
          </cell>
          <cell r="AA1410">
            <v>0</v>
          </cell>
          <cell r="AB1410">
            <v>70</v>
          </cell>
        </row>
        <row r="1411">
          <cell r="C1411">
            <v>12</v>
          </cell>
          <cell r="D1411" t="str">
            <v>elvonás</v>
          </cell>
          <cell r="I1411">
            <v>-138</v>
          </cell>
          <cell r="P1411">
            <v>-138</v>
          </cell>
          <cell r="S1411">
            <v>-138</v>
          </cell>
          <cell r="Z1411">
            <v>-138</v>
          </cell>
          <cell r="AA1411">
            <v>0</v>
          </cell>
          <cell r="AB1411">
            <v>-138</v>
          </cell>
        </row>
        <row r="1412">
          <cell r="C1412">
            <v>13</v>
          </cell>
          <cell r="D1412" t="str">
            <v>bérfejlesztés</v>
          </cell>
          <cell r="I1412">
            <v>2353</v>
          </cell>
          <cell r="P1412">
            <v>2353</v>
          </cell>
          <cell r="Q1412">
            <v>1730</v>
          </cell>
          <cell r="R1412">
            <v>623</v>
          </cell>
          <cell r="Z1412">
            <v>2353</v>
          </cell>
          <cell r="AA1412">
            <v>0</v>
          </cell>
          <cell r="AB1412">
            <v>2353</v>
          </cell>
        </row>
        <row r="1413">
          <cell r="C1413">
            <v>14</v>
          </cell>
          <cell r="D1413" t="str">
            <v>4% bérfejlesztés</v>
          </cell>
          <cell r="I1413">
            <v>-650</v>
          </cell>
          <cell r="P1413">
            <v>-650</v>
          </cell>
          <cell r="Q1413">
            <v>-478</v>
          </cell>
          <cell r="R1413">
            <v>-172</v>
          </cell>
          <cell r="Z1413">
            <v>-650</v>
          </cell>
          <cell r="AA1413">
            <v>0</v>
          </cell>
          <cell r="AB1413">
            <v>-650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1490</v>
          </cell>
          <cell r="H1423">
            <v>1980</v>
          </cell>
          <cell r="I1423">
            <v>54116</v>
          </cell>
          <cell r="J1423">
            <v>0</v>
          </cell>
          <cell r="K1423">
            <v>0</v>
          </cell>
          <cell r="L1423">
            <v>0</v>
          </cell>
          <cell r="M1423">
            <v>900</v>
          </cell>
          <cell r="N1423">
            <v>918</v>
          </cell>
          <cell r="O1423">
            <v>0</v>
          </cell>
          <cell r="P1423">
            <v>59404</v>
          </cell>
          <cell r="Q1423">
            <v>32243</v>
          </cell>
          <cell r="R1423">
            <v>12912</v>
          </cell>
          <cell r="S1423">
            <v>10938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2880</v>
          </cell>
          <cell r="Y1423">
            <v>431</v>
          </cell>
          <cell r="Z1423">
            <v>59404</v>
          </cell>
          <cell r="AA1423">
            <v>0</v>
          </cell>
          <cell r="AB1423">
            <v>59404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G1424">
            <v>1020</v>
          </cell>
          <cell r="I1424">
            <v>16552</v>
          </cell>
          <cell r="J1424">
            <v>1300</v>
          </cell>
          <cell r="P1424">
            <v>18872</v>
          </cell>
          <cell r="Q1424">
            <v>6772</v>
          </cell>
          <cell r="R1424">
            <v>2953</v>
          </cell>
          <cell r="S1424">
            <v>9147</v>
          </cell>
          <cell r="Z1424">
            <v>18872</v>
          </cell>
          <cell r="AA1424">
            <v>0</v>
          </cell>
          <cell r="AB1424">
            <v>18872</v>
          </cell>
        </row>
        <row r="1425">
          <cell r="C1425">
            <v>2</v>
          </cell>
          <cell r="D1425" t="str">
            <v>jóváhagyott pénzmaradvány</v>
          </cell>
          <cell r="N1425">
            <v>503</v>
          </cell>
          <cell r="P1425">
            <v>503</v>
          </cell>
          <cell r="Y1425">
            <v>503</v>
          </cell>
          <cell r="Z1425">
            <v>503</v>
          </cell>
          <cell r="AA1425">
            <v>0</v>
          </cell>
          <cell r="AB1425">
            <v>503</v>
          </cell>
        </row>
        <row r="1426">
          <cell r="C1426">
            <v>4</v>
          </cell>
          <cell r="D1426" t="str">
            <v>tárgyévi eir.mód.korrekció</v>
          </cell>
          <cell r="I1426">
            <v>397</v>
          </cell>
          <cell r="P1426">
            <v>397</v>
          </cell>
          <cell r="Y1426">
            <v>397</v>
          </cell>
          <cell r="Z1426">
            <v>397</v>
          </cell>
          <cell r="AA1426">
            <v>0</v>
          </cell>
          <cell r="AB1426">
            <v>397</v>
          </cell>
        </row>
        <row r="1427">
          <cell r="C1427">
            <v>12</v>
          </cell>
          <cell r="D1427" t="str">
            <v>elvonás</v>
          </cell>
          <cell r="I1427">
            <v>-72</v>
          </cell>
          <cell r="P1427">
            <v>-72</v>
          </cell>
          <cell r="S1427">
            <v>-72</v>
          </cell>
          <cell r="Z1427">
            <v>-72</v>
          </cell>
          <cell r="AA1427">
            <v>0</v>
          </cell>
          <cell r="AB1427">
            <v>-72</v>
          </cell>
        </row>
        <row r="1428">
          <cell r="C1428">
            <v>13</v>
          </cell>
          <cell r="D1428" t="str">
            <v>bérfejlesztés</v>
          </cell>
          <cell r="I1428">
            <v>135</v>
          </cell>
          <cell r="P1428">
            <v>135</v>
          </cell>
          <cell r="Q1428">
            <v>99</v>
          </cell>
          <cell r="R1428">
            <v>36</v>
          </cell>
          <cell r="Z1428">
            <v>135</v>
          </cell>
          <cell r="AA1428">
            <v>0</v>
          </cell>
          <cell r="AB1428">
            <v>135</v>
          </cell>
        </row>
        <row r="1429">
          <cell r="C1429">
            <v>14</v>
          </cell>
          <cell r="D1429" t="str">
            <v>4% bérfejlesztés</v>
          </cell>
          <cell r="I1429">
            <v>-37</v>
          </cell>
          <cell r="P1429">
            <v>-37</v>
          </cell>
          <cell r="Q1429">
            <v>-27</v>
          </cell>
          <cell r="R1429">
            <v>-10</v>
          </cell>
          <cell r="Z1429">
            <v>-37</v>
          </cell>
          <cell r="AA1429">
            <v>0</v>
          </cell>
          <cell r="AB1429">
            <v>-37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1020</v>
          </cell>
          <cell r="H1439">
            <v>0</v>
          </cell>
          <cell r="I1439">
            <v>16975</v>
          </cell>
          <cell r="J1439">
            <v>1300</v>
          </cell>
          <cell r="K1439">
            <v>0</v>
          </cell>
          <cell r="L1439">
            <v>0</v>
          </cell>
          <cell r="M1439">
            <v>0</v>
          </cell>
          <cell r="N1439">
            <v>503</v>
          </cell>
          <cell r="O1439">
            <v>0</v>
          </cell>
          <cell r="P1439">
            <v>19798</v>
          </cell>
          <cell r="Q1439">
            <v>6844</v>
          </cell>
          <cell r="R1439">
            <v>2979</v>
          </cell>
          <cell r="S1439">
            <v>9075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900</v>
          </cell>
          <cell r="Z1439">
            <v>19798</v>
          </cell>
          <cell r="AA1439">
            <v>0</v>
          </cell>
          <cell r="AB1439">
            <v>19798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G1440">
            <v>22500</v>
          </cell>
          <cell r="I1440">
            <v>55119</v>
          </cell>
          <cell r="J1440">
            <v>12600</v>
          </cell>
          <cell r="P1440">
            <v>90219</v>
          </cell>
          <cell r="Q1440">
            <v>36180</v>
          </cell>
          <cell r="R1440">
            <v>14886</v>
          </cell>
          <cell r="S1440">
            <v>39153</v>
          </cell>
          <cell r="Z1440">
            <v>90219</v>
          </cell>
          <cell r="AA1440">
            <v>0</v>
          </cell>
          <cell r="AB1440">
            <v>90219</v>
          </cell>
        </row>
        <row r="1441">
          <cell r="C1441">
            <v>2</v>
          </cell>
          <cell r="D1441" t="str">
            <v>jóváhagyott pénzmaradvány</v>
          </cell>
          <cell r="N1441">
            <v>1358</v>
          </cell>
          <cell r="P1441">
            <v>1358</v>
          </cell>
          <cell r="Q1441">
            <v>320</v>
          </cell>
          <cell r="R1441">
            <v>108</v>
          </cell>
          <cell r="Y1441">
            <v>930</v>
          </cell>
          <cell r="Z1441">
            <v>1358</v>
          </cell>
          <cell r="AA1441">
            <v>0</v>
          </cell>
          <cell r="AB1441">
            <v>1358</v>
          </cell>
        </row>
        <row r="1442">
          <cell r="C1442">
            <v>3</v>
          </cell>
          <cell r="D1442" t="str">
            <v>pm.terhelő bef.kötelezettség</v>
          </cell>
          <cell r="N1442">
            <v>2</v>
          </cell>
          <cell r="P1442">
            <v>2</v>
          </cell>
          <cell r="S1442">
            <v>2</v>
          </cell>
          <cell r="Z1442">
            <v>2</v>
          </cell>
          <cell r="AA1442">
            <v>0</v>
          </cell>
          <cell r="AB1442">
            <v>2</v>
          </cell>
        </row>
        <row r="1443">
          <cell r="C1443">
            <v>4</v>
          </cell>
          <cell r="D1443" t="str">
            <v>tárgyévi eir.mód.korrekció</v>
          </cell>
          <cell r="I1443">
            <v>860</v>
          </cell>
          <cell r="P1443">
            <v>860</v>
          </cell>
          <cell r="Y1443">
            <v>860</v>
          </cell>
          <cell r="Z1443">
            <v>860</v>
          </cell>
          <cell r="AA1443">
            <v>0</v>
          </cell>
          <cell r="AB1443">
            <v>860</v>
          </cell>
        </row>
        <row r="1444">
          <cell r="B1444" t="str">
            <v>promóció</v>
          </cell>
          <cell r="D1444" t="str">
            <v>pót1(7)</v>
          </cell>
          <cell r="I1444">
            <v>700</v>
          </cell>
          <cell r="P1444">
            <v>700</v>
          </cell>
          <cell r="S1444">
            <v>700</v>
          </cell>
          <cell r="Z1444">
            <v>700</v>
          </cell>
          <cell r="AA1444">
            <v>0</v>
          </cell>
          <cell r="AB1444">
            <v>700</v>
          </cell>
        </row>
        <row r="1445">
          <cell r="B1445" t="str">
            <v>projektor</v>
          </cell>
          <cell r="D1445" t="str">
            <v>pót1(10)</v>
          </cell>
          <cell r="I1445">
            <v>1000</v>
          </cell>
          <cell r="P1445">
            <v>1000</v>
          </cell>
          <cell r="X1445">
            <v>1000</v>
          </cell>
          <cell r="Z1445">
            <v>1000</v>
          </cell>
          <cell r="AA1445">
            <v>0</v>
          </cell>
          <cell r="AB1445">
            <v>1000</v>
          </cell>
        </row>
        <row r="1446">
          <cell r="B1446" t="str">
            <v>vetítővászon városmarketingből</v>
          </cell>
          <cell r="D1446" t="str">
            <v>pót1(11)</v>
          </cell>
          <cell r="I1446">
            <v>50</v>
          </cell>
          <cell r="P1446">
            <v>50</v>
          </cell>
          <cell r="X1446">
            <v>50</v>
          </cell>
          <cell r="Z1446">
            <v>50</v>
          </cell>
          <cell r="AA1446">
            <v>0</v>
          </cell>
          <cell r="AB1446">
            <v>50</v>
          </cell>
        </row>
        <row r="1447">
          <cell r="B1447" t="str">
            <v>220/2000 Önkormányzati hírekre</v>
          </cell>
          <cell r="D1447" t="str">
            <v>pót1(17)</v>
          </cell>
          <cell r="I1447">
            <v>-4600</v>
          </cell>
          <cell r="P1447">
            <v>-4600</v>
          </cell>
          <cell r="S1447">
            <v>-4600</v>
          </cell>
          <cell r="Z1447">
            <v>-4600</v>
          </cell>
          <cell r="AA1447">
            <v>0</v>
          </cell>
          <cell r="AB1447">
            <v>-4600</v>
          </cell>
        </row>
        <row r="1448">
          <cell r="B1448" t="str">
            <v>Boldogság Háza 66/2000 Jogi</v>
          </cell>
          <cell r="D1448" t="str">
            <v>pót1(23)</v>
          </cell>
          <cell r="I1448">
            <v>1400</v>
          </cell>
          <cell r="P1448">
            <v>1400</v>
          </cell>
          <cell r="S1448">
            <v>1400</v>
          </cell>
          <cell r="Z1448">
            <v>1400</v>
          </cell>
          <cell r="AA1448">
            <v>0</v>
          </cell>
          <cell r="AB1448">
            <v>1400</v>
          </cell>
        </row>
        <row r="1449">
          <cell r="C1449">
            <v>12</v>
          </cell>
          <cell r="D1449" t="str">
            <v>elvonás</v>
          </cell>
          <cell r="I1449">
            <v>-2665</v>
          </cell>
          <cell r="P1449">
            <v>-2665</v>
          </cell>
          <cell r="S1449">
            <v>-2665</v>
          </cell>
          <cell r="Z1449">
            <v>-2665</v>
          </cell>
          <cell r="AA1449">
            <v>0</v>
          </cell>
          <cell r="AB1449">
            <v>-2665</v>
          </cell>
        </row>
        <row r="1450">
          <cell r="C1450">
            <v>13</v>
          </cell>
          <cell r="D1450" t="str">
            <v>bérfejlesztés</v>
          </cell>
          <cell r="I1450">
            <v>1847</v>
          </cell>
          <cell r="P1450">
            <v>1847</v>
          </cell>
          <cell r="Q1450">
            <v>1358</v>
          </cell>
          <cell r="R1450">
            <v>489</v>
          </cell>
          <cell r="Z1450">
            <v>1847</v>
          </cell>
          <cell r="AA1450">
            <v>0</v>
          </cell>
          <cell r="AB1450">
            <v>1847</v>
          </cell>
        </row>
        <row r="1451">
          <cell r="C1451">
            <v>14</v>
          </cell>
          <cell r="D1451" t="str">
            <v>4% bérfejlesztés</v>
          </cell>
          <cell r="I1451">
            <v>-510</v>
          </cell>
          <cell r="P1451">
            <v>-510</v>
          </cell>
          <cell r="Q1451">
            <v>-375</v>
          </cell>
          <cell r="R1451">
            <v>-135</v>
          </cell>
          <cell r="Z1451">
            <v>-510</v>
          </cell>
          <cell r="AA1451">
            <v>0</v>
          </cell>
          <cell r="AB1451">
            <v>-510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22500</v>
          </cell>
          <cell r="H1471">
            <v>0</v>
          </cell>
          <cell r="I1471">
            <v>53201</v>
          </cell>
          <cell r="J1471">
            <v>12600</v>
          </cell>
          <cell r="K1471">
            <v>0</v>
          </cell>
          <cell r="L1471">
            <v>0</v>
          </cell>
          <cell r="M1471">
            <v>0</v>
          </cell>
          <cell r="N1471">
            <v>1360</v>
          </cell>
          <cell r="O1471">
            <v>0</v>
          </cell>
          <cell r="P1471">
            <v>89661</v>
          </cell>
          <cell r="Q1471">
            <v>37483</v>
          </cell>
          <cell r="R1471">
            <v>15348</v>
          </cell>
          <cell r="S1471">
            <v>33990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1050</v>
          </cell>
          <cell r="Y1471">
            <v>1790</v>
          </cell>
          <cell r="Z1471">
            <v>89661</v>
          </cell>
          <cell r="AA1471">
            <v>0</v>
          </cell>
          <cell r="AB1471">
            <v>89661</v>
          </cell>
        </row>
        <row r="1472">
          <cell r="A1472">
            <v>45</v>
          </cell>
          <cell r="B1472" t="str">
            <v xml:space="preserve">Harmadik Szinház </v>
          </cell>
          <cell r="C1472">
            <v>1</v>
          </cell>
          <cell r="D1472" t="str">
            <v>00előirányzat</v>
          </cell>
          <cell r="G1472">
            <v>4916</v>
          </cell>
          <cell r="I1472">
            <v>22558</v>
          </cell>
          <cell r="J1472">
            <v>1500</v>
          </cell>
          <cell r="P1472">
            <v>28974</v>
          </cell>
          <cell r="Q1472">
            <v>7714</v>
          </cell>
          <cell r="R1472">
            <v>3140</v>
          </cell>
          <cell r="S1472">
            <v>18120</v>
          </cell>
          <cell r="Z1472">
            <v>28974</v>
          </cell>
          <cell r="AA1472">
            <v>0</v>
          </cell>
          <cell r="AB1472">
            <v>28974</v>
          </cell>
        </row>
        <row r="1473">
          <cell r="C1473">
            <v>2</v>
          </cell>
          <cell r="D1473" t="str">
            <v>jóváhagyott pénzmaradvány</v>
          </cell>
          <cell r="N1473">
            <v>245</v>
          </cell>
          <cell r="P1473">
            <v>245</v>
          </cell>
          <cell r="Y1473">
            <v>245</v>
          </cell>
          <cell r="Z1473">
            <v>245</v>
          </cell>
          <cell r="AA1473">
            <v>0</v>
          </cell>
          <cell r="AB1473">
            <v>245</v>
          </cell>
        </row>
        <row r="1474">
          <cell r="C1474">
            <v>3</v>
          </cell>
          <cell r="D1474" t="str">
            <v>pm.terhelő bef.kötelezettség</v>
          </cell>
          <cell r="N1474">
            <v>619</v>
          </cell>
          <cell r="P1474">
            <v>619</v>
          </cell>
          <cell r="S1474">
            <v>619</v>
          </cell>
          <cell r="Z1474">
            <v>619</v>
          </cell>
          <cell r="AA1474">
            <v>0</v>
          </cell>
          <cell r="AB1474">
            <v>619</v>
          </cell>
        </row>
        <row r="1475">
          <cell r="B1475" t="str">
            <v>művészeti támogatás</v>
          </cell>
          <cell r="D1475" t="str">
            <v>pót1(21)</v>
          </cell>
          <cell r="I1475">
            <v>6385</v>
          </cell>
          <cell r="P1475">
            <v>6385</v>
          </cell>
          <cell r="S1475">
            <v>6385</v>
          </cell>
          <cell r="Z1475">
            <v>6385</v>
          </cell>
          <cell r="AA1475">
            <v>0</v>
          </cell>
          <cell r="AB1475">
            <v>6385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</v>
          </cell>
          <cell r="E1489">
            <v>0</v>
          </cell>
          <cell r="F1489">
            <v>0</v>
          </cell>
          <cell r="G1489">
            <v>4916</v>
          </cell>
          <cell r="H1489">
            <v>0</v>
          </cell>
          <cell r="I1489">
            <v>28943</v>
          </cell>
          <cell r="J1489">
            <v>1500</v>
          </cell>
          <cell r="K1489">
            <v>0</v>
          </cell>
          <cell r="L1489">
            <v>0</v>
          </cell>
          <cell r="M1489">
            <v>0</v>
          </cell>
          <cell r="N1489">
            <v>864</v>
          </cell>
          <cell r="O1489">
            <v>0</v>
          </cell>
          <cell r="P1489">
            <v>36223</v>
          </cell>
          <cell r="Q1489">
            <v>7714</v>
          </cell>
          <cell r="R1489">
            <v>3140</v>
          </cell>
          <cell r="S1489">
            <v>25124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245</v>
          </cell>
          <cell r="Z1489">
            <v>36223</v>
          </cell>
          <cell r="AA1489">
            <v>0</v>
          </cell>
          <cell r="AB1489">
            <v>36223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27416</v>
          </cell>
          <cell r="H1490">
            <v>0</v>
          </cell>
          <cell r="I1490">
            <v>82144</v>
          </cell>
          <cell r="J1490">
            <v>14100</v>
          </cell>
          <cell r="K1490">
            <v>0</v>
          </cell>
          <cell r="L1490">
            <v>0</v>
          </cell>
          <cell r="M1490">
            <v>0</v>
          </cell>
          <cell r="N1490">
            <v>2224</v>
          </cell>
          <cell r="O1490">
            <v>0</v>
          </cell>
          <cell r="P1490">
            <v>125884</v>
          </cell>
          <cell r="Q1490">
            <v>45197</v>
          </cell>
          <cell r="R1490">
            <v>18488</v>
          </cell>
          <cell r="S1490">
            <v>59114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1050</v>
          </cell>
          <cell r="Y1490">
            <v>2035</v>
          </cell>
          <cell r="Z1490">
            <v>125884</v>
          </cell>
          <cell r="AA1490">
            <v>0</v>
          </cell>
          <cell r="AB1490">
            <v>125884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G1491">
            <v>27029</v>
          </cell>
          <cell r="I1491">
            <v>21286</v>
          </cell>
          <cell r="P1491">
            <v>48315</v>
          </cell>
          <cell r="Q1491">
            <v>27131</v>
          </cell>
          <cell r="R1491">
            <v>12217</v>
          </cell>
          <cell r="S1491">
            <v>8967</v>
          </cell>
          <cell r="Z1491">
            <v>48315</v>
          </cell>
          <cell r="AA1491">
            <v>0</v>
          </cell>
          <cell r="AB1491">
            <v>48315</v>
          </cell>
        </row>
        <row r="1492">
          <cell r="C1492">
            <v>2</v>
          </cell>
          <cell r="D1492" t="str">
            <v>jóváhagyott pénzmaradvány</v>
          </cell>
          <cell r="N1492">
            <v>916</v>
          </cell>
          <cell r="P1492">
            <v>916</v>
          </cell>
          <cell r="Q1492">
            <v>674</v>
          </cell>
          <cell r="R1492">
            <v>242</v>
          </cell>
          <cell r="Z1492">
            <v>916</v>
          </cell>
          <cell r="AA1492">
            <v>0</v>
          </cell>
          <cell r="AB1492">
            <v>916</v>
          </cell>
        </row>
        <row r="1493">
          <cell r="C1493">
            <v>3</v>
          </cell>
          <cell r="D1493" t="str">
            <v>pm.terhelő bef.kötelezettség</v>
          </cell>
          <cell r="N1493">
            <v>798</v>
          </cell>
          <cell r="P1493">
            <v>798</v>
          </cell>
          <cell r="S1493">
            <v>798</v>
          </cell>
          <cell r="Z1493">
            <v>798</v>
          </cell>
          <cell r="AA1493">
            <v>0</v>
          </cell>
          <cell r="AB1493">
            <v>798</v>
          </cell>
        </row>
        <row r="1494">
          <cell r="B1494" t="str">
            <v>171/2000 Kgy.hat.</v>
          </cell>
          <cell r="D1494" t="str">
            <v>pót1(9)</v>
          </cell>
          <cell r="I1494">
            <v>10000</v>
          </cell>
          <cell r="P1494">
            <v>10000</v>
          </cell>
          <cell r="S1494">
            <v>10000</v>
          </cell>
          <cell r="Z1494">
            <v>10000</v>
          </cell>
          <cell r="AA1494">
            <v>0</v>
          </cell>
          <cell r="AB1494">
            <v>10000</v>
          </cell>
        </row>
        <row r="1495">
          <cell r="B1495" t="str">
            <v>58/2000 KUBI keret</v>
          </cell>
          <cell r="D1495" t="str">
            <v>pót1(12)</v>
          </cell>
          <cell r="I1495">
            <v>130</v>
          </cell>
          <cell r="P1495">
            <v>130</v>
          </cell>
          <cell r="X1495">
            <v>130</v>
          </cell>
          <cell r="Z1495">
            <v>130</v>
          </cell>
          <cell r="AA1495">
            <v>0</v>
          </cell>
          <cell r="AB1495">
            <v>130</v>
          </cell>
        </row>
        <row r="1496">
          <cell r="C1496">
            <v>13</v>
          </cell>
          <cell r="D1496" t="str">
            <v>bérfejlesztés</v>
          </cell>
          <cell r="I1496">
            <v>565</v>
          </cell>
          <cell r="P1496">
            <v>565</v>
          </cell>
          <cell r="Q1496">
            <v>416</v>
          </cell>
          <cell r="R1496">
            <v>149</v>
          </cell>
          <cell r="Z1496">
            <v>565</v>
          </cell>
          <cell r="AA1496">
            <v>0</v>
          </cell>
          <cell r="AB1496">
            <v>565</v>
          </cell>
        </row>
        <row r="1497">
          <cell r="D1497" t="str">
            <v>pót1(25)</v>
          </cell>
          <cell r="I1497">
            <v>5000</v>
          </cell>
          <cell r="P1497">
            <v>5000</v>
          </cell>
          <cell r="S1497">
            <v>5000</v>
          </cell>
          <cell r="Z1497">
            <v>5000</v>
          </cell>
          <cell r="AA1497">
            <v>0</v>
          </cell>
          <cell r="AB1497">
            <v>5000</v>
          </cell>
        </row>
        <row r="1498">
          <cell r="C1498">
            <v>14</v>
          </cell>
          <cell r="D1498" t="str">
            <v>4% bérfejlesztés</v>
          </cell>
          <cell r="I1498">
            <v>-156</v>
          </cell>
          <cell r="P1498">
            <v>-156</v>
          </cell>
          <cell r="Q1498">
            <v>-115</v>
          </cell>
          <cell r="R1498">
            <v>-41</v>
          </cell>
          <cell r="Z1498">
            <v>-156</v>
          </cell>
          <cell r="AA1498">
            <v>0</v>
          </cell>
          <cell r="AB1498">
            <v>-156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27029</v>
          </cell>
          <cell r="H1507">
            <v>0</v>
          </cell>
          <cell r="I1507">
            <v>36825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1714</v>
          </cell>
          <cell r="O1507">
            <v>0</v>
          </cell>
          <cell r="P1507">
            <v>65568</v>
          </cell>
          <cell r="Q1507">
            <v>28106</v>
          </cell>
          <cell r="R1507">
            <v>12567</v>
          </cell>
          <cell r="S1507">
            <v>24765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130</v>
          </cell>
          <cell r="Y1507">
            <v>0</v>
          </cell>
          <cell r="Z1507">
            <v>65568</v>
          </cell>
          <cell r="AA1507">
            <v>0</v>
          </cell>
          <cell r="AB1507">
            <v>65568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E1508">
            <v>100</v>
          </cell>
          <cell r="G1508">
            <v>108000</v>
          </cell>
          <cell r="I1508">
            <v>294900</v>
          </cell>
          <cell r="P1508">
            <v>403000</v>
          </cell>
          <cell r="Q1508">
            <v>212000</v>
          </cell>
          <cell r="R1508">
            <v>82900</v>
          </cell>
          <cell r="S1508">
            <v>98100</v>
          </cell>
          <cell r="X1508">
            <v>10000</v>
          </cell>
          <cell r="Z1508">
            <v>403000</v>
          </cell>
          <cell r="AA1508">
            <v>0</v>
          </cell>
          <cell r="AB1508">
            <v>403000</v>
          </cell>
        </row>
        <row r="1509">
          <cell r="C1509">
            <v>2</v>
          </cell>
          <cell r="D1509" t="str">
            <v>jóváhagyott pénzmaradvány</v>
          </cell>
          <cell r="N1509">
            <v>24405</v>
          </cell>
          <cell r="P1509">
            <v>24405</v>
          </cell>
          <cell r="Q1509">
            <v>332</v>
          </cell>
          <cell r="R1509">
            <v>120</v>
          </cell>
          <cell r="Y1509">
            <v>23953</v>
          </cell>
          <cell r="Z1509">
            <v>24405</v>
          </cell>
          <cell r="AA1509">
            <v>0</v>
          </cell>
          <cell r="AB1509">
            <v>24405</v>
          </cell>
        </row>
        <row r="1510">
          <cell r="C1510">
            <v>4</v>
          </cell>
          <cell r="D1510" t="str">
            <v>tárgyévi eir.mód.korrekció</v>
          </cell>
          <cell r="I1510">
            <v>417</v>
          </cell>
          <cell r="P1510">
            <v>417</v>
          </cell>
          <cell r="Y1510">
            <v>417</v>
          </cell>
          <cell r="Z1510">
            <v>417</v>
          </cell>
          <cell r="AA1510">
            <v>0</v>
          </cell>
          <cell r="AB1510">
            <v>417</v>
          </cell>
        </row>
        <row r="1511">
          <cell r="B1511" t="str">
            <v>művészeti támogatás</v>
          </cell>
          <cell r="D1511" t="str">
            <v>pót1(20)</v>
          </cell>
          <cell r="I1511">
            <v>105167</v>
          </cell>
          <cell r="P1511">
            <v>105167</v>
          </cell>
          <cell r="S1511">
            <v>105167</v>
          </cell>
          <cell r="Z1511">
            <v>105167</v>
          </cell>
          <cell r="AA1511">
            <v>0</v>
          </cell>
          <cell r="AB1511">
            <v>105167</v>
          </cell>
        </row>
        <row r="1512">
          <cell r="D1512" t="str">
            <v>sh1(17)</v>
          </cell>
          <cell r="P1512">
            <v>0</v>
          </cell>
          <cell r="S1512">
            <v>7953</v>
          </cell>
          <cell r="X1512">
            <v>16000</v>
          </cell>
          <cell r="Y1512">
            <v>-23953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100</v>
          </cell>
          <cell r="F1526">
            <v>0</v>
          </cell>
          <cell r="G1526">
            <v>108000</v>
          </cell>
          <cell r="H1526">
            <v>0</v>
          </cell>
          <cell r="I1526">
            <v>400484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24405</v>
          </cell>
          <cell r="O1526">
            <v>0</v>
          </cell>
          <cell r="P1526">
            <v>532989</v>
          </cell>
          <cell r="Q1526">
            <v>212332</v>
          </cell>
          <cell r="R1526">
            <v>83020</v>
          </cell>
          <cell r="S1526">
            <v>211220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26000</v>
          </cell>
          <cell r="Y1526">
            <v>417</v>
          </cell>
          <cell r="Z1526">
            <v>532989</v>
          </cell>
          <cell r="AA1526">
            <v>0</v>
          </cell>
          <cell r="AB1526">
            <v>532989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G1527">
            <v>4621</v>
          </cell>
          <cell r="I1527">
            <v>11297</v>
          </cell>
          <cell r="P1527">
            <v>15918</v>
          </cell>
          <cell r="Q1527">
            <v>8570</v>
          </cell>
          <cell r="R1527">
            <v>3451</v>
          </cell>
          <cell r="S1527">
            <v>3897</v>
          </cell>
          <cell r="Z1527">
            <v>15918</v>
          </cell>
          <cell r="AA1527">
            <v>0</v>
          </cell>
          <cell r="AB1527">
            <v>15918</v>
          </cell>
        </row>
        <row r="1528">
          <cell r="C1528">
            <v>2</v>
          </cell>
          <cell r="D1528" t="str">
            <v>jóváhagyott pénzmaradvány</v>
          </cell>
          <cell r="N1528">
            <v>937</v>
          </cell>
          <cell r="P1528">
            <v>937</v>
          </cell>
          <cell r="Q1528">
            <v>882</v>
          </cell>
          <cell r="R1528">
            <v>318</v>
          </cell>
          <cell r="S1528">
            <v>-263</v>
          </cell>
          <cell r="Z1528">
            <v>937</v>
          </cell>
          <cell r="AA1528">
            <v>0</v>
          </cell>
          <cell r="AB1528">
            <v>937</v>
          </cell>
        </row>
        <row r="1529">
          <cell r="C1529">
            <v>4</v>
          </cell>
          <cell r="D1529" t="str">
            <v>tárgyévi eir.mód.korrekció</v>
          </cell>
          <cell r="I1529">
            <v>982</v>
          </cell>
          <cell r="P1529">
            <v>982</v>
          </cell>
          <cell r="S1529">
            <v>263</v>
          </cell>
          <cell r="Y1529">
            <v>719</v>
          </cell>
          <cell r="Z1529">
            <v>982</v>
          </cell>
          <cell r="AA1529">
            <v>0</v>
          </cell>
          <cell r="AB1529">
            <v>982</v>
          </cell>
        </row>
        <row r="1530">
          <cell r="B1530" t="str">
            <v>művészeti támogatás</v>
          </cell>
          <cell r="D1530" t="str">
            <v>pót1(4)</v>
          </cell>
          <cell r="I1530">
            <v>25200</v>
          </cell>
          <cell r="P1530">
            <v>25200</v>
          </cell>
          <cell r="Q1530">
            <v>4500</v>
          </cell>
          <cell r="S1530">
            <v>18900</v>
          </cell>
          <cell r="X1530">
            <v>1800</v>
          </cell>
          <cell r="Z1530">
            <v>25200</v>
          </cell>
          <cell r="AA1530">
            <v>0</v>
          </cell>
          <cell r="AB1530">
            <v>25200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4621</v>
          </cell>
          <cell r="H1542">
            <v>0</v>
          </cell>
          <cell r="I1542">
            <v>37479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937</v>
          </cell>
          <cell r="O1542">
            <v>0</v>
          </cell>
          <cell r="P1542">
            <v>43037</v>
          </cell>
          <cell r="Q1542">
            <v>13952</v>
          </cell>
          <cell r="R1542">
            <v>3769</v>
          </cell>
          <cell r="S1542">
            <v>22797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1800</v>
          </cell>
          <cell r="Y1542">
            <v>719</v>
          </cell>
          <cell r="Z1542">
            <v>43037</v>
          </cell>
          <cell r="AA1542">
            <v>0</v>
          </cell>
          <cell r="AB1542">
            <v>43037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G1543">
            <v>25000</v>
          </cell>
          <cell r="I1543">
            <v>99328</v>
          </cell>
          <cell r="P1543">
            <v>124328</v>
          </cell>
          <cell r="Q1543">
            <v>78590</v>
          </cell>
          <cell r="R1543">
            <v>32112</v>
          </cell>
          <cell r="S1543">
            <v>7476</v>
          </cell>
          <cell r="U1543">
            <v>150</v>
          </cell>
          <cell r="X1543">
            <v>6000</v>
          </cell>
          <cell r="Z1543">
            <v>124328</v>
          </cell>
          <cell r="AA1543">
            <v>0</v>
          </cell>
          <cell r="AB1543">
            <v>124328</v>
          </cell>
        </row>
        <row r="1544">
          <cell r="C1544">
            <v>2</v>
          </cell>
          <cell r="D1544" t="str">
            <v>jóváhagyott pénzmaradvány</v>
          </cell>
          <cell r="N1544">
            <v>-9100</v>
          </cell>
          <cell r="P1544">
            <v>-9100</v>
          </cell>
          <cell r="S1544">
            <v>-9100</v>
          </cell>
          <cell r="Z1544">
            <v>-9100</v>
          </cell>
          <cell r="AA1544">
            <v>0</v>
          </cell>
          <cell r="AB1544">
            <v>-9100</v>
          </cell>
        </row>
        <row r="1545">
          <cell r="C1545">
            <v>3</v>
          </cell>
          <cell r="D1545" t="str">
            <v>pm.terhelő bef.kötelezettség</v>
          </cell>
          <cell r="N1545">
            <v>9299</v>
          </cell>
          <cell r="P1545">
            <v>9299</v>
          </cell>
          <cell r="S1545">
            <v>9299</v>
          </cell>
          <cell r="Z1545">
            <v>9299</v>
          </cell>
          <cell r="AA1545">
            <v>0</v>
          </cell>
          <cell r="AB1545">
            <v>9299</v>
          </cell>
        </row>
        <row r="1546">
          <cell r="B1546" t="str">
            <v>központi támogatás</v>
          </cell>
          <cell r="D1546" t="str">
            <v>pót1(3)</v>
          </cell>
          <cell r="I1546">
            <v>44000</v>
          </cell>
          <cell r="P1546">
            <v>44000</v>
          </cell>
          <cell r="Q1546">
            <v>4600</v>
          </cell>
          <cell r="S1546">
            <v>35400</v>
          </cell>
          <cell r="X1546">
            <v>4000</v>
          </cell>
          <cell r="Z1546">
            <v>44000</v>
          </cell>
          <cell r="AA1546">
            <v>0</v>
          </cell>
          <cell r="AB1546">
            <v>44000</v>
          </cell>
        </row>
        <row r="1547">
          <cell r="D1547" t="str">
            <v>sh1(10)</v>
          </cell>
          <cell r="J1547">
            <v>1000</v>
          </cell>
          <cell r="P1547">
            <v>1000</v>
          </cell>
          <cell r="S1547">
            <v>1000</v>
          </cell>
          <cell r="Z1547">
            <v>1000</v>
          </cell>
          <cell r="AA1547">
            <v>0</v>
          </cell>
          <cell r="AB1547">
            <v>1000</v>
          </cell>
        </row>
        <row r="1548">
          <cell r="C1548">
            <v>12</v>
          </cell>
          <cell r="D1548" t="str">
            <v>elvonás</v>
          </cell>
          <cell r="I1548">
            <v>-18</v>
          </cell>
          <cell r="P1548">
            <v>-18</v>
          </cell>
          <cell r="S1548">
            <v>-18</v>
          </cell>
          <cell r="Z1548">
            <v>-18</v>
          </cell>
          <cell r="AA1548">
            <v>0</v>
          </cell>
          <cell r="AB1548">
            <v>-18</v>
          </cell>
        </row>
        <row r="1549">
          <cell r="C1549">
            <v>13</v>
          </cell>
          <cell r="D1549" t="str">
            <v>bérfejlesztés</v>
          </cell>
          <cell r="I1549">
            <v>5429</v>
          </cell>
          <cell r="P1549">
            <v>5429</v>
          </cell>
          <cell r="Q1549">
            <v>3992</v>
          </cell>
          <cell r="R1549">
            <v>1437</v>
          </cell>
          <cell r="Z1549">
            <v>5429</v>
          </cell>
          <cell r="AA1549">
            <v>0</v>
          </cell>
          <cell r="AB1549">
            <v>5429</v>
          </cell>
        </row>
        <row r="1550">
          <cell r="C1550">
            <v>14</v>
          </cell>
          <cell r="D1550" t="str">
            <v>4% bérfejlesztés</v>
          </cell>
          <cell r="I1550">
            <v>-1500</v>
          </cell>
          <cell r="P1550">
            <v>-1500</v>
          </cell>
          <cell r="Q1550">
            <v>-1103</v>
          </cell>
          <cell r="R1550">
            <v>-397</v>
          </cell>
          <cell r="Z1550">
            <v>-1500</v>
          </cell>
          <cell r="AA1550">
            <v>0</v>
          </cell>
          <cell r="AB1550">
            <v>-1500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25000</v>
          </cell>
          <cell r="H1558">
            <v>0</v>
          </cell>
          <cell r="I1558">
            <v>147239</v>
          </cell>
          <cell r="J1558">
            <v>1000</v>
          </cell>
          <cell r="K1558">
            <v>0</v>
          </cell>
          <cell r="L1558">
            <v>0</v>
          </cell>
          <cell r="M1558">
            <v>0</v>
          </cell>
          <cell r="N1558">
            <v>199</v>
          </cell>
          <cell r="O1558">
            <v>0</v>
          </cell>
          <cell r="P1558">
            <v>173438</v>
          </cell>
          <cell r="Q1558">
            <v>86079</v>
          </cell>
          <cell r="R1558">
            <v>33152</v>
          </cell>
          <cell r="S1558">
            <v>44057</v>
          </cell>
          <cell r="T1558">
            <v>0</v>
          </cell>
          <cell r="U1558">
            <v>150</v>
          </cell>
          <cell r="V1558">
            <v>0</v>
          </cell>
          <cell r="W1558">
            <v>0</v>
          </cell>
          <cell r="X1558">
            <v>10000</v>
          </cell>
          <cell r="Y1558">
            <v>0</v>
          </cell>
          <cell r="Z1558">
            <v>173438</v>
          </cell>
          <cell r="AA1558">
            <v>0</v>
          </cell>
          <cell r="AB1558">
            <v>173438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G1559">
            <v>8500</v>
          </cell>
          <cell r="I1559">
            <v>19155</v>
          </cell>
          <cell r="J1559">
            <v>300</v>
          </cell>
          <cell r="P1559">
            <v>27955</v>
          </cell>
          <cell r="Q1559">
            <v>10000</v>
          </cell>
          <cell r="R1559">
            <v>4170</v>
          </cell>
          <cell r="S1559">
            <v>13785</v>
          </cell>
          <cell r="Z1559">
            <v>27955</v>
          </cell>
          <cell r="AA1559">
            <v>0</v>
          </cell>
          <cell r="AB1559">
            <v>27955</v>
          </cell>
        </row>
        <row r="1560">
          <cell r="C1560">
            <v>2</v>
          </cell>
          <cell r="D1560" t="str">
            <v>jóváhagyott pénzmaradvány</v>
          </cell>
          <cell r="N1560">
            <v>633</v>
          </cell>
          <cell r="P1560">
            <v>633</v>
          </cell>
          <cell r="Q1560">
            <v>137</v>
          </cell>
          <cell r="R1560">
            <v>49</v>
          </cell>
          <cell r="Y1560">
            <v>447</v>
          </cell>
          <cell r="Z1560">
            <v>633</v>
          </cell>
          <cell r="AA1560">
            <v>0</v>
          </cell>
          <cell r="AB1560">
            <v>633</v>
          </cell>
        </row>
        <row r="1561">
          <cell r="C1561">
            <v>4</v>
          </cell>
          <cell r="D1561" t="str">
            <v>tárgyévi eir.mód.korrekció</v>
          </cell>
          <cell r="I1561">
            <v>15</v>
          </cell>
          <cell r="P1561">
            <v>15</v>
          </cell>
          <cell r="Y1561">
            <v>15</v>
          </cell>
          <cell r="Z1561">
            <v>15</v>
          </cell>
          <cell r="AA1561">
            <v>0</v>
          </cell>
          <cell r="AB1561">
            <v>15</v>
          </cell>
        </row>
        <row r="1562">
          <cell r="C1562">
            <v>12</v>
          </cell>
          <cell r="D1562" t="str">
            <v>elvonás</v>
          </cell>
          <cell r="I1562">
            <v>-608</v>
          </cell>
          <cell r="P1562">
            <v>-608</v>
          </cell>
          <cell r="S1562">
            <v>-608</v>
          </cell>
          <cell r="Z1562">
            <v>-608</v>
          </cell>
          <cell r="AA1562">
            <v>0</v>
          </cell>
          <cell r="AB1562">
            <v>-608</v>
          </cell>
        </row>
        <row r="1563">
          <cell r="C1563">
            <v>13</v>
          </cell>
          <cell r="D1563" t="str">
            <v>bérfejlesztés</v>
          </cell>
          <cell r="I1563">
            <v>674</v>
          </cell>
          <cell r="P1563">
            <v>674</v>
          </cell>
          <cell r="Q1563">
            <v>496</v>
          </cell>
          <cell r="R1563">
            <v>178</v>
          </cell>
          <cell r="Z1563">
            <v>674</v>
          </cell>
          <cell r="AA1563">
            <v>0</v>
          </cell>
          <cell r="AB1563">
            <v>674</v>
          </cell>
        </row>
        <row r="1564">
          <cell r="C1564">
            <v>14</v>
          </cell>
          <cell r="D1564" t="str">
            <v>4% bérfejlesztés</v>
          </cell>
          <cell r="I1564">
            <v>-186</v>
          </cell>
          <cell r="P1564">
            <v>-186</v>
          </cell>
          <cell r="Q1564">
            <v>-137</v>
          </cell>
          <cell r="R1564">
            <v>-49</v>
          </cell>
          <cell r="Z1564">
            <v>-186</v>
          </cell>
          <cell r="AA1564">
            <v>0</v>
          </cell>
          <cell r="AB1564">
            <v>-186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8500</v>
          </cell>
          <cell r="H1575">
            <v>0</v>
          </cell>
          <cell r="I1575">
            <v>19050</v>
          </cell>
          <cell r="J1575">
            <v>300</v>
          </cell>
          <cell r="K1575">
            <v>0</v>
          </cell>
          <cell r="L1575">
            <v>0</v>
          </cell>
          <cell r="M1575">
            <v>0</v>
          </cell>
          <cell r="N1575">
            <v>633</v>
          </cell>
          <cell r="O1575">
            <v>0</v>
          </cell>
          <cell r="P1575">
            <v>28483</v>
          </cell>
          <cell r="Q1575">
            <v>10496</v>
          </cell>
          <cell r="R1575">
            <v>4348</v>
          </cell>
          <cell r="S1575">
            <v>13177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462</v>
          </cell>
          <cell r="Z1575">
            <v>28483</v>
          </cell>
          <cell r="AA1575">
            <v>0</v>
          </cell>
          <cell r="AB1575">
            <v>28483</v>
          </cell>
        </row>
        <row r="1576">
          <cell r="B1576" t="str">
            <v xml:space="preserve">Szivárvány Gyermekház </v>
          </cell>
          <cell r="C1576">
            <v>1</v>
          </cell>
          <cell r="D1576" t="str">
            <v>00előirányzat</v>
          </cell>
          <cell r="G1576">
            <v>4000</v>
          </cell>
          <cell r="I1576">
            <v>20247</v>
          </cell>
          <cell r="J1576">
            <v>300</v>
          </cell>
          <cell r="P1576">
            <v>24547</v>
          </cell>
          <cell r="Q1576">
            <v>10097</v>
          </cell>
          <cell r="R1576">
            <v>4756</v>
          </cell>
          <cell r="S1576">
            <v>9694</v>
          </cell>
          <cell r="Z1576">
            <v>24547</v>
          </cell>
          <cell r="AA1576">
            <v>0</v>
          </cell>
          <cell r="AB1576">
            <v>24547</v>
          </cell>
        </row>
        <row r="1577">
          <cell r="C1577">
            <v>2</v>
          </cell>
          <cell r="D1577" t="str">
            <v>jóváhagyott pénzmaradvány</v>
          </cell>
          <cell r="N1577">
            <v>194</v>
          </cell>
          <cell r="P1577">
            <v>194</v>
          </cell>
          <cell r="Q1577">
            <v>80</v>
          </cell>
          <cell r="R1577">
            <v>29</v>
          </cell>
          <cell r="Y1577">
            <v>85</v>
          </cell>
          <cell r="Z1577">
            <v>194</v>
          </cell>
          <cell r="AA1577">
            <v>0</v>
          </cell>
          <cell r="AB1577">
            <v>194</v>
          </cell>
        </row>
        <row r="1578">
          <cell r="C1578">
            <v>3</v>
          </cell>
          <cell r="D1578" t="str">
            <v>pm.terhelő bef.kötelezettség</v>
          </cell>
          <cell r="N1578">
            <v>263</v>
          </cell>
          <cell r="P1578">
            <v>263</v>
          </cell>
          <cell r="S1578">
            <v>263</v>
          </cell>
          <cell r="Z1578">
            <v>263</v>
          </cell>
          <cell r="AA1578">
            <v>0</v>
          </cell>
          <cell r="AB1578">
            <v>263</v>
          </cell>
        </row>
        <row r="1579">
          <cell r="B1579" t="str">
            <v>dr.Gáspár Gabriella gyermeknap</v>
          </cell>
          <cell r="D1579" t="str">
            <v>pót1(8)</v>
          </cell>
          <cell r="I1579">
            <v>50</v>
          </cell>
          <cell r="P1579">
            <v>50</v>
          </cell>
          <cell r="S1579">
            <v>50</v>
          </cell>
          <cell r="Z1579">
            <v>50</v>
          </cell>
          <cell r="AA1579">
            <v>0</v>
          </cell>
          <cell r="AB1579">
            <v>50</v>
          </cell>
        </row>
        <row r="1580">
          <cell r="B1580" t="str">
            <v>Kablár keret</v>
          </cell>
          <cell r="D1580" t="str">
            <v>pót1(19)</v>
          </cell>
          <cell r="I1580">
            <v>184</v>
          </cell>
          <cell r="P1580">
            <v>184</v>
          </cell>
          <cell r="S1580">
            <v>184</v>
          </cell>
          <cell r="Z1580">
            <v>184</v>
          </cell>
          <cell r="AA1580">
            <v>0</v>
          </cell>
          <cell r="AB1580">
            <v>184</v>
          </cell>
        </row>
        <row r="1581">
          <cell r="C1581">
            <v>12</v>
          </cell>
          <cell r="D1581" t="str">
            <v>elvonás</v>
          </cell>
          <cell r="I1581">
            <v>-338</v>
          </cell>
          <cell r="P1581">
            <v>-338</v>
          </cell>
          <cell r="S1581">
            <v>-338</v>
          </cell>
          <cell r="Z1581">
            <v>-338</v>
          </cell>
          <cell r="AA1581">
            <v>0</v>
          </cell>
          <cell r="AB1581">
            <v>-338</v>
          </cell>
        </row>
        <row r="1582">
          <cell r="C1582">
            <v>13</v>
          </cell>
          <cell r="D1582" t="str">
            <v>bérfejlesztés</v>
          </cell>
          <cell r="I1582">
            <v>674</v>
          </cell>
          <cell r="P1582">
            <v>674</v>
          </cell>
          <cell r="Q1582">
            <v>496</v>
          </cell>
          <cell r="R1582">
            <v>178</v>
          </cell>
          <cell r="Z1582">
            <v>674</v>
          </cell>
          <cell r="AA1582">
            <v>0</v>
          </cell>
          <cell r="AB1582">
            <v>674</v>
          </cell>
        </row>
        <row r="1583">
          <cell r="C1583">
            <v>14</v>
          </cell>
          <cell r="D1583" t="str">
            <v>4% bérfejlesztés</v>
          </cell>
          <cell r="I1583">
            <v>-186</v>
          </cell>
          <cell r="P1583">
            <v>-186</v>
          </cell>
          <cell r="Q1583">
            <v>-137</v>
          </cell>
          <cell r="R1583">
            <v>-49</v>
          </cell>
          <cell r="Z1583">
            <v>-186</v>
          </cell>
          <cell r="AA1583">
            <v>0</v>
          </cell>
          <cell r="AB1583">
            <v>-186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</v>
          </cell>
          <cell r="E1593">
            <v>0</v>
          </cell>
          <cell r="F1593">
            <v>0</v>
          </cell>
          <cell r="G1593">
            <v>4000</v>
          </cell>
          <cell r="H1593">
            <v>0</v>
          </cell>
          <cell r="I1593">
            <v>20631</v>
          </cell>
          <cell r="J1593">
            <v>300</v>
          </cell>
          <cell r="K1593">
            <v>0</v>
          </cell>
          <cell r="L1593">
            <v>0</v>
          </cell>
          <cell r="M1593">
            <v>0</v>
          </cell>
          <cell r="N1593">
            <v>457</v>
          </cell>
          <cell r="O1593">
            <v>0</v>
          </cell>
          <cell r="P1593">
            <v>25388</v>
          </cell>
          <cell r="Q1593">
            <v>10536</v>
          </cell>
          <cell r="R1593">
            <v>4914</v>
          </cell>
          <cell r="S1593">
            <v>9853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85</v>
          </cell>
          <cell r="Z1593">
            <v>25388</v>
          </cell>
          <cell r="AA1593">
            <v>0</v>
          </cell>
          <cell r="AB1593">
            <v>25388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12500</v>
          </cell>
          <cell r="H1594">
            <v>0</v>
          </cell>
          <cell r="I1594">
            <v>39681</v>
          </cell>
          <cell r="J1594">
            <v>600</v>
          </cell>
          <cell r="K1594">
            <v>0</v>
          </cell>
          <cell r="L1594">
            <v>0</v>
          </cell>
          <cell r="M1594">
            <v>0</v>
          </cell>
          <cell r="N1594">
            <v>1090</v>
          </cell>
          <cell r="O1594">
            <v>0</v>
          </cell>
          <cell r="P1594">
            <v>53871</v>
          </cell>
          <cell r="Q1594">
            <v>21032</v>
          </cell>
          <cell r="R1594">
            <v>9262</v>
          </cell>
          <cell r="S1594">
            <v>23030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547</v>
          </cell>
          <cell r="Z1594">
            <v>53871</v>
          </cell>
          <cell r="AA1594">
            <v>0</v>
          </cell>
          <cell r="AB1594">
            <v>53871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G1595">
            <v>23700</v>
          </cell>
          <cell r="I1595">
            <v>61257</v>
          </cell>
          <cell r="P1595">
            <v>84957</v>
          </cell>
          <cell r="Q1595">
            <v>28197</v>
          </cell>
          <cell r="R1595">
            <v>11716</v>
          </cell>
          <cell r="S1595">
            <v>45044</v>
          </cell>
          <cell r="Z1595">
            <v>84957</v>
          </cell>
          <cell r="AA1595">
            <v>0</v>
          </cell>
          <cell r="AB1595">
            <v>84957</v>
          </cell>
        </row>
        <row r="1596">
          <cell r="C1596">
            <v>2</v>
          </cell>
          <cell r="D1596" t="str">
            <v>jóváhagyott pénzmaradvány</v>
          </cell>
          <cell r="N1596">
            <v>606</v>
          </cell>
          <cell r="P1596">
            <v>606</v>
          </cell>
          <cell r="Q1596">
            <v>1876</v>
          </cell>
          <cell r="R1596">
            <v>675</v>
          </cell>
          <cell r="S1596">
            <v>-1945</v>
          </cell>
          <cell r="Z1596">
            <v>606</v>
          </cell>
          <cell r="AA1596">
            <v>0</v>
          </cell>
          <cell r="AB1596">
            <v>606</v>
          </cell>
        </row>
        <row r="1597">
          <cell r="C1597">
            <v>4</v>
          </cell>
          <cell r="D1597" t="str">
            <v>tárgyévi eir.mód.korrekció</v>
          </cell>
          <cell r="I1597">
            <v>1945</v>
          </cell>
          <cell r="P1597">
            <v>1945</v>
          </cell>
          <cell r="S1597">
            <v>1945</v>
          </cell>
          <cell r="Z1597">
            <v>1945</v>
          </cell>
          <cell r="AA1597">
            <v>0</v>
          </cell>
          <cell r="AB1597">
            <v>1945</v>
          </cell>
        </row>
        <row r="1598">
          <cell r="D1598" t="str">
            <v>sh1(11)</v>
          </cell>
          <cell r="G1598">
            <v>1629</v>
          </cell>
          <cell r="P1598">
            <v>1629</v>
          </cell>
          <cell r="S1598">
            <v>1629</v>
          </cell>
          <cell r="Z1598">
            <v>1629</v>
          </cell>
          <cell r="AA1598">
            <v>0</v>
          </cell>
          <cell r="AB1598">
            <v>1629</v>
          </cell>
        </row>
        <row r="1599">
          <cell r="B1599" t="str">
            <v>Sport felújítási keret</v>
          </cell>
          <cell r="D1599" t="str">
            <v>pót1(24)</v>
          </cell>
          <cell r="I1599">
            <v>488</v>
          </cell>
          <cell r="P1599">
            <v>488</v>
          </cell>
          <cell r="X1599">
            <v>488</v>
          </cell>
          <cell r="Z1599">
            <v>488</v>
          </cell>
          <cell r="AA1599">
            <v>0</v>
          </cell>
          <cell r="AB1599">
            <v>488</v>
          </cell>
        </row>
        <row r="1600">
          <cell r="C1600">
            <v>12</v>
          </cell>
          <cell r="D1600" t="str">
            <v>elvonás</v>
          </cell>
          <cell r="I1600">
            <v>-1726</v>
          </cell>
          <cell r="P1600">
            <v>-1726</v>
          </cell>
          <cell r="S1600">
            <v>-1726</v>
          </cell>
          <cell r="Z1600">
            <v>-1726</v>
          </cell>
          <cell r="AA1600">
            <v>0</v>
          </cell>
          <cell r="AB1600">
            <v>-1726</v>
          </cell>
        </row>
        <row r="1601">
          <cell r="C1601">
            <v>13</v>
          </cell>
          <cell r="D1601" t="str">
            <v>bérfejlesztés</v>
          </cell>
          <cell r="I1601">
            <v>2002</v>
          </cell>
          <cell r="P1601">
            <v>2002</v>
          </cell>
          <cell r="Q1601">
            <v>1472</v>
          </cell>
          <cell r="R1601">
            <v>530</v>
          </cell>
          <cell r="Z1601">
            <v>2002</v>
          </cell>
          <cell r="AA1601">
            <v>0</v>
          </cell>
          <cell r="AB1601">
            <v>2002</v>
          </cell>
        </row>
        <row r="1602">
          <cell r="C1602">
            <v>14</v>
          </cell>
          <cell r="D1602" t="str">
            <v>4% bérfejlesztés</v>
          </cell>
          <cell r="I1602">
            <v>-554</v>
          </cell>
          <cell r="P1602">
            <v>-554</v>
          </cell>
          <cell r="Q1602">
            <v>-407</v>
          </cell>
          <cell r="R1602">
            <v>-147</v>
          </cell>
          <cell r="Z1602">
            <v>-554</v>
          </cell>
          <cell r="AA1602">
            <v>0</v>
          </cell>
          <cell r="AB1602">
            <v>-554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25329</v>
          </cell>
          <cell r="H1619">
            <v>0</v>
          </cell>
          <cell r="I1619">
            <v>63412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606</v>
          </cell>
          <cell r="O1619">
            <v>0</v>
          </cell>
          <cell r="P1619">
            <v>89347</v>
          </cell>
          <cell r="Q1619">
            <v>31138</v>
          </cell>
          <cell r="R1619">
            <v>12774</v>
          </cell>
          <cell r="S1619">
            <v>44947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488</v>
          </cell>
          <cell r="Y1619">
            <v>0</v>
          </cell>
          <cell r="Z1619">
            <v>89347</v>
          </cell>
          <cell r="AA1619">
            <v>0</v>
          </cell>
          <cell r="AB1619">
            <v>89347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F1620">
            <v>1469</v>
          </cell>
          <cell r="P1620">
            <v>1469</v>
          </cell>
          <cell r="S1620">
            <v>1469</v>
          </cell>
          <cell r="Z1620">
            <v>1469</v>
          </cell>
          <cell r="AA1620">
            <v>0</v>
          </cell>
          <cell r="AB1620">
            <v>1469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1469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1469</v>
          </cell>
          <cell r="Q1630">
            <v>0</v>
          </cell>
          <cell r="R1630">
            <v>0</v>
          </cell>
          <cell r="S1630">
            <v>1469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1469</v>
          </cell>
          <cell r="AA1630">
            <v>0</v>
          </cell>
          <cell r="AB1630">
            <v>1469</v>
          </cell>
        </row>
        <row r="1631">
          <cell r="B1631" t="str">
            <v>Sportl. + vállalkozás</v>
          </cell>
          <cell r="E1631">
            <v>0</v>
          </cell>
          <cell r="F1631">
            <v>1469</v>
          </cell>
          <cell r="G1631">
            <v>25329</v>
          </cell>
          <cell r="H1631">
            <v>0</v>
          </cell>
          <cell r="I1631">
            <v>63412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606</v>
          </cell>
          <cell r="O1631">
            <v>0</v>
          </cell>
          <cell r="P1631">
            <v>90816</v>
          </cell>
          <cell r="Q1631">
            <v>31138</v>
          </cell>
          <cell r="R1631">
            <v>12774</v>
          </cell>
          <cell r="S1631">
            <v>46416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488</v>
          </cell>
          <cell r="Y1631">
            <v>0</v>
          </cell>
          <cell r="Z1631">
            <v>90816</v>
          </cell>
          <cell r="AA1631">
            <v>0</v>
          </cell>
          <cell r="AB1631">
            <v>90816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E1632">
            <v>300</v>
          </cell>
          <cell r="G1632">
            <v>24625</v>
          </cell>
          <cell r="I1632">
            <v>409279</v>
          </cell>
          <cell r="P1632">
            <v>434204</v>
          </cell>
          <cell r="Q1632">
            <v>75439</v>
          </cell>
          <cell r="R1632">
            <v>28962</v>
          </cell>
          <cell r="S1632">
            <v>275143</v>
          </cell>
          <cell r="T1632">
            <v>500</v>
          </cell>
          <cell r="X1632">
            <v>54160</v>
          </cell>
          <cell r="Z1632">
            <v>434204</v>
          </cell>
          <cell r="AA1632">
            <v>0</v>
          </cell>
          <cell r="AB1632">
            <v>434204</v>
          </cell>
        </row>
        <row r="1633">
          <cell r="C1633">
            <v>2</v>
          </cell>
          <cell r="D1633" t="str">
            <v>jóváhagyott pénzmaradvány</v>
          </cell>
          <cell r="N1633">
            <v>20467</v>
          </cell>
          <cell r="P1633">
            <v>20467</v>
          </cell>
          <cell r="Q1633">
            <v>3144</v>
          </cell>
          <cell r="R1633">
            <v>1132</v>
          </cell>
          <cell r="Y1633">
            <v>16191</v>
          </cell>
          <cell r="Z1633">
            <v>20467</v>
          </cell>
          <cell r="AA1633">
            <v>0</v>
          </cell>
          <cell r="AB1633">
            <v>20467</v>
          </cell>
        </row>
        <row r="1634">
          <cell r="C1634">
            <v>3</v>
          </cell>
          <cell r="D1634" t="str">
            <v>pm.terhelő bef.kötelezettség</v>
          </cell>
          <cell r="N1634">
            <v>1280</v>
          </cell>
          <cell r="P1634">
            <v>1280</v>
          </cell>
          <cell r="S1634">
            <v>1280</v>
          </cell>
          <cell r="Z1634">
            <v>1280</v>
          </cell>
          <cell r="AA1634">
            <v>0</v>
          </cell>
          <cell r="AB1634">
            <v>1280</v>
          </cell>
        </row>
        <row r="1635">
          <cell r="B1635" t="str">
            <v>Közter pénzmaradvány</v>
          </cell>
          <cell r="D1635" t="str">
            <v>pót1(22)</v>
          </cell>
          <cell r="I1635">
            <v>-2561</v>
          </cell>
          <cell r="P1635">
            <v>-2561</v>
          </cell>
          <cell r="Q1635">
            <v>-1883</v>
          </cell>
          <cell r="R1635">
            <v>-678</v>
          </cell>
          <cell r="Z1635">
            <v>-2561</v>
          </cell>
          <cell r="AA1635">
            <v>0</v>
          </cell>
          <cell r="AB1635">
            <v>-2561</v>
          </cell>
        </row>
        <row r="1636">
          <cell r="C1636">
            <v>12</v>
          </cell>
          <cell r="D1636" t="str">
            <v>elvonás</v>
          </cell>
          <cell r="I1636">
            <v>-5460</v>
          </cell>
          <cell r="P1636">
            <v>-5460</v>
          </cell>
          <cell r="S1636">
            <v>-5460</v>
          </cell>
          <cell r="Z1636">
            <v>-5460</v>
          </cell>
          <cell r="AA1636">
            <v>0</v>
          </cell>
          <cell r="AB1636">
            <v>-5460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B1655" t="str">
            <v>Összesen</v>
          </cell>
          <cell r="D1655" t="str">
            <v>Gazd.Ell.-és Szolg.Szerv.</v>
          </cell>
          <cell r="E1655">
            <v>300</v>
          </cell>
          <cell r="F1655">
            <v>0</v>
          </cell>
          <cell r="G1655">
            <v>24625</v>
          </cell>
          <cell r="H1655">
            <v>0</v>
          </cell>
          <cell r="I1655">
            <v>401258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21747</v>
          </cell>
          <cell r="O1655">
            <v>0</v>
          </cell>
          <cell r="P1655">
            <v>447930</v>
          </cell>
          <cell r="Q1655">
            <v>76700</v>
          </cell>
          <cell r="R1655">
            <v>29416</v>
          </cell>
          <cell r="S1655">
            <v>270963</v>
          </cell>
          <cell r="T1655">
            <v>500</v>
          </cell>
          <cell r="U1655">
            <v>0</v>
          </cell>
          <cell r="V1655">
            <v>0</v>
          </cell>
          <cell r="W1655">
            <v>0</v>
          </cell>
          <cell r="X1655">
            <v>54160</v>
          </cell>
          <cell r="Y1655">
            <v>16191</v>
          </cell>
          <cell r="Z1655">
            <v>447930</v>
          </cell>
          <cell r="AA1655">
            <v>0</v>
          </cell>
          <cell r="AB1655">
            <v>447930</v>
          </cell>
        </row>
        <row r="1656">
          <cell r="A1656">
            <v>54</v>
          </cell>
          <cell r="B1656" t="str">
            <v>Hivatásos Önk.Tűzoltóság</v>
          </cell>
          <cell r="C1656">
            <v>1</v>
          </cell>
          <cell r="D1656" t="str">
            <v>00előirányzat</v>
          </cell>
          <cell r="E1656">
            <v>2160</v>
          </cell>
          <cell r="I1656">
            <v>233463</v>
          </cell>
          <cell r="P1656">
            <v>235623</v>
          </cell>
          <cell r="Q1656">
            <v>151388</v>
          </cell>
          <cell r="R1656">
            <v>58454</v>
          </cell>
          <cell r="S1656">
            <v>25781</v>
          </cell>
          <cell r="Z1656">
            <v>235623</v>
          </cell>
          <cell r="AA1656">
            <v>0</v>
          </cell>
          <cell r="AB1656">
            <v>235623</v>
          </cell>
        </row>
        <row r="1657">
          <cell r="C1657">
            <v>2</v>
          </cell>
          <cell r="D1657" t="str">
            <v>jóváhagyott pénzmaradvány</v>
          </cell>
          <cell r="N1657">
            <v>-10461</v>
          </cell>
          <cell r="P1657">
            <v>-10461</v>
          </cell>
          <cell r="S1657">
            <v>-10461</v>
          </cell>
          <cell r="Z1657">
            <v>-10461</v>
          </cell>
          <cell r="AA1657">
            <v>0</v>
          </cell>
          <cell r="AB1657">
            <v>-10461</v>
          </cell>
        </row>
        <row r="1658">
          <cell r="C1658">
            <v>3</v>
          </cell>
          <cell r="D1658" t="str">
            <v>pm.terhelő bef.kötelezettség</v>
          </cell>
          <cell r="N1658">
            <v>12551</v>
          </cell>
          <cell r="P1658">
            <v>12551</v>
          </cell>
          <cell r="S1658">
            <v>12551</v>
          </cell>
          <cell r="Z1658">
            <v>12551</v>
          </cell>
          <cell r="AA1658">
            <v>0</v>
          </cell>
          <cell r="AB1658">
            <v>12551</v>
          </cell>
        </row>
        <row r="1659">
          <cell r="C1659">
            <v>4</v>
          </cell>
          <cell r="D1659" t="str">
            <v>tárgyévi eir.mód.korrekció</v>
          </cell>
          <cell r="I1659">
            <v>240</v>
          </cell>
          <cell r="P1659">
            <v>240</v>
          </cell>
          <cell r="S1659">
            <v>240</v>
          </cell>
          <cell r="Z1659">
            <v>240</v>
          </cell>
          <cell r="AA1659">
            <v>0</v>
          </cell>
          <cell r="AB1659">
            <v>240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B1667" t="str">
            <v>Összesen</v>
          </cell>
          <cell r="D1667" t="str">
            <v>Hivatásos Önk.Tűzoltóság</v>
          </cell>
          <cell r="E1667">
            <v>2160</v>
          </cell>
          <cell r="F1667">
            <v>0</v>
          </cell>
          <cell r="G1667">
            <v>0</v>
          </cell>
          <cell r="H1667">
            <v>0</v>
          </cell>
          <cell r="I1667">
            <v>233703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2090</v>
          </cell>
          <cell r="O1667">
            <v>0</v>
          </cell>
          <cell r="P1667">
            <v>237953</v>
          </cell>
          <cell r="Q1667">
            <v>151388</v>
          </cell>
          <cell r="R1667">
            <v>58454</v>
          </cell>
          <cell r="S1667">
            <v>28111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237953</v>
          </cell>
          <cell r="AA1667">
            <v>0</v>
          </cell>
          <cell r="AB1667">
            <v>237953</v>
          </cell>
        </row>
        <row r="1668">
          <cell r="B1668" t="str">
            <v>INTÉZMÉNY ÖSSZESEN</v>
          </cell>
          <cell r="E1668">
            <v>802232</v>
          </cell>
          <cell r="F1668">
            <v>0</v>
          </cell>
          <cell r="G1668">
            <v>1008060</v>
          </cell>
          <cell r="H1668">
            <v>2250</v>
          </cell>
          <cell r="I1668">
            <v>9365515</v>
          </cell>
          <cell r="J1668">
            <v>33023</v>
          </cell>
          <cell r="K1668">
            <v>804497</v>
          </cell>
          <cell r="L1668">
            <v>0</v>
          </cell>
          <cell r="M1668">
            <v>19640</v>
          </cell>
          <cell r="N1668">
            <v>447760</v>
          </cell>
          <cell r="O1668">
            <v>0</v>
          </cell>
          <cell r="P1668">
            <v>12482977</v>
          </cell>
          <cell r="Q1668">
            <v>5860675</v>
          </cell>
          <cell r="R1668">
            <v>2369727</v>
          </cell>
          <cell r="S1668">
            <v>3689260</v>
          </cell>
          <cell r="T1668">
            <v>142000</v>
          </cell>
          <cell r="U1668">
            <v>150</v>
          </cell>
          <cell r="V1668">
            <v>0</v>
          </cell>
          <cell r="W1668">
            <v>36582</v>
          </cell>
          <cell r="X1668">
            <v>182197</v>
          </cell>
          <cell r="Y1668">
            <v>202386</v>
          </cell>
          <cell r="Z1668">
            <v>12482977</v>
          </cell>
          <cell r="AA1668">
            <v>0</v>
          </cell>
          <cell r="AB1668">
            <v>12482977</v>
          </cell>
        </row>
        <row r="1669">
          <cell r="B1669" t="str">
            <v>Sportl. Igazg.vállalkozás</v>
          </cell>
          <cell r="R1669">
            <v>0</v>
          </cell>
          <cell r="S1669">
            <v>1469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1469</v>
          </cell>
          <cell r="AA1669">
            <v>0</v>
          </cell>
        </row>
        <row r="1670">
          <cell r="B1670" t="str">
            <v>V É G Ö S S Z E S E N</v>
          </cell>
          <cell r="R1670">
            <v>2369727</v>
          </cell>
          <cell r="S1670">
            <v>3690729</v>
          </cell>
          <cell r="T1670">
            <v>142000</v>
          </cell>
          <cell r="U1670">
            <v>150</v>
          </cell>
          <cell r="V1670">
            <v>0</v>
          </cell>
          <cell r="W1670">
            <v>36582</v>
          </cell>
          <cell r="X1670">
            <v>182197</v>
          </cell>
          <cell r="Y1670">
            <v>202386</v>
          </cell>
          <cell r="Z1670">
            <v>12484446</v>
          </cell>
          <cell r="AA1670">
            <v>0</v>
          </cell>
        </row>
        <row r="1683">
          <cell r="D168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>
        <row r="1">
          <cell r="J1" t="str">
            <v xml:space="preserve"> </v>
          </cell>
          <cell r="K1" t="str">
            <v xml:space="preserve"> </v>
          </cell>
          <cell r="M1" t="str">
            <v xml:space="preserve"> </v>
          </cell>
          <cell r="N1" t="str">
            <v xml:space="preserve"> </v>
          </cell>
          <cell r="T1" t="str">
            <v>PÉNZESZK.</v>
          </cell>
          <cell r="U1" t="str">
            <v>ÁTADÁSA</v>
          </cell>
          <cell r="V1" t="str">
            <v xml:space="preserve"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 xml:space="preserve"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P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P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P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P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P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P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P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P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P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P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P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P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P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P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P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P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P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P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P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P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P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P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P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P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P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Kisgyerm.+Családs.+Esztergár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P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P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P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P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P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P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P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P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P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P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P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P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P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P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P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P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P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P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P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P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P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P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P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P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P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P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P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P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P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P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P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P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P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P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P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P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P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P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P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P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P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P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P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P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P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P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P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P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P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P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P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14</v>
          </cell>
          <cell r="B300" t="str">
            <v>Oktátásügyi Szolgálat</v>
          </cell>
          <cell r="C300">
            <v>1</v>
          </cell>
          <cell r="D300" t="str">
            <v>00előirányzat</v>
          </cell>
          <cell r="P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P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P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P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P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P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P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P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P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P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P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P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P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P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 xml:space="preserve"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P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P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P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P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P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Összesen</v>
          </cell>
          <cell r="D358" t="str">
            <v>Oktatásügyi Szolgálat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P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P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P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P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P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P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P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P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P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P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P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P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P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P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P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Kertváros utcai Ált.Isk.</v>
          </cell>
          <cell r="P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P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P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P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P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P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P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P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P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P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P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P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P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P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P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P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P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P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P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P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P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P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P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P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P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P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P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P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P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P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P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P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P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P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P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P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P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P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P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P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P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P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P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P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P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P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P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P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P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A599">
            <v>1410</v>
          </cell>
          <cell r="B599" t="str">
            <v xml:space="preserve">Jurisics uti Általános Isk. </v>
          </cell>
          <cell r="C599">
            <v>1</v>
          </cell>
          <cell r="D599" t="str">
            <v>00előirányzat</v>
          </cell>
          <cell r="P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P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P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P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P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P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P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 xml:space="preserve">Jurisics uti Általános Isk. 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P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P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P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P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P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P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P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P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P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P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P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P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P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P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P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P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P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P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P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P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P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P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P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P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P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P693">
            <v>0</v>
          </cell>
          <cell r="Z693">
            <v>0</v>
          </cell>
          <cell r="AA693">
            <v>0</v>
          </cell>
          <cell r="AB693">
            <v>0</v>
          </cell>
        </row>
        <row r="694">
          <cell r="P694">
            <v>0</v>
          </cell>
          <cell r="Z694">
            <v>0</v>
          </cell>
          <cell r="AA694">
            <v>0</v>
          </cell>
          <cell r="AB694">
            <v>0</v>
          </cell>
        </row>
        <row r="695">
          <cell r="P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P696">
            <v>0</v>
          </cell>
          <cell r="Z696">
            <v>0</v>
          </cell>
          <cell r="AA696">
            <v>0</v>
          </cell>
          <cell r="AB696">
            <v>0</v>
          </cell>
        </row>
        <row r="697">
          <cell r="P697">
            <v>0</v>
          </cell>
          <cell r="Z697">
            <v>0</v>
          </cell>
          <cell r="AA697">
            <v>0</v>
          </cell>
          <cell r="AB697">
            <v>0</v>
          </cell>
        </row>
        <row r="698">
          <cell r="P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P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P700">
            <v>0</v>
          </cell>
          <cell r="Z700">
            <v>0</v>
          </cell>
          <cell r="AA700">
            <v>0</v>
          </cell>
          <cell r="AB700">
            <v>0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P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P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P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P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P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P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P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P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P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P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P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P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P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P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P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P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P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P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P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P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P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P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P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P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P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P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P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P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P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P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</row>
        <row r="795">
          <cell r="B795" t="str">
            <v>Általános Isk.Egys.Összesen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P796">
            <v>0</v>
          </cell>
          <cell r="Z796">
            <v>0</v>
          </cell>
          <cell r="AA796">
            <v>0</v>
          </cell>
          <cell r="AB796">
            <v>0</v>
          </cell>
        </row>
        <row r="797">
          <cell r="P797">
            <v>0</v>
          </cell>
          <cell r="Z797">
            <v>0</v>
          </cell>
          <cell r="AA797">
            <v>0</v>
          </cell>
          <cell r="AB797">
            <v>0</v>
          </cell>
        </row>
        <row r="798">
          <cell r="P798">
            <v>0</v>
          </cell>
          <cell r="Z798">
            <v>0</v>
          </cell>
          <cell r="AA798">
            <v>0</v>
          </cell>
          <cell r="AB798">
            <v>0</v>
          </cell>
        </row>
        <row r="799">
          <cell r="P799">
            <v>0</v>
          </cell>
          <cell r="Z799">
            <v>0</v>
          </cell>
          <cell r="AA799">
            <v>0</v>
          </cell>
          <cell r="AB799">
            <v>0</v>
          </cell>
        </row>
        <row r="800">
          <cell r="P800">
            <v>0</v>
          </cell>
          <cell r="Z800">
            <v>0</v>
          </cell>
          <cell r="AA800">
            <v>0</v>
          </cell>
          <cell r="AB800">
            <v>0</v>
          </cell>
        </row>
        <row r="801">
          <cell r="P801">
            <v>0</v>
          </cell>
          <cell r="Z801">
            <v>0</v>
          </cell>
          <cell r="AA801">
            <v>0</v>
          </cell>
          <cell r="AB801">
            <v>0</v>
          </cell>
        </row>
        <row r="802">
          <cell r="P802">
            <v>0</v>
          </cell>
          <cell r="Z802">
            <v>0</v>
          </cell>
          <cell r="AA802">
            <v>0</v>
          </cell>
          <cell r="AB802">
            <v>0</v>
          </cell>
        </row>
        <row r="803">
          <cell r="P803">
            <v>0</v>
          </cell>
          <cell r="Z803">
            <v>0</v>
          </cell>
          <cell r="AA803">
            <v>0</v>
          </cell>
          <cell r="AB803">
            <v>0</v>
          </cell>
        </row>
        <row r="804">
          <cell r="P804">
            <v>0</v>
          </cell>
          <cell r="Z804">
            <v>0</v>
          </cell>
          <cell r="AA804">
            <v>0</v>
          </cell>
          <cell r="AB804">
            <v>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 xml:space="preserve"> </v>
          </cell>
          <cell r="B824" t="str">
            <v>Összesen</v>
          </cell>
          <cell r="D824" t="str">
            <v>Testnev.Ált.Isk.és Közg.G.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P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P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P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P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P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P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P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P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P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P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P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P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P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P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P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P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P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P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P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P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P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P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P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P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P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P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P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P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P905">
            <v>0</v>
          </cell>
          <cell r="Z905">
            <v>0</v>
          </cell>
          <cell r="AA905">
            <v>0</v>
          </cell>
          <cell r="AB905">
            <v>0</v>
          </cell>
        </row>
        <row r="906">
          <cell r="P906">
            <v>0</v>
          </cell>
          <cell r="Z906">
            <v>0</v>
          </cell>
          <cell r="AA906">
            <v>0</v>
          </cell>
          <cell r="AB906">
            <v>0</v>
          </cell>
        </row>
        <row r="907">
          <cell r="P907">
            <v>0</v>
          </cell>
          <cell r="Z907">
            <v>0</v>
          </cell>
          <cell r="AA907">
            <v>0</v>
          </cell>
          <cell r="AB907">
            <v>0</v>
          </cell>
        </row>
        <row r="908">
          <cell r="P908">
            <v>0</v>
          </cell>
          <cell r="Z908">
            <v>0</v>
          </cell>
          <cell r="AA908">
            <v>0</v>
          </cell>
          <cell r="AB908">
            <v>0</v>
          </cell>
        </row>
        <row r="909">
          <cell r="P909">
            <v>0</v>
          </cell>
          <cell r="Z909">
            <v>0</v>
          </cell>
          <cell r="AA909">
            <v>0</v>
          </cell>
          <cell r="AB909">
            <v>0</v>
          </cell>
        </row>
        <row r="910">
          <cell r="P910">
            <v>0</v>
          </cell>
          <cell r="Z910">
            <v>0</v>
          </cell>
          <cell r="AA910">
            <v>0</v>
          </cell>
          <cell r="AB910">
            <v>0</v>
          </cell>
        </row>
        <row r="911">
          <cell r="P911">
            <v>0</v>
          </cell>
          <cell r="Z911">
            <v>0</v>
          </cell>
          <cell r="AA911">
            <v>0</v>
          </cell>
          <cell r="AB911">
            <v>0</v>
          </cell>
        </row>
        <row r="912">
          <cell r="P912">
            <v>0</v>
          </cell>
          <cell r="Z912">
            <v>0</v>
          </cell>
          <cell r="AA912">
            <v>0</v>
          </cell>
          <cell r="AB912">
            <v>0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P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P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P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P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P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P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P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P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P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P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P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P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P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P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P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P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P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P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P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P1001">
            <v>0</v>
          </cell>
          <cell r="Z1001">
            <v>0</v>
          </cell>
          <cell r="AA1001">
            <v>0</v>
          </cell>
          <cell r="AB1001">
            <v>0</v>
          </cell>
        </row>
        <row r="1002">
          <cell r="P1002">
            <v>0</v>
          </cell>
          <cell r="Z1002">
            <v>0</v>
          </cell>
          <cell r="AA1002">
            <v>0</v>
          </cell>
          <cell r="AB1002">
            <v>0</v>
          </cell>
        </row>
        <row r="1003">
          <cell r="P1003">
            <v>0</v>
          </cell>
          <cell r="Z1003">
            <v>0</v>
          </cell>
          <cell r="AA1003">
            <v>0</v>
          </cell>
          <cell r="AB1003">
            <v>0</v>
          </cell>
        </row>
        <row r="1004">
          <cell r="P1004">
            <v>0</v>
          </cell>
          <cell r="Z1004">
            <v>0</v>
          </cell>
          <cell r="AA1004">
            <v>0</v>
          </cell>
          <cell r="AB1004">
            <v>0</v>
          </cell>
        </row>
        <row r="1005">
          <cell r="P1005">
            <v>0</v>
          </cell>
          <cell r="Z1005">
            <v>0</v>
          </cell>
          <cell r="AA1005">
            <v>0</v>
          </cell>
          <cell r="AB1005">
            <v>0</v>
          </cell>
        </row>
        <row r="1006">
          <cell r="P1006">
            <v>0</v>
          </cell>
          <cell r="Z1006">
            <v>0</v>
          </cell>
          <cell r="AA1006">
            <v>0</v>
          </cell>
          <cell r="AB1006">
            <v>0</v>
          </cell>
        </row>
        <row r="1007">
          <cell r="P1007">
            <v>0</v>
          </cell>
          <cell r="Z1007">
            <v>0</v>
          </cell>
          <cell r="AA1007">
            <v>0</v>
          </cell>
          <cell r="AB1007">
            <v>0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P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P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1">
          <cell r="P1031">
            <v>0</v>
          </cell>
          <cell r="Z1031">
            <v>0</v>
          </cell>
          <cell r="AA1031">
            <v>0</v>
          </cell>
          <cell r="AB1031">
            <v>0</v>
          </cell>
        </row>
        <row r="1032">
          <cell r="P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P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P1034">
            <v>0</v>
          </cell>
          <cell r="Z1034">
            <v>0</v>
          </cell>
          <cell r="AA1034">
            <v>0</v>
          </cell>
          <cell r="AB1034">
            <v>0</v>
          </cell>
        </row>
        <row r="1035">
          <cell r="P1035">
            <v>0</v>
          </cell>
          <cell r="Z1035">
            <v>0</v>
          </cell>
          <cell r="AA1035">
            <v>0</v>
          </cell>
          <cell r="AB1035">
            <v>0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P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P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P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P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P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P1058">
            <v>0</v>
          </cell>
          <cell r="Z1058">
            <v>0</v>
          </cell>
          <cell r="AA1058">
            <v>0</v>
          </cell>
          <cell r="AB1058">
            <v>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P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P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P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P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P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P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P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P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P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P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P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P1106">
            <v>0</v>
          </cell>
          <cell r="Z1106">
            <v>0</v>
          </cell>
          <cell r="AA1106">
            <v>0</v>
          </cell>
          <cell r="AB1106">
            <v>0</v>
          </cell>
        </row>
        <row r="1107">
          <cell r="P1107">
            <v>0</v>
          </cell>
          <cell r="Z1107">
            <v>0</v>
          </cell>
          <cell r="AA1107">
            <v>0</v>
          </cell>
          <cell r="AB1107">
            <v>0</v>
          </cell>
        </row>
        <row r="1108">
          <cell r="P1108">
            <v>0</v>
          </cell>
          <cell r="Z1108">
            <v>0</v>
          </cell>
          <cell r="AA1108">
            <v>0</v>
          </cell>
          <cell r="AB1108">
            <v>0</v>
          </cell>
        </row>
        <row r="1109">
          <cell r="P1109">
            <v>0</v>
          </cell>
          <cell r="Z1109">
            <v>0</v>
          </cell>
          <cell r="AA1109">
            <v>0</v>
          </cell>
          <cell r="AB1109">
            <v>0</v>
          </cell>
        </row>
        <row r="1110">
          <cell r="P1110">
            <v>0</v>
          </cell>
          <cell r="Z1110">
            <v>0</v>
          </cell>
          <cell r="AA1110">
            <v>0</v>
          </cell>
          <cell r="AB1110">
            <v>0</v>
          </cell>
        </row>
        <row r="1111">
          <cell r="P1111">
            <v>0</v>
          </cell>
          <cell r="Z1111">
            <v>0</v>
          </cell>
          <cell r="AA1111">
            <v>0</v>
          </cell>
          <cell r="AB1111">
            <v>0</v>
          </cell>
        </row>
        <row r="1112">
          <cell r="P1112">
            <v>0</v>
          </cell>
          <cell r="Z1112">
            <v>0</v>
          </cell>
          <cell r="AA1112">
            <v>0</v>
          </cell>
          <cell r="AB1112">
            <v>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P1128">
            <v>0</v>
          </cell>
          <cell r="Z1128">
            <v>0</v>
          </cell>
          <cell r="AA1128">
            <v>0</v>
          </cell>
          <cell r="AB1128">
            <v>0</v>
          </cell>
        </row>
        <row r="1129">
          <cell r="P1129">
            <v>0</v>
          </cell>
          <cell r="Z1129">
            <v>0</v>
          </cell>
          <cell r="AA1129">
            <v>0</v>
          </cell>
          <cell r="AB1129">
            <v>0</v>
          </cell>
        </row>
        <row r="1130">
          <cell r="P1130">
            <v>0</v>
          </cell>
          <cell r="Z1130">
            <v>0</v>
          </cell>
          <cell r="AA1130">
            <v>0</v>
          </cell>
          <cell r="AB1130">
            <v>0</v>
          </cell>
        </row>
        <row r="1131">
          <cell r="P1131">
            <v>0</v>
          </cell>
          <cell r="Z1131">
            <v>0</v>
          </cell>
          <cell r="AA1131">
            <v>0</v>
          </cell>
          <cell r="AB1131">
            <v>0</v>
          </cell>
        </row>
        <row r="1132">
          <cell r="P1132">
            <v>0</v>
          </cell>
          <cell r="Z1132">
            <v>0</v>
          </cell>
          <cell r="AA1132">
            <v>0</v>
          </cell>
          <cell r="AB1132">
            <v>0</v>
          </cell>
        </row>
        <row r="1133">
          <cell r="P1133">
            <v>0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P1134">
            <v>0</v>
          </cell>
          <cell r="Z1134">
            <v>0</v>
          </cell>
          <cell r="AA1134">
            <v>0</v>
          </cell>
          <cell r="AB1134">
            <v>0</v>
          </cell>
        </row>
        <row r="1135">
          <cell r="P1135">
            <v>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P1136">
            <v>0</v>
          </cell>
          <cell r="Z1136">
            <v>0</v>
          </cell>
          <cell r="AA1136">
            <v>0</v>
          </cell>
          <cell r="AB1136">
            <v>0</v>
          </cell>
        </row>
        <row r="1137">
          <cell r="P1137">
            <v>0</v>
          </cell>
          <cell r="Z1137">
            <v>0</v>
          </cell>
          <cell r="AA1137">
            <v>0</v>
          </cell>
          <cell r="AB1137">
            <v>0</v>
          </cell>
        </row>
        <row r="1138">
          <cell r="P1138">
            <v>0</v>
          </cell>
          <cell r="Z1138">
            <v>0</v>
          </cell>
          <cell r="AA1138">
            <v>0</v>
          </cell>
          <cell r="AB1138">
            <v>0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P1154">
            <v>0</v>
          </cell>
          <cell r="Z1154">
            <v>0</v>
          </cell>
          <cell r="AA1154">
            <v>0</v>
          </cell>
          <cell r="AB1154">
            <v>0</v>
          </cell>
        </row>
        <row r="1155">
          <cell r="P1155">
            <v>0</v>
          </cell>
          <cell r="Z1155">
            <v>0</v>
          </cell>
          <cell r="AA1155">
            <v>0</v>
          </cell>
          <cell r="AB1155">
            <v>0</v>
          </cell>
        </row>
        <row r="1156">
          <cell r="P1156">
            <v>0</v>
          </cell>
          <cell r="Z1156">
            <v>0</v>
          </cell>
          <cell r="AA1156">
            <v>0</v>
          </cell>
          <cell r="AB1156">
            <v>0</v>
          </cell>
        </row>
        <row r="1157">
          <cell r="P1157">
            <v>0</v>
          </cell>
          <cell r="Z1157">
            <v>0</v>
          </cell>
          <cell r="AA1157">
            <v>0</v>
          </cell>
          <cell r="AB1157">
            <v>0</v>
          </cell>
        </row>
        <row r="1158">
          <cell r="P1158">
            <v>0</v>
          </cell>
          <cell r="Z1158">
            <v>0</v>
          </cell>
          <cell r="AA1158">
            <v>0</v>
          </cell>
          <cell r="AB1158">
            <v>0</v>
          </cell>
        </row>
        <row r="1159">
          <cell r="P1159">
            <v>0</v>
          </cell>
          <cell r="Z1159">
            <v>0</v>
          </cell>
          <cell r="AA1159">
            <v>0</v>
          </cell>
          <cell r="AB1159">
            <v>0</v>
          </cell>
        </row>
        <row r="1160">
          <cell r="P1160">
            <v>0</v>
          </cell>
          <cell r="Z1160">
            <v>0</v>
          </cell>
          <cell r="AA1160">
            <v>0</v>
          </cell>
          <cell r="AB1160">
            <v>0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P1177">
            <v>0</v>
          </cell>
          <cell r="Z1177">
            <v>0</v>
          </cell>
          <cell r="AA1177">
            <v>0</v>
          </cell>
          <cell r="AB1177">
            <v>0</v>
          </cell>
        </row>
        <row r="1178">
          <cell r="P1178">
            <v>0</v>
          </cell>
          <cell r="Z1178">
            <v>0</v>
          </cell>
          <cell r="AA1178">
            <v>0</v>
          </cell>
          <cell r="AB1178">
            <v>0</v>
          </cell>
        </row>
        <row r="1179">
          <cell r="P1179">
            <v>0</v>
          </cell>
          <cell r="Z1179">
            <v>0</v>
          </cell>
          <cell r="AA1179">
            <v>0</v>
          </cell>
          <cell r="AB1179">
            <v>0</v>
          </cell>
        </row>
        <row r="1180">
          <cell r="P1180">
            <v>0</v>
          </cell>
          <cell r="Z1180">
            <v>0</v>
          </cell>
          <cell r="AA1180">
            <v>0</v>
          </cell>
          <cell r="AB1180">
            <v>0</v>
          </cell>
        </row>
        <row r="1181">
          <cell r="P1181">
            <v>0</v>
          </cell>
          <cell r="Z1181">
            <v>0</v>
          </cell>
          <cell r="AA1181">
            <v>0</v>
          </cell>
          <cell r="AB1181">
            <v>0</v>
          </cell>
        </row>
        <row r="1182">
          <cell r="P1182">
            <v>0</v>
          </cell>
          <cell r="Z1182">
            <v>0</v>
          </cell>
          <cell r="AA1182">
            <v>0</v>
          </cell>
          <cell r="AB1182">
            <v>0</v>
          </cell>
        </row>
        <row r="1183">
          <cell r="P1183">
            <v>0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P1184">
            <v>0</v>
          </cell>
          <cell r="Z1184">
            <v>0</v>
          </cell>
          <cell r="AA1184">
            <v>0</v>
          </cell>
          <cell r="AB1184">
            <v>0</v>
          </cell>
        </row>
        <row r="1185">
          <cell r="P1185">
            <v>0</v>
          </cell>
          <cell r="Z1185">
            <v>0</v>
          </cell>
          <cell r="AA1185">
            <v>0</v>
          </cell>
          <cell r="AB1185">
            <v>0</v>
          </cell>
        </row>
        <row r="1186">
          <cell r="P1186">
            <v>0</v>
          </cell>
          <cell r="Z1186">
            <v>0</v>
          </cell>
          <cell r="AA1186">
            <v>0</v>
          </cell>
          <cell r="AB1186">
            <v>0</v>
          </cell>
        </row>
        <row r="1187">
          <cell r="P1187">
            <v>0</v>
          </cell>
          <cell r="Z1187">
            <v>0</v>
          </cell>
          <cell r="AA1187">
            <v>0</v>
          </cell>
          <cell r="AB1187">
            <v>0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P1211">
            <v>0</v>
          </cell>
          <cell r="Z1211">
            <v>0</v>
          </cell>
          <cell r="AA1211">
            <v>0</v>
          </cell>
          <cell r="AB1211">
            <v>0</v>
          </cell>
        </row>
        <row r="1212">
          <cell r="P1212">
            <v>0</v>
          </cell>
          <cell r="Z1212">
            <v>0</v>
          </cell>
          <cell r="AA1212">
            <v>0</v>
          </cell>
          <cell r="AB1212">
            <v>0</v>
          </cell>
        </row>
        <row r="1213">
          <cell r="P1213">
            <v>0</v>
          </cell>
          <cell r="Z1213">
            <v>0</v>
          </cell>
          <cell r="AA1213">
            <v>0</v>
          </cell>
          <cell r="AB1213">
            <v>0</v>
          </cell>
        </row>
        <row r="1214">
          <cell r="P1214">
            <v>0</v>
          </cell>
          <cell r="Z1214">
            <v>0</v>
          </cell>
          <cell r="AA1214">
            <v>0</v>
          </cell>
          <cell r="AB1214">
            <v>0</v>
          </cell>
        </row>
        <row r="1215">
          <cell r="P1215">
            <v>0</v>
          </cell>
          <cell r="Z1215">
            <v>0</v>
          </cell>
          <cell r="AA1215">
            <v>0</v>
          </cell>
          <cell r="AB1215">
            <v>0</v>
          </cell>
        </row>
        <row r="1216">
          <cell r="P1216">
            <v>0</v>
          </cell>
          <cell r="Z1216">
            <v>0</v>
          </cell>
          <cell r="AA1216">
            <v>0</v>
          </cell>
          <cell r="AB1216">
            <v>0</v>
          </cell>
        </row>
        <row r="1217">
          <cell r="P1217">
            <v>0</v>
          </cell>
          <cell r="Z1217">
            <v>0</v>
          </cell>
          <cell r="AA1217">
            <v>0</v>
          </cell>
          <cell r="AB1217">
            <v>0</v>
          </cell>
        </row>
        <row r="1218">
          <cell r="P1218">
            <v>0</v>
          </cell>
          <cell r="Z1218">
            <v>0</v>
          </cell>
          <cell r="AA1218">
            <v>0</v>
          </cell>
          <cell r="AB1218">
            <v>0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P1239">
            <v>0</v>
          </cell>
          <cell r="Z1239">
            <v>0</v>
          </cell>
          <cell r="AA1239">
            <v>0</v>
          </cell>
          <cell r="AB1239">
            <v>0</v>
          </cell>
        </row>
        <row r="1240">
          <cell r="P1240">
            <v>0</v>
          </cell>
          <cell r="Z1240">
            <v>0</v>
          </cell>
          <cell r="AA1240">
            <v>0</v>
          </cell>
          <cell r="AB1240">
            <v>0</v>
          </cell>
        </row>
        <row r="1241">
          <cell r="P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2">
          <cell r="P1242">
            <v>0</v>
          </cell>
          <cell r="Z1242">
            <v>0</v>
          </cell>
          <cell r="AA1242">
            <v>0</v>
          </cell>
          <cell r="AB1242">
            <v>0</v>
          </cell>
        </row>
        <row r="1243">
          <cell r="P1243">
            <v>0</v>
          </cell>
          <cell r="Z1243">
            <v>0</v>
          </cell>
          <cell r="AA1243">
            <v>0</v>
          </cell>
          <cell r="AB1243">
            <v>0</v>
          </cell>
        </row>
        <row r="1244">
          <cell r="P1244">
            <v>0</v>
          </cell>
          <cell r="Z1244">
            <v>0</v>
          </cell>
          <cell r="AA1244">
            <v>0</v>
          </cell>
          <cell r="AB1244">
            <v>0</v>
          </cell>
        </row>
        <row r="1245">
          <cell r="P1245">
            <v>0</v>
          </cell>
          <cell r="Z1245">
            <v>0</v>
          </cell>
          <cell r="AA1245">
            <v>0</v>
          </cell>
          <cell r="AB1245">
            <v>0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P1268">
            <v>0</v>
          </cell>
          <cell r="Z1268">
            <v>0</v>
          </cell>
          <cell r="AA1268">
            <v>0</v>
          </cell>
          <cell r="AB1268">
            <v>0</v>
          </cell>
        </row>
        <row r="1269">
          <cell r="P1269">
            <v>0</v>
          </cell>
          <cell r="Z1269">
            <v>0</v>
          </cell>
          <cell r="AA1269">
            <v>0</v>
          </cell>
          <cell r="AB1269">
            <v>0</v>
          </cell>
        </row>
        <row r="1270">
          <cell r="P1270">
            <v>0</v>
          </cell>
          <cell r="Z1270">
            <v>0</v>
          </cell>
          <cell r="AA1270">
            <v>0</v>
          </cell>
          <cell r="AB1270">
            <v>0</v>
          </cell>
        </row>
        <row r="1271">
          <cell r="P1271">
            <v>0</v>
          </cell>
          <cell r="Z1271">
            <v>0</v>
          </cell>
          <cell r="AA1271">
            <v>0</v>
          </cell>
          <cell r="AB1271">
            <v>0</v>
          </cell>
        </row>
        <row r="1272">
          <cell r="P1272">
            <v>0</v>
          </cell>
          <cell r="Z1272">
            <v>0</v>
          </cell>
          <cell r="AA1272">
            <v>0</v>
          </cell>
          <cell r="AB1272">
            <v>0</v>
          </cell>
        </row>
        <row r="1273">
          <cell r="P1273">
            <v>0</v>
          </cell>
          <cell r="Z1273">
            <v>0</v>
          </cell>
          <cell r="AA1273">
            <v>0</v>
          </cell>
          <cell r="AB1273">
            <v>0</v>
          </cell>
        </row>
        <row r="1274">
          <cell r="P1274">
            <v>0</v>
          </cell>
          <cell r="Z1274">
            <v>0</v>
          </cell>
          <cell r="AA1274">
            <v>0</v>
          </cell>
          <cell r="AB1274">
            <v>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P1294">
            <v>0</v>
          </cell>
          <cell r="Z1294">
            <v>0</v>
          </cell>
          <cell r="AA1294">
            <v>0</v>
          </cell>
          <cell r="AB1294">
            <v>0</v>
          </cell>
        </row>
        <row r="1295">
          <cell r="P1295">
            <v>0</v>
          </cell>
          <cell r="Z1295">
            <v>0</v>
          </cell>
          <cell r="AA1295">
            <v>0</v>
          </cell>
          <cell r="AB1295">
            <v>0</v>
          </cell>
        </row>
        <row r="1296">
          <cell r="P1296">
            <v>0</v>
          </cell>
          <cell r="Z1296">
            <v>0</v>
          </cell>
          <cell r="AA1296">
            <v>0</v>
          </cell>
          <cell r="AB1296">
            <v>0</v>
          </cell>
        </row>
        <row r="1297">
          <cell r="P1297">
            <v>0</v>
          </cell>
          <cell r="Z1297">
            <v>0</v>
          </cell>
          <cell r="AA1297">
            <v>0</v>
          </cell>
          <cell r="AB1297">
            <v>0</v>
          </cell>
        </row>
        <row r="1298">
          <cell r="P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P1299">
            <v>0</v>
          </cell>
          <cell r="Z1299">
            <v>0</v>
          </cell>
          <cell r="AA1299">
            <v>0</v>
          </cell>
          <cell r="AB1299">
            <v>0</v>
          </cell>
        </row>
        <row r="1300">
          <cell r="P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P1315">
            <v>0</v>
          </cell>
          <cell r="Z1315">
            <v>0</v>
          </cell>
          <cell r="AA1315">
            <v>0</v>
          </cell>
          <cell r="AB1315">
            <v>0</v>
          </cell>
        </row>
        <row r="1316">
          <cell r="P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P1317">
            <v>0</v>
          </cell>
          <cell r="Z1317">
            <v>0</v>
          </cell>
          <cell r="AA1317">
            <v>0</v>
          </cell>
          <cell r="AB1317">
            <v>0</v>
          </cell>
        </row>
        <row r="1318">
          <cell r="P1318">
            <v>0</v>
          </cell>
          <cell r="Z1318">
            <v>0</v>
          </cell>
          <cell r="AA1318">
            <v>0</v>
          </cell>
          <cell r="AB1318">
            <v>0</v>
          </cell>
        </row>
        <row r="1319">
          <cell r="P1319">
            <v>0</v>
          </cell>
          <cell r="Z1319">
            <v>0</v>
          </cell>
          <cell r="AA1319">
            <v>0</v>
          </cell>
          <cell r="AB1319">
            <v>0</v>
          </cell>
        </row>
        <row r="1320">
          <cell r="P1320">
            <v>0</v>
          </cell>
          <cell r="Z1320">
            <v>0</v>
          </cell>
          <cell r="AA1320">
            <v>0</v>
          </cell>
          <cell r="AB1320">
            <v>0</v>
          </cell>
        </row>
        <row r="1321">
          <cell r="P1321">
            <v>0</v>
          </cell>
          <cell r="Z1321">
            <v>0</v>
          </cell>
          <cell r="AA1321">
            <v>0</v>
          </cell>
          <cell r="AB1321">
            <v>0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P1340">
            <v>0</v>
          </cell>
          <cell r="Z1340">
            <v>0</v>
          </cell>
          <cell r="AA1340">
            <v>0</v>
          </cell>
          <cell r="AB1340">
            <v>0</v>
          </cell>
        </row>
        <row r="1341">
          <cell r="P1341">
            <v>0</v>
          </cell>
          <cell r="Z1341">
            <v>0</v>
          </cell>
          <cell r="AA1341">
            <v>0</v>
          </cell>
          <cell r="AB1341">
            <v>0</v>
          </cell>
        </row>
        <row r="1342">
          <cell r="P1342">
            <v>0</v>
          </cell>
          <cell r="Z1342">
            <v>0</v>
          </cell>
          <cell r="AA1342">
            <v>0</v>
          </cell>
          <cell r="AB1342">
            <v>0</v>
          </cell>
        </row>
        <row r="1343">
          <cell r="P1343">
            <v>0</v>
          </cell>
          <cell r="Z1343">
            <v>0</v>
          </cell>
          <cell r="AA1343">
            <v>0</v>
          </cell>
          <cell r="AB1343">
            <v>0</v>
          </cell>
        </row>
        <row r="1344">
          <cell r="P1344">
            <v>0</v>
          </cell>
          <cell r="Z1344">
            <v>0</v>
          </cell>
          <cell r="AA1344">
            <v>0</v>
          </cell>
          <cell r="AB1344">
            <v>0</v>
          </cell>
        </row>
        <row r="1345">
          <cell r="P1345">
            <v>0</v>
          </cell>
          <cell r="Z1345">
            <v>0</v>
          </cell>
          <cell r="AA1345">
            <v>0</v>
          </cell>
          <cell r="AB1345">
            <v>0</v>
          </cell>
        </row>
        <row r="1346">
          <cell r="P1346">
            <v>0</v>
          </cell>
          <cell r="Z1346">
            <v>0</v>
          </cell>
          <cell r="AA1346">
            <v>0</v>
          </cell>
          <cell r="AB1346">
            <v>0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P1360">
            <v>0</v>
          </cell>
          <cell r="Z1360">
            <v>0</v>
          </cell>
          <cell r="AA1360">
            <v>0</v>
          </cell>
          <cell r="AB1360">
            <v>0</v>
          </cell>
        </row>
        <row r="1361">
          <cell r="P1361">
            <v>0</v>
          </cell>
          <cell r="Z1361">
            <v>0</v>
          </cell>
          <cell r="AA1361">
            <v>0</v>
          </cell>
          <cell r="AB1361">
            <v>0</v>
          </cell>
        </row>
        <row r="1362">
          <cell r="P1362">
            <v>0</v>
          </cell>
          <cell r="Z1362">
            <v>0</v>
          </cell>
          <cell r="AA1362">
            <v>0</v>
          </cell>
          <cell r="AB1362">
            <v>0</v>
          </cell>
        </row>
        <row r="1363">
          <cell r="P1363">
            <v>0</v>
          </cell>
          <cell r="Z1363">
            <v>0</v>
          </cell>
          <cell r="AA1363">
            <v>0</v>
          </cell>
          <cell r="AB1363">
            <v>0</v>
          </cell>
        </row>
        <row r="1364">
          <cell r="P1364">
            <v>0</v>
          </cell>
          <cell r="Z1364">
            <v>0</v>
          </cell>
          <cell r="AA1364">
            <v>0</v>
          </cell>
          <cell r="AB1364">
            <v>0</v>
          </cell>
        </row>
        <row r="1365">
          <cell r="P1365">
            <v>0</v>
          </cell>
          <cell r="Z1365">
            <v>0</v>
          </cell>
          <cell r="AA1365">
            <v>0</v>
          </cell>
          <cell r="AB1365">
            <v>0</v>
          </cell>
        </row>
        <row r="1366">
          <cell r="P1366">
            <v>0</v>
          </cell>
          <cell r="Z1366">
            <v>0</v>
          </cell>
          <cell r="AA1366">
            <v>0</v>
          </cell>
          <cell r="AB1366">
            <v>0</v>
          </cell>
        </row>
        <row r="1367">
          <cell r="P1367">
            <v>0</v>
          </cell>
          <cell r="Z1367">
            <v>0</v>
          </cell>
          <cell r="AA1367">
            <v>0</v>
          </cell>
          <cell r="AB1367">
            <v>0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P1393">
            <v>0</v>
          </cell>
          <cell r="Z1393">
            <v>0</v>
          </cell>
          <cell r="AA1393">
            <v>0</v>
          </cell>
          <cell r="AB1393">
            <v>0</v>
          </cell>
        </row>
        <row r="1394">
          <cell r="P1394">
            <v>0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P1395">
            <v>0</v>
          </cell>
          <cell r="Z1395">
            <v>0</v>
          </cell>
          <cell r="AA1395">
            <v>0</v>
          </cell>
          <cell r="AB1395">
            <v>0</v>
          </cell>
        </row>
        <row r="1396">
          <cell r="P1396">
            <v>0</v>
          </cell>
          <cell r="Z1396">
            <v>0</v>
          </cell>
          <cell r="AA1396">
            <v>0</v>
          </cell>
          <cell r="AB1396">
            <v>0</v>
          </cell>
        </row>
        <row r="1397">
          <cell r="P1397">
            <v>0</v>
          </cell>
          <cell r="Z1397">
            <v>0</v>
          </cell>
          <cell r="AA1397">
            <v>0</v>
          </cell>
          <cell r="AB1397">
            <v>0</v>
          </cell>
        </row>
        <row r="1398">
          <cell r="P1398">
            <v>0</v>
          </cell>
          <cell r="Z1398">
            <v>0</v>
          </cell>
          <cell r="AA1398">
            <v>0</v>
          </cell>
          <cell r="AB1398">
            <v>0</v>
          </cell>
        </row>
        <row r="1399">
          <cell r="P1399">
            <v>0</v>
          </cell>
          <cell r="Z1399">
            <v>0</v>
          </cell>
          <cell r="AA1399">
            <v>0</v>
          </cell>
          <cell r="AB1399">
            <v>0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P1407">
            <v>0</v>
          </cell>
          <cell r="Z1407">
            <v>0</v>
          </cell>
          <cell r="AA1407">
            <v>0</v>
          </cell>
          <cell r="AB1407">
            <v>0</v>
          </cell>
        </row>
        <row r="1408">
          <cell r="P1408">
            <v>0</v>
          </cell>
          <cell r="Z1408">
            <v>0</v>
          </cell>
          <cell r="AA1408">
            <v>0</v>
          </cell>
          <cell r="AB1408">
            <v>0</v>
          </cell>
        </row>
        <row r="1409">
          <cell r="P1409">
            <v>0</v>
          </cell>
          <cell r="Z1409">
            <v>0</v>
          </cell>
          <cell r="AA1409">
            <v>0</v>
          </cell>
          <cell r="AB1409">
            <v>0</v>
          </cell>
        </row>
        <row r="1410">
          <cell r="P1410">
            <v>0</v>
          </cell>
          <cell r="Z1410">
            <v>0</v>
          </cell>
          <cell r="AA1410">
            <v>0</v>
          </cell>
          <cell r="AB1410">
            <v>0</v>
          </cell>
        </row>
        <row r="1411">
          <cell r="P1411">
            <v>0</v>
          </cell>
          <cell r="Z1411">
            <v>0</v>
          </cell>
          <cell r="AA1411">
            <v>0</v>
          </cell>
          <cell r="AB1411">
            <v>0</v>
          </cell>
        </row>
        <row r="1412">
          <cell r="P1412">
            <v>0</v>
          </cell>
          <cell r="Z1412">
            <v>0</v>
          </cell>
          <cell r="AA1412">
            <v>0</v>
          </cell>
          <cell r="AB1412">
            <v>0</v>
          </cell>
        </row>
        <row r="1413">
          <cell r="P1413">
            <v>0</v>
          </cell>
          <cell r="Z1413">
            <v>0</v>
          </cell>
          <cell r="AA1413">
            <v>0</v>
          </cell>
          <cell r="AB1413">
            <v>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P1424">
            <v>0</v>
          </cell>
          <cell r="Z1424">
            <v>0</v>
          </cell>
          <cell r="AA1424">
            <v>0</v>
          </cell>
          <cell r="AB1424">
            <v>0</v>
          </cell>
        </row>
        <row r="1425">
          <cell r="P1425">
            <v>0</v>
          </cell>
          <cell r="Z1425">
            <v>0</v>
          </cell>
          <cell r="AA1425">
            <v>0</v>
          </cell>
          <cell r="AB1425">
            <v>0</v>
          </cell>
        </row>
        <row r="1426">
          <cell r="P1426">
            <v>0</v>
          </cell>
          <cell r="Z1426">
            <v>0</v>
          </cell>
          <cell r="AA1426">
            <v>0</v>
          </cell>
          <cell r="AB1426">
            <v>0</v>
          </cell>
        </row>
        <row r="1427">
          <cell r="P1427">
            <v>0</v>
          </cell>
          <cell r="Z1427">
            <v>0</v>
          </cell>
          <cell r="AA1427">
            <v>0</v>
          </cell>
          <cell r="AB1427">
            <v>0</v>
          </cell>
        </row>
        <row r="1428">
          <cell r="P1428">
            <v>0</v>
          </cell>
          <cell r="Z1428">
            <v>0</v>
          </cell>
          <cell r="AA1428">
            <v>0</v>
          </cell>
          <cell r="AB1428">
            <v>0</v>
          </cell>
        </row>
        <row r="1429">
          <cell r="P1429">
            <v>0</v>
          </cell>
          <cell r="Z1429">
            <v>0</v>
          </cell>
          <cell r="AA1429">
            <v>0</v>
          </cell>
          <cell r="AB1429">
            <v>0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P1440">
            <v>0</v>
          </cell>
          <cell r="Z1440">
            <v>0</v>
          </cell>
          <cell r="AA1440">
            <v>0</v>
          </cell>
          <cell r="AB1440">
            <v>0</v>
          </cell>
        </row>
        <row r="1441">
          <cell r="P1441">
            <v>0</v>
          </cell>
          <cell r="Z1441">
            <v>0</v>
          </cell>
          <cell r="AA1441">
            <v>0</v>
          </cell>
          <cell r="AB1441">
            <v>0</v>
          </cell>
        </row>
        <row r="1442">
          <cell r="P1442">
            <v>0</v>
          </cell>
          <cell r="Z1442">
            <v>0</v>
          </cell>
          <cell r="AA1442">
            <v>0</v>
          </cell>
          <cell r="AB1442">
            <v>0</v>
          </cell>
        </row>
        <row r="1443">
          <cell r="P1443">
            <v>0</v>
          </cell>
          <cell r="Z1443">
            <v>0</v>
          </cell>
          <cell r="AA1443">
            <v>0</v>
          </cell>
          <cell r="AB1443">
            <v>0</v>
          </cell>
        </row>
        <row r="1444">
          <cell r="P1444">
            <v>0</v>
          </cell>
          <cell r="Z1444">
            <v>0</v>
          </cell>
          <cell r="AA1444">
            <v>0</v>
          </cell>
          <cell r="AB1444">
            <v>0</v>
          </cell>
        </row>
        <row r="1445">
          <cell r="P1445">
            <v>0</v>
          </cell>
          <cell r="Z1445">
            <v>0</v>
          </cell>
          <cell r="AA1445">
            <v>0</v>
          </cell>
          <cell r="AB1445">
            <v>0</v>
          </cell>
        </row>
        <row r="1446">
          <cell r="P1446">
            <v>0</v>
          </cell>
          <cell r="Z1446">
            <v>0</v>
          </cell>
          <cell r="AA1446">
            <v>0</v>
          </cell>
          <cell r="AB1446">
            <v>0</v>
          </cell>
        </row>
        <row r="1447">
          <cell r="P1447">
            <v>0</v>
          </cell>
          <cell r="Z1447">
            <v>0</v>
          </cell>
          <cell r="AA1447">
            <v>0</v>
          </cell>
          <cell r="AB1447">
            <v>0</v>
          </cell>
        </row>
        <row r="1448">
          <cell r="P1448">
            <v>0</v>
          </cell>
          <cell r="Z1448">
            <v>0</v>
          </cell>
          <cell r="AA1448">
            <v>0</v>
          </cell>
          <cell r="AB1448">
            <v>0</v>
          </cell>
        </row>
        <row r="1449">
          <cell r="P1449">
            <v>0</v>
          </cell>
          <cell r="Z1449">
            <v>0</v>
          </cell>
          <cell r="AA1449">
            <v>0</v>
          </cell>
          <cell r="AB1449">
            <v>0</v>
          </cell>
        </row>
        <row r="1450">
          <cell r="P1450">
            <v>0</v>
          </cell>
          <cell r="Z1450">
            <v>0</v>
          </cell>
          <cell r="AA1450">
            <v>0</v>
          </cell>
          <cell r="AB1450">
            <v>0</v>
          </cell>
        </row>
        <row r="1451">
          <cell r="P1451">
            <v>0</v>
          </cell>
          <cell r="Z1451">
            <v>0</v>
          </cell>
          <cell r="AA1451">
            <v>0</v>
          </cell>
          <cell r="AB1451">
            <v>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472">
          <cell r="A1472">
            <v>45</v>
          </cell>
          <cell r="B1472" t="str">
            <v>Harmadik Szinház  (új)</v>
          </cell>
          <cell r="C1472">
            <v>1</v>
          </cell>
          <cell r="D1472" t="str">
            <v>00előirányzat</v>
          </cell>
          <cell r="P1472">
            <v>0</v>
          </cell>
          <cell r="Z1472">
            <v>0</v>
          </cell>
          <cell r="AA1472">
            <v>0</v>
          </cell>
          <cell r="AB1472">
            <v>0</v>
          </cell>
        </row>
        <row r="1473">
          <cell r="P1473">
            <v>0</v>
          </cell>
          <cell r="Z1473">
            <v>0</v>
          </cell>
          <cell r="AA1473">
            <v>0</v>
          </cell>
          <cell r="AB1473">
            <v>0</v>
          </cell>
        </row>
        <row r="1474">
          <cell r="P1474">
            <v>0</v>
          </cell>
          <cell r="Z1474">
            <v>0</v>
          </cell>
          <cell r="AA1474">
            <v>0</v>
          </cell>
          <cell r="AB1474">
            <v>0</v>
          </cell>
        </row>
        <row r="1475">
          <cell r="P1475">
            <v>0</v>
          </cell>
          <cell r="Z1475">
            <v>0</v>
          </cell>
          <cell r="AA1475">
            <v>0</v>
          </cell>
          <cell r="AB1475">
            <v>0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  (új)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P1491">
            <v>0</v>
          </cell>
          <cell r="Z1491">
            <v>0</v>
          </cell>
          <cell r="AA1491">
            <v>0</v>
          </cell>
          <cell r="AB1491">
            <v>0</v>
          </cell>
        </row>
        <row r="1492">
          <cell r="P1492">
            <v>0</v>
          </cell>
          <cell r="Z1492">
            <v>0</v>
          </cell>
          <cell r="AA1492">
            <v>0</v>
          </cell>
          <cell r="AB1492">
            <v>0</v>
          </cell>
        </row>
        <row r="1493">
          <cell r="P1493">
            <v>0</v>
          </cell>
          <cell r="Z1493">
            <v>0</v>
          </cell>
          <cell r="AA1493">
            <v>0</v>
          </cell>
          <cell r="AB1493">
            <v>0</v>
          </cell>
        </row>
        <row r="1494">
          <cell r="P1494">
            <v>0</v>
          </cell>
          <cell r="Z1494">
            <v>0</v>
          </cell>
          <cell r="AA1494">
            <v>0</v>
          </cell>
          <cell r="AB1494">
            <v>0</v>
          </cell>
        </row>
        <row r="1495">
          <cell r="P1495">
            <v>0</v>
          </cell>
          <cell r="Z1495">
            <v>0</v>
          </cell>
          <cell r="AA1495">
            <v>0</v>
          </cell>
          <cell r="AB1495">
            <v>0</v>
          </cell>
        </row>
        <row r="1496">
          <cell r="P1496">
            <v>0</v>
          </cell>
          <cell r="Z1496">
            <v>0</v>
          </cell>
          <cell r="AA1496">
            <v>0</v>
          </cell>
          <cell r="AB1496">
            <v>0</v>
          </cell>
        </row>
        <row r="1497">
          <cell r="P1497">
            <v>0</v>
          </cell>
          <cell r="Z1497">
            <v>0</v>
          </cell>
          <cell r="AA1497">
            <v>0</v>
          </cell>
          <cell r="AB1497">
            <v>0</v>
          </cell>
        </row>
        <row r="1498">
          <cell r="P1498">
            <v>0</v>
          </cell>
          <cell r="Z1498">
            <v>0</v>
          </cell>
          <cell r="AA1498">
            <v>0</v>
          </cell>
          <cell r="AB1498">
            <v>0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P1508">
            <v>0</v>
          </cell>
          <cell r="Z1508">
            <v>0</v>
          </cell>
          <cell r="AA1508">
            <v>0</v>
          </cell>
          <cell r="AB1508">
            <v>0</v>
          </cell>
        </row>
        <row r="1509">
          <cell r="P1509">
            <v>0</v>
          </cell>
          <cell r="Z1509">
            <v>0</v>
          </cell>
          <cell r="AA1509">
            <v>0</v>
          </cell>
          <cell r="AB1509">
            <v>0</v>
          </cell>
        </row>
        <row r="1510">
          <cell r="P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1">
          <cell r="P1511">
            <v>0</v>
          </cell>
          <cell r="Z1511">
            <v>0</v>
          </cell>
          <cell r="AA1511">
            <v>0</v>
          </cell>
          <cell r="AB1511">
            <v>0</v>
          </cell>
        </row>
        <row r="1512">
          <cell r="P1512">
            <v>0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P1527">
            <v>0</v>
          </cell>
          <cell r="Z1527">
            <v>0</v>
          </cell>
          <cell r="AA1527">
            <v>0</v>
          </cell>
          <cell r="AB1527">
            <v>0</v>
          </cell>
        </row>
        <row r="1528">
          <cell r="P1528">
            <v>0</v>
          </cell>
          <cell r="Z1528">
            <v>0</v>
          </cell>
          <cell r="AA1528">
            <v>0</v>
          </cell>
          <cell r="AB1528">
            <v>0</v>
          </cell>
        </row>
        <row r="1529">
          <cell r="P1529">
            <v>0</v>
          </cell>
          <cell r="Z1529">
            <v>0</v>
          </cell>
          <cell r="AA1529">
            <v>0</v>
          </cell>
          <cell r="AB1529">
            <v>0</v>
          </cell>
        </row>
        <row r="1530">
          <cell r="P1530">
            <v>0</v>
          </cell>
          <cell r="Z1530">
            <v>0</v>
          </cell>
          <cell r="AA1530">
            <v>0</v>
          </cell>
          <cell r="AB1530">
            <v>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P1543">
            <v>0</v>
          </cell>
          <cell r="Z1543">
            <v>0</v>
          </cell>
          <cell r="AA1543">
            <v>0</v>
          </cell>
          <cell r="AB1543">
            <v>0</v>
          </cell>
        </row>
        <row r="1544">
          <cell r="P1544">
            <v>0</v>
          </cell>
          <cell r="Z1544">
            <v>0</v>
          </cell>
          <cell r="AA1544">
            <v>0</v>
          </cell>
          <cell r="AB1544">
            <v>0</v>
          </cell>
        </row>
        <row r="1545">
          <cell r="P1545">
            <v>0</v>
          </cell>
          <cell r="Z1545">
            <v>0</v>
          </cell>
          <cell r="AA1545">
            <v>0</v>
          </cell>
          <cell r="AB1545">
            <v>0</v>
          </cell>
        </row>
        <row r="1546">
          <cell r="P1546">
            <v>0</v>
          </cell>
          <cell r="Z1546">
            <v>0</v>
          </cell>
          <cell r="AA1546">
            <v>0</v>
          </cell>
          <cell r="AB1546">
            <v>0</v>
          </cell>
        </row>
        <row r="1547">
          <cell r="P1547">
            <v>0</v>
          </cell>
          <cell r="Z1547">
            <v>0</v>
          </cell>
          <cell r="AA1547">
            <v>0</v>
          </cell>
          <cell r="AB1547">
            <v>0</v>
          </cell>
        </row>
        <row r="1548">
          <cell r="P1548">
            <v>0</v>
          </cell>
          <cell r="Z1548">
            <v>0</v>
          </cell>
          <cell r="AA1548">
            <v>0</v>
          </cell>
          <cell r="AB1548">
            <v>0</v>
          </cell>
        </row>
        <row r="1549">
          <cell r="P1549">
            <v>0</v>
          </cell>
          <cell r="Z1549">
            <v>0</v>
          </cell>
          <cell r="AA1549">
            <v>0</v>
          </cell>
          <cell r="AB1549">
            <v>0</v>
          </cell>
        </row>
        <row r="1550">
          <cell r="P1550">
            <v>0</v>
          </cell>
          <cell r="Z1550">
            <v>0</v>
          </cell>
          <cell r="AA1550">
            <v>0</v>
          </cell>
          <cell r="AB1550">
            <v>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P1559">
            <v>0</v>
          </cell>
          <cell r="Z1559">
            <v>0</v>
          </cell>
          <cell r="AA1559">
            <v>0</v>
          </cell>
          <cell r="AB1559">
            <v>0</v>
          </cell>
        </row>
        <row r="1560">
          <cell r="P1560">
            <v>0</v>
          </cell>
          <cell r="Z1560">
            <v>0</v>
          </cell>
          <cell r="AA1560">
            <v>0</v>
          </cell>
          <cell r="AB1560">
            <v>0</v>
          </cell>
        </row>
        <row r="1561">
          <cell r="P1561">
            <v>0</v>
          </cell>
          <cell r="Z1561">
            <v>0</v>
          </cell>
          <cell r="AA1561">
            <v>0</v>
          </cell>
          <cell r="AB1561">
            <v>0</v>
          </cell>
        </row>
        <row r="1562">
          <cell r="P1562">
            <v>0</v>
          </cell>
          <cell r="Z1562">
            <v>0</v>
          </cell>
          <cell r="AA1562">
            <v>0</v>
          </cell>
          <cell r="AB1562">
            <v>0</v>
          </cell>
        </row>
        <row r="1563">
          <cell r="P1563">
            <v>0</v>
          </cell>
          <cell r="Z1563">
            <v>0</v>
          </cell>
          <cell r="AA1563">
            <v>0</v>
          </cell>
          <cell r="AB1563">
            <v>0</v>
          </cell>
        </row>
        <row r="1564">
          <cell r="P1564">
            <v>0</v>
          </cell>
          <cell r="Z1564">
            <v>0</v>
          </cell>
          <cell r="AA1564">
            <v>0</v>
          </cell>
          <cell r="AB1564">
            <v>0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</row>
        <row r="1576">
          <cell r="B1576" t="str">
            <v>Szivárvány Gyermekház (új)</v>
          </cell>
          <cell r="C1576">
            <v>1</v>
          </cell>
          <cell r="D1576" t="str">
            <v>00előirányzat</v>
          </cell>
          <cell r="P1576">
            <v>0</v>
          </cell>
          <cell r="Z1576">
            <v>0</v>
          </cell>
          <cell r="AA1576">
            <v>0</v>
          </cell>
          <cell r="AB1576">
            <v>0</v>
          </cell>
        </row>
        <row r="1577">
          <cell r="P1577">
            <v>0</v>
          </cell>
          <cell r="Z1577">
            <v>0</v>
          </cell>
          <cell r="AA1577">
            <v>0</v>
          </cell>
          <cell r="AB1577">
            <v>0</v>
          </cell>
        </row>
        <row r="1578">
          <cell r="P1578">
            <v>0</v>
          </cell>
          <cell r="Z1578">
            <v>0</v>
          </cell>
          <cell r="AA1578">
            <v>0</v>
          </cell>
          <cell r="AB1578">
            <v>0</v>
          </cell>
        </row>
        <row r="1579">
          <cell r="P1579">
            <v>0</v>
          </cell>
          <cell r="Z1579">
            <v>0</v>
          </cell>
          <cell r="AA1579">
            <v>0</v>
          </cell>
          <cell r="AB1579">
            <v>0</v>
          </cell>
        </row>
        <row r="1580">
          <cell r="P1580">
            <v>0</v>
          </cell>
          <cell r="Z1580">
            <v>0</v>
          </cell>
          <cell r="AA1580">
            <v>0</v>
          </cell>
          <cell r="AB1580">
            <v>0</v>
          </cell>
        </row>
        <row r="1581">
          <cell r="P1581">
            <v>0</v>
          </cell>
          <cell r="Z1581">
            <v>0</v>
          </cell>
          <cell r="AA1581">
            <v>0</v>
          </cell>
          <cell r="AB1581">
            <v>0</v>
          </cell>
        </row>
        <row r="1582">
          <cell r="P1582">
            <v>0</v>
          </cell>
          <cell r="Z1582">
            <v>0</v>
          </cell>
          <cell r="AA1582">
            <v>0</v>
          </cell>
          <cell r="AB1582">
            <v>0</v>
          </cell>
        </row>
        <row r="1583">
          <cell r="P1583">
            <v>0</v>
          </cell>
          <cell r="Z1583">
            <v>0</v>
          </cell>
          <cell r="AA1583">
            <v>0</v>
          </cell>
          <cell r="AB1583">
            <v>0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 (új)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P1595">
            <v>0</v>
          </cell>
          <cell r="Z1595">
            <v>0</v>
          </cell>
          <cell r="AA1595">
            <v>0</v>
          </cell>
          <cell r="AB1595">
            <v>0</v>
          </cell>
        </row>
        <row r="1596">
          <cell r="P1596">
            <v>0</v>
          </cell>
          <cell r="Z1596">
            <v>0</v>
          </cell>
          <cell r="AA1596">
            <v>0</v>
          </cell>
          <cell r="AB1596">
            <v>0</v>
          </cell>
        </row>
        <row r="1597">
          <cell r="P1597">
            <v>0</v>
          </cell>
          <cell r="Z1597">
            <v>0</v>
          </cell>
          <cell r="AA1597">
            <v>0</v>
          </cell>
          <cell r="AB1597">
            <v>0</v>
          </cell>
        </row>
        <row r="1598">
          <cell r="P1598">
            <v>0</v>
          </cell>
          <cell r="Z1598">
            <v>0</v>
          </cell>
          <cell r="AA1598">
            <v>0</v>
          </cell>
          <cell r="AB1598">
            <v>0</v>
          </cell>
        </row>
        <row r="1599">
          <cell r="P1599">
            <v>0</v>
          </cell>
          <cell r="Z1599">
            <v>0</v>
          </cell>
          <cell r="AA1599">
            <v>0</v>
          </cell>
          <cell r="AB1599">
            <v>0</v>
          </cell>
        </row>
        <row r="1600">
          <cell r="P1600">
            <v>0</v>
          </cell>
          <cell r="Z1600">
            <v>0</v>
          </cell>
          <cell r="AA1600">
            <v>0</v>
          </cell>
          <cell r="AB1600">
            <v>0</v>
          </cell>
        </row>
        <row r="1601">
          <cell r="P1601">
            <v>0</v>
          </cell>
          <cell r="Z1601">
            <v>0</v>
          </cell>
          <cell r="AA1601">
            <v>0</v>
          </cell>
          <cell r="AB1601">
            <v>0</v>
          </cell>
        </row>
        <row r="1602">
          <cell r="P1602">
            <v>0</v>
          </cell>
          <cell r="Z1602">
            <v>0</v>
          </cell>
          <cell r="AA1602">
            <v>0</v>
          </cell>
          <cell r="AB1602">
            <v>0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P1620">
            <v>0</v>
          </cell>
          <cell r="Z1620">
            <v>0</v>
          </cell>
          <cell r="AA1620">
            <v>0</v>
          </cell>
          <cell r="AB1620">
            <v>0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</row>
        <row r="1631">
          <cell r="B1631" t="str">
            <v>Sportl. + vállalkozás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P1632">
            <v>0</v>
          </cell>
          <cell r="Z1632">
            <v>0</v>
          </cell>
          <cell r="AA1632">
            <v>0</v>
          </cell>
          <cell r="AB1632">
            <v>0</v>
          </cell>
        </row>
        <row r="1633">
          <cell r="P1633">
            <v>0</v>
          </cell>
          <cell r="Z1633">
            <v>0</v>
          </cell>
          <cell r="AA1633">
            <v>0</v>
          </cell>
          <cell r="AB1633">
            <v>0</v>
          </cell>
        </row>
        <row r="1634">
          <cell r="P1634">
            <v>0</v>
          </cell>
          <cell r="Z1634">
            <v>0</v>
          </cell>
          <cell r="AA1634">
            <v>0</v>
          </cell>
          <cell r="AB1634">
            <v>0</v>
          </cell>
        </row>
        <row r="1635">
          <cell r="P1635">
            <v>0</v>
          </cell>
          <cell r="Z1635">
            <v>0</v>
          </cell>
          <cell r="AA1635">
            <v>0</v>
          </cell>
          <cell r="AB1635">
            <v>0</v>
          </cell>
        </row>
        <row r="1636">
          <cell r="P1636">
            <v>0</v>
          </cell>
          <cell r="Z1636">
            <v>0</v>
          </cell>
          <cell r="AA1636">
            <v>0</v>
          </cell>
          <cell r="AB1636">
            <v>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P1655">
            <v>0</v>
          </cell>
          <cell r="Z1655">
            <v>0</v>
          </cell>
          <cell r="AA1655">
            <v>0</v>
          </cell>
          <cell r="AB1655">
            <v>0</v>
          </cell>
        </row>
        <row r="1656">
          <cell r="P1656">
            <v>0</v>
          </cell>
          <cell r="Z1656">
            <v>0</v>
          </cell>
          <cell r="AA1656">
            <v>0</v>
          </cell>
          <cell r="AB1656">
            <v>0</v>
          </cell>
        </row>
        <row r="1657">
          <cell r="P1657">
            <v>0</v>
          </cell>
          <cell r="Z1657">
            <v>0</v>
          </cell>
          <cell r="AA1657">
            <v>0</v>
          </cell>
          <cell r="AB1657">
            <v>0</v>
          </cell>
        </row>
        <row r="1658">
          <cell r="B1658" t="str">
            <v>Összesen</v>
          </cell>
          <cell r="D1658" t="str">
            <v>Gazd.Ell.-és Szolg.Szerv.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59">
          <cell r="A1659">
            <v>54</v>
          </cell>
          <cell r="B1659" t="str">
            <v>Hivatásos Önk.Tűzoltóság</v>
          </cell>
          <cell r="C1659">
            <v>1</v>
          </cell>
          <cell r="D1659" t="str">
            <v>00előirányzat</v>
          </cell>
          <cell r="P1659">
            <v>0</v>
          </cell>
          <cell r="Z1659">
            <v>0</v>
          </cell>
          <cell r="AA1659">
            <v>0</v>
          </cell>
          <cell r="AB1659">
            <v>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P1667">
            <v>0</v>
          </cell>
          <cell r="Z1667">
            <v>0</v>
          </cell>
          <cell r="AA1667">
            <v>0</v>
          </cell>
          <cell r="AB1667">
            <v>0</v>
          </cell>
        </row>
        <row r="1668">
          <cell r="P1668">
            <v>0</v>
          </cell>
          <cell r="Z1668">
            <v>0</v>
          </cell>
          <cell r="AA1668">
            <v>0</v>
          </cell>
          <cell r="AB1668">
            <v>0</v>
          </cell>
        </row>
        <row r="1669">
          <cell r="P1669">
            <v>0</v>
          </cell>
          <cell r="Z1669">
            <v>0</v>
          </cell>
          <cell r="AA1669">
            <v>0</v>
          </cell>
          <cell r="AB1669">
            <v>0</v>
          </cell>
        </row>
        <row r="1670">
          <cell r="B1670" t="str">
            <v>Összesen</v>
          </cell>
          <cell r="D1670" t="str">
            <v>Hivatásos Önk.Tűzoltóság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</row>
        <row r="1671">
          <cell r="B1671" t="str">
            <v>INTÉZMÉNY ÖSSZESEN</v>
          </cell>
          <cell r="E1671" t="e">
            <v>#REF!</v>
          </cell>
          <cell r="F1671" t="e">
            <v>#REF!</v>
          </cell>
          <cell r="G1671" t="e">
            <v>#REF!</v>
          </cell>
          <cell r="H1671" t="e">
            <v>#REF!</v>
          </cell>
          <cell r="I1671" t="e">
            <v>#REF!</v>
          </cell>
          <cell r="J1671" t="e">
            <v>#REF!</v>
          </cell>
          <cell r="K1671" t="e">
            <v>#REF!</v>
          </cell>
          <cell r="L1671" t="e">
            <v>#REF!</v>
          </cell>
          <cell r="M1671" t="e">
            <v>#REF!</v>
          </cell>
          <cell r="N1671" t="e">
            <v>#REF!</v>
          </cell>
          <cell r="O1671" t="e">
            <v>#REF!</v>
          </cell>
          <cell r="P1671" t="e">
            <v>#REF!</v>
          </cell>
          <cell r="Q1671" t="e">
            <v>#REF!</v>
          </cell>
          <cell r="R1671" t="e">
            <v>#REF!</v>
          </cell>
          <cell r="S1671" t="e">
            <v>#REF!</v>
          </cell>
          <cell r="T1671" t="e">
            <v>#REF!</v>
          </cell>
          <cell r="U1671" t="e">
            <v>#REF!</v>
          </cell>
          <cell r="V1671" t="e">
            <v>#REF!</v>
          </cell>
          <cell r="W1671" t="e">
            <v>#REF!</v>
          </cell>
          <cell r="X1671" t="e">
            <v>#REF!</v>
          </cell>
          <cell r="Y1671" t="e">
            <v>#REF!</v>
          </cell>
          <cell r="Z1671" t="e">
            <v>#REF!</v>
          </cell>
          <cell r="AA1671" t="e">
            <v>#REF!</v>
          </cell>
          <cell r="AB1671" t="e">
            <v>#REF!</v>
          </cell>
        </row>
        <row r="1672"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</row>
        <row r="1673">
          <cell r="R1673" t="e">
            <v>#REF!</v>
          </cell>
          <cell r="S1673" t="e">
            <v>#REF!</v>
          </cell>
          <cell r="T1673" t="e">
            <v>#REF!</v>
          </cell>
          <cell r="U1673" t="e">
            <v>#REF!</v>
          </cell>
          <cell r="V1673" t="e">
            <v>#REF!</v>
          </cell>
          <cell r="W1673" t="e">
            <v>#REF!</v>
          </cell>
          <cell r="X1673" t="e">
            <v>#REF!</v>
          </cell>
          <cell r="Y1673" t="e">
            <v>#REF!</v>
          </cell>
          <cell r="Z1673" t="e">
            <v>#REF!</v>
          </cell>
          <cell r="AA167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v.99induló"/>
      <sheetName val="összesen"/>
      <sheetName val="ágazatos összesen"/>
      <sheetName val="kritérium98"/>
      <sheetName val="Intézm.bevét"/>
      <sheetName val="Intézm.kiadás"/>
      <sheetName val="PMH.bevétel"/>
      <sheetName val="PMH.kiadás"/>
      <sheetName val="2. sz. melléklet"/>
      <sheetName val="címrend 99 költségvetéshez"/>
      <sheetName val="kv.00induló"/>
      <sheetName val="iő"/>
      <sheetName val="SZISZ"/>
      <sheetName val="ISZ"/>
      <sheetName val="ei"/>
      <sheetName val="címr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ő"/>
      <sheetName val="SZISZ"/>
      <sheetName val="ISZ"/>
      <sheetName val="ei"/>
    </sheetNames>
    <sheetDataSet>
      <sheetData sheetId="0" refreshError="1"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Egyéb</v>
          </cell>
          <cell r="G2" t="str">
            <v>Felhalm.</v>
          </cell>
          <cell r="H2" t="str">
            <v>Intézm.</v>
          </cell>
          <cell r="I2" t="str">
            <v>Működési</v>
          </cell>
          <cell r="J2" t="str">
            <v>TB.alapok</v>
          </cell>
          <cell r="K2" t="str">
            <v>Felhalm.célra</v>
          </cell>
          <cell r="L2" t="str">
            <v>Előző évi</v>
          </cell>
          <cell r="M2" t="str">
            <v>E.évi</v>
          </cell>
          <cell r="N2" t="str">
            <v>BEVÉTEL</v>
          </cell>
          <cell r="O2" t="str">
            <v>Személyi</v>
          </cell>
          <cell r="P2" t="str">
            <v>TB.</v>
          </cell>
          <cell r="Q2" t="str">
            <v xml:space="preserve">Dologi </v>
          </cell>
          <cell r="U2" t="str">
            <v>Ellátottak</v>
          </cell>
          <cell r="V2" t="str">
            <v>Beruházás</v>
          </cell>
          <cell r="W2" t="str">
            <v>Felújítás</v>
          </cell>
          <cell r="X2" t="str">
            <v>Beruházás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 xml:space="preserve"> </v>
          </cell>
          <cell r="E3" t="str">
            <v>bevét.</v>
          </cell>
          <cell r="F3" t="str">
            <v>különf.bev.</v>
          </cell>
          <cell r="G3" t="str">
            <v>és tőkej.</v>
          </cell>
          <cell r="H3" t="str">
            <v>finansz.</v>
          </cell>
          <cell r="I3" t="str">
            <v>célra átv.</v>
          </cell>
          <cell r="J3" t="str">
            <v>támog.</v>
          </cell>
          <cell r="K3" t="str">
            <v>átvett pe.</v>
          </cell>
          <cell r="L3" t="str">
            <v>visszatérülések</v>
          </cell>
          <cell r="M3" t="str">
            <v>pénz marad.</v>
          </cell>
          <cell r="N3" t="str">
            <v>ÖSSZESEN</v>
          </cell>
          <cell r="O3" t="str">
            <v>juttatás</v>
          </cell>
          <cell r="P3" t="str">
            <v>járulék</v>
          </cell>
          <cell r="Q3" t="str">
            <v>kiadás</v>
          </cell>
          <cell r="R3" t="str">
            <v>Működés</v>
          </cell>
          <cell r="S3" t="str">
            <v>Felhalmozás</v>
          </cell>
          <cell r="T3" t="str">
            <v>Egyéb támog.</v>
          </cell>
          <cell r="U3" t="str">
            <v>pénzb.jutt.</v>
          </cell>
          <cell r="X3" t="str">
            <v>+ felújítás</v>
          </cell>
          <cell r="Y3" t="str">
            <v xml:space="preserve"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 t="str">
            <v>0199</v>
          </cell>
          <cell r="B4" t="str">
            <v>GESZ</v>
          </cell>
          <cell r="C4">
            <v>1</v>
          </cell>
          <cell r="D4" t="str">
            <v>02előirányzat</v>
          </cell>
        </row>
        <row r="20">
          <cell r="B20" t="str">
            <v>Összesen</v>
          </cell>
          <cell r="D20" t="str">
            <v>GESZ</v>
          </cell>
        </row>
        <row r="21">
          <cell r="A21">
            <v>2</v>
          </cell>
          <cell r="B21" t="str">
            <v>Szociális Int.Gazd.Szolg.</v>
          </cell>
          <cell r="C21">
            <v>1</v>
          </cell>
          <cell r="D21" t="str">
            <v>02előirányzat</v>
          </cell>
        </row>
        <row r="38">
          <cell r="B38" t="str">
            <v>Összesen</v>
          </cell>
          <cell r="D38" t="str">
            <v>Szociális Int.Gazd.Szolg.</v>
          </cell>
        </row>
        <row r="39">
          <cell r="A39">
            <v>3</v>
          </cell>
          <cell r="B39" t="str">
            <v>Kisgyermek Szoc.Int.Igazg.</v>
          </cell>
          <cell r="C39">
            <v>1</v>
          </cell>
          <cell r="D39" t="str">
            <v>02előirányzat</v>
          </cell>
        </row>
        <row r="70">
          <cell r="B70" t="str">
            <v>Összesen</v>
          </cell>
          <cell r="D70" t="str">
            <v>Kisgyermek Szoc.Int.Igazg.</v>
          </cell>
        </row>
        <row r="71">
          <cell r="A71">
            <v>4</v>
          </cell>
          <cell r="B71" t="str">
            <v>Családsegitő Intézet</v>
          </cell>
          <cell r="C71">
            <v>1</v>
          </cell>
          <cell r="D71" t="str">
            <v>02előirányzat</v>
          </cell>
        </row>
        <row r="95">
          <cell r="B95" t="str">
            <v>Összesen</v>
          </cell>
          <cell r="D95" t="str">
            <v>Családsegitő Intézet</v>
          </cell>
        </row>
        <row r="96">
          <cell r="A96">
            <v>401</v>
          </cell>
          <cell r="B96" t="str">
            <v>Esztergár L.Családsegítő</v>
          </cell>
          <cell r="C96">
            <v>1</v>
          </cell>
          <cell r="D96" t="str">
            <v>02előirányzat</v>
          </cell>
        </row>
        <row r="118">
          <cell r="B118" t="str">
            <v>Összesen</v>
          </cell>
          <cell r="D118" t="str">
            <v>Esztergár L.Családsegítő</v>
          </cell>
        </row>
        <row r="119">
          <cell r="B119" t="str">
            <v>Kisgy.+Cssk.+Esztergár</v>
          </cell>
        </row>
        <row r="120">
          <cell r="B120" t="str">
            <v>Értelmi Fogy.Nappali Int.</v>
          </cell>
          <cell r="C120">
            <v>1</v>
          </cell>
          <cell r="D120" t="str">
            <v>02előirányzat</v>
          </cell>
        </row>
        <row r="148">
          <cell r="B148" t="str">
            <v>Összesen</v>
          </cell>
          <cell r="D148" t="str">
            <v>Értelmi Fogy.Nappali Int.</v>
          </cell>
        </row>
        <row r="149">
          <cell r="A149">
            <v>5</v>
          </cell>
          <cell r="B149" t="str">
            <v>Xavér u.-i Egyes Szoc.Int.</v>
          </cell>
          <cell r="C149">
            <v>1</v>
          </cell>
          <cell r="D149" t="str">
            <v>02előirányzat</v>
          </cell>
        </row>
        <row r="176">
          <cell r="B176" t="str">
            <v>Összesen</v>
          </cell>
          <cell r="D176" t="str">
            <v>Xavér u.-i Egyes Szoc.Int.</v>
          </cell>
        </row>
        <row r="177">
          <cell r="A177">
            <v>6</v>
          </cell>
          <cell r="B177" t="str">
            <v>Tüzér u.-i Egyes. Szoc.Int.</v>
          </cell>
          <cell r="C177">
            <v>1</v>
          </cell>
          <cell r="D177" t="str">
            <v>02előirányzat</v>
          </cell>
        </row>
        <row r="203">
          <cell r="B203" t="str">
            <v>Összesen</v>
          </cell>
          <cell r="D203" t="str">
            <v>Tüzér u.-i Egyes. Szoc.Int.</v>
          </cell>
        </row>
        <row r="204">
          <cell r="A204">
            <v>7</v>
          </cell>
          <cell r="B204" t="str">
            <v>Timár u.-i Idősek Otthona</v>
          </cell>
          <cell r="C204">
            <v>1</v>
          </cell>
          <cell r="D204" t="str">
            <v>02előirányzat</v>
          </cell>
        </row>
        <row r="231">
          <cell r="B231" t="str">
            <v>Összesen</v>
          </cell>
          <cell r="D231" t="str">
            <v>Timár u.-i Idősek Otthona</v>
          </cell>
        </row>
        <row r="232">
          <cell r="A232">
            <v>8</v>
          </cell>
          <cell r="B232" t="str">
            <v>Integrált Szoc.Int.</v>
          </cell>
          <cell r="C232">
            <v>1</v>
          </cell>
          <cell r="D232" t="str">
            <v>02előirányzat</v>
          </cell>
        </row>
        <row r="265">
          <cell r="B265" t="str">
            <v>Összesen</v>
          </cell>
          <cell r="D265" t="str">
            <v>Integrált Szoc.Int.</v>
          </cell>
        </row>
        <row r="266">
          <cell r="A266">
            <v>9</v>
          </cell>
          <cell r="B266" t="str">
            <v>Integrált Nappali Szoc.Int.</v>
          </cell>
          <cell r="C266">
            <v>1</v>
          </cell>
          <cell r="D266" t="str">
            <v>02előirányzat</v>
          </cell>
        </row>
        <row r="289">
          <cell r="B289" t="str">
            <v>Összesen</v>
          </cell>
          <cell r="D289" t="str">
            <v>Integrált Nappali Szoc.Int.</v>
          </cell>
        </row>
        <row r="290">
          <cell r="A290">
            <v>10</v>
          </cell>
          <cell r="B290" t="str">
            <v>Pécsi Gyermekotthon</v>
          </cell>
          <cell r="C290">
            <v>1</v>
          </cell>
          <cell r="D290" t="str">
            <v>02előirányzat</v>
          </cell>
        </row>
        <row r="326">
          <cell r="B326" t="str">
            <v>Összesen</v>
          </cell>
          <cell r="D326" t="str">
            <v>Pécsi Gyermekotthon</v>
          </cell>
        </row>
        <row r="327">
          <cell r="A327">
            <v>11</v>
          </cell>
          <cell r="B327" t="str">
            <v>Iskolaszolgálat (Gazdasági)</v>
          </cell>
          <cell r="C327">
            <v>1</v>
          </cell>
          <cell r="D327" t="str">
            <v>02előirányzat</v>
          </cell>
        </row>
        <row r="354">
          <cell r="B354" t="str">
            <v>Összesen</v>
          </cell>
          <cell r="D354" t="str">
            <v>Iskolaszolgálat (Gazdasági)</v>
          </cell>
        </row>
        <row r="355">
          <cell r="A355">
            <v>12</v>
          </cell>
          <cell r="B355" t="str">
            <v>Siklósi u.Óvoda</v>
          </cell>
          <cell r="C355">
            <v>1</v>
          </cell>
          <cell r="D355" t="str">
            <v>02előirányzat</v>
          </cell>
        </row>
        <row r="387">
          <cell r="B387" t="str">
            <v>Összesen</v>
          </cell>
          <cell r="D387" t="str">
            <v>Siklósi u.Óvoda</v>
          </cell>
        </row>
        <row r="388">
          <cell r="A388">
            <v>14</v>
          </cell>
          <cell r="B388" t="str">
            <v>Anikó u.Óvoda</v>
          </cell>
          <cell r="C388">
            <v>1</v>
          </cell>
          <cell r="D388" t="str">
            <v>02előirányzat</v>
          </cell>
        </row>
        <row r="416">
          <cell r="B416" t="str">
            <v>Összesen</v>
          </cell>
          <cell r="D416" t="str">
            <v>Anikó u.Óvoda</v>
          </cell>
        </row>
        <row r="417">
          <cell r="B417" t="str">
            <v>Enyezd u.Óvoda</v>
          </cell>
          <cell r="C417">
            <v>1</v>
          </cell>
          <cell r="D417" t="str">
            <v>02előirányzat</v>
          </cell>
        </row>
        <row r="426">
          <cell r="A426" t="str">
            <v xml:space="preserve"> </v>
          </cell>
        </row>
        <row r="445">
          <cell r="B445" t="str">
            <v>Összesen</v>
          </cell>
          <cell r="D445" t="str">
            <v>Enyezd u.Óvoda</v>
          </cell>
        </row>
        <row r="446">
          <cell r="A446">
            <v>1401</v>
          </cell>
          <cell r="B446" t="str">
            <v>Esztergár u.Óvoda</v>
          </cell>
          <cell r="C446">
            <v>1</v>
          </cell>
          <cell r="D446" t="str">
            <v>02előirányzat</v>
          </cell>
        </row>
        <row r="467">
          <cell r="B467" t="str">
            <v>Összesen</v>
          </cell>
          <cell r="D467" t="str">
            <v>Esztergár u.Óvoda</v>
          </cell>
        </row>
        <row r="468">
          <cell r="A468">
            <v>1402</v>
          </cell>
          <cell r="B468" t="str">
            <v>Hajnóczy u.Óvoda</v>
          </cell>
          <cell r="C468">
            <v>1</v>
          </cell>
          <cell r="D468" t="str">
            <v>02előirányzat</v>
          </cell>
        </row>
        <row r="492">
          <cell r="B492" t="str">
            <v>Összesen</v>
          </cell>
          <cell r="D492" t="str">
            <v>Hajnóczy u.Óvoda</v>
          </cell>
        </row>
        <row r="493">
          <cell r="B493" t="str">
            <v>Mezőszél u.Óvoda</v>
          </cell>
          <cell r="C493">
            <v>1</v>
          </cell>
          <cell r="D493" t="str">
            <v>02előirányzat</v>
          </cell>
        </row>
        <row r="517">
          <cell r="B517" t="str">
            <v>Összesen</v>
          </cell>
          <cell r="D517" t="str">
            <v>Mezőszél u.Óvoda</v>
          </cell>
        </row>
        <row r="518">
          <cell r="A518">
            <v>1404</v>
          </cell>
          <cell r="B518" t="str">
            <v>Budai N.A.u.Óvoda</v>
          </cell>
          <cell r="C518">
            <v>1</v>
          </cell>
          <cell r="D518" t="str">
            <v>02előirányzat</v>
          </cell>
        </row>
        <row r="549">
          <cell r="B549" t="str">
            <v>Összesen</v>
          </cell>
          <cell r="D549" t="str">
            <v>Budai N.A.u.Óvoda</v>
          </cell>
        </row>
        <row r="550">
          <cell r="A550">
            <v>1405</v>
          </cell>
          <cell r="B550" t="str">
            <v>Közraktár u.Óvoda (SPORT)</v>
          </cell>
          <cell r="C550">
            <v>1</v>
          </cell>
          <cell r="D550" t="str">
            <v>02előirányzat</v>
          </cell>
        </row>
        <row r="570">
          <cell r="B570" t="str">
            <v>Összesen</v>
          </cell>
          <cell r="D570" t="str">
            <v>Közraktár u.Óvoda</v>
          </cell>
        </row>
        <row r="571">
          <cell r="A571">
            <v>1406</v>
          </cell>
          <cell r="B571" t="str">
            <v>Teleki B.u.Óvoda</v>
          </cell>
          <cell r="C571">
            <v>1</v>
          </cell>
          <cell r="D571" t="str">
            <v>02előirányzat</v>
          </cell>
        </row>
        <row r="597">
          <cell r="B597" t="str">
            <v>Összesen</v>
          </cell>
          <cell r="D597" t="str">
            <v>Teleki B.u.Óvoda</v>
          </cell>
        </row>
        <row r="598">
          <cell r="A598">
            <v>1407</v>
          </cell>
          <cell r="B598" t="str">
            <v>Köztársaság téri Óvoda</v>
          </cell>
          <cell r="C598">
            <v>1</v>
          </cell>
          <cell r="D598" t="str">
            <v>02előirányzat</v>
          </cell>
        </row>
        <row r="625">
          <cell r="B625" t="str">
            <v>Összesen</v>
          </cell>
          <cell r="D625" t="str">
            <v>Köztársaság téri Óvoda</v>
          </cell>
        </row>
        <row r="626">
          <cell r="A626">
            <v>1408</v>
          </cell>
          <cell r="B626" t="str">
            <v>Belvárosi Óvoda</v>
          </cell>
          <cell r="C626">
            <v>1</v>
          </cell>
          <cell r="D626" t="str">
            <v>02előirányzat</v>
          </cell>
        </row>
        <row r="654">
          <cell r="B654" t="str">
            <v>Összesen</v>
          </cell>
          <cell r="D654" t="str">
            <v>Belvárosi Óvoda</v>
          </cell>
        </row>
        <row r="655">
          <cell r="A655">
            <v>1409</v>
          </cell>
          <cell r="B655" t="str">
            <v>Vadász u.Óvoda</v>
          </cell>
          <cell r="C655">
            <v>1</v>
          </cell>
          <cell r="D655" t="str">
            <v>02előirányzat</v>
          </cell>
        </row>
        <row r="679">
          <cell r="B679" t="str">
            <v>Összesen</v>
          </cell>
          <cell r="D679" t="str">
            <v>Vadász u.Óvoda</v>
          </cell>
        </row>
        <row r="680">
          <cell r="A680">
            <v>1410</v>
          </cell>
          <cell r="B680" t="str">
            <v>Zsolnay u.Óvoda</v>
          </cell>
          <cell r="C680">
            <v>1</v>
          </cell>
          <cell r="D680" t="str">
            <v>02előirányzat</v>
          </cell>
        </row>
        <row r="706">
          <cell r="B706" t="str">
            <v>Összesen</v>
          </cell>
          <cell r="D706" t="str">
            <v>Zsolnay u.Óvoda</v>
          </cell>
        </row>
        <row r="707">
          <cell r="B707" t="str">
            <v>Óvodák összesen</v>
          </cell>
        </row>
        <row r="708">
          <cell r="A708">
            <v>1411</v>
          </cell>
          <cell r="B708" t="str">
            <v>Anikó u.Ált Isk.</v>
          </cell>
          <cell r="C708">
            <v>1</v>
          </cell>
          <cell r="D708" t="str">
            <v>02előirányzat</v>
          </cell>
        </row>
        <row r="732">
          <cell r="B732" t="str">
            <v>Összesen</v>
          </cell>
          <cell r="D732" t="str">
            <v>Anikó u.Ált Isk.</v>
          </cell>
        </row>
        <row r="733">
          <cell r="A733">
            <v>1412</v>
          </cell>
          <cell r="B733" t="str">
            <v>Bánki D.Ált.Isk.</v>
          </cell>
          <cell r="C733">
            <v>1</v>
          </cell>
          <cell r="D733" t="str">
            <v>02előirányzat</v>
          </cell>
        </row>
        <row r="765">
          <cell r="B765" t="str">
            <v>Összesen</v>
          </cell>
          <cell r="D765" t="str">
            <v>Bánki D.Ált.Isk.</v>
          </cell>
        </row>
        <row r="766">
          <cell r="A766">
            <v>1414</v>
          </cell>
          <cell r="B766" t="str">
            <v>Kertváros u.Ált.Isk.</v>
          </cell>
          <cell r="C766">
            <v>1</v>
          </cell>
          <cell r="D766" t="str">
            <v>02előirányzat</v>
          </cell>
        </row>
        <row r="797">
          <cell r="B797" t="str">
            <v>Összesen</v>
          </cell>
          <cell r="D797" t="str">
            <v>Kertváros u.Ált.Isk.</v>
          </cell>
        </row>
        <row r="798">
          <cell r="A798">
            <v>1415</v>
          </cell>
          <cell r="B798" t="str">
            <v>Bártfa U.Ált.Isk.</v>
          </cell>
          <cell r="C798">
            <v>1</v>
          </cell>
          <cell r="D798" t="str">
            <v>02előirányzat</v>
          </cell>
        </row>
        <row r="831">
          <cell r="B831" t="str">
            <v>Összesen</v>
          </cell>
          <cell r="D831" t="str">
            <v>Bártfa U.Ált.Isk.</v>
          </cell>
        </row>
        <row r="832">
          <cell r="A832">
            <v>1416</v>
          </cell>
          <cell r="B832" t="str">
            <v>Belvárosi Ált.Isk.</v>
          </cell>
          <cell r="C832">
            <v>1</v>
          </cell>
          <cell r="D832" t="str">
            <v>02előirányzat</v>
          </cell>
        </row>
        <row r="862">
          <cell r="B862" t="str">
            <v>Összesen</v>
          </cell>
          <cell r="D862" t="str">
            <v>Belvárosi Ált.Isk.</v>
          </cell>
        </row>
        <row r="863">
          <cell r="A863">
            <v>1417</v>
          </cell>
          <cell r="B863" t="str">
            <v>Csokonai V.M.Ált.Isk.</v>
          </cell>
          <cell r="C863">
            <v>1</v>
          </cell>
          <cell r="D863" t="str">
            <v>02előirányzat</v>
          </cell>
        </row>
        <row r="894">
          <cell r="B894" t="str">
            <v>Összesen</v>
          </cell>
          <cell r="D894" t="str">
            <v>Csokonai V.M.Ált.Isk.</v>
          </cell>
        </row>
        <row r="895">
          <cell r="A895">
            <v>1418</v>
          </cell>
          <cell r="B895" t="str">
            <v>Felsővámház u.Ált.Isk.</v>
          </cell>
          <cell r="C895">
            <v>1</v>
          </cell>
          <cell r="D895" t="str">
            <v>02előirányzat</v>
          </cell>
        </row>
        <row r="919">
          <cell r="B919" t="str">
            <v>Összesen</v>
          </cell>
          <cell r="D919" t="str">
            <v>Felsővámház u.Ált.Isk.</v>
          </cell>
        </row>
        <row r="920">
          <cell r="A920">
            <v>1419</v>
          </cell>
          <cell r="B920" t="str">
            <v>Mezőszél u.Ált.Isk.</v>
          </cell>
          <cell r="C920">
            <v>1</v>
          </cell>
          <cell r="D920" t="str">
            <v>02előirányzat</v>
          </cell>
        </row>
        <row r="943">
          <cell r="B943" t="str">
            <v>Összesen</v>
          </cell>
          <cell r="D943" t="str">
            <v>Mezőszél u.Ált.Isk.</v>
          </cell>
        </row>
        <row r="944">
          <cell r="A944">
            <v>14</v>
          </cell>
          <cell r="B944" t="str">
            <v>Jókai M.Ált.Isk.</v>
          </cell>
          <cell r="C944">
            <v>1</v>
          </cell>
          <cell r="D944" t="str">
            <v>02előirányzat</v>
          </cell>
        </row>
        <row r="972">
          <cell r="A972" t="str">
            <v xml:space="preserve"> </v>
          </cell>
          <cell r="B972" t="str">
            <v>Összesen</v>
          </cell>
          <cell r="D972" t="str">
            <v>Jókai M.Ált.Isk.</v>
          </cell>
        </row>
        <row r="973">
          <cell r="A973">
            <v>15</v>
          </cell>
          <cell r="B973" t="str">
            <v>Jurisics u.Ált Isk.</v>
          </cell>
          <cell r="C973">
            <v>1</v>
          </cell>
          <cell r="D973" t="str">
            <v>02előirányzat</v>
          </cell>
        </row>
        <row r="1000">
          <cell r="B1000" t="str">
            <v>Összesen</v>
          </cell>
          <cell r="D1000" t="str">
            <v>Jurisics u.Ált Isk.</v>
          </cell>
        </row>
        <row r="1001">
          <cell r="A1001">
            <v>16</v>
          </cell>
          <cell r="B1001" t="str">
            <v>Köztársaság téri Ált.Isk.</v>
          </cell>
          <cell r="C1001">
            <v>1</v>
          </cell>
          <cell r="D1001" t="str">
            <v>02előirányzat</v>
          </cell>
        </row>
        <row r="1029">
          <cell r="B1029" t="str">
            <v>Összesen</v>
          </cell>
          <cell r="D1029" t="str">
            <v>Köztársaság téri Ált.Isk.</v>
          </cell>
        </row>
        <row r="1030">
          <cell r="A1030">
            <v>17</v>
          </cell>
          <cell r="B1030" t="str">
            <v>Mátyás Kir.u.Ált.Isk.</v>
          </cell>
          <cell r="C1030">
            <v>1</v>
          </cell>
          <cell r="D1030" t="str">
            <v>02előirányzat</v>
          </cell>
        </row>
        <row r="1069">
          <cell r="B1069" t="str">
            <v>Összesen</v>
          </cell>
          <cell r="D1069" t="str">
            <v>Mátyás Kir.u.Ált.Isk.</v>
          </cell>
        </row>
        <row r="1070">
          <cell r="B1070" t="str">
            <v>Szieberth R.Ált.Isk.</v>
          </cell>
          <cell r="C1070">
            <v>1</v>
          </cell>
          <cell r="D1070" t="str">
            <v>02előirányzat</v>
          </cell>
        </row>
        <row r="1110">
          <cell r="B1110" t="str">
            <v>Összesen</v>
          </cell>
          <cell r="D1110" t="str">
            <v>Szieberth R.Ált.Isk.</v>
          </cell>
        </row>
        <row r="1111">
          <cell r="A1111">
            <v>19</v>
          </cell>
          <cell r="B1111" t="str">
            <v>Illyés Gy.Ált.Isk.</v>
          </cell>
          <cell r="C1111">
            <v>1</v>
          </cell>
          <cell r="D1111" t="str">
            <v>02előirányzat</v>
          </cell>
        </row>
        <row r="1136">
          <cell r="B1136" t="str">
            <v>Összesen</v>
          </cell>
          <cell r="D1136" t="str">
            <v>Illyés Gy.Ált.Isk.</v>
          </cell>
        </row>
        <row r="1137">
          <cell r="A1137">
            <v>20</v>
          </cell>
          <cell r="B1137" t="str">
            <v>Testvérvárosok terei Ált.Isk.</v>
          </cell>
          <cell r="C1137">
            <v>1</v>
          </cell>
          <cell r="D1137" t="str">
            <v>02előirányzat</v>
          </cell>
        </row>
        <row r="1165">
          <cell r="B1165" t="str">
            <v>Összesen</v>
          </cell>
          <cell r="D1165" t="str">
            <v>Testvérvárosok terei Ált.Isk.</v>
          </cell>
        </row>
        <row r="1166">
          <cell r="A1166">
            <v>21</v>
          </cell>
          <cell r="B1166" t="str">
            <v>Vasas-Somogy-Hird Isk.Kp.</v>
          </cell>
          <cell r="C1166">
            <v>1</v>
          </cell>
          <cell r="D1166" t="str">
            <v>02előirányzat</v>
          </cell>
        </row>
        <row r="1197">
          <cell r="B1197" t="str">
            <v>Összesen</v>
          </cell>
          <cell r="D1197" t="str">
            <v>Vasas-Somogy-Hird Isk.Kp.</v>
          </cell>
        </row>
        <row r="1198">
          <cell r="A1198">
            <v>23</v>
          </cell>
          <cell r="B1198" t="str">
            <v>Liszt Ferenc Zeneiskola</v>
          </cell>
          <cell r="C1198">
            <v>1</v>
          </cell>
          <cell r="D1198" t="str">
            <v>02előirányzat</v>
          </cell>
        </row>
        <row r="1221">
          <cell r="B1221" t="str">
            <v>Összesen</v>
          </cell>
          <cell r="D1221" t="str">
            <v>Liszt Ferenc Zeneiskola</v>
          </cell>
        </row>
        <row r="1222">
          <cell r="B1222" t="str">
            <v>Általános Iskolák összesen</v>
          </cell>
        </row>
        <row r="1223">
          <cell r="A1223">
            <v>24</v>
          </cell>
          <cell r="B1223" t="str">
            <v>Mecsekaljai Okt.Sportközpont</v>
          </cell>
          <cell r="C1223">
            <v>1</v>
          </cell>
          <cell r="D1223" t="str">
            <v>02előirányzat</v>
          </cell>
        </row>
        <row r="1253">
          <cell r="B1253" t="str">
            <v>Összesen</v>
          </cell>
          <cell r="D1253" t="str">
            <v>Mecsekaljai Okt.Sportközpont</v>
          </cell>
        </row>
        <row r="1254">
          <cell r="A1254">
            <v>25</v>
          </cell>
          <cell r="B1254" t="str">
            <v>Árpád Fejedelem Gimn.Ált.Isk.</v>
          </cell>
          <cell r="C1254">
            <v>1</v>
          </cell>
          <cell r="D1254" t="str">
            <v>02előirányzat</v>
          </cell>
        </row>
        <row r="1281">
          <cell r="B1281" t="str">
            <v>Összesen</v>
          </cell>
          <cell r="D1281" t="str">
            <v>Árpád Fejedelem Gimn.Ált.Isk.</v>
          </cell>
        </row>
        <row r="1282">
          <cell r="A1282">
            <v>26</v>
          </cell>
          <cell r="B1282" t="str">
            <v xml:space="preserve">Magyar-Német Nyelvű </v>
          </cell>
          <cell r="C1282">
            <v>1</v>
          </cell>
          <cell r="D1282" t="str">
            <v>02előirányzat</v>
          </cell>
        </row>
        <row r="1313">
          <cell r="B1313" t="str">
            <v>Összesen</v>
          </cell>
          <cell r="D1313" t="str">
            <v xml:space="preserve">Magyar-Német Nyelvű </v>
          </cell>
        </row>
        <row r="1314">
          <cell r="A1314">
            <v>28</v>
          </cell>
          <cell r="B1314" t="str">
            <v>Pázmány P.Ált.Isk.Óvoda</v>
          </cell>
          <cell r="C1314">
            <v>1</v>
          </cell>
          <cell r="D1314" t="str">
            <v>02előirányzat</v>
          </cell>
        </row>
        <row r="1343">
          <cell r="B1343" t="str">
            <v>Összesen</v>
          </cell>
          <cell r="D1343" t="str">
            <v>Rácvárosi és Istenkúti ÁMK.</v>
          </cell>
        </row>
        <row r="1344">
          <cell r="A1344">
            <v>30</v>
          </cell>
          <cell r="B1344" t="str">
            <v>Miroslav K.Horvát….</v>
          </cell>
          <cell r="C1344">
            <v>1</v>
          </cell>
          <cell r="D1344" t="str">
            <v>02előirányzat</v>
          </cell>
        </row>
        <row r="1372">
          <cell r="B1372" t="str">
            <v>Összesen</v>
          </cell>
          <cell r="D1372" t="str">
            <v>Miroslav K.Horvát….</v>
          </cell>
        </row>
        <row r="1373">
          <cell r="A1373">
            <v>31</v>
          </cell>
          <cell r="B1373" t="str">
            <v>Éltes Mátyás Iskolakp.</v>
          </cell>
          <cell r="C1373">
            <v>1</v>
          </cell>
          <cell r="D1373" t="str">
            <v>02előirányzat</v>
          </cell>
        </row>
        <row r="1406">
          <cell r="B1406" t="str">
            <v>Összesen</v>
          </cell>
          <cell r="D1406" t="str">
            <v>Éltes Mátyás Iskolakp.</v>
          </cell>
        </row>
        <row r="1407">
          <cell r="A1407">
            <v>32</v>
          </cell>
          <cell r="B1407" t="str">
            <v>500.sz.Angster</v>
          </cell>
          <cell r="C1407">
            <v>1</v>
          </cell>
          <cell r="D1407" t="str">
            <v>02előirányzat</v>
          </cell>
        </row>
        <row r="1434">
          <cell r="B1434" t="str">
            <v>Összesen</v>
          </cell>
          <cell r="D1434" t="str">
            <v>500.sz.Angster</v>
          </cell>
        </row>
        <row r="1435">
          <cell r="A1435">
            <v>33</v>
          </cell>
          <cell r="B1435" t="str">
            <v>508.sz.Kertvárosi</v>
          </cell>
          <cell r="C1435">
            <v>1</v>
          </cell>
          <cell r="D1435" t="str">
            <v>02előirányzat</v>
          </cell>
        </row>
        <row r="1463">
          <cell r="B1463" t="str">
            <v>Összesen</v>
          </cell>
          <cell r="D1463" t="str">
            <v>508.sz.Kertvárosi</v>
          </cell>
        </row>
        <row r="1464">
          <cell r="A1464">
            <v>34</v>
          </cell>
          <cell r="B1464" t="str">
            <v>Leőwey K.Gimn.</v>
          </cell>
          <cell r="C1464">
            <v>1</v>
          </cell>
          <cell r="D1464" t="str">
            <v>02előirányzat</v>
          </cell>
        </row>
        <row r="1497">
          <cell r="B1497" t="str">
            <v>Összesen</v>
          </cell>
          <cell r="D1497" t="str">
            <v>Leőwey K.Gimn.</v>
          </cell>
        </row>
        <row r="1498">
          <cell r="A1498">
            <v>35</v>
          </cell>
          <cell r="B1498" t="str">
            <v>Kodály Z.Gimn.</v>
          </cell>
          <cell r="C1498">
            <v>1</v>
          </cell>
          <cell r="D1498" t="str">
            <v>02előirányzat</v>
          </cell>
        </row>
        <row r="1525">
          <cell r="B1525" t="str">
            <v>Összesen</v>
          </cell>
          <cell r="D1525" t="str">
            <v>Kodály Z.Gimn.</v>
          </cell>
        </row>
        <row r="1526">
          <cell r="A1526">
            <v>36</v>
          </cell>
          <cell r="B1526" t="str">
            <v>Széchenyi I.Gimn…..</v>
          </cell>
          <cell r="C1526">
            <v>1</v>
          </cell>
          <cell r="D1526" t="str">
            <v>02előirányzat</v>
          </cell>
        </row>
        <row r="1554">
          <cell r="B1554" t="str">
            <v>Összesen</v>
          </cell>
          <cell r="D1554" t="str">
            <v>Széchenyi I.Gimn…..</v>
          </cell>
        </row>
        <row r="1555">
          <cell r="A1555">
            <v>38</v>
          </cell>
          <cell r="B1555" t="str">
            <v>Zipernowsky K.Műszaki ….</v>
          </cell>
          <cell r="C1555">
            <v>1</v>
          </cell>
          <cell r="D1555" t="str">
            <v>02előirányzat</v>
          </cell>
        </row>
        <row r="1583">
          <cell r="B1583" t="str">
            <v>Összesen</v>
          </cell>
          <cell r="D1583" t="str">
            <v>Zipernowsky K.Műszaki</v>
          </cell>
        </row>
        <row r="1584">
          <cell r="A1584">
            <v>39</v>
          </cell>
          <cell r="B1584" t="str">
            <v>Pollack M.Műszaki …</v>
          </cell>
          <cell r="C1584">
            <v>1</v>
          </cell>
          <cell r="D1584" t="str">
            <v>02előirányzat</v>
          </cell>
        </row>
        <row r="1616">
          <cell r="B1616" t="str">
            <v>Összesen</v>
          </cell>
          <cell r="D1616" t="str">
            <v>Pollack M.Műszaki …</v>
          </cell>
        </row>
        <row r="1617">
          <cell r="A1617">
            <v>40</v>
          </cell>
          <cell r="B1617" t="str">
            <v>Pécsi Művészeti Szakközép</v>
          </cell>
          <cell r="C1617">
            <v>1</v>
          </cell>
          <cell r="D1617" t="str">
            <v>02előirányzat</v>
          </cell>
        </row>
        <row r="1648">
          <cell r="B1648" t="str">
            <v>Összesen</v>
          </cell>
          <cell r="D1648" t="str">
            <v>Pécsi Művészeti Szakközép</v>
          </cell>
        </row>
        <row r="1649">
          <cell r="A1649">
            <v>42</v>
          </cell>
          <cell r="B1649" t="str">
            <v>Janus P.Gimn. …</v>
          </cell>
          <cell r="C1649">
            <v>1</v>
          </cell>
          <cell r="D1649" t="str">
            <v>02előirányzat</v>
          </cell>
        </row>
        <row r="1681">
          <cell r="B1681" t="str">
            <v>Összesen</v>
          </cell>
          <cell r="D1681" t="str">
            <v>Janus P.Gimn. …</v>
          </cell>
        </row>
        <row r="1682">
          <cell r="A1682">
            <v>43</v>
          </cell>
          <cell r="B1682" t="str">
            <v>Pécsi Szociális és Eü. …</v>
          </cell>
          <cell r="C1682">
            <v>1</v>
          </cell>
          <cell r="D1682" t="str">
            <v>02előirányzat</v>
          </cell>
        </row>
        <row r="1709">
          <cell r="B1709" t="str">
            <v>Összesen</v>
          </cell>
          <cell r="D1709" t="str">
            <v>Pécsi Szociális és Eü. …</v>
          </cell>
        </row>
        <row r="1710">
          <cell r="A1710">
            <v>44</v>
          </cell>
          <cell r="B1710" t="str">
            <v>Teleki B.Leánykollégium</v>
          </cell>
          <cell r="C1710">
            <v>1</v>
          </cell>
          <cell r="D1710" t="str">
            <v>02előirányzat</v>
          </cell>
        </row>
        <row r="1747">
          <cell r="B1747" t="str">
            <v>Összesen</v>
          </cell>
          <cell r="D1747" t="str">
            <v>Teleki B.Leánykollégium</v>
          </cell>
        </row>
        <row r="1748">
          <cell r="A1748">
            <v>45</v>
          </cell>
          <cell r="B1748" t="str">
            <v>Kodály Z.Kollégium</v>
          </cell>
          <cell r="C1748">
            <v>1</v>
          </cell>
          <cell r="D1748" t="str">
            <v>02előirányzat</v>
          </cell>
        </row>
        <row r="1772">
          <cell r="B1772" t="str">
            <v>Összesen</v>
          </cell>
          <cell r="D1772" t="str">
            <v>Kodály Z.Kollégium</v>
          </cell>
        </row>
        <row r="1773">
          <cell r="A1773">
            <v>45</v>
          </cell>
          <cell r="B1773" t="str">
            <v>Hajnóczy J.Kollégium</v>
          </cell>
          <cell r="C1773">
            <v>1</v>
          </cell>
          <cell r="D1773" t="str">
            <v>02előirányzat</v>
          </cell>
        </row>
        <row r="1800">
          <cell r="B1800" t="str">
            <v>Összesen</v>
          </cell>
          <cell r="D1800" t="str">
            <v>Hajnóczy J.Kollégium</v>
          </cell>
        </row>
        <row r="1801">
          <cell r="A1801">
            <v>46</v>
          </cell>
          <cell r="B1801" t="str">
            <v>Apáczai .Nevelési és ÁMK.</v>
          </cell>
          <cell r="C1801">
            <v>1</v>
          </cell>
          <cell r="D1801" t="str">
            <v>02előirányzat</v>
          </cell>
        </row>
        <row r="1848">
          <cell r="B1848" t="str">
            <v>Összesen</v>
          </cell>
          <cell r="D1848" t="str">
            <v>Apáczai Cs.J.Nev.Kp.</v>
          </cell>
        </row>
        <row r="1849">
          <cell r="A1849">
            <v>47</v>
          </cell>
          <cell r="B1849" t="str">
            <v>Pécsi Kereskedelmi és …</v>
          </cell>
          <cell r="C1849">
            <v>1</v>
          </cell>
          <cell r="D1849" t="str">
            <v>02előirányzat</v>
          </cell>
        </row>
        <row r="1879">
          <cell r="B1879" t="str">
            <v>Összesen</v>
          </cell>
          <cell r="D1879" t="str">
            <v>Pécsi Kereskedelmi és …</v>
          </cell>
        </row>
        <row r="1880">
          <cell r="A1880">
            <v>49</v>
          </cell>
          <cell r="B1880" t="str">
            <v>Radnóti M.Közgazd.</v>
          </cell>
          <cell r="C1880">
            <v>1</v>
          </cell>
          <cell r="D1880" t="str">
            <v>02előirányzat</v>
          </cell>
        </row>
        <row r="1905">
          <cell r="B1905" t="str">
            <v>Összesen</v>
          </cell>
          <cell r="D1905" t="str">
            <v>Radnóti M.Közgazd.</v>
          </cell>
        </row>
        <row r="1906">
          <cell r="A1906">
            <v>50</v>
          </cell>
          <cell r="B1906" t="str">
            <v>Középiskolai Kp.MENZA</v>
          </cell>
          <cell r="C1906">
            <v>1</v>
          </cell>
          <cell r="D1906" t="str">
            <v>02előirányzat</v>
          </cell>
        </row>
        <row r="1931">
          <cell r="B1931" t="str">
            <v>Összesen</v>
          </cell>
          <cell r="D1931" t="str">
            <v>Középiskolai Kp.MENZA</v>
          </cell>
        </row>
        <row r="1932">
          <cell r="B1932" t="str">
            <v>Oktatás MINDÖSSZESEN</v>
          </cell>
        </row>
        <row r="1933">
          <cell r="B1933" t="str">
            <v>Városi Könyvtár</v>
          </cell>
          <cell r="C1933">
            <v>1</v>
          </cell>
          <cell r="D1933" t="str">
            <v>02előirányzat</v>
          </cell>
        </row>
        <row r="1959">
          <cell r="B1959" t="str">
            <v>Összesen</v>
          </cell>
          <cell r="D1959" t="str">
            <v>Városi Könyvtár</v>
          </cell>
        </row>
        <row r="1960">
          <cell r="A1960">
            <v>52</v>
          </cell>
          <cell r="B1960" t="str">
            <v>Pécsi Galéria és Vizuális M.</v>
          </cell>
          <cell r="C1960">
            <v>1</v>
          </cell>
          <cell r="D1960" t="str">
            <v>02előirányzat</v>
          </cell>
        </row>
        <row r="1984">
          <cell r="B1984" t="str">
            <v>Összesen</v>
          </cell>
          <cell r="D1984" t="str">
            <v>Pécsi Galéria és Vizuális M.</v>
          </cell>
        </row>
        <row r="1985">
          <cell r="B1985" t="str">
            <v>Pécsi Kulturális Kp.</v>
          </cell>
          <cell r="C1985">
            <v>1</v>
          </cell>
          <cell r="D1985" t="str">
            <v>02előirányzat</v>
          </cell>
        </row>
        <row r="2018">
          <cell r="B2018" t="str">
            <v>Összesen</v>
          </cell>
          <cell r="D2018" t="str">
            <v>Pécsi Kulturális Kp.</v>
          </cell>
        </row>
        <row r="2019">
          <cell r="A2019">
            <v>53</v>
          </cell>
          <cell r="B2019" t="str">
            <v>Nemzeti Színház</v>
          </cell>
          <cell r="C2019">
            <v>1</v>
          </cell>
          <cell r="D2019" t="str">
            <v>02előirányzat</v>
          </cell>
        </row>
        <row r="2050">
          <cell r="B2050" t="str">
            <v>Összesen</v>
          </cell>
          <cell r="D2050" t="str">
            <v>Nemzeti Színház</v>
          </cell>
        </row>
        <row r="2051">
          <cell r="A2051">
            <v>54</v>
          </cell>
          <cell r="B2051" t="str">
            <v>Pécsi Horvát Színház</v>
          </cell>
          <cell r="C2051">
            <v>1</v>
          </cell>
          <cell r="D2051" t="str">
            <v>02előirányzat</v>
          </cell>
        </row>
        <row r="2068">
          <cell r="B2068" t="str">
            <v>Összesen</v>
          </cell>
          <cell r="D2068" t="str">
            <v>Pécsi Horvát Színház</v>
          </cell>
        </row>
        <row r="2069">
          <cell r="B2069" t="str">
            <v>Pécsi Szimfonikus Zenekar</v>
          </cell>
          <cell r="C2069">
            <v>1</v>
          </cell>
          <cell r="D2069" t="str">
            <v>02előirányzat</v>
          </cell>
        </row>
        <row r="2091">
          <cell r="B2091" t="str">
            <v>Összesen</v>
          </cell>
          <cell r="D2091" t="str">
            <v>Pécsi Szimfonikus Zenekar</v>
          </cell>
        </row>
        <row r="2092">
          <cell r="B2092" t="str">
            <v>Ifjúsági Ház</v>
          </cell>
          <cell r="C2092">
            <v>1</v>
          </cell>
          <cell r="D2092" t="str">
            <v>02előirányzat</v>
          </cell>
        </row>
        <row r="2116">
          <cell r="B2116" t="str">
            <v>Összesen</v>
          </cell>
          <cell r="D2116" t="str">
            <v>Ifjúsági Ház</v>
          </cell>
        </row>
        <row r="2117">
          <cell r="B2117" t="str">
            <v>Szivárvány Gyermekház</v>
          </cell>
          <cell r="C2117">
            <v>1</v>
          </cell>
          <cell r="D2117" t="str">
            <v>02előirányzat</v>
          </cell>
        </row>
        <row r="2136">
          <cell r="B2136" t="str">
            <v>Összesen</v>
          </cell>
          <cell r="D2136" t="str">
            <v>Szivárvány Gyermekház</v>
          </cell>
        </row>
        <row r="2137">
          <cell r="B2137" t="str">
            <v>IH + Szivárvány</v>
          </cell>
        </row>
        <row r="2138">
          <cell r="B2138" t="str">
            <v>Sportlétesítmények Ig.</v>
          </cell>
          <cell r="C2138">
            <v>1</v>
          </cell>
          <cell r="D2138" t="str">
            <v>02előirányzat</v>
          </cell>
        </row>
        <row r="2162">
          <cell r="B2162" t="str">
            <v>Összesen</v>
          </cell>
          <cell r="D2162" t="str">
            <v>Sportlétesítmények Ig.</v>
          </cell>
        </row>
        <row r="2163">
          <cell r="B2163" t="str">
            <v>Tűzoltók</v>
          </cell>
          <cell r="C2163">
            <v>1</v>
          </cell>
          <cell r="D2163" t="str">
            <v>02előirányzat</v>
          </cell>
        </row>
        <row r="2181">
          <cell r="B2181" t="str">
            <v>Összesen</v>
          </cell>
          <cell r="D2181" t="str">
            <v>Tűzoltók</v>
          </cell>
        </row>
        <row r="2182">
          <cell r="B2182" t="str">
            <v>Egyesített Eü.Int.</v>
          </cell>
          <cell r="C2182">
            <v>1</v>
          </cell>
          <cell r="D2182" t="str">
            <v>02előirányzat</v>
          </cell>
        </row>
        <row r="2208">
          <cell r="B2208" t="str">
            <v>Összesen</v>
          </cell>
          <cell r="D2208" t="str">
            <v>Egyesített Eü.Int.</v>
          </cell>
        </row>
        <row r="2209">
          <cell r="C2209" t="str">
            <v>Szociális Int. Szolgálata összesen</v>
          </cell>
        </row>
        <row r="2210">
          <cell r="C2210" t="str">
            <v>Iskolaszolgálat összesen</v>
          </cell>
        </row>
        <row r="2211">
          <cell r="D2211" t="str">
            <v>Önállók összesen</v>
          </cell>
        </row>
        <row r="2212">
          <cell r="C2212" t="str">
            <v>Kultúra összesen</v>
          </cell>
        </row>
        <row r="2213">
          <cell r="C2213" t="str">
            <v>Egyéb összesen</v>
          </cell>
        </row>
        <row r="2214">
          <cell r="B2214" t="str">
            <v>V É G Ö S S Z E S E N</v>
          </cell>
        </row>
        <row r="2216">
          <cell r="D2216" t="str">
            <v>GESZ nélkül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1"/>
  <sheetViews>
    <sheetView view="pageBreakPreview" zoomScale="75" zoomScaleNormal="80" zoomScaleSheetLayoutView="75" workbookViewId="0">
      <pane xSplit="35" ySplit="5" topLeftCell="AJ78" activePane="bottomRight" state="frozen"/>
      <selection activeCell="AK13" sqref="AK13"/>
      <selection pane="topRight" activeCell="AK13" sqref="AK13"/>
      <selection pane="bottomLeft" activeCell="AK13" sqref="AK13"/>
      <selection pane="bottomRight" activeCell="AQ2" sqref="AQ2"/>
    </sheetView>
  </sheetViews>
  <sheetFormatPr defaultColWidth="8.85546875" defaultRowHeight="15"/>
  <cols>
    <col min="1" max="1" width="5.140625" style="48" customWidth="1"/>
    <col min="2" max="4" width="3.42578125" style="48" customWidth="1"/>
    <col min="5" max="5" width="3.5703125" style="48" customWidth="1"/>
    <col min="6" max="6" width="5.85546875" style="48" customWidth="1"/>
    <col min="7" max="7" width="3.28515625" style="48" customWidth="1"/>
    <col min="8" max="8" width="58" style="48" customWidth="1"/>
    <col min="9" max="9" width="6.85546875" style="48" customWidth="1"/>
    <col min="10" max="10" width="11.42578125" style="48" hidden="1" customWidth="1"/>
    <col min="11" max="11" width="10.7109375" style="48" hidden="1" customWidth="1"/>
    <col min="12" max="21" width="14.85546875" style="48" hidden="1" customWidth="1"/>
    <col min="22" max="22" width="11.42578125" style="48" hidden="1" customWidth="1"/>
    <col min="23" max="23" width="10.7109375" style="48" hidden="1" customWidth="1"/>
    <col min="24" max="29" width="14.85546875" style="48" hidden="1" customWidth="1"/>
    <col min="30" max="30" width="11.42578125" style="48" hidden="1" customWidth="1"/>
    <col min="31" max="31" width="10.7109375" style="48" hidden="1" customWidth="1"/>
    <col min="32" max="33" width="14.85546875" style="48" hidden="1" customWidth="1"/>
    <col min="34" max="34" width="11.42578125" style="48" customWidth="1"/>
    <col min="35" max="35" width="10.7109375" style="48" customWidth="1"/>
    <col min="36" max="37" width="14.85546875" style="48" customWidth="1"/>
    <col min="38" max="38" width="14.85546875" style="213" customWidth="1"/>
    <col min="39" max="41" width="14.85546875" style="48" customWidth="1"/>
    <col min="42" max="42" width="11.42578125" style="48" customWidth="1"/>
    <col min="43" max="43" width="10.7109375" style="48" customWidth="1"/>
    <col min="44" max="45" width="14.85546875" style="48" customWidth="1"/>
    <col min="46" max="16384" width="8.85546875" style="98"/>
  </cols>
  <sheetData>
    <row r="1" spans="1:46" ht="15.75">
      <c r="H1" s="850" t="s">
        <v>1005</v>
      </c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  <c r="AJ1" s="850"/>
      <c r="AK1" s="850"/>
      <c r="AL1" s="850"/>
      <c r="AM1" s="850"/>
      <c r="AN1" s="850"/>
      <c r="AO1" s="850"/>
      <c r="AP1" s="261" t="s">
        <v>367</v>
      </c>
      <c r="AQ1" s="48" t="s">
        <v>1273</v>
      </c>
    </row>
    <row r="2" spans="1:46" ht="15.75" thickBot="1"/>
    <row r="3" spans="1:46" ht="14.25">
      <c r="A3" s="872" t="s">
        <v>243</v>
      </c>
      <c r="B3" s="874" t="s">
        <v>244</v>
      </c>
      <c r="C3" s="874" t="s">
        <v>245</v>
      </c>
      <c r="D3" s="874" t="s">
        <v>246</v>
      </c>
      <c r="E3" s="855" t="s">
        <v>282</v>
      </c>
      <c r="F3" s="856"/>
      <c r="G3" s="856"/>
      <c r="H3" s="856"/>
      <c r="I3" s="856" t="s">
        <v>248</v>
      </c>
      <c r="J3" s="852" t="s">
        <v>226</v>
      </c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 t="s">
        <v>242</v>
      </c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 t="s">
        <v>209</v>
      </c>
      <c r="AI3" s="852"/>
      <c r="AJ3" s="852"/>
      <c r="AK3" s="852"/>
      <c r="AL3" s="852"/>
      <c r="AM3" s="852"/>
      <c r="AN3" s="852"/>
      <c r="AO3" s="852"/>
      <c r="AP3" s="852"/>
      <c r="AQ3" s="852"/>
      <c r="AR3" s="852"/>
      <c r="AS3" s="853"/>
    </row>
    <row r="4" spans="1:46" ht="14.25">
      <c r="A4" s="873"/>
      <c r="B4" s="875"/>
      <c r="C4" s="875"/>
      <c r="D4" s="875"/>
      <c r="E4" s="857"/>
      <c r="F4" s="857"/>
      <c r="G4" s="857"/>
      <c r="H4" s="857"/>
      <c r="I4" s="857"/>
      <c r="J4" s="854" t="s">
        <v>587</v>
      </c>
      <c r="K4" s="854"/>
      <c r="L4" s="854"/>
      <c r="M4" s="854"/>
      <c r="N4" s="854" t="s">
        <v>586</v>
      </c>
      <c r="O4" s="854"/>
      <c r="P4" s="854"/>
      <c r="Q4" s="854"/>
      <c r="R4" s="854" t="s">
        <v>588</v>
      </c>
      <c r="S4" s="854"/>
      <c r="T4" s="854"/>
      <c r="U4" s="854"/>
      <c r="V4" s="854" t="s">
        <v>587</v>
      </c>
      <c r="W4" s="854"/>
      <c r="X4" s="854"/>
      <c r="Y4" s="854"/>
      <c r="Z4" s="854" t="s">
        <v>586</v>
      </c>
      <c r="AA4" s="854"/>
      <c r="AB4" s="854"/>
      <c r="AC4" s="854"/>
      <c r="AD4" s="854" t="s">
        <v>588</v>
      </c>
      <c r="AE4" s="854"/>
      <c r="AF4" s="854"/>
      <c r="AG4" s="854"/>
      <c r="AH4" s="854" t="s">
        <v>1002</v>
      </c>
      <c r="AI4" s="854"/>
      <c r="AJ4" s="854"/>
      <c r="AK4" s="854"/>
      <c r="AL4" s="854" t="s">
        <v>1003</v>
      </c>
      <c r="AM4" s="854"/>
      <c r="AN4" s="854"/>
      <c r="AO4" s="854"/>
      <c r="AP4" s="854" t="s">
        <v>1004</v>
      </c>
      <c r="AQ4" s="854"/>
      <c r="AR4" s="854"/>
      <c r="AS4" s="858"/>
    </row>
    <row r="5" spans="1:46" ht="45">
      <c r="A5" s="873"/>
      <c r="B5" s="875"/>
      <c r="C5" s="875"/>
      <c r="D5" s="875"/>
      <c r="E5" s="857"/>
      <c r="F5" s="857"/>
      <c r="G5" s="857"/>
      <c r="H5" s="857"/>
      <c r="I5" s="264"/>
      <c r="J5" s="260" t="s">
        <v>249</v>
      </c>
      <c r="K5" s="260" t="s">
        <v>250</v>
      </c>
      <c r="L5" s="260" t="s">
        <v>251</v>
      </c>
      <c r="M5" s="260" t="s">
        <v>214</v>
      </c>
      <c r="N5" s="260" t="s">
        <v>249</v>
      </c>
      <c r="O5" s="260" t="s">
        <v>250</v>
      </c>
      <c r="P5" s="260" t="s">
        <v>251</v>
      </c>
      <c r="Q5" s="260" t="s">
        <v>214</v>
      </c>
      <c r="R5" s="260" t="s">
        <v>249</v>
      </c>
      <c r="S5" s="260" t="s">
        <v>250</v>
      </c>
      <c r="T5" s="260" t="s">
        <v>251</v>
      </c>
      <c r="U5" s="260" t="s">
        <v>214</v>
      </c>
      <c r="V5" s="260" t="s">
        <v>249</v>
      </c>
      <c r="W5" s="260" t="s">
        <v>250</v>
      </c>
      <c r="X5" s="260" t="s">
        <v>251</v>
      </c>
      <c r="Y5" s="260" t="s">
        <v>214</v>
      </c>
      <c r="Z5" s="260" t="s">
        <v>249</v>
      </c>
      <c r="AA5" s="260" t="s">
        <v>250</v>
      </c>
      <c r="AB5" s="260" t="s">
        <v>251</v>
      </c>
      <c r="AC5" s="260" t="s">
        <v>214</v>
      </c>
      <c r="AD5" s="260" t="s">
        <v>249</v>
      </c>
      <c r="AE5" s="260" t="s">
        <v>250</v>
      </c>
      <c r="AF5" s="260" t="s">
        <v>251</v>
      </c>
      <c r="AG5" s="260" t="s">
        <v>214</v>
      </c>
      <c r="AH5" s="260" t="s">
        <v>249</v>
      </c>
      <c r="AI5" s="260" t="s">
        <v>250</v>
      </c>
      <c r="AJ5" s="260" t="s">
        <v>251</v>
      </c>
      <c r="AK5" s="260" t="s">
        <v>214</v>
      </c>
      <c r="AL5" s="211" t="s">
        <v>249</v>
      </c>
      <c r="AM5" s="260" t="s">
        <v>250</v>
      </c>
      <c r="AN5" s="260" t="s">
        <v>251</v>
      </c>
      <c r="AO5" s="260" t="s">
        <v>214</v>
      </c>
      <c r="AP5" s="260" t="s">
        <v>249</v>
      </c>
      <c r="AQ5" s="260" t="s">
        <v>250</v>
      </c>
      <c r="AR5" s="260" t="s">
        <v>251</v>
      </c>
      <c r="AS5" s="209" t="s">
        <v>214</v>
      </c>
    </row>
    <row r="6" spans="1:46" ht="23.25">
      <c r="A6" s="3">
        <v>101</v>
      </c>
      <c r="B6" s="4">
        <v>1</v>
      </c>
      <c r="C6" s="5" t="s">
        <v>252</v>
      </c>
      <c r="D6" s="5"/>
      <c r="E6" s="5"/>
      <c r="F6" s="5"/>
      <c r="G6" s="5"/>
      <c r="H6" s="182"/>
      <c r="I6" s="5"/>
      <c r="J6" s="119" t="e">
        <f>'3. bevételi korm. funk.'!#REF!</f>
        <v>#REF!</v>
      </c>
      <c r="K6" s="119" t="e">
        <f>'3. bevételi korm. funk.'!#REF!</f>
        <v>#REF!</v>
      </c>
      <c r="L6" s="119" t="e">
        <f>'3. bevételi korm. funk.'!#REF!</f>
        <v>#REF!</v>
      </c>
      <c r="M6" s="120" t="e">
        <f t="shared" ref="M6:M7" si="0">SUM(J6:L6)</f>
        <v>#REF!</v>
      </c>
      <c r="N6" s="119" t="e">
        <f>'3. bevételi korm. funk.'!#REF!</f>
        <v>#REF!</v>
      </c>
      <c r="O6" s="119" t="e">
        <f>'3. bevételi korm. funk.'!#REF!</f>
        <v>#REF!</v>
      </c>
      <c r="P6" s="121"/>
      <c r="Q6" s="122" t="e">
        <f>SUM(N6:P6)</f>
        <v>#REF!</v>
      </c>
      <c r="R6" s="119" t="e">
        <f>'3. bevételi korm. funk.'!#REF!</f>
        <v>#REF!</v>
      </c>
      <c r="S6" s="119" t="e">
        <f>'3. bevételi korm. funk.'!#REF!</f>
        <v>#REF!</v>
      </c>
      <c r="T6" s="121"/>
      <c r="U6" s="120" t="e">
        <f t="shared" ref="U6:U7" si="1">SUM(R6:T6)</f>
        <v>#REF!</v>
      </c>
      <c r="V6" s="119" t="e">
        <f>'3. bevételi korm. funk.'!#REF!</f>
        <v>#REF!</v>
      </c>
      <c r="W6" s="119" t="e">
        <f>'3. bevételi korm. funk.'!#REF!</f>
        <v>#REF!</v>
      </c>
      <c r="X6" s="119" t="e">
        <f>'3. bevételi korm. funk.'!#REF!</f>
        <v>#REF!</v>
      </c>
      <c r="Y6" s="120" t="e">
        <f t="shared" ref="Y6:Y7" si="2">SUM(V6:X6)</f>
        <v>#REF!</v>
      </c>
      <c r="Z6" s="119" t="e">
        <f>'3. bevételi korm. funk.'!#REF!</f>
        <v>#REF!</v>
      </c>
      <c r="AA6" s="119" t="e">
        <f>'3. bevételi korm. funk.'!#REF!</f>
        <v>#REF!</v>
      </c>
      <c r="AB6" s="119" t="e">
        <f>'3. bevételi korm. funk.'!#REF!</f>
        <v>#REF!</v>
      </c>
      <c r="AC6" s="120" t="e">
        <f t="shared" ref="AC6:AC7" si="3">SUM(Z6:AB6)</f>
        <v>#REF!</v>
      </c>
      <c r="AD6" s="119" t="e">
        <f>'3. bevételi korm. funk.'!#REF!</f>
        <v>#REF!</v>
      </c>
      <c r="AE6" s="119" t="e">
        <f>'3. bevételi korm. funk.'!#REF!</f>
        <v>#REF!</v>
      </c>
      <c r="AF6" s="119" t="e">
        <f>'3. bevételi korm. funk.'!#REF!</f>
        <v>#REF!</v>
      </c>
      <c r="AG6" s="120" t="e">
        <f t="shared" ref="AG6:AG7" si="4">SUM(AD6:AF6)</f>
        <v>#REF!</v>
      </c>
      <c r="AH6" s="226">
        <f>AH7+AH20+AH46</f>
        <v>41554174</v>
      </c>
      <c r="AI6" s="226">
        <f>'3. bevételi korm. funk.'!DF8</f>
        <v>0</v>
      </c>
      <c r="AJ6" s="226">
        <f>'3. bevételi korm. funk.'!DG8</f>
        <v>0</v>
      </c>
      <c r="AK6" s="227">
        <f t="shared" ref="AK6" si="5">SUM(AH6:AJ6)</f>
        <v>41554174</v>
      </c>
      <c r="AL6" s="226">
        <f>AL7+AL20+AL46</f>
        <v>45149723</v>
      </c>
      <c r="AM6" s="226">
        <f>'3. bevételi korm. funk.'!DI8</f>
        <v>0</v>
      </c>
      <c r="AN6" s="226">
        <f>'3. bevételi korm. funk.'!DJ8</f>
        <v>0</v>
      </c>
      <c r="AO6" s="227">
        <f>SUM(AL6:AN6)</f>
        <v>45149723</v>
      </c>
      <c r="AP6" s="226">
        <f>'3. bevételi korm. funk.'!DK8</f>
        <v>49149715</v>
      </c>
      <c r="AQ6" s="226">
        <f>'3. bevételi korm. funk.'!DL8</f>
        <v>0</v>
      </c>
      <c r="AR6" s="226">
        <f>'3. bevételi korm. funk.'!DM8</f>
        <v>0</v>
      </c>
      <c r="AS6" s="268">
        <f t="shared" ref="AS6:AS7" si="6">SUM(AP6:AR6)</f>
        <v>49149715</v>
      </c>
    </row>
    <row r="7" spans="1:46">
      <c r="A7" s="6"/>
      <c r="B7" s="256"/>
      <c r="C7" s="190">
        <v>1</v>
      </c>
      <c r="D7" s="191" t="s">
        <v>253</v>
      </c>
      <c r="E7" s="190"/>
      <c r="F7" s="190"/>
      <c r="G7" s="190"/>
      <c r="H7" s="190"/>
      <c r="I7" s="255" t="s">
        <v>254</v>
      </c>
      <c r="J7" s="231" t="e">
        <f>'3. bevételi korm. funk.'!#REF!</f>
        <v>#REF!</v>
      </c>
      <c r="K7" s="231" t="e">
        <f>'3. bevételi korm. funk.'!#REF!</f>
        <v>#REF!</v>
      </c>
      <c r="L7" s="231" t="e">
        <f>'3. bevételi korm. funk.'!#REF!</f>
        <v>#REF!</v>
      </c>
      <c r="M7" s="232" t="e">
        <f t="shared" si="0"/>
        <v>#REF!</v>
      </c>
      <c r="N7" s="231" t="e">
        <f>'3. bevételi korm. funk.'!#REF!</f>
        <v>#REF!</v>
      </c>
      <c r="O7" s="231" t="e">
        <f>'3. bevételi korm. funk.'!#REF!</f>
        <v>#REF!</v>
      </c>
      <c r="P7" s="231"/>
      <c r="Q7" s="265" t="e">
        <f t="shared" ref="Q7:Q70" si="7">SUM(N7:P7)</f>
        <v>#REF!</v>
      </c>
      <c r="R7" s="231" t="e">
        <f>'3. bevételi korm. funk.'!#REF!</f>
        <v>#REF!</v>
      </c>
      <c r="S7" s="231" t="e">
        <f>'3. bevételi korm. funk.'!#REF!</f>
        <v>#REF!</v>
      </c>
      <c r="T7" s="231"/>
      <c r="U7" s="232" t="e">
        <f t="shared" si="1"/>
        <v>#REF!</v>
      </c>
      <c r="V7" s="231" t="e">
        <f>'3. bevételi korm. funk.'!#REF!</f>
        <v>#REF!</v>
      </c>
      <c r="W7" s="231" t="e">
        <f>'3. bevételi korm. funk.'!#REF!</f>
        <v>#REF!</v>
      </c>
      <c r="X7" s="231" t="e">
        <f>'3. bevételi korm. funk.'!#REF!</f>
        <v>#REF!</v>
      </c>
      <c r="Y7" s="232" t="e">
        <f t="shared" si="2"/>
        <v>#REF!</v>
      </c>
      <c r="Z7" s="231" t="e">
        <f>'3. bevételi korm. funk.'!#REF!</f>
        <v>#REF!</v>
      </c>
      <c r="AA7" s="231" t="e">
        <f>'3. bevételi korm. funk.'!#REF!</f>
        <v>#REF!</v>
      </c>
      <c r="AB7" s="231" t="e">
        <f>'3. bevételi korm. funk.'!#REF!</f>
        <v>#REF!</v>
      </c>
      <c r="AC7" s="232" t="e">
        <f t="shared" si="3"/>
        <v>#REF!</v>
      </c>
      <c r="AD7" s="231" t="e">
        <f>'3. bevételi korm. funk.'!#REF!</f>
        <v>#REF!</v>
      </c>
      <c r="AE7" s="231" t="e">
        <f>'3. bevételi korm. funk.'!#REF!</f>
        <v>#REF!</v>
      </c>
      <c r="AF7" s="231" t="e">
        <f>'3. bevételi korm. funk.'!#REF!</f>
        <v>#REF!</v>
      </c>
      <c r="AG7" s="232" t="e">
        <f t="shared" si="4"/>
        <v>#REF!</v>
      </c>
      <c r="AH7" s="231">
        <f>AH8+AH19</f>
        <v>8154174</v>
      </c>
      <c r="AI7" s="231">
        <f>'3. bevételi korm. funk.'!DF9</f>
        <v>0</v>
      </c>
      <c r="AJ7" s="231">
        <f>'3. bevételi korm. funk.'!DG9</f>
        <v>0</v>
      </c>
      <c r="AK7" s="232">
        <f>SUM(AH7:AJ7)</f>
        <v>8154174</v>
      </c>
      <c r="AL7" s="231">
        <f>AL8+AL19+AL18</f>
        <v>9528572</v>
      </c>
      <c r="AM7" s="231">
        <f>'3. bevételi korm. funk.'!DI9</f>
        <v>0</v>
      </c>
      <c r="AN7" s="231">
        <f>'3. bevételi korm. funk.'!DJ9</f>
        <v>0</v>
      </c>
      <c r="AO7" s="232">
        <f t="shared" ref="AO7" si="8">SUM(AL7:AN7)</f>
        <v>9528572</v>
      </c>
      <c r="AP7" s="231">
        <f>AP8+AP15+AP16+AP17+AP18+AP19</f>
        <v>11481642</v>
      </c>
      <c r="AQ7" s="231">
        <f>'3. bevételi korm. funk.'!DL9</f>
        <v>0</v>
      </c>
      <c r="AR7" s="231">
        <f>'3. bevételi korm. funk.'!DM9</f>
        <v>0</v>
      </c>
      <c r="AS7" s="269">
        <f t="shared" si="6"/>
        <v>11481642</v>
      </c>
    </row>
    <row r="8" spans="1:46">
      <c r="A8" s="11"/>
      <c r="B8" s="1"/>
      <c r="C8" s="1"/>
      <c r="D8" s="259">
        <v>1</v>
      </c>
      <c r="E8" s="1" t="s">
        <v>255</v>
      </c>
      <c r="F8" s="259"/>
      <c r="G8" s="259"/>
      <c r="H8" s="259"/>
      <c r="I8" s="256" t="s">
        <v>256</v>
      </c>
      <c r="J8" s="108" t="e">
        <f>'3. bevételi korm. funk.'!#REF!</f>
        <v>#REF!</v>
      </c>
      <c r="K8" s="108" t="e">
        <f>'3. bevételi korm. funk.'!#REF!</f>
        <v>#REF!</v>
      </c>
      <c r="L8" s="108" t="e">
        <f>'3. bevételi korm. funk.'!#REF!</f>
        <v>#REF!</v>
      </c>
      <c r="M8" s="109" t="e">
        <f>SUM(J8:L8)</f>
        <v>#REF!</v>
      </c>
      <c r="N8" s="108" t="e">
        <f>'3. bevételi korm. funk.'!#REF!</f>
        <v>#REF!</v>
      </c>
      <c r="O8" s="108" t="e">
        <f>'3. bevételi korm. funk.'!#REF!</f>
        <v>#REF!</v>
      </c>
      <c r="P8" s="108"/>
      <c r="Q8" s="61" t="e">
        <f t="shared" si="7"/>
        <v>#REF!</v>
      </c>
      <c r="R8" s="108" t="e">
        <f>'3. bevételi korm. funk.'!#REF!</f>
        <v>#REF!</v>
      </c>
      <c r="S8" s="108" t="e">
        <f>'3. bevételi korm. funk.'!#REF!</f>
        <v>#REF!</v>
      </c>
      <c r="T8" s="108"/>
      <c r="U8" s="109" t="e">
        <f>SUM(R8:T8)</f>
        <v>#REF!</v>
      </c>
      <c r="V8" s="108" t="e">
        <f>'3. bevételi korm. funk.'!#REF!</f>
        <v>#REF!</v>
      </c>
      <c r="W8" s="108" t="e">
        <f>'3. bevételi korm. funk.'!#REF!</f>
        <v>#REF!</v>
      </c>
      <c r="X8" s="108" t="e">
        <f>'3. bevételi korm. funk.'!#REF!</f>
        <v>#REF!</v>
      </c>
      <c r="Y8" s="109" t="e">
        <f>SUM(V8:X8)</f>
        <v>#REF!</v>
      </c>
      <c r="Z8" s="108" t="e">
        <f>'3. bevételi korm. funk.'!#REF!</f>
        <v>#REF!</v>
      </c>
      <c r="AA8" s="108" t="e">
        <f>'3. bevételi korm. funk.'!#REF!</f>
        <v>#REF!</v>
      </c>
      <c r="AB8" s="108" t="e">
        <f>'3. bevételi korm. funk.'!#REF!</f>
        <v>#REF!</v>
      </c>
      <c r="AC8" s="109" t="e">
        <f>SUM(Z8:AB8)</f>
        <v>#REF!</v>
      </c>
      <c r="AD8" s="108" t="e">
        <f>'3. bevételi korm. funk.'!#REF!</f>
        <v>#REF!</v>
      </c>
      <c r="AE8" s="108" t="e">
        <f>'3. bevételi korm. funk.'!#REF!</f>
        <v>#REF!</v>
      </c>
      <c r="AF8" s="108" t="e">
        <f>'3. bevételi korm. funk.'!#REF!</f>
        <v>#REF!</v>
      </c>
      <c r="AG8" s="109" t="e">
        <f>SUM(AD8:AF8)</f>
        <v>#REF!</v>
      </c>
      <c r="AH8" s="108">
        <f>'3. bevételi korm. funk.'!DE10</f>
        <v>2302730</v>
      </c>
      <c r="AI8" s="108">
        <f>'3. bevételi korm. funk.'!DF10</f>
        <v>0</v>
      </c>
      <c r="AJ8" s="108">
        <f>'3. bevételi korm. funk.'!DG10</f>
        <v>0</v>
      </c>
      <c r="AK8" s="109">
        <f>SUM(AH8:AJ8)</f>
        <v>2302730</v>
      </c>
      <c r="AL8" s="108">
        <f>SUM(AL9:AL14)</f>
        <v>2854128</v>
      </c>
      <c r="AM8" s="108">
        <v>0</v>
      </c>
      <c r="AN8" s="108">
        <f>'3. bevételi korm. funk.'!DJ10</f>
        <v>0</v>
      </c>
      <c r="AO8" s="109">
        <f>SUM(AL8:AN8)</f>
        <v>2854128</v>
      </c>
      <c r="AP8" s="108">
        <f>'3. bevételi korm. funk.'!DK10</f>
        <v>2854128</v>
      </c>
      <c r="AQ8" s="108">
        <f>'3. bevételi korm. funk.'!DL10</f>
        <v>0</v>
      </c>
      <c r="AR8" s="108">
        <f>'3. bevételi korm. funk.'!DM10</f>
        <v>0</v>
      </c>
      <c r="AS8" s="270">
        <f>SUM(AP8:AR8)</f>
        <v>2854128</v>
      </c>
    </row>
    <row r="9" spans="1:46">
      <c r="A9" s="11"/>
      <c r="B9" s="1"/>
      <c r="C9" s="1"/>
      <c r="D9" s="256"/>
      <c r="E9" s="259">
        <v>1</v>
      </c>
      <c r="F9" s="1" t="s">
        <v>257</v>
      </c>
      <c r="G9" s="259"/>
      <c r="H9" s="259"/>
      <c r="I9" s="13" t="s">
        <v>258</v>
      </c>
      <c r="J9" s="108" t="e">
        <f>'3. bevételi korm. funk.'!#REF!</f>
        <v>#REF!</v>
      </c>
      <c r="K9" s="108" t="e">
        <f>'3. bevételi korm. funk.'!#REF!</f>
        <v>#REF!</v>
      </c>
      <c r="L9" s="108" t="e">
        <f>'3. bevételi korm. funk.'!#REF!</f>
        <v>#REF!</v>
      </c>
      <c r="M9" s="109" t="e">
        <f t="shared" ref="M9:M72" si="9">SUM(J9:L9)</f>
        <v>#REF!</v>
      </c>
      <c r="N9" s="108" t="e">
        <f>'3. bevételi korm. funk.'!#REF!</f>
        <v>#REF!</v>
      </c>
      <c r="O9" s="108" t="e">
        <f>'3. bevételi korm. funk.'!#REF!</f>
        <v>#REF!</v>
      </c>
      <c r="P9" s="110"/>
      <c r="Q9" s="61" t="e">
        <f t="shared" si="7"/>
        <v>#REF!</v>
      </c>
      <c r="R9" s="108" t="e">
        <f>'3. bevételi korm. funk.'!#REF!</f>
        <v>#REF!</v>
      </c>
      <c r="S9" s="108" t="e">
        <f>'3. bevételi korm. funk.'!#REF!</f>
        <v>#REF!</v>
      </c>
      <c r="T9" s="110"/>
      <c r="U9" s="109" t="e">
        <f t="shared" ref="U9:U72" si="10">SUM(R9:T9)</f>
        <v>#REF!</v>
      </c>
      <c r="V9" s="108" t="e">
        <f>'3. bevételi korm. funk.'!#REF!</f>
        <v>#REF!</v>
      </c>
      <c r="W9" s="108" t="e">
        <f>'3. bevételi korm. funk.'!#REF!</f>
        <v>#REF!</v>
      </c>
      <c r="X9" s="108" t="e">
        <f>'3. bevételi korm. funk.'!#REF!</f>
        <v>#REF!</v>
      </c>
      <c r="Y9" s="109" t="e">
        <f t="shared" ref="Y9:Y72" si="11">SUM(V9:X9)</f>
        <v>#REF!</v>
      </c>
      <c r="Z9" s="108" t="e">
        <f>'3. bevételi korm. funk.'!#REF!</f>
        <v>#REF!</v>
      </c>
      <c r="AA9" s="108" t="e">
        <f>'3. bevételi korm. funk.'!#REF!</f>
        <v>#REF!</v>
      </c>
      <c r="AB9" s="108" t="e">
        <f>'3. bevételi korm. funk.'!#REF!</f>
        <v>#REF!</v>
      </c>
      <c r="AC9" s="109" t="e">
        <f t="shared" ref="AC9:AC72" si="12">SUM(Z9:AB9)</f>
        <v>#REF!</v>
      </c>
      <c r="AD9" s="108" t="e">
        <f>'3. bevételi korm. funk.'!#REF!</f>
        <v>#REF!</v>
      </c>
      <c r="AE9" s="108" t="e">
        <f>'3. bevételi korm. funk.'!#REF!</f>
        <v>#REF!</v>
      </c>
      <c r="AF9" s="108" t="e">
        <f>'3. bevételi korm. funk.'!#REF!</f>
        <v>#REF!</v>
      </c>
      <c r="AG9" s="109" t="e">
        <f t="shared" ref="AG9:AG72" si="13">SUM(AD9:AF9)</f>
        <v>#REF!</v>
      </c>
      <c r="AH9" s="108">
        <f>'3. bevételi korm. funk.'!DE11</f>
        <v>0</v>
      </c>
      <c r="AI9" s="108">
        <f>'3. bevételi korm. funk.'!DF11</f>
        <v>0</v>
      </c>
      <c r="AJ9" s="108">
        <f>'3. bevételi korm. funk.'!DG11</f>
        <v>0</v>
      </c>
      <c r="AK9" s="109">
        <f t="shared" ref="AK9:AK72" si="14">SUM(AH9:AJ9)</f>
        <v>0</v>
      </c>
      <c r="AL9" s="108">
        <v>0</v>
      </c>
      <c r="AM9" s="108">
        <f>'3. bevételi korm. funk.'!DI11</f>
        <v>0</v>
      </c>
      <c r="AN9" s="108">
        <f>'3. bevételi korm. funk.'!DJ11</f>
        <v>0</v>
      </c>
      <c r="AO9" s="109">
        <f t="shared" ref="AO9:AO72" si="15">SUM(AL9:AN9)</f>
        <v>0</v>
      </c>
      <c r="AP9" s="108">
        <f>'3. bevételi korm. funk.'!DK11</f>
        <v>0</v>
      </c>
      <c r="AQ9" s="108">
        <f>'3. bevételi korm. funk.'!DL11</f>
        <v>0</v>
      </c>
      <c r="AR9" s="108">
        <f>'3. bevételi korm. funk.'!DM11</f>
        <v>0</v>
      </c>
      <c r="AS9" s="270">
        <f t="shared" ref="AS9:AS72" si="16">SUM(AP9:AR9)</f>
        <v>0</v>
      </c>
    </row>
    <row r="10" spans="1:46">
      <c r="A10" s="11"/>
      <c r="B10" s="1"/>
      <c r="C10" s="1"/>
      <c r="D10" s="256"/>
      <c r="E10" s="259">
        <v>2</v>
      </c>
      <c r="F10" s="1" t="s">
        <v>259</v>
      </c>
      <c r="G10" s="259"/>
      <c r="H10" s="259"/>
      <c r="I10" s="13" t="s">
        <v>260</v>
      </c>
      <c r="J10" s="108" t="e">
        <f>'3. bevételi korm. funk.'!#REF!</f>
        <v>#REF!</v>
      </c>
      <c r="K10" s="108" t="e">
        <f>'3. bevételi korm. funk.'!#REF!</f>
        <v>#REF!</v>
      </c>
      <c r="L10" s="108" t="e">
        <f>'3. bevételi korm. funk.'!#REF!</f>
        <v>#REF!</v>
      </c>
      <c r="M10" s="109" t="e">
        <f t="shared" si="9"/>
        <v>#REF!</v>
      </c>
      <c r="N10" s="108" t="e">
        <f>'3. bevételi korm. funk.'!#REF!</f>
        <v>#REF!</v>
      </c>
      <c r="O10" s="108" t="e">
        <f>'3. bevételi korm. funk.'!#REF!</f>
        <v>#REF!</v>
      </c>
      <c r="P10" s="110"/>
      <c r="Q10" s="61" t="e">
        <f t="shared" si="7"/>
        <v>#REF!</v>
      </c>
      <c r="R10" s="108" t="e">
        <f>'3. bevételi korm. funk.'!#REF!</f>
        <v>#REF!</v>
      </c>
      <c r="S10" s="108" t="e">
        <f>'3. bevételi korm. funk.'!#REF!</f>
        <v>#REF!</v>
      </c>
      <c r="T10" s="110"/>
      <c r="U10" s="109" t="e">
        <f t="shared" si="10"/>
        <v>#REF!</v>
      </c>
      <c r="V10" s="108" t="e">
        <f>'3. bevételi korm. funk.'!#REF!</f>
        <v>#REF!</v>
      </c>
      <c r="W10" s="108" t="e">
        <f>'3. bevételi korm. funk.'!#REF!</f>
        <v>#REF!</v>
      </c>
      <c r="X10" s="108" t="e">
        <f>'3. bevételi korm. funk.'!#REF!</f>
        <v>#REF!</v>
      </c>
      <c r="Y10" s="109" t="e">
        <f t="shared" si="11"/>
        <v>#REF!</v>
      </c>
      <c r="Z10" s="108" t="e">
        <f>'3. bevételi korm. funk.'!#REF!</f>
        <v>#REF!</v>
      </c>
      <c r="AA10" s="108" t="e">
        <f>'3. bevételi korm. funk.'!#REF!</f>
        <v>#REF!</v>
      </c>
      <c r="AB10" s="108" t="e">
        <f>'3. bevételi korm. funk.'!#REF!</f>
        <v>#REF!</v>
      </c>
      <c r="AC10" s="109" t="e">
        <f t="shared" si="12"/>
        <v>#REF!</v>
      </c>
      <c r="AD10" s="108" t="e">
        <f>'3. bevételi korm. funk.'!#REF!</f>
        <v>#REF!</v>
      </c>
      <c r="AE10" s="108" t="e">
        <f>'3. bevételi korm. funk.'!#REF!</f>
        <v>#REF!</v>
      </c>
      <c r="AF10" s="108" t="e">
        <f>'3. bevételi korm. funk.'!#REF!</f>
        <v>#REF!</v>
      </c>
      <c r="AG10" s="109" t="e">
        <f t="shared" si="13"/>
        <v>#REF!</v>
      </c>
      <c r="AH10" s="108">
        <f>'3. bevételi korm. funk.'!DE12</f>
        <v>0</v>
      </c>
      <c r="AI10" s="108">
        <f>'3. bevételi korm. funk.'!DF12</f>
        <v>0</v>
      </c>
      <c r="AJ10" s="108">
        <f>'3. bevételi korm. funk.'!DG12</f>
        <v>0</v>
      </c>
      <c r="AK10" s="109">
        <f t="shared" si="14"/>
        <v>0</v>
      </c>
      <c r="AL10" s="108">
        <f>'3. bevételi korm. funk.'!DH12</f>
        <v>0</v>
      </c>
      <c r="AM10" s="108">
        <f>'3. bevételi korm. funk.'!DI12</f>
        <v>0</v>
      </c>
      <c r="AN10" s="108">
        <f>'3. bevételi korm. funk.'!DJ12</f>
        <v>0</v>
      </c>
      <c r="AO10" s="109">
        <f t="shared" si="15"/>
        <v>0</v>
      </c>
      <c r="AP10" s="108">
        <f>'3. bevételi korm. funk.'!DK12</f>
        <v>0</v>
      </c>
      <c r="AQ10" s="108">
        <f>'3. bevételi korm. funk.'!DL12</f>
        <v>0</v>
      </c>
      <c r="AR10" s="108">
        <f>'3. bevételi korm. funk.'!DM12</f>
        <v>0</v>
      </c>
      <c r="AS10" s="270">
        <f t="shared" si="16"/>
        <v>0</v>
      </c>
    </row>
    <row r="11" spans="1:46">
      <c r="A11" s="11"/>
      <c r="B11" s="1"/>
      <c r="C11" s="1"/>
      <c r="D11" s="256"/>
      <c r="E11" s="259">
        <v>3</v>
      </c>
      <c r="F11" s="1" t="s">
        <v>261</v>
      </c>
      <c r="G11" s="259"/>
      <c r="H11" s="259"/>
      <c r="I11" s="13" t="s">
        <v>262</v>
      </c>
      <c r="J11" s="108" t="e">
        <f>'3. bevételi korm. funk.'!#REF!</f>
        <v>#REF!</v>
      </c>
      <c r="K11" s="108" t="e">
        <f>'3. bevételi korm. funk.'!#REF!</f>
        <v>#REF!</v>
      </c>
      <c r="L11" s="108" t="e">
        <f>'3. bevételi korm. funk.'!#REF!</f>
        <v>#REF!</v>
      </c>
      <c r="M11" s="109" t="e">
        <f t="shared" si="9"/>
        <v>#REF!</v>
      </c>
      <c r="N11" s="108" t="e">
        <f>'3. bevételi korm. funk.'!#REF!</f>
        <v>#REF!</v>
      </c>
      <c r="O11" s="108" t="e">
        <f>'3. bevételi korm. funk.'!#REF!</f>
        <v>#REF!</v>
      </c>
      <c r="P11" s="110"/>
      <c r="Q11" s="61" t="e">
        <f t="shared" si="7"/>
        <v>#REF!</v>
      </c>
      <c r="R11" s="108" t="e">
        <f>'3. bevételi korm. funk.'!#REF!</f>
        <v>#REF!</v>
      </c>
      <c r="S11" s="108" t="e">
        <f>'3. bevételi korm. funk.'!#REF!</f>
        <v>#REF!</v>
      </c>
      <c r="T11" s="110"/>
      <c r="U11" s="109" t="e">
        <f t="shared" si="10"/>
        <v>#REF!</v>
      </c>
      <c r="V11" s="108" t="e">
        <f>'3. bevételi korm. funk.'!#REF!</f>
        <v>#REF!</v>
      </c>
      <c r="W11" s="108" t="e">
        <f>'3. bevételi korm. funk.'!#REF!</f>
        <v>#REF!</v>
      </c>
      <c r="X11" s="108" t="e">
        <f>'3. bevételi korm. funk.'!#REF!</f>
        <v>#REF!</v>
      </c>
      <c r="Y11" s="109" t="e">
        <f t="shared" si="11"/>
        <v>#REF!</v>
      </c>
      <c r="Z11" s="108" t="e">
        <f>'3. bevételi korm. funk.'!#REF!</f>
        <v>#REF!</v>
      </c>
      <c r="AA11" s="108" t="e">
        <f>'3. bevételi korm. funk.'!#REF!</f>
        <v>#REF!</v>
      </c>
      <c r="AB11" s="108" t="e">
        <f>'3. bevételi korm. funk.'!#REF!</f>
        <v>#REF!</v>
      </c>
      <c r="AC11" s="109" t="e">
        <f t="shared" si="12"/>
        <v>#REF!</v>
      </c>
      <c r="AD11" s="108" t="e">
        <f>'3. bevételi korm. funk.'!#REF!</f>
        <v>#REF!</v>
      </c>
      <c r="AE11" s="108" t="e">
        <f>'3. bevételi korm. funk.'!#REF!</f>
        <v>#REF!</v>
      </c>
      <c r="AF11" s="108" t="e">
        <f>'3. bevételi korm. funk.'!#REF!</f>
        <v>#REF!</v>
      </c>
      <c r="AG11" s="109" t="e">
        <f t="shared" si="13"/>
        <v>#REF!</v>
      </c>
      <c r="AH11" s="108">
        <f>'3. bevételi korm. funk.'!DE13</f>
        <v>502730</v>
      </c>
      <c r="AI11" s="108">
        <f>'3. bevételi korm. funk.'!DF13</f>
        <v>0</v>
      </c>
      <c r="AJ11" s="108">
        <f>'3. bevételi korm. funk.'!DG13</f>
        <v>0</v>
      </c>
      <c r="AK11" s="109">
        <f t="shared" si="14"/>
        <v>502730</v>
      </c>
      <c r="AL11" s="108">
        <f>'3. bevételi korm. funk.'!DH13</f>
        <v>498268</v>
      </c>
      <c r="AM11" s="108">
        <v>0</v>
      </c>
      <c r="AN11" s="108">
        <f>'3. bevételi korm. funk.'!DJ13</f>
        <v>0</v>
      </c>
      <c r="AO11" s="109">
        <f t="shared" si="15"/>
        <v>498268</v>
      </c>
      <c r="AP11" s="108">
        <f>'3. bevételi korm. funk.'!DK13</f>
        <v>498268</v>
      </c>
      <c r="AQ11" s="108">
        <f>'3. bevételi korm. funk.'!DL13</f>
        <v>0</v>
      </c>
      <c r="AR11" s="108">
        <f>'3. bevételi korm. funk.'!DM13</f>
        <v>0</v>
      </c>
      <c r="AS11" s="270">
        <f t="shared" si="16"/>
        <v>498268</v>
      </c>
    </row>
    <row r="12" spans="1:46">
      <c r="A12" s="11"/>
      <c r="B12" s="1"/>
      <c r="C12" s="1"/>
      <c r="D12" s="256"/>
      <c r="E12" s="259">
        <v>4</v>
      </c>
      <c r="F12" s="1" t="s">
        <v>263</v>
      </c>
      <c r="G12" s="259"/>
      <c r="H12" s="259"/>
      <c r="I12" s="13" t="s">
        <v>264</v>
      </c>
      <c r="J12" s="108" t="e">
        <f>'3. bevételi korm. funk.'!#REF!</f>
        <v>#REF!</v>
      </c>
      <c r="K12" s="108" t="e">
        <f>'3. bevételi korm. funk.'!#REF!</f>
        <v>#REF!</v>
      </c>
      <c r="L12" s="108" t="e">
        <f>'3. bevételi korm. funk.'!#REF!</f>
        <v>#REF!</v>
      </c>
      <c r="M12" s="109" t="e">
        <f t="shared" si="9"/>
        <v>#REF!</v>
      </c>
      <c r="N12" s="108" t="e">
        <f>'3. bevételi korm. funk.'!#REF!</f>
        <v>#REF!</v>
      </c>
      <c r="O12" s="108" t="e">
        <f>'3. bevételi korm. funk.'!#REF!</f>
        <v>#REF!</v>
      </c>
      <c r="P12" s="110"/>
      <c r="Q12" s="61" t="e">
        <f t="shared" si="7"/>
        <v>#REF!</v>
      </c>
      <c r="R12" s="108" t="e">
        <f>'3. bevételi korm. funk.'!#REF!</f>
        <v>#REF!</v>
      </c>
      <c r="S12" s="108" t="e">
        <f>'3. bevételi korm. funk.'!#REF!</f>
        <v>#REF!</v>
      </c>
      <c r="T12" s="110"/>
      <c r="U12" s="109" t="e">
        <f t="shared" si="10"/>
        <v>#REF!</v>
      </c>
      <c r="V12" s="108" t="e">
        <f>'3. bevételi korm. funk.'!#REF!</f>
        <v>#REF!</v>
      </c>
      <c r="W12" s="108" t="e">
        <f>'3. bevételi korm. funk.'!#REF!</f>
        <v>#REF!</v>
      </c>
      <c r="X12" s="108" t="e">
        <f>'3. bevételi korm. funk.'!#REF!</f>
        <v>#REF!</v>
      </c>
      <c r="Y12" s="109" t="e">
        <f t="shared" si="11"/>
        <v>#REF!</v>
      </c>
      <c r="Z12" s="108" t="e">
        <f>'3. bevételi korm. funk.'!#REF!</f>
        <v>#REF!</v>
      </c>
      <c r="AA12" s="108" t="e">
        <f>'3. bevételi korm. funk.'!#REF!</f>
        <v>#REF!</v>
      </c>
      <c r="AB12" s="108" t="e">
        <f>'3. bevételi korm. funk.'!#REF!</f>
        <v>#REF!</v>
      </c>
      <c r="AC12" s="109" t="e">
        <f t="shared" si="12"/>
        <v>#REF!</v>
      </c>
      <c r="AD12" s="108" t="e">
        <f>'3. bevételi korm. funk.'!#REF!</f>
        <v>#REF!</v>
      </c>
      <c r="AE12" s="108" t="e">
        <f>'3. bevételi korm. funk.'!#REF!</f>
        <v>#REF!</v>
      </c>
      <c r="AF12" s="108" t="e">
        <f>'3. bevételi korm. funk.'!#REF!</f>
        <v>#REF!</v>
      </c>
      <c r="AG12" s="109" t="e">
        <f t="shared" si="13"/>
        <v>#REF!</v>
      </c>
      <c r="AH12" s="108">
        <f>'3. bevételi korm. funk.'!DE14</f>
        <v>1800000</v>
      </c>
      <c r="AI12" s="108">
        <f>'3. bevételi korm. funk.'!DF14</f>
        <v>0</v>
      </c>
      <c r="AJ12" s="108">
        <f>'3. bevételi korm. funk.'!DG14</f>
        <v>0</v>
      </c>
      <c r="AK12" s="109">
        <f t="shared" si="14"/>
        <v>1800000</v>
      </c>
      <c r="AL12" s="108">
        <f>'3. bevételi korm. funk.'!DH14</f>
        <v>1800000</v>
      </c>
      <c r="AM12" s="108">
        <v>0</v>
      </c>
      <c r="AN12" s="108">
        <f>'3. bevételi korm. funk.'!DJ14</f>
        <v>0</v>
      </c>
      <c r="AO12" s="109">
        <f t="shared" si="15"/>
        <v>1800000</v>
      </c>
      <c r="AP12" s="108">
        <f>'3. bevételi korm. funk.'!DK14</f>
        <v>1800000</v>
      </c>
      <c r="AQ12" s="108">
        <f>'3. bevételi korm. funk.'!DL14</f>
        <v>0</v>
      </c>
      <c r="AR12" s="108">
        <f>'3. bevételi korm. funk.'!DM14</f>
        <v>0</v>
      </c>
      <c r="AS12" s="270">
        <f t="shared" si="16"/>
        <v>1800000</v>
      </c>
    </row>
    <row r="13" spans="1:46">
      <c r="A13" s="11"/>
      <c r="B13" s="1"/>
      <c r="C13" s="1"/>
      <c r="D13" s="256"/>
      <c r="E13" s="259">
        <v>5</v>
      </c>
      <c r="F13" s="1" t="s">
        <v>265</v>
      </c>
      <c r="G13" s="259"/>
      <c r="H13" s="259"/>
      <c r="I13" s="13" t="s">
        <v>266</v>
      </c>
      <c r="J13" s="108" t="e">
        <f>'3. bevételi korm. funk.'!#REF!</f>
        <v>#REF!</v>
      </c>
      <c r="K13" s="108" t="e">
        <f>'3. bevételi korm. funk.'!#REF!</f>
        <v>#REF!</v>
      </c>
      <c r="L13" s="108" t="e">
        <f>'3. bevételi korm. funk.'!#REF!</f>
        <v>#REF!</v>
      </c>
      <c r="M13" s="109" t="e">
        <f t="shared" si="9"/>
        <v>#REF!</v>
      </c>
      <c r="N13" s="108" t="e">
        <f>'3. bevételi korm. funk.'!#REF!</f>
        <v>#REF!</v>
      </c>
      <c r="O13" s="108" t="e">
        <f>'3. bevételi korm. funk.'!#REF!</f>
        <v>#REF!</v>
      </c>
      <c r="P13" s="110"/>
      <c r="Q13" s="61" t="e">
        <f t="shared" si="7"/>
        <v>#REF!</v>
      </c>
      <c r="R13" s="108" t="e">
        <f>'3. bevételi korm. funk.'!#REF!</f>
        <v>#REF!</v>
      </c>
      <c r="S13" s="108" t="e">
        <f>'3. bevételi korm. funk.'!#REF!</f>
        <v>#REF!</v>
      </c>
      <c r="T13" s="110"/>
      <c r="U13" s="109" t="e">
        <f t="shared" si="10"/>
        <v>#REF!</v>
      </c>
      <c r="V13" s="108" t="e">
        <f>'3. bevételi korm. funk.'!#REF!</f>
        <v>#REF!</v>
      </c>
      <c r="W13" s="108" t="e">
        <f>'3. bevételi korm. funk.'!#REF!</f>
        <v>#REF!</v>
      </c>
      <c r="X13" s="108" t="e">
        <f>'3. bevételi korm. funk.'!#REF!</f>
        <v>#REF!</v>
      </c>
      <c r="Y13" s="109" t="e">
        <f t="shared" si="11"/>
        <v>#REF!</v>
      </c>
      <c r="Z13" s="108" t="e">
        <f>'3. bevételi korm. funk.'!#REF!</f>
        <v>#REF!</v>
      </c>
      <c r="AA13" s="108" t="e">
        <f>'3. bevételi korm. funk.'!#REF!</f>
        <v>#REF!</v>
      </c>
      <c r="AB13" s="108" t="e">
        <f>'3. bevételi korm. funk.'!#REF!</f>
        <v>#REF!</v>
      </c>
      <c r="AC13" s="109" t="e">
        <f t="shared" si="12"/>
        <v>#REF!</v>
      </c>
      <c r="AD13" s="108" t="e">
        <f>'3. bevételi korm. funk.'!#REF!</f>
        <v>#REF!</v>
      </c>
      <c r="AE13" s="108" t="e">
        <f>'3. bevételi korm. funk.'!#REF!</f>
        <v>#REF!</v>
      </c>
      <c r="AF13" s="108" t="e">
        <f>'3. bevételi korm. funk.'!#REF!</f>
        <v>#REF!</v>
      </c>
      <c r="AG13" s="109" t="e">
        <f t="shared" si="13"/>
        <v>#REF!</v>
      </c>
      <c r="AH13" s="108">
        <f>'3. bevételi korm. funk.'!DE15</f>
        <v>0</v>
      </c>
      <c r="AI13" s="108">
        <f>'3. bevételi korm. funk.'!DF15</f>
        <v>0</v>
      </c>
      <c r="AJ13" s="108">
        <f>'3. bevételi korm. funk.'!DG15</f>
        <v>0</v>
      </c>
      <c r="AK13" s="109">
        <f t="shared" si="14"/>
        <v>0</v>
      </c>
      <c r="AL13" s="108">
        <f>'3. bevételi korm. funk.'!DH15</f>
        <v>444000</v>
      </c>
      <c r="AM13" s="108">
        <v>0</v>
      </c>
      <c r="AN13" s="108">
        <f>'3. bevételi korm. funk.'!DJ15</f>
        <v>0</v>
      </c>
      <c r="AO13" s="109">
        <f t="shared" si="15"/>
        <v>444000</v>
      </c>
      <c r="AP13" s="108">
        <f>'3. bevételi korm. funk.'!DK15</f>
        <v>444000</v>
      </c>
      <c r="AQ13" s="108">
        <f>'3. bevételi korm. funk.'!DL15</f>
        <v>0</v>
      </c>
      <c r="AR13" s="108">
        <f>'3. bevételi korm. funk.'!DM15</f>
        <v>0</v>
      </c>
      <c r="AS13" s="270">
        <f t="shared" si="16"/>
        <v>444000</v>
      </c>
    </row>
    <row r="14" spans="1:46">
      <c r="A14" s="11"/>
      <c r="B14" s="1"/>
      <c r="C14" s="1"/>
      <c r="D14" s="256"/>
      <c r="E14" s="259">
        <v>6</v>
      </c>
      <c r="F14" s="1" t="s">
        <v>267</v>
      </c>
      <c r="G14" s="259"/>
      <c r="H14" s="259"/>
      <c r="I14" s="13" t="s">
        <v>268</v>
      </c>
      <c r="J14" s="108" t="e">
        <f>'3. bevételi korm. funk.'!#REF!</f>
        <v>#REF!</v>
      </c>
      <c r="K14" s="108" t="e">
        <f>'3. bevételi korm. funk.'!#REF!</f>
        <v>#REF!</v>
      </c>
      <c r="L14" s="108" t="e">
        <f>'3. bevételi korm. funk.'!#REF!</f>
        <v>#REF!</v>
      </c>
      <c r="M14" s="109" t="e">
        <f t="shared" si="9"/>
        <v>#REF!</v>
      </c>
      <c r="N14" s="108" t="e">
        <f>'3. bevételi korm. funk.'!#REF!</f>
        <v>#REF!</v>
      </c>
      <c r="O14" s="108" t="e">
        <f>'3. bevételi korm. funk.'!#REF!</f>
        <v>#REF!</v>
      </c>
      <c r="P14" s="110"/>
      <c r="Q14" s="61" t="e">
        <f t="shared" si="7"/>
        <v>#REF!</v>
      </c>
      <c r="R14" s="108" t="e">
        <f>'3. bevételi korm. funk.'!#REF!</f>
        <v>#REF!</v>
      </c>
      <c r="S14" s="108" t="e">
        <f>'3. bevételi korm. funk.'!#REF!</f>
        <v>#REF!</v>
      </c>
      <c r="T14" s="110"/>
      <c r="U14" s="109" t="e">
        <f t="shared" si="10"/>
        <v>#REF!</v>
      </c>
      <c r="V14" s="108" t="e">
        <f>'3. bevételi korm. funk.'!#REF!</f>
        <v>#REF!</v>
      </c>
      <c r="W14" s="108" t="e">
        <f>'3. bevételi korm. funk.'!#REF!</f>
        <v>#REF!</v>
      </c>
      <c r="X14" s="108" t="e">
        <f>'3. bevételi korm. funk.'!#REF!</f>
        <v>#REF!</v>
      </c>
      <c r="Y14" s="109" t="e">
        <f t="shared" si="11"/>
        <v>#REF!</v>
      </c>
      <c r="Z14" s="108" t="e">
        <f>'3. bevételi korm. funk.'!#REF!</f>
        <v>#REF!</v>
      </c>
      <c r="AA14" s="108" t="e">
        <f>'3. bevételi korm. funk.'!#REF!</f>
        <v>#REF!</v>
      </c>
      <c r="AB14" s="108" t="e">
        <f>'3. bevételi korm. funk.'!#REF!</f>
        <v>#REF!</v>
      </c>
      <c r="AC14" s="109" t="e">
        <f t="shared" si="12"/>
        <v>#REF!</v>
      </c>
      <c r="AD14" s="108" t="e">
        <f>'3. bevételi korm. funk.'!#REF!</f>
        <v>#REF!</v>
      </c>
      <c r="AE14" s="108" t="e">
        <f>'3. bevételi korm. funk.'!#REF!</f>
        <v>#REF!</v>
      </c>
      <c r="AF14" s="108" t="e">
        <f>'3. bevételi korm. funk.'!#REF!</f>
        <v>#REF!</v>
      </c>
      <c r="AG14" s="109" t="e">
        <f t="shared" si="13"/>
        <v>#REF!</v>
      </c>
      <c r="AH14" s="108">
        <f>'3. bevételi korm. funk.'!DE16</f>
        <v>0</v>
      </c>
      <c r="AI14" s="108">
        <f>'3. bevételi korm. funk.'!DF16</f>
        <v>0</v>
      </c>
      <c r="AJ14" s="108">
        <f>'3. bevételi korm. funk.'!DG16</f>
        <v>0</v>
      </c>
      <c r="AK14" s="109">
        <f t="shared" si="14"/>
        <v>0</v>
      </c>
      <c r="AL14" s="108">
        <f>'3. bevételi korm. funk.'!DH16</f>
        <v>111860</v>
      </c>
      <c r="AM14" s="108">
        <f>'3. bevételi korm. funk.'!DI16</f>
        <v>0</v>
      </c>
      <c r="AN14" s="108">
        <f>'3. bevételi korm. funk.'!DJ16</f>
        <v>0</v>
      </c>
      <c r="AO14" s="109">
        <f t="shared" si="15"/>
        <v>111860</v>
      </c>
      <c r="AP14" s="108">
        <f>'3. bevételi korm. funk.'!DK16</f>
        <v>111860</v>
      </c>
      <c r="AQ14" s="108">
        <f>'3. bevételi korm. funk.'!DL16</f>
        <v>0</v>
      </c>
      <c r="AR14" s="108">
        <f>'3. bevételi korm. funk.'!DM16</f>
        <v>0</v>
      </c>
      <c r="AS14" s="270">
        <f t="shared" si="16"/>
        <v>111860</v>
      </c>
      <c r="AT14" s="263"/>
    </row>
    <row r="15" spans="1:46">
      <c r="A15" s="11"/>
      <c r="B15" s="1"/>
      <c r="C15" s="1"/>
      <c r="D15" s="259">
        <v>2</v>
      </c>
      <c r="E15" s="1" t="s">
        <v>269</v>
      </c>
      <c r="F15" s="259"/>
      <c r="G15" s="259"/>
      <c r="H15" s="259"/>
      <c r="I15" s="1" t="s">
        <v>270</v>
      </c>
      <c r="J15" s="108" t="e">
        <f>'3. bevételi korm. funk.'!#REF!</f>
        <v>#REF!</v>
      </c>
      <c r="K15" s="108" t="e">
        <f>'3. bevételi korm. funk.'!#REF!</f>
        <v>#REF!</v>
      </c>
      <c r="L15" s="108" t="e">
        <f>'3. bevételi korm. funk.'!#REF!</f>
        <v>#REF!</v>
      </c>
      <c r="M15" s="109" t="e">
        <f t="shared" si="9"/>
        <v>#REF!</v>
      </c>
      <c r="N15" s="108" t="e">
        <f>'3. bevételi korm. funk.'!#REF!</f>
        <v>#REF!</v>
      </c>
      <c r="O15" s="108" t="e">
        <f>'3. bevételi korm. funk.'!#REF!</f>
        <v>#REF!</v>
      </c>
      <c r="P15" s="110"/>
      <c r="Q15" s="61" t="e">
        <f t="shared" si="7"/>
        <v>#REF!</v>
      </c>
      <c r="R15" s="108" t="e">
        <f>'3. bevételi korm. funk.'!#REF!</f>
        <v>#REF!</v>
      </c>
      <c r="S15" s="108" t="e">
        <f>'3. bevételi korm. funk.'!#REF!</f>
        <v>#REF!</v>
      </c>
      <c r="T15" s="110"/>
      <c r="U15" s="109" t="e">
        <f t="shared" si="10"/>
        <v>#REF!</v>
      </c>
      <c r="V15" s="108" t="e">
        <f>'3. bevételi korm. funk.'!#REF!</f>
        <v>#REF!</v>
      </c>
      <c r="W15" s="108" t="e">
        <f>'3. bevételi korm. funk.'!#REF!</f>
        <v>#REF!</v>
      </c>
      <c r="X15" s="108" t="e">
        <f>'3. bevételi korm. funk.'!#REF!</f>
        <v>#REF!</v>
      </c>
      <c r="Y15" s="109" t="e">
        <f t="shared" si="11"/>
        <v>#REF!</v>
      </c>
      <c r="Z15" s="108" t="e">
        <f>'3. bevételi korm. funk.'!#REF!</f>
        <v>#REF!</v>
      </c>
      <c r="AA15" s="108" t="e">
        <f>'3. bevételi korm. funk.'!#REF!</f>
        <v>#REF!</v>
      </c>
      <c r="AB15" s="108" t="e">
        <f>'3. bevételi korm. funk.'!#REF!</f>
        <v>#REF!</v>
      </c>
      <c r="AC15" s="109" t="e">
        <f t="shared" si="12"/>
        <v>#REF!</v>
      </c>
      <c r="AD15" s="108" t="e">
        <f>'3. bevételi korm. funk.'!#REF!</f>
        <v>#REF!</v>
      </c>
      <c r="AE15" s="108" t="e">
        <f>'3. bevételi korm. funk.'!#REF!</f>
        <v>#REF!</v>
      </c>
      <c r="AF15" s="108" t="e">
        <f>'3. bevételi korm. funk.'!#REF!</f>
        <v>#REF!</v>
      </c>
      <c r="AG15" s="109" t="e">
        <f t="shared" si="13"/>
        <v>#REF!</v>
      </c>
      <c r="AH15" s="108">
        <f>'3. bevételi korm. funk.'!DE17</f>
        <v>0</v>
      </c>
      <c r="AI15" s="108">
        <f>'3. bevételi korm. funk.'!DF17</f>
        <v>0</v>
      </c>
      <c r="AJ15" s="108">
        <f>'3. bevételi korm. funk.'!DG17</f>
        <v>0</v>
      </c>
      <c r="AK15" s="109">
        <f t="shared" si="14"/>
        <v>0</v>
      </c>
      <c r="AL15" s="108">
        <f>'3. bevételi korm. funk.'!DH17</f>
        <v>0</v>
      </c>
      <c r="AM15" s="108">
        <f>'3. bevételi korm. funk.'!DI17</f>
        <v>0</v>
      </c>
      <c r="AN15" s="108">
        <f>'3. bevételi korm. funk.'!DJ17</f>
        <v>0</v>
      </c>
      <c r="AO15" s="109">
        <f t="shared" si="15"/>
        <v>0</v>
      </c>
      <c r="AP15" s="108">
        <f>'3. bevételi korm. funk.'!DK17</f>
        <v>0</v>
      </c>
      <c r="AQ15" s="108">
        <f>'3. bevételi korm. funk.'!DL17</f>
        <v>0</v>
      </c>
      <c r="AR15" s="108">
        <f>'3. bevételi korm. funk.'!DM17</f>
        <v>0</v>
      </c>
      <c r="AS15" s="270">
        <f t="shared" si="16"/>
        <v>0</v>
      </c>
    </row>
    <row r="16" spans="1:46">
      <c r="A16" s="11"/>
      <c r="B16" s="1"/>
      <c r="C16" s="1"/>
      <c r="D16" s="259">
        <v>3</v>
      </c>
      <c r="E16" s="1" t="s">
        <v>271</v>
      </c>
      <c r="F16" s="16"/>
      <c r="G16" s="16"/>
      <c r="H16" s="16"/>
      <c r="I16" s="13" t="s">
        <v>272</v>
      </c>
      <c r="J16" s="108" t="e">
        <f>'3. bevételi korm. funk.'!#REF!</f>
        <v>#REF!</v>
      </c>
      <c r="K16" s="108" t="e">
        <f>'3. bevételi korm. funk.'!#REF!</f>
        <v>#REF!</v>
      </c>
      <c r="L16" s="108" t="e">
        <f>'3. bevételi korm. funk.'!#REF!</f>
        <v>#REF!</v>
      </c>
      <c r="M16" s="109" t="e">
        <f t="shared" si="9"/>
        <v>#REF!</v>
      </c>
      <c r="N16" s="108" t="e">
        <f>'3. bevételi korm. funk.'!#REF!</f>
        <v>#REF!</v>
      </c>
      <c r="O16" s="108" t="e">
        <f>'3. bevételi korm. funk.'!#REF!</f>
        <v>#REF!</v>
      </c>
      <c r="P16" s="110"/>
      <c r="Q16" s="61" t="e">
        <f t="shared" si="7"/>
        <v>#REF!</v>
      </c>
      <c r="R16" s="108" t="e">
        <f>'3. bevételi korm. funk.'!#REF!</f>
        <v>#REF!</v>
      </c>
      <c r="S16" s="108" t="e">
        <f>'3. bevételi korm. funk.'!#REF!</f>
        <v>#REF!</v>
      </c>
      <c r="T16" s="110"/>
      <c r="U16" s="109" t="e">
        <f t="shared" si="10"/>
        <v>#REF!</v>
      </c>
      <c r="V16" s="108" t="e">
        <f>'3. bevételi korm. funk.'!#REF!</f>
        <v>#REF!</v>
      </c>
      <c r="W16" s="108" t="e">
        <f>'3. bevételi korm. funk.'!#REF!</f>
        <v>#REF!</v>
      </c>
      <c r="X16" s="108" t="e">
        <f>'3. bevételi korm. funk.'!#REF!</f>
        <v>#REF!</v>
      </c>
      <c r="Y16" s="109" t="e">
        <f t="shared" si="11"/>
        <v>#REF!</v>
      </c>
      <c r="Z16" s="108" t="e">
        <f>'3. bevételi korm. funk.'!#REF!</f>
        <v>#REF!</v>
      </c>
      <c r="AA16" s="108" t="e">
        <f>'3. bevételi korm. funk.'!#REF!</f>
        <v>#REF!</v>
      </c>
      <c r="AB16" s="108" t="e">
        <f>'3. bevételi korm. funk.'!#REF!</f>
        <v>#REF!</v>
      </c>
      <c r="AC16" s="109" t="e">
        <f t="shared" si="12"/>
        <v>#REF!</v>
      </c>
      <c r="AD16" s="108" t="e">
        <f>'3. bevételi korm. funk.'!#REF!</f>
        <v>#REF!</v>
      </c>
      <c r="AE16" s="108" t="e">
        <f>'3. bevételi korm. funk.'!#REF!</f>
        <v>#REF!</v>
      </c>
      <c r="AF16" s="108" t="e">
        <f>'3. bevételi korm. funk.'!#REF!</f>
        <v>#REF!</v>
      </c>
      <c r="AG16" s="109" t="e">
        <f t="shared" si="13"/>
        <v>#REF!</v>
      </c>
      <c r="AH16" s="108">
        <f>'3. bevételi korm. funk.'!DE18</f>
        <v>0</v>
      </c>
      <c r="AI16" s="108">
        <f>'3. bevételi korm. funk.'!DF18</f>
        <v>0</v>
      </c>
      <c r="AJ16" s="108">
        <f>'3. bevételi korm. funk.'!DG18</f>
        <v>0</v>
      </c>
      <c r="AK16" s="109">
        <f t="shared" si="14"/>
        <v>0</v>
      </c>
      <c r="AL16" s="108">
        <f>'3. bevételi korm. funk.'!DH18</f>
        <v>0</v>
      </c>
      <c r="AM16" s="108">
        <f>'3. bevételi korm. funk.'!DI18</f>
        <v>0</v>
      </c>
      <c r="AN16" s="108">
        <f>'3. bevételi korm. funk.'!DJ18</f>
        <v>0</v>
      </c>
      <c r="AO16" s="109">
        <f t="shared" si="15"/>
        <v>0</v>
      </c>
      <c r="AP16" s="108">
        <f>'3. bevételi korm. funk.'!DK18</f>
        <v>0</v>
      </c>
      <c r="AQ16" s="108">
        <f>'3. bevételi korm. funk.'!DL18</f>
        <v>0</v>
      </c>
      <c r="AR16" s="108">
        <f>'3. bevételi korm. funk.'!DM18</f>
        <v>0</v>
      </c>
      <c r="AS16" s="270">
        <f t="shared" si="16"/>
        <v>0</v>
      </c>
    </row>
    <row r="17" spans="1:46">
      <c r="A17" s="11"/>
      <c r="B17" s="1"/>
      <c r="C17" s="1"/>
      <c r="D17" s="259">
        <v>4</v>
      </c>
      <c r="E17" s="1" t="s">
        <v>273</v>
      </c>
      <c r="F17" s="16"/>
      <c r="G17" s="16"/>
      <c r="H17" s="16"/>
      <c r="I17" s="13" t="s">
        <v>274</v>
      </c>
      <c r="J17" s="108" t="e">
        <f>'3. bevételi korm. funk.'!#REF!</f>
        <v>#REF!</v>
      </c>
      <c r="K17" s="108" t="e">
        <f>'3. bevételi korm. funk.'!#REF!</f>
        <v>#REF!</v>
      </c>
      <c r="L17" s="108" t="e">
        <f>'3. bevételi korm. funk.'!#REF!</f>
        <v>#REF!</v>
      </c>
      <c r="M17" s="109" t="e">
        <f t="shared" si="9"/>
        <v>#REF!</v>
      </c>
      <c r="N17" s="108" t="e">
        <f>'3. bevételi korm. funk.'!#REF!</f>
        <v>#REF!</v>
      </c>
      <c r="O17" s="108" t="e">
        <f>'3. bevételi korm. funk.'!#REF!</f>
        <v>#REF!</v>
      </c>
      <c r="P17" s="110"/>
      <c r="Q17" s="61" t="e">
        <f t="shared" si="7"/>
        <v>#REF!</v>
      </c>
      <c r="R17" s="108" t="e">
        <f>'3. bevételi korm. funk.'!#REF!</f>
        <v>#REF!</v>
      </c>
      <c r="S17" s="108" t="e">
        <f>'3. bevételi korm. funk.'!#REF!</f>
        <v>#REF!</v>
      </c>
      <c r="T17" s="110"/>
      <c r="U17" s="109" t="e">
        <f t="shared" si="10"/>
        <v>#REF!</v>
      </c>
      <c r="V17" s="108" t="e">
        <f>'3. bevételi korm. funk.'!#REF!</f>
        <v>#REF!</v>
      </c>
      <c r="W17" s="108" t="e">
        <f>'3. bevételi korm. funk.'!#REF!</f>
        <v>#REF!</v>
      </c>
      <c r="X17" s="108" t="e">
        <f>'3. bevételi korm. funk.'!#REF!</f>
        <v>#REF!</v>
      </c>
      <c r="Y17" s="109" t="e">
        <f t="shared" si="11"/>
        <v>#REF!</v>
      </c>
      <c r="Z17" s="108" t="e">
        <f>'3. bevételi korm. funk.'!#REF!</f>
        <v>#REF!</v>
      </c>
      <c r="AA17" s="108" t="e">
        <f>'3. bevételi korm. funk.'!#REF!</f>
        <v>#REF!</v>
      </c>
      <c r="AB17" s="108" t="e">
        <f>'3. bevételi korm. funk.'!#REF!</f>
        <v>#REF!</v>
      </c>
      <c r="AC17" s="109" t="e">
        <f t="shared" si="12"/>
        <v>#REF!</v>
      </c>
      <c r="AD17" s="108" t="e">
        <f>'3. bevételi korm. funk.'!#REF!</f>
        <v>#REF!</v>
      </c>
      <c r="AE17" s="108" t="e">
        <f>'3. bevételi korm. funk.'!#REF!</f>
        <v>#REF!</v>
      </c>
      <c r="AF17" s="108" t="e">
        <f>'3. bevételi korm. funk.'!#REF!</f>
        <v>#REF!</v>
      </c>
      <c r="AG17" s="109" t="e">
        <f t="shared" si="13"/>
        <v>#REF!</v>
      </c>
      <c r="AH17" s="108">
        <f>'3. bevételi korm. funk.'!DE19</f>
        <v>0</v>
      </c>
      <c r="AI17" s="108">
        <f>'3. bevételi korm. funk.'!DF19</f>
        <v>0</v>
      </c>
      <c r="AJ17" s="108">
        <f>'3. bevételi korm. funk.'!DG19</f>
        <v>0</v>
      </c>
      <c r="AK17" s="109">
        <f t="shared" si="14"/>
        <v>0</v>
      </c>
      <c r="AL17" s="108">
        <f>'3. bevételi korm. funk.'!DH19</f>
        <v>0</v>
      </c>
      <c r="AM17" s="108">
        <f>'3. bevételi korm. funk.'!DI19</f>
        <v>0</v>
      </c>
      <c r="AN17" s="108">
        <f>'3. bevételi korm. funk.'!DJ19</f>
        <v>0</v>
      </c>
      <c r="AO17" s="109">
        <f t="shared" si="15"/>
        <v>0</v>
      </c>
      <c r="AP17" s="108">
        <f>'3. bevételi korm. funk.'!DK19</f>
        <v>0</v>
      </c>
      <c r="AQ17" s="108">
        <f>'3. bevételi korm. funk.'!DL19</f>
        <v>0</v>
      </c>
      <c r="AR17" s="108">
        <f>'3. bevételi korm. funk.'!DM19</f>
        <v>0</v>
      </c>
      <c r="AS17" s="270">
        <f t="shared" si="16"/>
        <v>0</v>
      </c>
    </row>
    <row r="18" spans="1:46">
      <c r="A18" s="11"/>
      <c r="B18" s="1"/>
      <c r="C18" s="1"/>
      <c r="D18" s="259">
        <v>5</v>
      </c>
      <c r="E18" s="1" t="s">
        <v>275</v>
      </c>
      <c r="F18" s="16"/>
      <c r="G18" s="16"/>
      <c r="H18" s="16"/>
      <c r="I18" s="13" t="s">
        <v>276</v>
      </c>
      <c r="J18" s="108" t="e">
        <f>'3. bevételi korm. funk.'!#REF!</f>
        <v>#REF!</v>
      </c>
      <c r="K18" s="108" t="e">
        <f>'3. bevételi korm. funk.'!#REF!</f>
        <v>#REF!</v>
      </c>
      <c r="L18" s="108" t="e">
        <f>'3. bevételi korm. funk.'!#REF!</f>
        <v>#REF!</v>
      </c>
      <c r="M18" s="109" t="e">
        <f t="shared" si="9"/>
        <v>#REF!</v>
      </c>
      <c r="N18" s="108" t="e">
        <f>'3. bevételi korm. funk.'!#REF!</f>
        <v>#REF!</v>
      </c>
      <c r="O18" s="108" t="e">
        <f>'3. bevételi korm. funk.'!#REF!</f>
        <v>#REF!</v>
      </c>
      <c r="P18" s="110"/>
      <c r="Q18" s="61" t="e">
        <f t="shared" si="7"/>
        <v>#REF!</v>
      </c>
      <c r="R18" s="108" t="e">
        <f>'3. bevételi korm. funk.'!#REF!</f>
        <v>#REF!</v>
      </c>
      <c r="S18" s="108" t="e">
        <f>'3. bevételi korm. funk.'!#REF!</f>
        <v>#REF!</v>
      </c>
      <c r="T18" s="110"/>
      <c r="U18" s="109" t="e">
        <f t="shared" si="10"/>
        <v>#REF!</v>
      </c>
      <c r="V18" s="108" t="e">
        <f>'3. bevételi korm. funk.'!#REF!</f>
        <v>#REF!</v>
      </c>
      <c r="W18" s="108" t="e">
        <f>'3. bevételi korm. funk.'!#REF!</f>
        <v>#REF!</v>
      </c>
      <c r="X18" s="108" t="e">
        <f>'3. bevételi korm. funk.'!#REF!</f>
        <v>#REF!</v>
      </c>
      <c r="Y18" s="109" t="e">
        <f t="shared" si="11"/>
        <v>#REF!</v>
      </c>
      <c r="Z18" s="108" t="e">
        <f>'3. bevételi korm. funk.'!#REF!</f>
        <v>#REF!</v>
      </c>
      <c r="AA18" s="108" t="e">
        <f>'3. bevételi korm. funk.'!#REF!</f>
        <v>#REF!</v>
      </c>
      <c r="AB18" s="108" t="e">
        <f>'3. bevételi korm. funk.'!#REF!</f>
        <v>#REF!</v>
      </c>
      <c r="AC18" s="109" t="e">
        <f t="shared" si="12"/>
        <v>#REF!</v>
      </c>
      <c r="AD18" s="108" t="e">
        <f>'3. bevételi korm. funk.'!#REF!</f>
        <v>#REF!</v>
      </c>
      <c r="AE18" s="108" t="e">
        <f>'3. bevételi korm. funk.'!#REF!</f>
        <v>#REF!</v>
      </c>
      <c r="AF18" s="108" t="e">
        <f>'3. bevételi korm. funk.'!#REF!</f>
        <v>#REF!</v>
      </c>
      <c r="AG18" s="109" t="e">
        <f t="shared" si="13"/>
        <v>#REF!</v>
      </c>
      <c r="AH18" s="108">
        <f>'3. bevételi korm. funk.'!DE20</f>
        <v>0</v>
      </c>
      <c r="AI18" s="108">
        <f>'3. bevételi korm. funk.'!DF20</f>
        <v>0</v>
      </c>
      <c r="AJ18" s="108">
        <f>'3. bevételi korm. funk.'!DG20</f>
        <v>0</v>
      </c>
      <c r="AK18" s="109">
        <f t="shared" si="14"/>
        <v>0</v>
      </c>
      <c r="AL18" s="108">
        <f>'3. bevételi korm. funk.'!DH20</f>
        <v>0</v>
      </c>
      <c r="AM18" s="108">
        <f>'3. bevételi korm. funk.'!DI20</f>
        <v>0</v>
      </c>
      <c r="AN18" s="108">
        <f>'3. bevételi korm. funk.'!DJ20</f>
        <v>0</v>
      </c>
      <c r="AO18" s="109">
        <f t="shared" si="15"/>
        <v>0</v>
      </c>
      <c r="AP18" s="108">
        <f>'3. bevételi korm. funk.'!DK20</f>
        <v>0</v>
      </c>
      <c r="AQ18" s="108">
        <f>'3. bevételi korm. funk.'!DL20</f>
        <v>0</v>
      </c>
      <c r="AR18" s="108">
        <f>'3. bevételi korm. funk.'!DM20</f>
        <v>0</v>
      </c>
      <c r="AS18" s="270">
        <f t="shared" si="16"/>
        <v>0</v>
      </c>
      <c r="AT18" s="263"/>
    </row>
    <row r="19" spans="1:46">
      <c r="A19" s="11"/>
      <c r="B19" s="1"/>
      <c r="C19" s="1"/>
      <c r="D19" s="259">
        <v>6</v>
      </c>
      <c r="E19" s="1" t="s">
        <v>277</v>
      </c>
      <c r="F19" s="16"/>
      <c r="G19" s="16"/>
      <c r="H19" s="16"/>
      <c r="I19" s="13" t="s">
        <v>278</v>
      </c>
      <c r="J19" s="108" t="e">
        <f>'3. bevételi korm. funk.'!#REF!</f>
        <v>#REF!</v>
      </c>
      <c r="K19" s="108" t="e">
        <f>'3. bevételi korm. funk.'!#REF!</f>
        <v>#REF!</v>
      </c>
      <c r="L19" s="108" t="e">
        <f>'3. bevételi korm. funk.'!#REF!</f>
        <v>#REF!</v>
      </c>
      <c r="M19" s="109" t="e">
        <f t="shared" si="9"/>
        <v>#REF!</v>
      </c>
      <c r="N19" s="108" t="e">
        <f>'3. bevételi korm. funk.'!#REF!</f>
        <v>#REF!</v>
      </c>
      <c r="O19" s="108" t="e">
        <f>'3. bevételi korm. funk.'!#REF!</f>
        <v>#REF!</v>
      </c>
      <c r="P19" s="110"/>
      <c r="Q19" s="61" t="e">
        <f t="shared" si="7"/>
        <v>#REF!</v>
      </c>
      <c r="R19" s="108" t="e">
        <f>'3. bevételi korm. funk.'!#REF!</f>
        <v>#REF!</v>
      </c>
      <c r="S19" s="108" t="e">
        <f>'3. bevételi korm. funk.'!#REF!</f>
        <v>#REF!</v>
      </c>
      <c r="T19" s="110"/>
      <c r="U19" s="109" t="e">
        <f t="shared" si="10"/>
        <v>#REF!</v>
      </c>
      <c r="V19" s="108" t="e">
        <f>'3. bevételi korm. funk.'!#REF!</f>
        <v>#REF!</v>
      </c>
      <c r="W19" s="108" t="e">
        <f>'3. bevételi korm. funk.'!#REF!</f>
        <v>#REF!</v>
      </c>
      <c r="X19" s="108" t="e">
        <f>'3. bevételi korm. funk.'!#REF!</f>
        <v>#REF!</v>
      </c>
      <c r="Y19" s="109" t="e">
        <f t="shared" si="11"/>
        <v>#REF!</v>
      </c>
      <c r="Z19" s="108" t="e">
        <f>'3. bevételi korm. funk.'!#REF!</f>
        <v>#REF!</v>
      </c>
      <c r="AA19" s="108" t="e">
        <f>'3. bevételi korm. funk.'!#REF!</f>
        <v>#REF!</v>
      </c>
      <c r="AB19" s="108" t="e">
        <f>'3. bevételi korm. funk.'!#REF!</f>
        <v>#REF!</v>
      </c>
      <c r="AC19" s="109" t="e">
        <f t="shared" si="12"/>
        <v>#REF!</v>
      </c>
      <c r="AD19" s="108" t="e">
        <f>'3. bevételi korm. funk.'!#REF!</f>
        <v>#REF!</v>
      </c>
      <c r="AE19" s="108" t="e">
        <f>'3. bevételi korm. funk.'!#REF!</f>
        <v>#REF!</v>
      </c>
      <c r="AF19" s="108" t="e">
        <f>'3. bevételi korm. funk.'!#REF!</f>
        <v>#REF!</v>
      </c>
      <c r="AG19" s="109" t="e">
        <f t="shared" si="13"/>
        <v>#REF!</v>
      </c>
      <c r="AH19" s="108">
        <f>'3. bevételi korm. funk.'!DE21</f>
        <v>5851444</v>
      </c>
      <c r="AI19" s="108">
        <f>'3. bevételi korm. funk.'!DF21</f>
        <v>0</v>
      </c>
      <c r="AJ19" s="108">
        <f>'3. bevételi korm. funk.'!DG21</f>
        <v>0</v>
      </c>
      <c r="AK19" s="109">
        <f t="shared" si="14"/>
        <v>5851444</v>
      </c>
      <c r="AL19" s="108">
        <f>'3. bevételi korm. funk.'!DH21</f>
        <v>6674444</v>
      </c>
      <c r="AM19" s="108">
        <f>'3. bevételi korm. funk.'!DI21</f>
        <v>0</v>
      </c>
      <c r="AN19" s="108">
        <f>'3. bevételi korm. funk.'!DJ21</f>
        <v>0</v>
      </c>
      <c r="AO19" s="109">
        <f t="shared" si="15"/>
        <v>6674444</v>
      </c>
      <c r="AP19" s="108">
        <f>'3. bevételi korm. funk.'!DK21</f>
        <v>8627514</v>
      </c>
      <c r="AQ19" s="108">
        <f>'3. bevételi korm. funk.'!DL21</f>
        <v>0</v>
      </c>
      <c r="AR19" s="108">
        <f>'3. bevételi korm. funk.'!DM21</f>
        <v>0</v>
      </c>
      <c r="AS19" s="270">
        <f t="shared" si="16"/>
        <v>8627514</v>
      </c>
    </row>
    <row r="20" spans="1:46">
      <c r="A20" s="11"/>
      <c r="B20" s="256"/>
      <c r="C20" s="190">
        <v>2</v>
      </c>
      <c r="D20" s="191" t="s">
        <v>218</v>
      </c>
      <c r="E20" s="190"/>
      <c r="F20" s="190"/>
      <c r="G20" s="190"/>
      <c r="H20" s="190"/>
      <c r="I20" s="255" t="s">
        <v>279</v>
      </c>
      <c r="J20" s="231" t="e">
        <f>'3. bevételi korm. funk.'!#REF!</f>
        <v>#REF!</v>
      </c>
      <c r="K20" s="231" t="e">
        <f>'3. bevételi korm. funk.'!#REF!</f>
        <v>#REF!</v>
      </c>
      <c r="L20" s="231" t="e">
        <f>'3. bevételi korm. funk.'!#REF!</f>
        <v>#REF!</v>
      </c>
      <c r="M20" s="232" t="e">
        <f t="shared" si="9"/>
        <v>#REF!</v>
      </c>
      <c r="N20" s="231" t="e">
        <f>'3. bevételi korm. funk.'!#REF!</f>
        <v>#REF!</v>
      </c>
      <c r="O20" s="231" t="e">
        <f>'3. bevételi korm. funk.'!#REF!</f>
        <v>#REF!</v>
      </c>
      <c r="P20" s="231"/>
      <c r="Q20" s="265" t="e">
        <f t="shared" si="7"/>
        <v>#REF!</v>
      </c>
      <c r="R20" s="231" t="e">
        <f>'3. bevételi korm. funk.'!#REF!</f>
        <v>#REF!</v>
      </c>
      <c r="S20" s="231" t="e">
        <f>'3. bevételi korm. funk.'!#REF!</f>
        <v>#REF!</v>
      </c>
      <c r="T20" s="231"/>
      <c r="U20" s="232" t="e">
        <f t="shared" si="10"/>
        <v>#REF!</v>
      </c>
      <c r="V20" s="231" t="e">
        <f>'3. bevételi korm. funk.'!#REF!</f>
        <v>#REF!</v>
      </c>
      <c r="W20" s="231" t="e">
        <f>'3. bevételi korm. funk.'!#REF!</f>
        <v>#REF!</v>
      </c>
      <c r="X20" s="231" t="e">
        <f>'3. bevételi korm. funk.'!#REF!</f>
        <v>#REF!</v>
      </c>
      <c r="Y20" s="232" t="e">
        <f t="shared" si="11"/>
        <v>#REF!</v>
      </c>
      <c r="Z20" s="231" t="e">
        <f>'3. bevételi korm. funk.'!#REF!</f>
        <v>#REF!</v>
      </c>
      <c r="AA20" s="231" t="e">
        <f>'3. bevételi korm. funk.'!#REF!</f>
        <v>#REF!</v>
      </c>
      <c r="AB20" s="231" t="e">
        <f>'3. bevételi korm. funk.'!#REF!</f>
        <v>#REF!</v>
      </c>
      <c r="AC20" s="232" t="e">
        <f t="shared" si="12"/>
        <v>#REF!</v>
      </c>
      <c r="AD20" s="231" t="e">
        <f>'3. bevételi korm. funk.'!#REF!</f>
        <v>#REF!</v>
      </c>
      <c r="AE20" s="231" t="e">
        <f>'3. bevételi korm. funk.'!#REF!</f>
        <v>#REF!</v>
      </c>
      <c r="AF20" s="231" t="e">
        <f>'3. bevételi korm. funk.'!#REF!</f>
        <v>#REF!</v>
      </c>
      <c r="AG20" s="232" t="e">
        <f t="shared" si="13"/>
        <v>#REF!</v>
      </c>
      <c r="AH20" s="231">
        <f>AH21+AH24+AH29+AH40</f>
        <v>32250000</v>
      </c>
      <c r="AI20" s="231">
        <f>'3. bevételi korm. funk.'!DF22</f>
        <v>0</v>
      </c>
      <c r="AJ20" s="231">
        <f>'3. bevételi korm. funk.'!DG22</f>
        <v>0</v>
      </c>
      <c r="AK20" s="232">
        <f t="shared" si="14"/>
        <v>32250000</v>
      </c>
      <c r="AL20" s="231">
        <f>AL21+AL24+AL29+AL40</f>
        <v>33848956</v>
      </c>
      <c r="AM20" s="231">
        <f>'3. bevételi korm. funk.'!DI22</f>
        <v>0</v>
      </c>
      <c r="AN20" s="231">
        <f>'3. bevételi korm. funk.'!DJ22</f>
        <v>0</v>
      </c>
      <c r="AO20" s="232">
        <f t="shared" si="15"/>
        <v>33848956</v>
      </c>
      <c r="AP20" s="231">
        <f>AP21+AP24+AP29+AP40</f>
        <v>36870626</v>
      </c>
      <c r="AQ20" s="231">
        <f>'3. bevételi korm. funk.'!DL22</f>
        <v>0</v>
      </c>
      <c r="AR20" s="231">
        <f>'3. bevételi korm. funk.'!DM22</f>
        <v>0</v>
      </c>
      <c r="AS20" s="269">
        <f>SUM(AP20:AR20)</f>
        <v>36870626</v>
      </c>
    </row>
    <row r="21" spans="1:46">
      <c r="A21" s="11"/>
      <c r="B21" s="17"/>
      <c r="C21" s="1"/>
      <c r="D21" s="259">
        <v>1</v>
      </c>
      <c r="E21" s="1" t="s">
        <v>280</v>
      </c>
      <c r="F21" s="259"/>
      <c r="G21" s="259"/>
      <c r="H21" s="259"/>
      <c r="I21" s="256" t="s">
        <v>281</v>
      </c>
      <c r="J21" s="108" t="e">
        <f>'3. bevételi korm. funk.'!#REF!</f>
        <v>#REF!</v>
      </c>
      <c r="K21" s="108" t="e">
        <f>'3. bevételi korm. funk.'!#REF!</f>
        <v>#REF!</v>
      </c>
      <c r="L21" s="108" t="e">
        <f>'3. bevételi korm. funk.'!#REF!</f>
        <v>#REF!</v>
      </c>
      <c r="M21" s="109" t="e">
        <f t="shared" si="9"/>
        <v>#REF!</v>
      </c>
      <c r="N21" s="108" t="e">
        <f>'3. bevételi korm. funk.'!#REF!</f>
        <v>#REF!</v>
      </c>
      <c r="O21" s="108" t="e">
        <f>'3. bevételi korm. funk.'!#REF!</f>
        <v>#REF!</v>
      </c>
      <c r="P21" s="110"/>
      <c r="Q21" s="61" t="e">
        <f t="shared" si="7"/>
        <v>#REF!</v>
      </c>
      <c r="R21" s="108" t="e">
        <f>'3. bevételi korm. funk.'!#REF!</f>
        <v>#REF!</v>
      </c>
      <c r="S21" s="108" t="e">
        <f>'3. bevételi korm. funk.'!#REF!</f>
        <v>#REF!</v>
      </c>
      <c r="T21" s="110"/>
      <c r="U21" s="109" t="e">
        <f t="shared" si="10"/>
        <v>#REF!</v>
      </c>
      <c r="V21" s="108" t="e">
        <f>'3. bevételi korm. funk.'!#REF!</f>
        <v>#REF!</v>
      </c>
      <c r="W21" s="108" t="e">
        <f>'3. bevételi korm. funk.'!#REF!</f>
        <v>#REF!</v>
      </c>
      <c r="X21" s="108" t="e">
        <f>'3. bevételi korm. funk.'!#REF!</f>
        <v>#REF!</v>
      </c>
      <c r="Y21" s="109" t="e">
        <f t="shared" si="11"/>
        <v>#REF!</v>
      </c>
      <c r="Z21" s="108" t="e">
        <f>'3. bevételi korm. funk.'!#REF!</f>
        <v>#REF!</v>
      </c>
      <c r="AA21" s="108" t="e">
        <f>'3. bevételi korm. funk.'!#REF!</f>
        <v>#REF!</v>
      </c>
      <c r="AB21" s="108" t="e">
        <f>'3. bevételi korm. funk.'!#REF!</f>
        <v>#REF!</v>
      </c>
      <c r="AC21" s="109" t="e">
        <f t="shared" si="12"/>
        <v>#REF!</v>
      </c>
      <c r="AD21" s="108" t="e">
        <f>'3. bevételi korm. funk.'!#REF!</f>
        <v>#REF!</v>
      </c>
      <c r="AE21" s="108" t="e">
        <f>'3. bevételi korm. funk.'!#REF!</f>
        <v>#REF!</v>
      </c>
      <c r="AF21" s="108" t="e">
        <f>'3. bevételi korm. funk.'!#REF!</f>
        <v>#REF!</v>
      </c>
      <c r="AG21" s="109" t="e">
        <f t="shared" si="13"/>
        <v>#REF!</v>
      </c>
      <c r="AH21" s="108">
        <f>'3. bevételi korm. funk.'!DE23</f>
        <v>0</v>
      </c>
      <c r="AI21" s="108">
        <f>'3. bevételi korm. funk.'!DF23</f>
        <v>0</v>
      </c>
      <c r="AJ21" s="108">
        <f>'3. bevételi korm. funk.'!DG23</f>
        <v>0</v>
      </c>
      <c r="AK21" s="109">
        <f t="shared" si="14"/>
        <v>0</v>
      </c>
      <c r="AL21" s="108">
        <f>'3. bevételi korm. funk.'!DH23</f>
        <v>0</v>
      </c>
      <c r="AM21" s="108">
        <f>'3. bevételi korm. funk.'!DI23</f>
        <v>0</v>
      </c>
      <c r="AN21" s="108">
        <f>'3. bevételi korm. funk.'!DJ23</f>
        <v>0</v>
      </c>
      <c r="AO21" s="109">
        <f t="shared" si="15"/>
        <v>0</v>
      </c>
      <c r="AP21" s="108">
        <f>'3. bevételi korm. funk.'!DK23</f>
        <v>0</v>
      </c>
      <c r="AQ21" s="108">
        <f>'3. bevételi korm. funk.'!DL23</f>
        <v>0</v>
      </c>
      <c r="AR21" s="108">
        <f>'3. bevételi korm. funk.'!DM23</f>
        <v>0</v>
      </c>
      <c r="AS21" s="270">
        <f t="shared" si="16"/>
        <v>0</v>
      </c>
    </row>
    <row r="22" spans="1:46">
      <c r="A22" s="11"/>
      <c r="B22" s="17"/>
      <c r="C22" s="17"/>
      <c r="D22" s="1"/>
      <c r="E22" s="259">
        <v>1</v>
      </c>
      <c r="F22" s="1" t="s">
        <v>0</v>
      </c>
      <c r="G22" s="259"/>
      <c r="H22" s="259"/>
      <c r="I22" s="256" t="s">
        <v>1</v>
      </c>
      <c r="J22" s="108" t="e">
        <f>'3. bevételi korm. funk.'!#REF!</f>
        <v>#REF!</v>
      </c>
      <c r="K22" s="108" t="e">
        <f>'3. bevételi korm. funk.'!#REF!</f>
        <v>#REF!</v>
      </c>
      <c r="L22" s="108" t="e">
        <f>'3. bevételi korm. funk.'!#REF!</f>
        <v>#REF!</v>
      </c>
      <c r="M22" s="109" t="e">
        <f t="shared" si="9"/>
        <v>#REF!</v>
      </c>
      <c r="N22" s="108" t="e">
        <f>'3. bevételi korm. funk.'!#REF!</f>
        <v>#REF!</v>
      </c>
      <c r="O22" s="108" t="e">
        <f>'3. bevételi korm. funk.'!#REF!</f>
        <v>#REF!</v>
      </c>
      <c r="P22" s="110"/>
      <c r="Q22" s="61" t="e">
        <f t="shared" si="7"/>
        <v>#REF!</v>
      </c>
      <c r="R22" s="108" t="e">
        <f>'3. bevételi korm. funk.'!#REF!</f>
        <v>#REF!</v>
      </c>
      <c r="S22" s="108" t="e">
        <f>'3. bevételi korm. funk.'!#REF!</f>
        <v>#REF!</v>
      </c>
      <c r="T22" s="110"/>
      <c r="U22" s="109" t="e">
        <f t="shared" si="10"/>
        <v>#REF!</v>
      </c>
      <c r="V22" s="108" t="e">
        <f>'3. bevételi korm. funk.'!#REF!</f>
        <v>#REF!</v>
      </c>
      <c r="W22" s="108" t="e">
        <f>'3. bevételi korm. funk.'!#REF!</f>
        <v>#REF!</v>
      </c>
      <c r="X22" s="108" t="e">
        <f>'3. bevételi korm. funk.'!#REF!</f>
        <v>#REF!</v>
      </c>
      <c r="Y22" s="109" t="e">
        <f t="shared" si="11"/>
        <v>#REF!</v>
      </c>
      <c r="Z22" s="108" t="e">
        <f>'3. bevételi korm. funk.'!#REF!</f>
        <v>#REF!</v>
      </c>
      <c r="AA22" s="108" t="e">
        <f>'3. bevételi korm. funk.'!#REF!</f>
        <v>#REF!</v>
      </c>
      <c r="AB22" s="108" t="e">
        <f>'3. bevételi korm. funk.'!#REF!</f>
        <v>#REF!</v>
      </c>
      <c r="AC22" s="109" t="e">
        <f t="shared" si="12"/>
        <v>#REF!</v>
      </c>
      <c r="AD22" s="108" t="e">
        <f>'3. bevételi korm. funk.'!#REF!</f>
        <v>#REF!</v>
      </c>
      <c r="AE22" s="108" t="e">
        <f>'3. bevételi korm. funk.'!#REF!</f>
        <v>#REF!</v>
      </c>
      <c r="AF22" s="108" t="e">
        <f>'3. bevételi korm. funk.'!#REF!</f>
        <v>#REF!</v>
      </c>
      <c r="AG22" s="109" t="e">
        <f t="shared" si="13"/>
        <v>#REF!</v>
      </c>
      <c r="AH22" s="108">
        <f>'3. bevételi korm. funk.'!DE24</f>
        <v>0</v>
      </c>
      <c r="AI22" s="108">
        <f>'3. bevételi korm. funk.'!DF24</f>
        <v>0</v>
      </c>
      <c r="AJ22" s="108">
        <f>'3. bevételi korm. funk.'!DG24</f>
        <v>0</v>
      </c>
      <c r="AK22" s="109">
        <f t="shared" si="14"/>
        <v>0</v>
      </c>
      <c r="AL22" s="108">
        <f>'3. bevételi korm. funk.'!DH24</f>
        <v>0</v>
      </c>
      <c r="AM22" s="108">
        <f>'3. bevételi korm. funk.'!DI24</f>
        <v>0</v>
      </c>
      <c r="AN22" s="108">
        <f>'3. bevételi korm. funk.'!DJ24</f>
        <v>0</v>
      </c>
      <c r="AO22" s="109">
        <f t="shared" si="15"/>
        <v>0</v>
      </c>
      <c r="AP22" s="108">
        <f>'3. bevételi korm. funk.'!DK24</f>
        <v>0</v>
      </c>
      <c r="AQ22" s="108">
        <f>'3. bevételi korm. funk.'!DL24</f>
        <v>0</v>
      </c>
      <c r="AR22" s="108">
        <f>'3. bevételi korm. funk.'!DM24</f>
        <v>0</v>
      </c>
      <c r="AS22" s="270">
        <f t="shared" si="16"/>
        <v>0</v>
      </c>
    </row>
    <row r="23" spans="1:46">
      <c r="A23" s="11"/>
      <c r="B23" s="17"/>
      <c r="C23" s="17"/>
      <c r="D23" s="1"/>
      <c r="E23" s="17"/>
      <c r="F23" s="17" t="s">
        <v>2</v>
      </c>
      <c r="G23" s="851" t="s">
        <v>3</v>
      </c>
      <c r="H23" s="851"/>
      <c r="I23" s="256" t="s">
        <v>1</v>
      </c>
      <c r="J23" s="108" t="e">
        <f>'3. bevételi korm. funk.'!#REF!</f>
        <v>#REF!</v>
      </c>
      <c r="K23" s="108" t="e">
        <f>'3. bevételi korm. funk.'!#REF!</f>
        <v>#REF!</v>
      </c>
      <c r="L23" s="108" t="e">
        <f>'3. bevételi korm. funk.'!#REF!</f>
        <v>#REF!</v>
      </c>
      <c r="M23" s="109" t="e">
        <f t="shared" si="9"/>
        <v>#REF!</v>
      </c>
      <c r="N23" s="108" t="e">
        <f>'3. bevételi korm. funk.'!#REF!</f>
        <v>#REF!</v>
      </c>
      <c r="O23" s="108" t="e">
        <f>'3. bevételi korm. funk.'!#REF!</f>
        <v>#REF!</v>
      </c>
      <c r="P23" s="110"/>
      <c r="Q23" s="61" t="e">
        <f t="shared" si="7"/>
        <v>#REF!</v>
      </c>
      <c r="R23" s="108" t="e">
        <f>'3. bevételi korm. funk.'!#REF!</f>
        <v>#REF!</v>
      </c>
      <c r="S23" s="108" t="e">
        <f>'3. bevételi korm. funk.'!#REF!</f>
        <v>#REF!</v>
      </c>
      <c r="T23" s="110"/>
      <c r="U23" s="109" t="e">
        <f t="shared" si="10"/>
        <v>#REF!</v>
      </c>
      <c r="V23" s="108" t="e">
        <f>'3. bevételi korm. funk.'!#REF!</f>
        <v>#REF!</v>
      </c>
      <c r="W23" s="108" t="e">
        <f>'3. bevételi korm. funk.'!#REF!</f>
        <v>#REF!</v>
      </c>
      <c r="X23" s="108" t="e">
        <f>'3. bevételi korm. funk.'!#REF!</f>
        <v>#REF!</v>
      </c>
      <c r="Y23" s="109" t="e">
        <f t="shared" si="11"/>
        <v>#REF!</v>
      </c>
      <c r="Z23" s="108" t="e">
        <f>'3. bevételi korm. funk.'!#REF!</f>
        <v>#REF!</v>
      </c>
      <c r="AA23" s="108" t="e">
        <f>'3. bevételi korm. funk.'!#REF!</f>
        <v>#REF!</v>
      </c>
      <c r="AB23" s="108" t="e">
        <f>'3. bevételi korm. funk.'!#REF!</f>
        <v>#REF!</v>
      </c>
      <c r="AC23" s="109" t="e">
        <f t="shared" si="12"/>
        <v>#REF!</v>
      </c>
      <c r="AD23" s="108" t="e">
        <f>'3. bevételi korm. funk.'!#REF!</f>
        <v>#REF!</v>
      </c>
      <c r="AE23" s="108" t="e">
        <f>'3. bevételi korm. funk.'!#REF!</f>
        <v>#REF!</v>
      </c>
      <c r="AF23" s="108" t="e">
        <f>'3. bevételi korm. funk.'!#REF!</f>
        <v>#REF!</v>
      </c>
      <c r="AG23" s="109" t="e">
        <f t="shared" si="13"/>
        <v>#REF!</v>
      </c>
      <c r="AH23" s="108">
        <f>'3. bevételi korm. funk.'!DE25</f>
        <v>0</v>
      </c>
      <c r="AI23" s="108">
        <f>'3. bevételi korm. funk.'!DF25</f>
        <v>0</v>
      </c>
      <c r="AJ23" s="108">
        <f>'3. bevételi korm. funk.'!DG25</f>
        <v>0</v>
      </c>
      <c r="AK23" s="109">
        <f t="shared" si="14"/>
        <v>0</v>
      </c>
      <c r="AL23" s="108">
        <f>'3. bevételi korm. funk.'!DH25</f>
        <v>0</v>
      </c>
      <c r="AM23" s="108">
        <f>'3. bevételi korm. funk.'!DI25</f>
        <v>0</v>
      </c>
      <c r="AN23" s="108">
        <f>'3. bevételi korm. funk.'!DJ25</f>
        <v>0</v>
      </c>
      <c r="AO23" s="109">
        <f t="shared" si="15"/>
        <v>0</v>
      </c>
      <c r="AP23" s="108">
        <f>'3. bevételi korm. funk.'!DK25</f>
        <v>0</v>
      </c>
      <c r="AQ23" s="108">
        <f>'3. bevételi korm. funk.'!DL25</f>
        <v>0</v>
      </c>
      <c r="AR23" s="108">
        <f>'3. bevételi korm. funk.'!DM25</f>
        <v>0</v>
      </c>
      <c r="AS23" s="270">
        <f t="shared" si="16"/>
        <v>0</v>
      </c>
    </row>
    <row r="24" spans="1:46">
      <c r="A24" s="11"/>
      <c r="B24" s="17"/>
      <c r="C24" s="1"/>
      <c r="D24" s="259">
        <v>2</v>
      </c>
      <c r="E24" s="1" t="s">
        <v>4</v>
      </c>
      <c r="F24" s="259"/>
      <c r="G24" s="259"/>
      <c r="H24" s="259"/>
      <c r="I24" s="256" t="s">
        <v>5</v>
      </c>
      <c r="J24" s="108" t="e">
        <f>'3. bevételi korm. funk.'!#REF!</f>
        <v>#REF!</v>
      </c>
      <c r="K24" s="108" t="e">
        <f>'3. bevételi korm. funk.'!#REF!</f>
        <v>#REF!</v>
      </c>
      <c r="L24" s="108" t="e">
        <f>'3. bevételi korm. funk.'!#REF!</f>
        <v>#REF!</v>
      </c>
      <c r="M24" s="109" t="e">
        <f t="shared" si="9"/>
        <v>#REF!</v>
      </c>
      <c r="N24" s="108" t="e">
        <f>'3. bevételi korm. funk.'!#REF!</f>
        <v>#REF!</v>
      </c>
      <c r="O24" s="108" t="e">
        <f>'3. bevételi korm. funk.'!#REF!</f>
        <v>#REF!</v>
      </c>
      <c r="P24" s="110"/>
      <c r="Q24" s="61" t="e">
        <f t="shared" si="7"/>
        <v>#REF!</v>
      </c>
      <c r="R24" s="108" t="e">
        <f>'3. bevételi korm. funk.'!#REF!</f>
        <v>#REF!</v>
      </c>
      <c r="S24" s="108" t="e">
        <f>'3. bevételi korm. funk.'!#REF!</f>
        <v>#REF!</v>
      </c>
      <c r="T24" s="110"/>
      <c r="U24" s="109" t="e">
        <f t="shared" si="10"/>
        <v>#REF!</v>
      </c>
      <c r="V24" s="108" t="e">
        <f>'3. bevételi korm. funk.'!#REF!</f>
        <v>#REF!</v>
      </c>
      <c r="W24" s="108" t="e">
        <f>'3. bevételi korm. funk.'!#REF!</f>
        <v>#REF!</v>
      </c>
      <c r="X24" s="108" t="e">
        <f>'3. bevételi korm. funk.'!#REF!</f>
        <v>#REF!</v>
      </c>
      <c r="Y24" s="109" t="e">
        <f t="shared" si="11"/>
        <v>#REF!</v>
      </c>
      <c r="Z24" s="108" t="e">
        <f>'3. bevételi korm. funk.'!#REF!</f>
        <v>#REF!</v>
      </c>
      <c r="AA24" s="108" t="e">
        <f>'3. bevételi korm. funk.'!#REF!</f>
        <v>#REF!</v>
      </c>
      <c r="AB24" s="108" t="e">
        <f>'3. bevételi korm. funk.'!#REF!</f>
        <v>#REF!</v>
      </c>
      <c r="AC24" s="109" t="e">
        <f t="shared" si="12"/>
        <v>#REF!</v>
      </c>
      <c r="AD24" s="108" t="e">
        <f>'3. bevételi korm. funk.'!#REF!</f>
        <v>#REF!</v>
      </c>
      <c r="AE24" s="108" t="e">
        <f>'3. bevételi korm. funk.'!#REF!</f>
        <v>#REF!</v>
      </c>
      <c r="AF24" s="108" t="e">
        <f>'3. bevételi korm. funk.'!#REF!</f>
        <v>#REF!</v>
      </c>
      <c r="AG24" s="109" t="e">
        <f t="shared" si="13"/>
        <v>#REF!</v>
      </c>
      <c r="AH24" s="108">
        <f>'3. bevételi korm. funk.'!DE26</f>
        <v>1150000</v>
      </c>
      <c r="AI24" s="108">
        <f>'3. bevételi korm. funk.'!DF26</f>
        <v>0</v>
      </c>
      <c r="AJ24" s="108">
        <f>'3. bevételi korm. funk.'!DG26</f>
        <v>0</v>
      </c>
      <c r="AK24" s="109">
        <f t="shared" si="14"/>
        <v>1150000</v>
      </c>
      <c r="AL24" s="108">
        <f>'3. bevételi korm. funk.'!DH26</f>
        <v>1150000</v>
      </c>
      <c r="AM24" s="108">
        <v>0</v>
      </c>
      <c r="AN24" s="108">
        <f>'3. bevételi korm. funk.'!DJ26</f>
        <v>0</v>
      </c>
      <c r="AO24" s="109">
        <f t="shared" si="15"/>
        <v>1150000</v>
      </c>
      <c r="AP24" s="108">
        <f>'3. bevételi korm. funk.'!DK26</f>
        <v>1173000</v>
      </c>
      <c r="AQ24" s="108">
        <f>'3. bevételi korm. funk.'!DL26</f>
        <v>0</v>
      </c>
      <c r="AR24" s="108">
        <f>'3. bevételi korm. funk.'!DM26</f>
        <v>0</v>
      </c>
      <c r="AS24" s="270">
        <f t="shared" si="16"/>
        <v>1173000</v>
      </c>
    </row>
    <row r="25" spans="1:46">
      <c r="A25" s="19"/>
      <c r="B25" s="17"/>
      <c r="C25" s="17"/>
      <c r="D25" s="1"/>
      <c r="E25" s="17"/>
      <c r="F25" s="17" t="s">
        <v>2</v>
      </c>
      <c r="G25" s="254" t="s">
        <v>6</v>
      </c>
      <c r="H25" s="254"/>
      <c r="I25" s="256" t="s">
        <v>5</v>
      </c>
      <c r="J25" s="108" t="e">
        <f>'3. bevételi korm. funk.'!#REF!</f>
        <v>#REF!</v>
      </c>
      <c r="K25" s="108" t="e">
        <f>'3. bevételi korm. funk.'!#REF!</f>
        <v>#REF!</v>
      </c>
      <c r="L25" s="108" t="e">
        <f>'3. bevételi korm. funk.'!#REF!</f>
        <v>#REF!</v>
      </c>
      <c r="M25" s="109" t="e">
        <f t="shared" si="9"/>
        <v>#REF!</v>
      </c>
      <c r="N25" s="108" t="e">
        <f>'3. bevételi korm. funk.'!#REF!</f>
        <v>#REF!</v>
      </c>
      <c r="O25" s="108" t="e">
        <f>'3. bevételi korm. funk.'!#REF!</f>
        <v>#REF!</v>
      </c>
      <c r="P25" s="110"/>
      <c r="Q25" s="61" t="e">
        <f t="shared" si="7"/>
        <v>#REF!</v>
      </c>
      <c r="R25" s="108" t="e">
        <f>'3. bevételi korm. funk.'!#REF!</f>
        <v>#REF!</v>
      </c>
      <c r="S25" s="108" t="e">
        <f>'3. bevételi korm. funk.'!#REF!</f>
        <v>#REF!</v>
      </c>
      <c r="T25" s="110"/>
      <c r="U25" s="109" t="e">
        <f t="shared" si="10"/>
        <v>#REF!</v>
      </c>
      <c r="V25" s="108" t="e">
        <f>'3. bevételi korm. funk.'!#REF!</f>
        <v>#REF!</v>
      </c>
      <c r="W25" s="108" t="e">
        <f>'3. bevételi korm. funk.'!#REF!</f>
        <v>#REF!</v>
      </c>
      <c r="X25" s="108" t="e">
        <f>'3. bevételi korm. funk.'!#REF!</f>
        <v>#REF!</v>
      </c>
      <c r="Y25" s="109" t="e">
        <f t="shared" si="11"/>
        <v>#REF!</v>
      </c>
      <c r="Z25" s="108" t="e">
        <f>'3. bevételi korm. funk.'!#REF!</f>
        <v>#REF!</v>
      </c>
      <c r="AA25" s="108" t="e">
        <f>'3. bevételi korm. funk.'!#REF!</f>
        <v>#REF!</v>
      </c>
      <c r="AB25" s="108" t="e">
        <f>'3. bevételi korm. funk.'!#REF!</f>
        <v>#REF!</v>
      </c>
      <c r="AC25" s="109" t="e">
        <f t="shared" si="12"/>
        <v>#REF!</v>
      </c>
      <c r="AD25" s="108" t="e">
        <f>'3. bevételi korm. funk.'!#REF!</f>
        <v>#REF!</v>
      </c>
      <c r="AE25" s="108" t="e">
        <f>'3. bevételi korm. funk.'!#REF!</f>
        <v>#REF!</v>
      </c>
      <c r="AF25" s="108" t="e">
        <f>'3. bevételi korm. funk.'!#REF!</f>
        <v>#REF!</v>
      </c>
      <c r="AG25" s="109" t="e">
        <f t="shared" si="13"/>
        <v>#REF!</v>
      </c>
      <c r="AH25" s="108">
        <f>'3. bevételi korm. funk.'!DE27</f>
        <v>1150000</v>
      </c>
      <c r="AI25" s="108">
        <f>'3. bevételi korm. funk.'!DF27</f>
        <v>0</v>
      </c>
      <c r="AJ25" s="108">
        <f>'3. bevételi korm. funk.'!DG27</f>
        <v>0</v>
      </c>
      <c r="AK25" s="109">
        <f t="shared" si="14"/>
        <v>1150000</v>
      </c>
      <c r="AL25" s="108">
        <f>'3. bevételi korm. funk.'!DH27</f>
        <v>1150000</v>
      </c>
      <c r="AM25" s="108">
        <v>0</v>
      </c>
      <c r="AN25" s="108">
        <f>'3. bevételi korm. funk.'!DJ27</f>
        <v>0</v>
      </c>
      <c r="AO25" s="109">
        <f t="shared" si="15"/>
        <v>1150000</v>
      </c>
      <c r="AP25" s="108">
        <f>'3. bevételi korm. funk.'!DK27</f>
        <v>1161000</v>
      </c>
      <c r="AQ25" s="108">
        <f>'3. bevételi korm. funk.'!DL27</f>
        <v>0</v>
      </c>
      <c r="AR25" s="108">
        <f>'3. bevételi korm. funk.'!DM27</f>
        <v>0</v>
      </c>
      <c r="AS25" s="270">
        <f t="shared" si="16"/>
        <v>1161000</v>
      </c>
    </row>
    <row r="26" spans="1:46">
      <c r="A26" s="19"/>
      <c r="B26" s="17"/>
      <c r="C26" s="17"/>
      <c r="D26" s="1"/>
      <c r="E26" s="17"/>
      <c r="F26" s="17" t="s">
        <v>2</v>
      </c>
      <c r="G26" s="254" t="s">
        <v>7</v>
      </c>
      <c r="H26" s="254"/>
      <c r="I26" s="256" t="s">
        <v>5</v>
      </c>
      <c r="J26" s="108" t="e">
        <f>'3. bevételi korm. funk.'!#REF!</f>
        <v>#REF!</v>
      </c>
      <c r="K26" s="108" t="e">
        <f>'3. bevételi korm. funk.'!#REF!</f>
        <v>#REF!</v>
      </c>
      <c r="L26" s="108" t="e">
        <f>'3. bevételi korm. funk.'!#REF!</f>
        <v>#REF!</v>
      </c>
      <c r="M26" s="109" t="e">
        <f t="shared" si="9"/>
        <v>#REF!</v>
      </c>
      <c r="N26" s="108" t="e">
        <f>'3. bevételi korm. funk.'!#REF!</f>
        <v>#REF!</v>
      </c>
      <c r="O26" s="108" t="e">
        <f>'3. bevételi korm. funk.'!#REF!</f>
        <v>#REF!</v>
      </c>
      <c r="P26" s="110"/>
      <c r="Q26" s="61" t="e">
        <f t="shared" si="7"/>
        <v>#REF!</v>
      </c>
      <c r="R26" s="108" t="e">
        <f>'3. bevételi korm. funk.'!#REF!</f>
        <v>#REF!</v>
      </c>
      <c r="S26" s="108" t="e">
        <f>'3. bevételi korm. funk.'!#REF!</f>
        <v>#REF!</v>
      </c>
      <c r="T26" s="110"/>
      <c r="U26" s="109" t="e">
        <f t="shared" si="10"/>
        <v>#REF!</v>
      </c>
      <c r="V26" s="108" t="e">
        <f>'3. bevételi korm. funk.'!#REF!</f>
        <v>#REF!</v>
      </c>
      <c r="W26" s="108" t="e">
        <f>'3. bevételi korm. funk.'!#REF!</f>
        <v>#REF!</v>
      </c>
      <c r="X26" s="108" t="e">
        <f>'3. bevételi korm. funk.'!#REF!</f>
        <v>#REF!</v>
      </c>
      <c r="Y26" s="109" t="e">
        <f t="shared" si="11"/>
        <v>#REF!</v>
      </c>
      <c r="Z26" s="108" t="e">
        <f>'3. bevételi korm. funk.'!#REF!</f>
        <v>#REF!</v>
      </c>
      <c r="AA26" s="108" t="e">
        <f>'3. bevételi korm. funk.'!#REF!</f>
        <v>#REF!</v>
      </c>
      <c r="AB26" s="108" t="e">
        <f>'3. bevételi korm. funk.'!#REF!</f>
        <v>#REF!</v>
      </c>
      <c r="AC26" s="109" t="e">
        <f t="shared" si="12"/>
        <v>#REF!</v>
      </c>
      <c r="AD26" s="108" t="e">
        <f>'3. bevételi korm. funk.'!#REF!</f>
        <v>#REF!</v>
      </c>
      <c r="AE26" s="108" t="e">
        <f>'3. bevételi korm. funk.'!#REF!</f>
        <v>#REF!</v>
      </c>
      <c r="AF26" s="108" t="e">
        <f>'3. bevételi korm. funk.'!#REF!</f>
        <v>#REF!</v>
      </c>
      <c r="AG26" s="109" t="e">
        <f t="shared" si="13"/>
        <v>#REF!</v>
      </c>
      <c r="AH26" s="108">
        <f>'3. bevételi korm. funk.'!DE28</f>
        <v>0</v>
      </c>
      <c r="AI26" s="108">
        <f>'3. bevételi korm. funk.'!DF28</f>
        <v>0</v>
      </c>
      <c r="AJ26" s="108">
        <f>'3. bevételi korm. funk.'!DG28</f>
        <v>0</v>
      </c>
      <c r="AK26" s="109">
        <f t="shared" si="14"/>
        <v>0</v>
      </c>
      <c r="AL26" s="108">
        <f>'3. bevételi korm. funk.'!DH28</f>
        <v>0</v>
      </c>
      <c r="AM26" s="108">
        <f>'3. bevételi korm. funk.'!DI28</f>
        <v>0</v>
      </c>
      <c r="AN26" s="108">
        <f>'3. bevételi korm. funk.'!DJ28</f>
        <v>0</v>
      </c>
      <c r="AO26" s="109">
        <f t="shared" si="15"/>
        <v>0</v>
      </c>
      <c r="AP26" s="108">
        <f>'3. bevételi korm. funk.'!DK28</f>
        <v>0</v>
      </c>
      <c r="AQ26" s="108">
        <f>'3. bevételi korm. funk.'!DL28</f>
        <v>0</v>
      </c>
      <c r="AR26" s="108">
        <f>'3. bevételi korm. funk.'!DM28</f>
        <v>0</v>
      </c>
      <c r="AS26" s="270">
        <f t="shared" si="16"/>
        <v>0</v>
      </c>
    </row>
    <row r="27" spans="1:46">
      <c r="A27" s="19"/>
      <c r="B27" s="17"/>
      <c r="C27" s="17"/>
      <c r="D27" s="1"/>
      <c r="E27" s="17"/>
      <c r="F27" s="17" t="s">
        <v>2</v>
      </c>
      <c r="G27" s="254" t="s">
        <v>8</v>
      </c>
      <c r="H27" s="254"/>
      <c r="I27" s="256" t="s">
        <v>5</v>
      </c>
      <c r="J27" s="108" t="e">
        <f>'3. bevételi korm. funk.'!#REF!</f>
        <v>#REF!</v>
      </c>
      <c r="K27" s="108" t="e">
        <f>'3. bevételi korm. funk.'!#REF!</f>
        <v>#REF!</v>
      </c>
      <c r="L27" s="108" t="e">
        <f>'3. bevételi korm. funk.'!#REF!</f>
        <v>#REF!</v>
      </c>
      <c r="M27" s="109" t="e">
        <f t="shared" si="9"/>
        <v>#REF!</v>
      </c>
      <c r="N27" s="108" t="e">
        <f>'3. bevételi korm. funk.'!#REF!</f>
        <v>#REF!</v>
      </c>
      <c r="O27" s="108" t="e">
        <f>'3. bevételi korm. funk.'!#REF!</f>
        <v>#REF!</v>
      </c>
      <c r="P27" s="110"/>
      <c r="Q27" s="61" t="e">
        <f t="shared" si="7"/>
        <v>#REF!</v>
      </c>
      <c r="R27" s="108" t="e">
        <f>'3. bevételi korm. funk.'!#REF!</f>
        <v>#REF!</v>
      </c>
      <c r="S27" s="108" t="e">
        <f>'3. bevételi korm. funk.'!#REF!</f>
        <v>#REF!</v>
      </c>
      <c r="T27" s="110"/>
      <c r="U27" s="109" t="e">
        <f t="shared" si="10"/>
        <v>#REF!</v>
      </c>
      <c r="V27" s="108" t="e">
        <f>'3. bevételi korm. funk.'!#REF!</f>
        <v>#REF!</v>
      </c>
      <c r="W27" s="108" t="e">
        <f>'3. bevételi korm. funk.'!#REF!</f>
        <v>#REF!</v>
      </c>
      <c r="X27" s="108" t="e">
        <f>'3. bevételi korm. funk.'!#REF!</f>
        <v>#REF!</v>
      </c>
      <c r="Y27" s="109" t="e">
        <f t="shared" si="11"/>
        <v>#REF!</v>
      </c>
      <c r="Z27" s="108" t="e">
        <f>'3. bevételi korm. funk.'!#REF!</f>
        <v>#REF!</v>
      </c>
      <c r="AA27" s="108" t="e">
        <f>'3. bevételi korm. funk.'!#REF!</f>
        <v>#REF!</v>
      </c>
      <c r="AB27" s="108" t="e">
        <f>'3. bevételi korm. funk.'!#REF!</f>
        <v>#REF!</v>
      </c>
      <c r="AC27" s="109" t="e">
        <f t="shared" si="12"/>
        <v>#REF!</v>
      </c>
      <c r="AD27" s="108" t="e">
        <f>'3. bevételi korm. funk.'!#REF!</f>
        <v>#REF!</v>
      </c>
      <c r="AE27" s="108" t="e">
        <f>'3. bevételi korm. funk.'!#REF!</f>
        <v>#REF!</v>
      </c>
      <c r="AF27" s="108" t="e">
        <f>'3. bevételi korm. funk.'!#REF!</f>
        <v>#REF!</v>
      </c>
      <c r="AG27" s="109" t="e">
        <f t="shared" si="13"/>
        <v>#REF!</v>
      </c>
      <c r="AH27" s="108">
        <f>'3. bevételi korm. funk.'!DE29</f>
        <v>0</v>
      </c>
      <c r="AI27" s="108">
        <f>'3. bevételi korm. funk.'!DF29</f>
        <v>0</v>
      </c>
      <c r="AJ27" s="108">
        <f>'3. bevételi korm. funk.'!DG29</f>
        <v>0</v>
      </c>
      <c r="AK27" s="109">
        <f t="shared" si="14"/>
        <v>0</v>
      </c>
      <c r="AL27" s="108">
        <f>'3. bevételi korm. funk.'!DH29</f>
        <v>0</v>
      </c>
      <c r="AM27" s="108">
        <f>'3. bevételi korm. funk.'!DI29</f>
        <v>0</v>
      </c>
      <c r="AN27" s="108">
        <f>'3. bevételi korm. funk.'!DJ29</f>
        <v>0</v>
      </c>
      <c r="AO27" s="109">
        <f t="shared" si="15"/>
        <v>0</v>
      </c>
      <c r="AP27" s="108">
        <f>'3. bevételi korm. funk.'!DK29</f>
        <v>12000</v>
      </c>
      <c r="AQ27" s="108">
        <f>'3. bevételi korm. funk.'!DL29</f>
        <v>0</v>
      </c>
      <c r="AR27" s="108">
        <f>'3. bevételi korm. funk.'!DM29</f>
        <v>0</v>
      </c>
      <c r="AS27" s="270">
        <f t="shared" si="16"/>
        <v>12000</v>
      </c>
    </row>
    <row r="28" spans="1:46">
      <c r="A28" s="19"/>
      <c r="B28" s="17"/>
      <c r="C28" s="17"/>
      <c r="D28" s="1"/>
      <c r="E28" s="17"/>
      <c r="F28" s="17" t="s">
        <v>2</v>
      </c>
      <c r="G28" s="254" t="s">
        <v>9</v>
      </c>
      <c r="H28" s="254"/>
      <c r="I28" s="256" t="s">
        <v>5</v>
      </c>
      <c r="J28" s="108" t="e">
        <f>'3. bevételi korm. funk.'!#REF!</f>
        <v>#REF!</v>
      </c>
      <c r="K28" s="108" t="e">
        <f>'3. bevételi korm. funk.'!#REF!</f>
        <v>#REF!</v>
      </c>
      <c r="L28" s="108" t="e">
        <f>'3. bevételi korm. funk.'!#REF!</f>
        <v>#REF!</v>
      </c>
      <c r="M28" s="109" t="e">
        <f t="shared" si="9"/>
        <v>#REF!</v>
      </c>
      <c r="N28" s="108" t="e">
        <f>'3. bevételi korm. funk.'!#REF!</f>
        <v>#REF!</v>
      </c>
      <c r="O28" s="108" t="e">
        <f>'3. bevételi korm. funk.'!#REF!</f>
        <v>#REF!</v>
      </c>
      <c r="P28" s="110"/>
      <c r="Q28" s="61" t="e">
        <f t="shared" si="7"/>
        <v>#REF!</v>
      </c>
      <c r="R28" s="108" t="e">
        <f>'3. bevételi korm. funk.'!#REF!</f>
        <v>#REF!</v>
      </c>
      <c r="S28" s="108" t="e">
        <f>'3. bevételi korm. funk.'!#REF!</f>
        <v>#REF!</v>
      </c>
      <c r="T28" s="110"/>
      <c r="U28" s="109" t="e">
        <f t="shared" si="10"/>
        <v>#REF!</v>
      </c>
      <c r="V28" s="108" t="e">
        <f>'3. bevételi korm. funk.'!#REF!</f>
        <v>#REF!</v>
      </c>
      <c r="W28" s="108" t="e">
        <f>'3. bevételi korm. funk.'!#REF!</f>
        <v>#REF!</v>
      </c>
      <c r="X28" s="108" t="e">
        <f>'3. bevételi korm. funk.'!#REF!</f>
        <v>#REF!</v>
      </c>
      <c r="Y28" s="109" t="e">
        <f t="shared" si="11"/>
        <v>#REF!</v>
      </c>
      <c r="Z28" s="108" t="e">
        <f>'3. bevételi korm. funk.'!#REF!</f>
        <v>#REF!</v>
      </c>
      <c r="AA28" s="108" t="e">
        <f>'3. bevételi korm. funk.'!#REF!</f>
        <v>#REF!</v>
      </c>
      <c r="AB28" s="108" t="e">
        <f>'3. bevételi korm. funk.'!#REF!</f>
        <v>#REF!</v>
      </c>
      <c r="AC28" s="109" t="e">
        <f t="shared" si="12"/>
        <v>#REF!</v>
      </c>
      <c r="AD28" s="108" t="e">
        <f>'3. bevételi korm. funk.'!#REF!</f>
        <v>#REF!</v>
      </c>
      <c r="AE28" s="108" t="e">
        <f>'3. bevételi korm. funk.'!#REF!</f>
        <v>#REF!</v>
      </c>
      <c r="AF28" s="108" t="e">
        <f>'3. bevételi korm. funk.'!#REF!</f>
        <v>#REF!</v>
      </c>
      <c r="AG28" s="109" t="e">
        <f t="shared" si="13"/>
        <v>#REF!</v>
      </c>
      <c r="AH28" s="108">
        <f>'3. bevételi korm. funk.'!DE30</f>
        <v>0</v>
      </c>
      <c r="AI28" s="108">
        <f>'3. bevételi korm. funk.'!DF30</f>
        <v>0</v>
      </c>
      <c r="AJ28" s="108">
        <f>'3. bevételi korm. funk.'!DG30</f>
        <v>0</v>
      </c>
      <c r="AK28" s="109">
        <f t="shared" si="14"/>
        <v>0</v>
      </c>
      <c r="AL28" s="108">
        <f>'3. bevételi korm. funk.'!DH30</f>
        <v>0</v>
      </c>
      <c r="AM28" s="108">
        <f>'3. bevételi korm. funk.'!DI30</f>
        <v>0</v>
      </c>
      <c r="AN28" s="108">
        <f>'3. bevételi korm. funk.'!DJ30</f>
        <v>0</v>
      </c>
      <c r="AO28" s="109">
        <f t="shared" si="15"/>
        <v>0</v>
      </c>
      <c r="AP28" s="108">
        <f>'3. bevételi korm. funk.'!DK30</f>
        <v>0</v>
      </c>
      <c r="AQ28" s="108">
        <f>'3. bevételi korm. funk.'!DL30</f>
        <v>0</v>
      </c>
      <c r="AR28" s="108">
        <f>'3. bevételi korm. funk.'!DM30</f>
        <v>0</v>
      </c>
      <c r="AS28" s="270">
        <f t="shared" si="16"/>
        <v>0</v>
      </c>
    </row>
    <row r="29" spans="1:46">
      <c r="A29" s="19"/>
      <c r="B29" s="1"/>
      <c r="C29" s="1"/>
      <c r="D29" s="259">
        <v>3</v>
      </c>
      <c r="E29" s="1" t="s">
        <v>10</v>
      </c>
      <c r="F29" s="259"/>
      <c r="G29" s="259"/>
      <c r="H29" s="259"/>
      <c r="I29" s="256" t="s">
        <v>11</v>
      </c>
      <c r="J29" s="108" t="e">
        <f>'3. bevételi korm. funk.'!#REF!</f>
        <v>#REF!</v>
      </c>
      <c r="K29" s="108" t="e">
        <f>'3. bevételi korm. funk.'!#REF!</f>
        <v>#REF!</v>
      </c>
      <c r="L29" s="108" t="e">
        <f>'3. bevételi korm. funk.'!#REF!</f>
        <v>#REF!</v>
      </c>
      <c r="M29" s="109" t="e">
        <f t="shared" si="9"/>
        <v>#REF!</v>
      </c>
      <c r="N29" s="108" t="e">
        <f>'3. bevételi korm. funk.'!#REF!</f>
        <v>#REF!</v>
      </c>
      <c r="O29" s="108" t="e">
        <f>'3. bevételi korm. funk.'!#REF!</f>
        <v>#REF!</v>
      </c>
      <c r="P29" s="108"/>
      <c r="Q29" s="61" t="e">
        <f t="shared" si="7"/>
        <v>#REF!</v>
      </c>
      <c r="R29" s="108" t="e">
        <f>'3. bevételi korm. funk.'!#REF!</f>
        <v>#REF!</v>
      </c>
      <c r="S29" s="108" t="e">
        <f>'3. bevételi korm. funk.'!#REF!</f>
        <v>#REF!</v>
      </c>
      <c r="T29" s="108"/>
      <c r="U29" s="109" t="e">
        <f t="shared" si="10"/>
        <v>#REF!</v>
      </c>
      <c r="V29" s="108" t="e">
        <f>'3. bevételi korm. funk.'!#REF!</f>
        <v>#REF!</v>
      </c>
      <c r="W29" s="108" t="e">
        <f>'3. bevételi korm. funk.'!#REF!</f>
        <v>#REF!</v>
      </c>
      <c r="X29" s="108" t="e">
        <f>'3. bevételi korm. funk.'!#REF!</f>
        <v>#REF!</v>
      </c>
      <c r="Y29" s="109" t="e">
        <f t="shared" si="11"/>
        <v>#REF!</v>
      </c>
      <c r="Z29" s="108" t="e">
        <f>'3. bevételi korm. funk.'!#REF!</f>
        <v>#REF!</v>
      </c>
      <c r="AA29" s="108" t="e">
        <f>'3. bevételi korm. funk.'!#REF!</f>
        <v>#REF!</v>
      </c>
      <c r="AB29" s="108" t="e">
        <f>'3. bevételi korm. funk.'!#REF!</f>
        <v>#REF!</v>
      </c>
      <c r="AC29" s="109" t="e">
        <f t="shared" si="12"/>
        <v>#REF!</v>
      </c>
      <c r="AD29" s="108" t="e">
        <f>'3. bevételi korm. funk.'!#REF!</f>
        <v>#REF!</v>
      </c>
      <c r="AE29" s="108" t="e">
        <f>'3. bevételi korm. funk.'!#REF!</f>
        <v>#REF!</v>
      </c>
      <c r="AF29" s="108" t="e">
        <f>'3. bevételi korm. funk.'!#REF!</f>
        <v>#REF!</v>
      </c>
      <c r="AG29" s="109" t="e">
        <f t="shared" si="13"/>
        <v>#REF!</v>
      </c>
      <c r="AH29" s="108">
        <f>'3. bevételi korm. funk.'!DE31</f>
        <v>31100000</v>
      </c>
      <c r="AI29" s="108">
        <f>'3. bevételi korm. funk.'!DF31</f>
        <v>0</v>
      </c>
      <c r="AJ29" s="108">
        <f>'3. bevételi korm. funk.'!DG31</f>
        <v>0</v>
      </c>
      <c r="AK29" s="109">
        <f t="shared" si="14"/>
        <v>31100000</v>
      </c>
      <c r="AL29" s="108">
        <f>'3. bevételi korm. funk.'!DH31</f>
        <v>32698956</v>
      </c>
      <c r="AM29" s="108">
        <v>0</v>
      </c>
      <c r="AN29" s="108">
        <f>'3. bevételi korm. funk.'!DJ31</f>
        <v>0</v>
      </c>
      <c r="AO29" s="109">
        <f t="shared" si="15"/>
        <v>32698956</v>
      </c>
      <c r="AP29" s="108">
        <f>'3. bevételi korm. funk.'!DK31</f>
        <v>35675836</v>
      </c>
      <c r="AQ29" s="108">
        <f>'3. bevételi korm. funk.'!DL31</f>
        <v>0</v>
      </c>
      <c r="AR29" s="108">
        <f>'3. bevételi korm. funk.'!DM31</f>
        <v>0</v>
      </c>
      <c r="AS29" s="270">
        <f t="shared" si="16"/>
        <v>35675836</v>
      </c>
      <c r="AT29" s="263"/>
    </row>
    <row r="30" spans="1:46">
      <c r="A30" s="19"/>
      <c r="B30" s="17"/>
      <c r="C30" s="17"/>
      <c r="D30" s="1"/>
      <c r="E30" s="259">
        <v>1</v>
      </c>
      <c r="F30" s="1" t="s">
        <v>12</v>
      </c>
      <c r="G30" s="259"/>
      <c r="H30" s="259"/>
      <c r="I30" s="256" t="s">
        <v>13</v>
      </c>
      <c r="J30" s="108" t="e">
        <f>'3. bevételi korm. funk.'!#REF!</f>
        <v>#REF!</v>
      </c>
      <c r="K30" s="108" t="e">
        <f>'3. bevételi korm. funk.'!#REF!</f>
        <v>#REF!</v>
      </c>
      <c r="L30" s="108" t="e">
        <f>'3. bevételi korm. funk.'!#REF!</f>
        <v>#REF!</v>
      </c>
      <c r="M30" s="109" t="e">
        <f t="shared" si="9"/>
        <v>#REF!</v>
      </c>
      <c r="N30" s="108" t="e">
        <f>'3. bevételi korm. funk.'!#REF!</f>
        <v>#REF!</v>
      </c>
      <c r="O30" s="108" t="e">
        <f>'3. bevételi korm. funk.'!#REF!</f>
        <v>#REF!</v>
      </c>
      <c r="P30" s="110"/>
      <c r="Q30" s="61" t="e">
        <f t="shared" si="7"/>
        <v>#REF!</v>
      </c>
      <c r="R30" s="108" t="e">
        <f>'3. bevételi korm. funk.'!#REF!</f>
        <v>#REF!</v>
      </c>
      <c r="S30" s="108" t="e">
        <f>'3. bevételi korm. funk.'!#REF!</f>
        <v>#REF!</v>
      </c>
      <c r="T30" s="110"/>
      <c r="U30" s="109" t="e">
        <f t="shared" si="10"/>
        <v>#REF!</v>
      </c>
      <c r="V30" s="108" t="e">
        <f>'3. bevételi korm. funk.'!#REF!</f>
        <v>#REF!</v>
      </c>
      <c r="W30" s="108" t="e">
        <f>'3. bevételi korm. funk.'!#REF!</f>
        <v>#REF!</v>
      </c>
      <c r="X30" s="108" t="e">
        <f>'3. bevételi korm. funk.'!#REF!</f>
        <v>#REF!</v>
      </c>
      <c r="Y30" s="109" t="e">
        <f t="shared" si="11"/>
        <v>#REF!</v>
      </c>
      <c r="Z30" s="108" t="e">
        <f>'3. bevételi korm. funk.'!#REF!</f>
        <v>#REF!</v>
      </c>
      <c r="AA30" s="108" t="e">
        <f>'3. bevételi korm. funk.'!#REF!</f>
        <v>#REF!</v>
      </c>
      <c r="AB30" s="108" t="e">
        <f>'3. bevételi korm. funk.'!#REF!</f>
        <v>#REF!</v>
      </c>
      <c r="AC30" s="109" t="e">
        <f t="shared" si="12"/>
        <v>#REF!</v>
      </c>
      <c r="AD30" s="108" t="e">
        <f>'3. bevételi korm. funk.'!#REF!</f>
        <v>#REF!</v>
      </c>
      <c r="AE30" s="108" t="e">
        <f>'3. bevételi korm. funk.'!#REF!</f>
        <v>#REF!</v>
      </c>
      <c r="AF30" s="108" t="e">
        <f>'3. bevételi korm. funk.'!#REF!</f>
        <v>#REF!</v>
      </c>
      <c r="AG30" s="109" t="e">
        <f t="shared" si="13"/>
        <v>#REF!</v>
      </c>
      <c r="AH30" s="108">
        <f>'3. bevételi korm. funk.'!DE32</f>
        <v>30700000</v>
      </c>
      <c r="AI30" s="108">
        <f>'3. bevételi korm. funk.'!DF32</f>
        <v>0</v>
      </c>
      <c r="AJ30" s="108">
        <f>'3. bevételi korm. funk.'!DG32</f>
        <v>0</v>
      </c>
      <c r="AK30" s="109">
        <f t="shared" si="14"/>
        <v>30700000</v>
      </c>
      <c r="AL30" s="108">
        <f>'3. bevételi korm. funk.'!DH32</f>
        <v>32298956</v>
      </c>
      <c r="AM30" s="108">
        <v>0</v>
      </c>
      <c r="AN30" s="108">
        <f>'3. bevételi korm. funk.'!DJ32</f>
        <v>0</v>
      </c>
      <c r="AO30" s="109">
        <f t="shared" si="15"/>
        <v>32298956</v>
      </c>
      <c r="AP30" s="108">
        <f>'3. bevételi korm. funk.'!DK32</f>
        <v>35211825</v>
      </c>
      <c r="AQ30" s="108">
        <f>'3. bevételi korm. funk.'!DL32</f>
        <v>0</v>
      </c>
      <c r="AR30" s="108">
        <f>'3. bevételi korm. funk.'!DM32</f>
        <v>0</v>
      </c>
      <c r="AS30" s="270">
        <f t="shared" si="16"/>
        <v>35211825</v>
      </c>
    </row>
    <row r="31" spans="1:46">
      <c r="A31" s="19"/>
      <c r="B31" s="17"/>
      <c r="C31" s="17"/>
      <c r="D31" s="1"/>
      <c r="E31" s="17"/>
      <c r="F31" s="17" t="s">
        <v>2</v>
      </c>
      <c r="G31" s="254" t="s">
        <v>14</v>
      </c>
      <c r="H31" s="254"/>
      <c r="I31" s="256" t="s">
        <v>13</v>
      </c>
      <c r="J31" s="108" t="e">
        <f>'3. bevételi korm. funk.'!#REF!</f>
        <v>#REF!</v>
      </c>
      <c r="K31" s="108" t="e">
        <f>'3. bevételi korm. funk.'!#REF!</f>
        <v>#REF!</v>
      </c>
      <c r="L31" s="108" t="e">
        <f>'3. bevételi korm. funk.'!#REF!</f>
        <v>#REF!</v>
      </c>
      <c r="M31" s="109" t="e">
        <f t="shared" si="9"/>
        <v>#REF!</v>
      </c>
      <c r="N31" s="108" t="e">
        <f>'3. bevételi korm. funk.'!#REF!</f>
        <v>#REF!</v>
      </c>
      <c r="O31" s="108" t="e">
        <f>'3. bevételi korm. funk.'!#REF!</f>
        <v>#REF!</v>
      </c>
      <c r="P31" s="110"/>
      <c r="Q31" s="61" t="e">
        <f t="shared" si="7"/>
        <v>#REF!</v>
      </c>
      <c r="R31" s="108" t="e">
        <f>'3. bevételi korm. funk.'!#REF!</f>
        <v>#REF!</v>
      </c>
      <c r="S31" s="108" t="e">
        <f>'3. bevételi korm. funk.'!#REF!</f>
        <v>#REF!</v>
      </c>
      <c r="T31" s="110"/>
      <c r="U31" s="109" t="e">
        <f t="shared" si="10"/>
        <v>#REF!</v>
      </c>
      <c r="V31" s="108" t="e">
        <f>'3. bevételi korm. funk.'!#REF!</f>
        <v>#REF!</v>
      </c>
      <c r="W31" s="108" t="e">
        <f>'3. bevételi korm. funk.'!#REF!</f>
        <v>#REF!</v>
      </c>
      <c r="X31" s="108" t="e">
        <f>'3. bevételi korm. funk.'!#REF!</f>
        <v>#REF!</v>
      </c>
      <c r="Y31" s="109" t="e">
        <f t="shared" si="11"/>
        <v>#REF!</v>
      </c>
      <c r="Z31" s="108" t="e">
        <f>'3. bevételi korm. funk.'!#REF!</f>
        <v>#REF!</v>
      </c>
      <c r="AA31" s="108" t="e">
        <f>'3. bevételi korm. funk.'!#REF!</f>
        <v>#REF!</v>
      </c>
      <c r="AB31" s="108" t="e">
        <f>'3. bevételi korm. funk.'!#REF!</f>
        <v>#REF!</v>
      </c>
      <c r="AC31" s="109" t="e">
        <f t="shared" si="12"/>
        <v>#REF!</v>
      </c>
      <c r="AD31" s="108" t="e">
        <f>'3. bevételi korm. funk.'!#REF!</f>
        <v>#REF!</v>
      </c>
      <c r="AE31" s="108" t="e">
        <f>'3. bevételi korm. funk.'!#REF!</f>
        <v>#REF!</v>
      </c>
      <c r="AF31" s="108" t="e">
        <f>'3. bevételi korm. funk.'!#REF!</f>
        <v>#REF!</v>
      </c>
      <c r="AG31" s="109" t="e">
        <f t="shared" si="13"/>
        <v>#REF!</v>
      </c>
      <c r="AH31" s="108">
        <f>'3. bevételi korm. funk.'!DE33</f>
        <v>30700000</v>
      </c>
      <c r="AI31" s="108">
        <f>'3. bevételi korm. funk.'!DF33</f>
        <v>0</v>
      </c>
      <c r="AJ31" s="108">
        <f>'3. bevételi korm. funk.'!DG33</f>
        <v>0</v>
      </c>
      <c r="AK31" s="109">
        <f t="shared" si="14"/>
        <v>30700000</v>
      </c>
      <c r="AL31" s="108">
        <f>'3. bevételi korm. funk.'!DH33</f>
        <v>32298956</v>
      </c>
      <c r="AM31" s="108">
        <v>0</v>
      </c>
      <c r="AN31" s="108">
        <f>'3. bevételi korm. funk.'!DJ33</f>
        <v>0</v>
      </c>
      <c r="AO31" s="109">
        <f t="shared" si="15"/>
        <v>32298956</v>
      </c>
      <c r="AP31" s="108">
        <f>'3. bevételi korm. funk.'!DK33</f>
        <v>35211825</v>
      </c>
      <c r="AQ31" s="108">
        <f>'3. bevételi korm. funk.'!DL33</f>
        <v>0</v>
      </c>
      <c r="AR31" s="108">
        <f>'3. bevételi korm. funk.'!DM33</f>
        <v>0</v>
      </c>
      <c r="AS31" s="270">
        <f t="shared" si="16"/>
        <v>35211825</v>
      </c>
    </row>
    <row r="32" spans="1:46">
      <c r="A32" s="19"/>
      <c r="B32" s="17"/>
      <c r="C32" s="17"/>
      <c r="D32" s="1"/>
      <c r="E32" s="17"/>
      <c r="F32" s="17" t="s">
        <v>2</v>
      </c>
      <c r="G32" s="254" t="s">
        <v>15</v>
      </c>
      <c r="H32" s="254"/>
      <c r="I32" s="256" t="s">
        <v>13</v>
      </c>
      <c r="J32" s="108" t="e">
        <f>'3. bevételi korm. funk.'!#REF!</f>
        <v>#REF!</v>
      </c>
      <c r="K32" s="108" t="e">
        <f>'3. bevételi korm. funk.'!#REF!</f>
        <v>#REF!</v>
      </c>
      <c r="L32" s="108" t="e">
        <f>'3. bevételi korm. funk.'!#REF!</f>
        <v>#REF!</v>
      </c>
      <c r="M32" s="109" t="e">
        <f t="shared" si="9"/>
        <v>#REF!</v>
      </c>
      <c r="N32" s="108" t="e">
        <f>'3. bevételi korm. funk.'!#REF!</f>
        <v>#REF!</v>
      </c>
      <c r="O32" s="108" t="e">
        <f>'3. bevételi korm. funk.'!#REF!</f>
        <v>#REF!</v>
      </c>
      <c r="P32" s="110"/>
      <c r="Q32" s="61" t="e">
        <f t="shared" si="7"/>
        <v>#REF!</v>
      </c>
      <c r="R32" s="108" t="e">
        <f>'3. bevételi korm. funk.'!#REF!</f>
        <v>#REF!</v>
      </c>
      <c r="S32" s="108" t="e">
        <f>'3. bevételi korm. funk.'!#REF!</f>
        <v>#REF!</v>
      </c>
      <c r="T32" s="110"/>
      <c r="U32" s="109" t="e">
        <f t="shared" si="10"/>
        <v>#REF!</v>
      </c>
      <c r="V32" s="108" t="e">
        <f>'3. bevételi korm. funk.'!#REF!</f>
        <v>#REF!</v>
      </c>
      <c r="W32" s="108" t="e">
        <f>'3. bevételi korm. funk.'!#REF!</f>
        <v>#REF!</v>
      </c>
      <c r="X32" s="108" t="e">
        <f>'3. bevételi korm. funk.'!#REF!</f>
        <v>#REF!</v>
      </c>
      <c r="Y32" s="109" t="e">
        <f t="shared" si="11"/>
        <v>#REF!</v>
      </c>
      <c r="Z32" s="108" t="e">
        <f>'3. bevételi korm. funk.'!#REF!</f>
        <v>#REF!</v>
      </c>
      <c r="AA32" s="108" t="e">
        <f>'3. bevételi korm. funk.'!#REF!</f>
        <v>#REF!</v>
      </c>
      <c r="AB32" s="108" t="e">
        <f>'3. bevételi korm. funk.'!#REF!</f>
        <v>#REF!</v>
      </c>
      <c r="AC32" s="109" t="e">
        <f t="shared" si="12"/>
        <v>#REF!</v>
      </c>
      <c r="AD32" s="108" t="e">
        <f>'3. bevételi korm. funk.'!#REF!</f>
        <v>#REF!</v>
      </c>
      <c r="AE32" s="108" t="e">
        <f>'3. bevételi korm. funk.'!#REF!</f>
        <v>#REF!</v>
      </c>
      <c r="AF32" s="108" t="e">
        <f>'3. bevételi korm. funk.'!#REF!</f>
        <v>#REF!</v>
      </c>
      <c r="AG32" s="109" t="e">
        <f t="shared" si="13"/>
        <v>#REF!</v>
      </c>
      <c r="AH32" s="108">
        <f>'3. bevételi korm. funk.'!DE34</f>
        <v>0</v>
      </c>
      <c r="AI32" s="108">
        <f>'3. bevételi korm. funk.'!DF34</f>
        <v>0</v>
      </c>
      <c r="AJ32" s="108">
        <f>'3. bevételi korm. funk.'!DG34</f>
        <v>0</v>
      </c>
      <c r="AK32" s="109">
        <f t="shared" si="14"/>
        <v>0</v>
      </c>
      <c r="AL32" s="108">
        <f>'3. bevételi korm. funk.'!DH34</f>
        <v>0</v>
      </c>
      <c r="AM32" s="108">
        <f>'3. bevételi korm. funk.'!DI34</f>
        <v>0</v>
      </c>
      <c r="AN32" s="108">
        <f>'3. bevételi korm. funk.'!DJ34</f>
        <v>0</v>
      </c>
      <c r="AO32" s="109">
        <f t="shared" si="15"/>
        <v>0</v>
      </c>
      <c r="AP32" s="108">
        <f>'3. bevételi korm. funk.'!DK34</f>
        <v>0</v>
      </c>
      <c r="AQ32" s="108">
        <f>'3. bevételi korm. funk.'!DL34</f>
        <v>0</v>
      </c>
      <c r="AR32" s="108">
        <f>'3. bevételi korm. funk.'!DM34</f>
        <v>0</v>
      </c>
      <c r="AS32" s="270">
        <f t="shared" si="16"/>
        <v>0</v>
      </c>
    </row>
    <row r="33" spans="1:45">
      <c r="A33" s="19"/>
      <c r="B33" s="17"/>
      <c r="C33" s="17"/>
      <c r="D33" s="1"/>
      <c r="E33" s="259">
        <v>2</v>
      </c>
      <c r="F33" s="1" t="s">
        <v>16</v>
      </c>
      <c r="G33" s="259"/>
      <c r="H33" s="259"/>
      <c r="I33" s="256" t="s">
        <v>17</v>
      </c>
      <c r="J33" s="108" t="e">
        <f>'3. bevételi korm. funk.'!#REF!</f>
        <v>#REF!</v>
      </c>
      <c r="K33" s="108" t="e">
        <f>'3. bevételi korm. funk.'!#REF!</f>
        <v>#REF!</v>
      </c>
      <c r="L33" s="108" t="e">
        <f>'3. bevételi korm. funk.'!#REF!</f>
        <v>#REF!</v>
      </c>
      <c r="M33" s="109" t="e">
        <f t="shared" si="9"/>
        <v>#REF!</v>
      </c>
      <c r="N33" s="108" t="e">
        <f>'3. bevételi korm. funk.'!#REF!</f>
        <v>#REF!</v>
      </c>
      <c r="O33" s="108" t="e">
        <f>'3. bevételi korm. funk.'!#REF!</f>
        <v>#REF!</v>
      </c>
      <c r="P33" s="110"/>
      <c r="Q33" s="61" t="e">
        <f t="shared" si="7"/>
        <v>#REF!</v>
      </c>
      <c r="R33" s="108" t="e">
        <f>'3. bevételi korm. funk.'!#REF!</f>
        <v>#REF!</v>
      </c>
      <c r="S33" s="108" t="e">
        <f>'3. bevételi korm. funk.'!#REF!</f>
        <v>#REF!</v>
      </c>
      <c r="T33" s="110"/>
      <c r="U33" s="109" t="e">
        <f t="shared" si="10"/>
        <v>#REF!</v>
      </c>
      <c r="V33" s="108" t="e">
        <f>'3. bevételi korm. funk.'!#REF!</f>
        <v>#REF!</v>
      </c>
      <c r="W33" s="108" t="e">
        <f>'3. bevételi korm. funk.'!#REF!</f>
        <v>#REF!</v>
      </c>
      <c r="X33" s="108" t="e">
        <f>'3. bevételi korm. funk.'!#REF!</f>
        <v>#REF!</v>
      </c>
      <c r="Y33" s="109" t="e">
        <f t="shared" si="11"/>
        <v>#REF!</v>
      </c>
      <c r="Z33" s="108" t="e">
        <f>'3. bevételi korm. funk.'!#REF!</f>
        <v>#REF!</v>
      </c>
      <c r="AA33" s="108" t="e">
        <f>'3. bevételi korm. funk.'!#REF!</f>
        <v>#REF!</v>
      </c>
      <c r="AB33" s="108" t="e">
        <f>'3. bevételi korm. funk.'!#REF!</f>
        <v>#REF!</v>
      </c>
      <c r="AC33" s="109" t="e">
        <f t="shared" si="12"/>
        <v>#REF!</v>
      </c>
      <c r="AD33" s="108" t="e">
        <f>'3. bevételi korm. funk.'!#REF!</f>
        <v>#REF!</v>
      </c>
      <c r="AE33" s="108" t="e">
        <f>'3. bevételi korm. funk.'!#REF!</f>
        <v>#REF!</v>
      </c>
      <c r="AF33" s="108" t="e">
        <f>'3. bevételi korm. funk.'!#REF!</f>
        <v>#REF!</v>
      </c>
      <c r="AG33" s="109" t="e">
        <f t="shared" si="13"/>
        <v>#REF!</v>
      </c>
      <c r="AH33" s="108">
        <f>'3. bevételi korm. funk.'!DE35</f>
        <v>400000</v>
      </c>
      <c r="AI33" s="108">
        <f>'3. bevételi korm. funk.'!DF35</f>
        <v>0</v>
      </c>
      <c r="AJ33" s="108">
        <f>'3. bevételi korm. funk.'!DG35</f>
        <v>0</v>
      </c>
      <c r="AK33" s="109">
        <f t="shared" si="14"/>
        <v>400000</v>
      </c>
      <c r="AL33" s="108">
        <f>'3. bevételi korm. funk.'!DH35</f>
        <v>400000</v>
      </c>
      <c r="AM33" s="108">
        <v>0</v>
      </c>
      <c r="AN33" s="108">
        <f>'3. bevételi korm. funk.'!DJ35</f>
        <v>0</v>
      </c>
      <c r="AO33" s="109">
        <f t="shared" si="15"/>
        <v>400000</v>
      </c>
      <c r="AP33" s="108">
        <f>'3. bevételi korm. funk.'!DK35</f>
        <v>464011</v>
      </c>
      <c r="AQ33" s="108">
        <f>'3. bevételi korm. funk.'!DL35</f>
        <v>0</v>
      </c>
      <c r="AR33" s="108">
        <f>'3. bevételi korm. funk.'!DM35</f>
        <v>0</v>
      </c>
      <c r="AS33" s="270">
        <f t="shared" si="16"/>
        <v>464011</v>
      </c>
    </row>
    <row r="34" spans="1:45">
      <c r="A34" s="11"/>
      <c r="B34" s="17"/>
      <c r="C34" s="17"/>
      <c r="D34" s="1"/>
      <c r="E34" s="1"/>
      <c r="F34" s="17" t="s">
        <v>2</v>
      </c>
      <c r="G34" s="254" t="s">
        <v>18</v>
      </c>
      <c r="H34" s="254"/>
      <c r="I34" s="256" t="s">
        <v>17</v>
      </c>
      <c r="J34" s="108" t="e">
        <f>'3. bevételi korm. funk.'!#REF!</f>
        <v>#REF!</v>
      </c>
      <c r="K34" s="108" t="e">
        <f>'3. bevételi korm. funk.'!#REF!</f>
        <v>#REF!</v>
      </c>
      <c r="L34" s="108" t="e">
        <f>'3. bevételi korm. funk.'!#REF!</f>
        <v>#REF!</v>
      </c>
      <c r="M34" s="109" t="e">
        <f t="shared" si="9"/>
        <v>#REF!</v>
      </c>
      <c r="N34" s="108" t="e">
        <f>'3. bevételi korm. funk.'!#REF!</f>
        <v>#REF!</v>
      </c>
      <c r="O34" s="108" t="e">
        <f>'3. bevételi korm. funk.'!#REF!</f>
        <v>#REF!</v>
      </c>
      <c r="P34" s="110"/>
      <c r="Q34" s="61" t="e">
        <f t="shared" si="7"/>
        <v>#REF!</v>
      </c>
      <c r="R34" s="108" t="e">
        <f>'3. bevételi korm. funk.'!#REF!</f>
        <v>#REF!</v>
      </c>
      <c r="S34" s="108" t="e">
        <f>'3. bevételi korm. funk.'!#REF!</f>
        <v>#REF!</v>
      </c>
      <c r="T34" s="110"/>
      <c r="U34" s="109" t="e">
        <f t="shared" si="10"/>
        <v>#REF!</v>
      </c>
      <c r="V34" s="108" t="e">
        <f>'3. bevételi korm. funk.'!#REF!</f>
        <v>#REF!</v>
      </c>
      <c r="W34" s="108" t="e">
        <f>'3. bevételi korm. funk.'!#REF!</f>
        <v>#REF!</v>
      </c>
      <c r="X34" s="108" t="e">
        <f>'3. bevételi korm. funk.'!#REF!</f>
        <v>#REF!</v>
      </c>
      <c r="Y34" s="109" t="e">
        <f t="shared" si="11"/>
        <v>#REF!</v>
      </c>
      <c r="Z34" s="108" t="e">
        <f>'3. bevételi korm. funk.'!#REF!</f>
        <v>#REF!</v>
      </c>
      <c r="AA34" s="108" t="e">
        <f>'3. bevételi korm. funk.'!#REF!</f>
        <v>#REF!</v>
      </c>
      <c r="AB34" s="108" t="e">
        <f>'3. bevételi korm. funk.'!#REF!</f>
        <v>#REF!</v>
      </c>
      <c r="AC34" s="109" t="e">
        <f t="shared" si="12"/>
        <v>#REF!</v>
      </c>
      <c r="AD34" s="108" t="e">
        <f>'3. bevételi korm. funk.'!#REF!</f>
        <v>#REF!</v>
      </c>
      <c r="AE34" s="108" t="e">
        <f>'3. bevételi korm. funk.'!#REF!</f>
        <v>#REF!</v>
      </c>
      <c r="AF34" s="108" t="e">
        <f>'3. bevételi korm. funk.'!#REF!</f>
        <v>#REF!</v>
      </c>
      <c r="AG34" s="109" t="e">
        <f t="shared" si="13"/>
        <v>#REF!</v>
      </c>
      <c r="AH34" s="108">
        <f>'3. bevételi korm. funk.'!DE36</f>
        <v>0</v>
      </c>
      <c r="AI34" s="108">
        <f>'3. bevételi korm. funk.'!DF36</f>
        <v>0</v>
      </c>
      <c r="AJ34" s="108">
        <f>'3. bevételi korm. funk.'!DG36</f>
        <v>0</v>
      </c>
      <c r="AK34" s="109">
        <f t="shared" si="14"/>
        <v>0</v>
      </c>
      <c r="AL34" s="108">
        <f>'3. bevételi korm. funk.'!DH36</f>
        <v>0</v>
      </c>
      <c r="AM34" s="108">
        <f>'3. bevételi korm. funk.'!DI36</f>
        <v>0</v>
      </c>
      <c r="AN34" s="108">
        <f>'3. bevételi korm. funk.'!DJ36</f>
        <v>0</v>
      </c>
      <c r="AO34" s="109">
        <f t="shared" si="15"/>
        <v>0</v>
      </c>
      <c r="AP34" s="108">
        <f>'3. bevételi korm. funk.'!DK36</f>
        <v>0</v>
      </c>
      <c r="AQ34" s="108">
        <f>'3. bevételi korm. funk.'!DL36</f>
        <v>0</v>
      </c>
      <c r="AR34" s="108">
        <f>'3. bevételi korm. funk.'!DM36</f>
        <v>0</v>
      </c>
      <c r="AS34" s="270">
        <f t="shared" si="16"/>
        <v>0</v>
      </c>
    </row>
    <row r="35" spans="1:45">
      <c r="A35" s="19"/>
      <c r="B35" s="1"/>
      <c r="C35" s="1"/>
      <c r="D35" s="1"/>
      <c r="E35" s="17"/>
      <c r="F35" s="17" t="s">
        <v>2</v>
      </c>
      <c r="G35" s="254" t="s">
        <v>19</v>
      </c>
      <c r="H35" s="254"/>
      <c r="I35" s="256" t="s">
        <v>17</v>
      </c>
      <c r="J35" s="108" t="e">
        <f>'3. bevételi korm. funk.'!#REF!</f>
        <v>#REF!</v>
      </c>
      <c r="K35" s="108" t="e">
        <f>'3. bevételi korm. funk.'!#REF!</f>
        <v>#REF!</v>
      </c>
      <c r="L35" s="108" t="e">
        <f>'3. bevételi korm. funk.'!#REF!</f>
        <v>#REF!</v>
      </c>
      <c r="M35" s="109" t="e">
        <f t="shared" si="9"/>
        <v>#REF!</v>
      </c>
      <c r="N35" s="108" t="e">
        <f>'3. bevételi korm. funk.'!#REF!</f>
        <v>#REF!</v>
      </c>
      <c r="O35" s="108" t="e">
        <f>'3. bevételi korm. funk.'!#REF!</f>
        <v>#REF!</v>
      </c>
      <c r="P35" s="110"/>
      <c r="Q35" s="61" t="e">
        <f t="shared" si="7"/>
        <v>#REF!</v>
      </c>
      <c r="R35" s="108" t="e">
        <f>'3. bevételi korm. funk.'!#REF!</f>
        <v>#REF!</v>
      </c>
      <c r="S35" s="108" t="e">
        <f>'3. bevételi korm. funk.'!#REF!</f>
        <v>#REF!</v>
      </c>
      <c r="T35" s="110"/>
      <c r="U35" s="109" t="e">
        <f t="shared" si="10"/>
        <v>#REF!</v>
      </c>
      <c r="V35" s="108" t="e">
        <f>'3. bevételi korm. funk.'!#REF!</f>
        <v>#REF!</v>
      </c>
      <c r="W35" s="108" t="e">
        <f>'3. bevételi korm. funk.'!#REF!</f>
        <v>#REF!</v>
      </c>
      <c r="X35" s="108" t="e">
        <f>'3. bevételi korm. funk.'!#REF!</f>
        <v>#REF!</v>
      </c>
      <c r="Y35" s="109" t="e">
        <f t="shared" si="11"/>
        <v>#REF!</v>
      </c>
      <c r="Z35" s="108" t="e">
        <f>'3. bevételi korm. funk.'!#REF!</f>
        <v>#REF!</v>
      </c>
      <c r="AA35" s="108" t="e">
        <f>'3. bevételi korm. funk.'!#REF!</f>
        <v>#REF!</v>
      </c>
      <c r="AB35" s="108" t="e">
        <f>'3. bevételi korm. funk.'!#REF!</f>
        <v>#REF!</v>
      </c>
      <c r="AC35" s="109" t="e">
        <f t="shared" si="12"/>
        <v>#REF!</v>
      </c>
      <c r="AD35" s="108" t="e">
        <f>'3. bevételi korm. funk.'!#REF!</f>
        <v>#REF!</v>
      </c>
      <c r="AE35" s="108" t="e">
        <f>'3. bevételi korm. funk.'!#REF!</f>
        <v>#REF!</v>
      </c>
      <c r="AF35" s="108" t="e">
        <f>'3. bevételi korm. funk.'!#REF!</f>
        <v>#REF!</v>
      </c>
      <c r="AG35" s="109" t="e">
        <f t="shared" si="13"/>
        <v>#REF!</v>
      </c>
      <c r="AH35" s="108">
        <f>'3. bevételi korm. funk.'!DE37</f>
        <v>400000</v>
      </c>
      <c r="AI35" s="108">
        <f>'3. bevételi korm. funk.'!DF37</f>
        <v>0</v>
      </c>
      <c r="AJ35" s="108">
        <f>'3. bevételi korm. funk.'!DG37</f>
        <v>0</v>
      </c>
      <c r="AK35" s="109">
        <f t="shared" si="14"/>
        <v>400000</v>
      </c>
      <c r="AL35" s="108">
        <f>'3. bevételi korm. funk.'!DH37</f>
        <v>400000</v>
      </c>
      <c r="AM35" s="108">
        <v>0</v>
      </c>
      <c r="AN35" s="108">
        <f>'3. bevételi korm. funk.'!DJ37</f>
        <v>0</v>
      </c>
      <c r="AO35" s="109">
        <f t="shared" si="15"/>
        <v>400000</v>
      </c>
      <c r="AP35" s="108">
        <f>'3. bevételi korm. funk.'!DK37</f>
        <v>464011</v>
      </c>
      <c r="AQ35" s="108">
        <f>'3. bevételi korm. funk.'!DL37</f>
        <v>0</v>
      </c>
      <c r="AR35" s="108">
        <f>'3. bevételi korm. funk.'!DM37</f>
        <v>0</v>
      </c>
      <c r="AS35" s="270">
        <f t="shared" si="16"/>
        <v>464011</v>
      </c>
    </row>
    <row r="36" spans="1:45">
      <c r="A36" s="19"/>
      <c r="B36" s="17"/>
      <c r="C36" s="17"/>
      <c r="D36" s="1"/>
      <c r="E36" s="259">
        <v>3</v>
      </c>
      <c r="F36" s="1" t="s">
        <v>20</v>
      </c>
      <c r="G36" s="259"/>
      <c r="H36" s="259"/>
      <c r="I36" s="256" t="s">
        <v>21</v>
      </c>
      <c r="J36" s="108" t="e">
        <f>'3. bevételi korm. funk.'!#REF!</f>
        <v>#REF!</v>
      </c>
      <c r="K36" s="108" t="e">
        <f>'3. bevételi korm. funk.'!#REF!</f>
        <v>#REF!</v>
      </c>
      <c r="L36" s="108" t="e">
        <f>'3. bevételi korm. funk.'!#REF!</f>
        <v>#REF!</v>
      </c>
      <c r="M36" s="109" t="e">
        <f t="shared" si="9"/>
        <v>#REF!</v>
      </c>
      <c r="N36" s="108" t="e">
        <f>'3. bevételi korm. funk.'!#REF!</f>
        <v>#REF!</v>
      </c>
      <c r="O36" s="108" t="e">
        <f>'3. bevételi korm. funk.'!#REF!</f>
        <v>#REF!</v>
      </c>
      <c r="P36" s="110"/>
      <c r="Q36" s="61" t="e">
        <f t="shared" si="7"/>
        <v>#REF!</v>
      </c>
      <c r="R36" s="108" t="e">
        <f>'3. bevételi korm. funk.'!#REF!</f>
        <v>#REF!</v>
      </c>
      <c r="S36" s="108" t="e">
        <f>'3. bevételi korm. funk.'!#REF!</f>
        <v>#REF!</v>
      </c>
      <c r="T36" s="110"/>
      <c r="U36" s="109" t="e">
        <f t="shared" si="10"/>
        <v>#REF!</v>
      </c>
      <c r="V36" s="108" t="e">
        <f>'3. bevételi korm. funk.'!#REF!</f>
        <v>#REF!</v>
      </c>
      <c r="W36" s="108" t="e">
        <f>'3. bevételi korm. funk.'!#REF!</f>
        <v>#REF!</v>
      </c>
      <c r="X36" s="108" t="e">
        <f>'3. bevételi korm. funk.'!#REF!</f>
        <v>#REF!</v>
      </c>
      <c r="Y36" s="109" t="e">
        <f t="shared" si="11"/>
        <v>#REF!</v>
      </c>
      <c r="Z36" s="108" t="e">
        <f>'3. bevételi korm. funk.'!#REF!</f>
        <v>#REF!</v>
      </c>
      <c r="AA36" s="108" t="e">
        <f>'3. bevételi korm. funk.'!#REF!</f>
        <v>#REF!</v>
      </c>
      <c r="AB36" s="108" t="e">
        <f>'3. bevételi korm. funk.'!#REF!</f>
        <v>#REF!</v>
      </c>
      <c r="AC36" s="109" t="e">
        <f t="shared" si="12"/>
        <v>#REF!</v>
      </c>
      <c r="AD36" s="108" t="e">
        <f>'3. bevételi korm. funk.'!#REF!</f>
        <v>#REF!</v>
      </c>
      <c r="AE36" s="108" t="e">
        <f>'3. bevételi korm. funk.'!#REF!</f>
        <v>#REF!</v>
      </c>
      <c r="AF36" s="108" t="e">
        <f>'3. bevételi korm. funk.'!#REF!</f>
        <v>#REF!</v>
      </c>
      <c r="AG36" s="109" t="e">
        <f t="shared" si="13"/>
        <v>#REF!</v>
      </c>
      <c r="AH36" s="108">
        <f>'3. bevételi korm. funk.'!DE38</f>
        <v>0</v>
      </c>
      <c r="AI36" s="108">
        <f>'3. bevételi korm. funk.'!DF38</f>
        <v>0</v>
      </c>
      <c r="AJ36" s="108">
        <f>'3. bevételi korm. funk.'!DG38</f>
        <v>0</v>
      </c>
      <c r="AK36" s="109">
        <f t="shared" si="14"/>
        <v>0</v>
      </c>
      <c r="AL36" s="108">
        <f>'3. bevételi korm. funk.'!DH38</f>
        <v>0</v>
      </c>
      <c r="AM36" s="108">
        <v>0</v>
      </c>
      <c r="AN36" s="108">
        <f>'3. bevételi korm. funk.'!DJ38</f>
        <v>0</v>
      </c>
      <c r="AO36" s="109">
        <f t="shared" si="15"/>
        <v>0</v>
      </c>
      <c r="AP36" s="108">
        <f>'3. bevételi korm. funk.'!DK38</f>
        <v>0</v>
      </c>
      <c r="AQ36" s="108">
        <f>'3. bevételi korm. funk.'!DL38</f>
        <v>0</v>
      </c>
      <c r="AR36" s="108">
        <f>'3. bevételi korm. funk.'!DM38</f>
        <v>0</v>
      </c>
      <c r="AS36" s="270">
        <f t="shared" si="16"/>
        <v>0</v>
      </c>
    </row>
    <row r="37" spans="1:45">
      <c r="A37" s="19"/>
      <c r="B37" s="17"/>
      <c r="C37" s="17"/>
      <c r="D37" s="1"/>
      <c r="E37" s="17"/>
      <c r="F37" s="17" t="s">
        <v>2</v>
      </c>
      <c r="G37" s="254" t="s">
        <v>22</v>
      </c>
      <c r="H37" s="254"/>
      <c r="I37" s="256" t="s">
        <v>21</v>
      </c>
      <c r="J37" s="108" t="e">
        <f>'3. bevételi korm. funk.'!#REF!</f>
        <v>#REF!</v>
      </c>
      <c r="K37" s="108" t="e">
        <f>'3. bevételi korm. funk.'!#REF!</f>
        <v>#REF!</v>
      </c>
      <c r="L37" s="108" t="e">
        <f>'3. bevételi korm. funk.'!#REF!</f>
        <v>#REF!</v>
      </c>
      <c r="M37" s="109" t="e">
        <f t="shared" si="9"/>
        <v>#REF!</v>
      </c>
      <c r="N37" s="108" t="e">
        <f>'3. bevételi korm. funk.'!#REF!</f>
        <v>#REF!</v>
      </c>
      <c r="O37" s="108" t="e">
        <f>'3. bevételi korm. funk.'!#REF!</f>
        <v>#REF!</v>
      </c>
      <c r="P37" s="110"/>
      <c r="Q37" s="61" t="e">
        <f t="shared" si="7"/>
        <v>#REF!</v>
      </c>
      <c r="R37" s="108" t="e">
        <f>'3. bevételi korm. funk.'!#REF!</f>
        <v>#REF!</v>
      </c>
      <c r="S37" s="108" t="e">
        <f>'3. bevételi korm. funk.'!#REF!</f>
        <v>#REF!</v>
      </c>
      <c r="T37" s="110"/>
      <c r="U37" s="109" t="e">
        <f t="shared" si="10"/>
        <v>#REF!</v>
      </c>
      <c r="V37" s="108" t="e">
        <f>'3. bevételi korm. funk.'!#REF!</f>
        <v>#REF!</v>
      </c>
      <c r="W37" s="108" t="e">
        <f>'3. bevételi korm. funk.'!#REF!</f>
        <v>#REF!</v>
      </c>
      <c r="X37" s="108" t="e">
        <f>'3. bevételi korm. funk.'!#REF!</f>
        <v>#REF!</v>
      </c>
      <c r="Y37" s="109" t="e">
        <f t="shared" si="11"/>
        <v>#REF!</v>
      </c>
      <c r="Z37" s="108" t="e">
        <f>'3. bevételi korm. funk.'!#REF!</f>
        <v>#REF!</v>
      </c>
      <c r="AA37" s="108" t="e">
        <f>'3. bevételi korm. funk.'!#REF!</f>
        <v>#REF!</v>
      </c>
      <c r="AB37" s="108" t="e">
        <f>'3. bevételi korm. funk.'!#REF!</f>
        <v>#REF!</v>
      </c>
      <c r="AC37" s="109" t="e">
        <f t="shared" si="12"/>
        <v>#REF!</v>
      </c>
      <c r="AD37" s="108" t="e">
        <f>'3. bevételi korm. funk.'!#REF!</f>
        <v>#REF!</v>
      </c>
      <c r="AE37" s="108" t="e">
        <f>'3. bevételi korm. funk.'!#REF!</f>
        <v>#REF!</v>
      </c>
      <c r="AF37" s="108" t="e">
        <f>'3. bevételi korm. funk.'!#REF!</f>
        <v>#REF!</v>
      </c>
      <c r="AG37" s="109" t="e">
        <f t="shared" si="13"/>
        <v>#REF!</v>
      </c>
      <c r="AH37" s="108">
        <f>'3. bevételi korm. funk.'!DE39</f>
        <v>0</v>
      </c>
      <c r="AI37" s="108">
        <f>'3. bevételi korm. funk.'!DF39</f>
        <v>0</v>
      </c>
      <c r="AJ37" s="108">
        <f>'3. bevételi korm. funk.'!DG39</f>
        <v>0</v>
      </c>
      <c r="AK37" s="109">
        <f t="shared" si="14"/>
        <v>0</v>
      </c>
      <c r="AL37" s="108">
        <f>'3. bevételi korm. funk.'!DH39</f>
        <v>0</v>
      </c>
      <c r="AM37" s="108">
        <f>'3. bevételi korm. funk.'!DI39</f>
        <v>0</v>
      </c>
      <c r="AN37" s="108">
        <f>'3. bevételi korm. funk.'!DJ39</f>
        <v>0</v>
      </c>
      <c r="AO37" s="109">
        <f t="shared" si="15"/>
        <v>0</v>
      </c>
      <c r="AP37" s="108">
        <f>'3. bevételi korm. funk.'!DK39</f>
        <v>0</v>
      </c>
      <c r="AQ37" s="108">
        <f>'3. bevételi korm. funk.'!DL39</f>
        <v>0</v>
      </c>
      <c r="AR37" s="108">
        <f>'3. bevételi korm. funk.'!DM39</f>
        <v>0</v>
      </c>
      <c r="AS37" s="270">
        <f t="shared" si="16"/>
        <v>0</v>
      </c>
    </row>
    <row r="38" spans="1:45">
      <c r="A38" s="19"/>
      <c r="B38" s="17"/>
      <c r="C38" s="17"/>
      <c r="D38" s="1"/>
      <c r="E38" s="17"/>
      <c r="F38" s="17" t="s">
        <v>2</v>
      </c>
      <c r="G38" s="254" t="s">
        <v>240</v>
      </c>
      <c r="H38" s="254"/>
      <c r="I38" s="256" t="s">
        <v>21</v>
      </c>
      <c r="J38" s="108" t="e">
        <f>'3. bevételi korm. funk.'!#REF!</f>
        <v>#REF!</v>
      </c>
      <c r="K38" s="108" t="e">
        <f>'3. bevételi korm. funk.'!#REF!</f>
        <v>#REF!</v>
      </c>
      <c r="L38" s="108" t="e">
        <f>'3. bevételi korm. funk.'!#REF!</f>
        <v>#REF!</v>
      </c>
      <c r="M38" s="109" t="e">
        <f t="shared" si="9"/>
        <v>#REF!</v>
      </c>
      <c r="N38" s="108" t="e">
        <f>'3. bevételi korm. funk.'!#REF!</f>
        <v>#REF!</v>
      </c>
      <c r="O38" s="108" t="e">
        <f>'3. bevételi korm. funk.'!#REF!</f>
        <v>#REF!</v>
      </c>
      <c r="P38" s="110"/>
      <c r="Q38" s="61" t="e">
        <f t="shared" si="7"/>
        <v>#REF!</v>
      </c>
      <c r="R38" s="108" t="e">
        <f>'3. bevételi korm. funk.'!#REF!</f>
        <v>#REF!</v>
      </c>
      <c r="S38" s="108" t="e">
        <f>'3. bevételi korm. funk.'!#REF!</f>
        <v>#REF!</v>
      </c>
      <c r="T38" s="110"/>
      <c r="U38" s="109" t="e">
        <f t="shared" si="10"/>
        <v>#REF!</v>
      </c>
      <c r="V38" s="108" t="e">
        <f>'3. bevételi korm. funk.'!#REF!</f>
        <v>#REF!</v>
      </c>
      <c r="W38" s="108" t="e">
        <f>'3. bevételi korm. funk.'!#REF!</f>
        <v>#REF!</v>
      </c>
      <c r="X38" s="108" t="e">
        <f>'3. bevételi korm. funk.'!#REF!</f>
        <v>#REF!</v>
      </c>
      <c r="Y38" s="109" t="e">
        <f t="shared" si="11"/>
        <v>#REF!</v>
      </c>
      <c r="Z38" s="108" t="e">
        <f>'3. bevételi korm. funk.'!#REF!</f>
        <v>#REF!</v>
      </c>
      <c r="AA38" s="108" t="e">
        <f>'3. bevételi korm. funk.'!#REF!</f>
        <v>#REF!</v>
      </c>
      <c r="AB38" s="108" t="e">
        <f>'3. bevételi korm. funk.'!#REF!</f>
        <v>#REF!</v>
      </c>
      <c r="AC38" s="109" t="e">
        <f t="shared" si="12"/>
        <v>#REF!</v>
      </c>
      <c r="AD38" s="108" t="e">
        <f>'3. bevételi korm. funk.'!#REF!</f>
        <v>#REF!</v>
      </c>
      <c r="AE38" s="108" t="e">
        <f>'3. bevételi korm. funk.'!#REF!</f>
        <v>#REF!</v>
      </c>
      <c r="AF38" s="108" t="e">
        <f>'3. bevételi korm. funk.'!#REF!</f>
        <v>#REF!</v>
      </c>
      <c r="AG38" s="109" t="e">
        <f t="shared" si="13"/>
        <v>#REF!</v>
      </c>
      <c r="AH38" s="108">
        <f>'3. bevételi korm. funk.'!DE40</f>
        <v>0</v>
      </c>
      <c r="AI38" s="108">
        <f>'3. bevételi korm. funk.'!DF40</f>
        <v>0</v>
      </c>
      <c r="AJ38" s="108">
        <f>'3. bevételi korm. funk.'!DG40</f>
        <v>0</v>
      </c>
      <c r="AK38" s="109">
        <f t="shared" si="14"/>
        <v>0</v>
      </c>
      <c r="AL38" s="108">
        <f>'3. bevételi korm. funk.'!DH40</f>
        <v>0</v>
      </c>
      <c r="AM38" s="108">
        <f>'3. bevételi korm. funk.'!DI40</f>
        <v>0</v>
      </c>
      <c r="AN38" s="108">
        <f>'3. bevételi korm. funk.'!DJ40</f>
        <v>0</v>
      </c>
      <c r="AO38" s="109">
        <f t="shared" si="15"/>
        <v>0</v>
      </c>
      <c r="AP38" s="108">
        <f>'3. bevételi korm. funk.'!DK40</f>
        <v>0</v>
      </c>
      <c r="AQ38" s="108">
        <f>'3. bevételi korm. funk.'!DL40</f>
        <v>0</v>
      </c>
      <c r="AR38" s="108">
        <f>'3. bevételi korm. funk.'!DM40</f>
        <v>0</v>
      </c>
      <c r="AS38" s="270">
        <f t="shared" si="16"/>
        <v>0</v>
      </c>
    </row>
    <row r="39" spans="1:45">
      <c r="A39" s="19"/>
      <c r="B39" s="17"/>
      <c r="C39" s="17"/>
      <c r="D39" s="1"/>
      <c r="E39" s="17"/>
      <c r="F39" s="17" t="s">
        <v>2</v>
      </c>
      <c r="G39" s="254" t="s">
        <v>23</v>
      </c>
      <c r="H39" s="254"/>
      <c r="I39" s="256" t="s">
        <v>21</v>
      </c>
      <c r="J39" s="108" t="e">
        <f>'3. bevételi korm. funk.'!#REF!</f>
        <v>#REF!</v>
      </c>
      <c r="K39" s="108" t="e">
        <f>'3. bevételi korm. funk.'!#REF!</f>
        <v>#REF!</v>
      </c>
      <c r="L39" s="108" t="e">
        <f>'3. bevételi korm. funk.'!#REF!</f>
        <v>#REF!</v>
      </c>
      <c r="M39" s="109" t="e">
        <f t="shared" si="9"/>
        <v>#REF!</v>
      </c>
      <c r="N39" s="108" t="e">
        <f>'3. bevételi korm. funk.'!#REF!</f>
        <v>#REF!</v>
      </c>
      <c r="O39" s="108" t="e">
        <f>'3. bevételi korm. funk.'!#REF!</f>
        <v>#REF!</v>
      </c>
      <c r="P39" s="110"/>
      <c r="Q39" s="61" t="e">
        <f t="shared" si="7"/>
        <v>#REF!</v>
      </c>
      <c r="R39" s="108" t="e">
        <f>'3. bevételi korm. funk.'!#REF!</f>
        <v>#REF!</v>
      </c>
      <c r="S39" s="108" t="e">
        <f>'3. bevételi korm. funk.'!#REF!</f>
        <v>#REF!</v>
      </c>
      <c r="T39" s="110"/>
      <c r="U39" s="109" t="e">
        <f t="shared" si="10"/>
        <v>#REF!</v>
      </c>
      <c r="V39" s="108" t="e">
        <f>'3. bevételi korm. funk.'!#REF!</f>
        <v>#REF!</v>
      </c>
      <c r="W39" s="108" t="e">
        <f>'3. bevételi korm. funk.'!#REF!</f>
        <v>#REF!</v>
      </c>
      <c r="X39" s="108" t="e">
        <f>'3. bevételi korm. funk.'!#REF!</f>
        <v>#REF!</v>
      </c>
      <c r="Y39" s="109" t="e">
        <f t="shared" si="11"/>
        <v>#REF!</v>
      </c>
      <c r="Z39" s="108" t="e">
        <f>'3. bevételi korm. funk.'!#REF!</f>
        <v>#REF!</v>
      </c>
      <c r="AA39" s="108" t="e">
        <f>'3. bevételi korm. funk.'!#REF!</f>
        <v>#REF!</v>
      </c>
      <c r="AB39" s="108" t="e">
        <f>'3. bevételi korm. funk.'!#REF!</f>
        <v>#REF!</v>
      </c>
      <c r="AC39" s="109" t="e">
        <f t="shared" si="12"/>
        <v>#REF!</v>
      </c>
      <c r="AD39" s="108" t="e">
        <f>'3. bevételi korm. funk.'!#REF!</f>
        <v>#REF!</v>
      </c>
      <c r="AE39" s="108" t="e">
        <f>'3. bevételi korm. funk.'!#REF!</f>
        <v>#REF!</v>
      </c>
      <c r="AF39" s="108" t="e">
        <f>'3. bevételi korm. funk.'!#REF!</f>
        <v>#REF!</v>
      </c>
      <c r="AG39" s="109" t="e">
        <f t="shared" si="13"/>
        <v>#REF!</v>
      </c>
      <c r="AH39" s="108">
        <f>'3. bevételi korm. funk.'!DE41</f>
        <v>0</v>
      </c>
      <c r="AI39" s="108">
        <f>'3. bevételi korm. funk.'!DF41</f>
        <v>0</v>
      </c>
      <c r="AJ39" s="108">
        <f>'3. bevételi korm. funk.'!DG41</f>
        <v>0</v>
      </c>
      <c r="AK39" s="109">
        <f t="shared" si="14"/>
        <v>0</v>
      </c>
      <c r="AL39" s="108">
        <f>'3. bevételi korm. funk.'!DH41</f>
        <v>0</v>
      </c>
      <c r="AM39" s="108">
        <v>0</v>
      </c>
      <c r="AN39" s="108">
        <f>'3. bevételi korm. funk.'!DJ41</f>
        <v>0</v>
      </c>
      <c r="AO39" s="109">
        <f t="shared" si="15"/>
        <v>0</v>
      </c>
      <c r="AP39" s="108">
        <f>'3. bevételi korm. funk.'!DK41</f>
        <v>0</v>
      </c>
      <c r="AQ39" s="108">
        <f>'3. bevételi korm. funk.'!DL41</f>
        <v>0</v>
      </c>
      <c r="AR39" s="108">
        <f>'3. bevételi korm. funk.'!DM41</f>
        <v>0</v>
      </c>
      <c r="AS39" s="270">
        <f t="shared" si="16"/>
        <v>0</v>
      </c>
    </row>
    <row r="40" spans="1:45">
      <c r="A40" s="19"/>
      <c r="B40" s="17"/>
      <c r="C40" s="1"/>
      <c r="D40" s="259">
        <v>4</v>
      </c>
      <c r="E40" s="1" t="s">
        <v>24</v>
      </c>
      <c r="F40" s="259"/>
      <c r="G40" s="259"/>
      <c r="H40" s="259"/>
      <c r="I40" s="256" t="s">
        <v>25</v>
      </c>
      <c r="J40" s="108" t="e">
        <f>'3. bevételi korm. funk.'!#REF!</f>
        <v>#REF!</v>
      </c>
      <c r="K40" s="108" t="e">
        <f>'3. bevételi korm. funk.'!#REF!</f>
        <v>#REF!</v>
      </c>
      <c r="L40" s="108" t="e">
        <f>'3. bevételi korm. funk.'!#REF!</f>
        <v>#REF!</v>
      </c>
      <c r="M40" s="109" t="e">
        <f t="shared" si="9"/>
        <v>#REF!</v>
      </c>
      <c r="N40" s="108" t="e">
        <f>'3. bevételi korm. funk.'!#REF!</f>
        <v>#REF!</v>
      </c>
      <c r="O40" s="108" t="e">
        <f>'3. bevételi korm. funk.'!#REF!</f>
        <v>#REF!</v>
      </c>
      <c r="P40" s="110"/>
      <c r="Q40" s="61" t="e">
        <f t="shared" si="7"/>
        <v>#REF!</v>
      </c>
      <c r="R40" s="108" t="e">
        <f>'3. bevételi korm. funk.'!#REF!</f>
        <v>#REF!</v>
      </c>
      <c r="S40" s="108" t="e">
        <f>'3. bevételi korm. funk.'!#REF!</f>
        <v>#REF!</v>
      </c>
      <c r="T40" s="110"/>
      <c r="U40" s="109" t="e">
        <f t="shared" si="10"/>
        <v>#REF!</v>
      </c>
      <c r="V40" s="108" t="e">
        <f>'3. bevételi korm. funk.'!#REF!</f>
        <v>#REF!</v>
      </c>
      <c r="W40" s="108" t="e">
        <f>'3. bevételi korm. funk.'!#REF!</f>
        <v>#REF!</v>
      </c>
      <c r="X40" s="108" t="e">
        <f>'3. bevételi korm. funk.'!#REF!</f>
        <v>#REF!</v>
      </c>
      <c r="Y40" s="109" t="e">
        <f t="shared" si="11"/>
        <v>#REF!</v>
      </c>
      <c r="Z40" s="108" t="e">
        <f>'3. bevételi korm. funk.'!#REF!</f>
        <v>#REF!</v>
      </c>
      <c r="AA40" s="108" t="e">
        <f>'3. bevételi korm. funk.'!#REF!</f>
        <v>#REF!</v>
      </c>
      <c r="AB40" s="108" t="e">
        <f>'3. bevételi korm. funk.'!#REF!</f>
        <v>#REF!</v>
      </c>
      <c r="AC40" s="109" t="e">
        <f t="shared" si="12"/>
        <v>#REF!</v>
      </c>
      <c r="AD40" s="108" t="e">
        <f>'3. bevételi korm. funk.'!#REF!</f>
        <v>#REF!</v>
      </c>
      <c r="AE40" s="108" t="e">
        <f>'3. bevételi korm. funk.'!#REF!</f>
        <v>#REF!</v>
      </c>
      <c r="AF40" s="108" t="e">
        <f>'3. bevételi korm. funk.'!#REF!</f>
        <v>#REF!</v>
      </c>
      <c r="AG40" s="109" t="e">
        <f t="shared" si="13"/>
        <v>#REF!</v>
      </c>
      <c r="AH40" s="108">
        <f>'3. bevételi korm. funk.'!DE42</f>
        <v>0</v>
      </c>
      <c r="AI40" s="108">
        <f>'3. bevételi korm. funk.'!DF42</f>
        <v>0</v>
      </c>
      <c r="AJ40" s="108">
        <f>'3. bevételi korm. funk.'!DG42</f>
        <v>0</v>
      </c>
      <c r="AK40" s="109">
        <f t="shared" si="14"/>
        <v>0</v>
      </c>
      <c r="AL40" s="108">
        <f>'3. bevételi korm. funk.'!DH42</f>
        <v>0</v>
      </c>
      <c r="AM40" s="108">
        <v>0</v>
      </c>
      <c r="AN40" s="108">
        <f>'3. bevételi korm. funk.'!DJ42</f>
        <v>0</v>
      </c>
      <c r="AO40" s="109">
        <f t="shared" si="15"/>
        <v>0</v>
      </c>
      <c r="AP40" s="108">
        <f>'3. bevételi korm. funk.'!DK42</f>
        <v>21790</v>
      </c>
      <c r="AQ40" s="108">
        <f>'3. bevételi korm. funk.'!DL42</f>
        <v>0</v>
      </c>
      <c r="AR40" s="108">
        <f>'3. bevételi korm. funk.'!DM42</f>
        <v>0</v>
      </c>
      <c r="AS40" s="270">
        <f t="shared" si="16"/>
        <v>21790</v>
      </c>
    </row>
    <row r="41" spans="1:45">
      <c r="A41" s="11"/>
      <c r="B41" s="17"/>
      <c r="C41" s="17"/>
      <c r="D41" s="1"/>
      <c r="E41" s="1"/>
      <c r="F41" s="17" t="s">
        <v>2</v>
      </c>
      <c r="G41" s="851" t="s">
        <v>26</v>
      </c>
      <c r="H41" s="851"/>
      <c r="I41" s="256" t="s">
        <v>25</v>
      </c>
      <c r="J41" s="108" t="e">
        <f>'3. bevételi korm. funk.'!#REF!</f>
        <v>#REF!</v>
      </c>
      <c r="K41" s="108" t="e">
        <f>'3. bevételi korm. funk.'!#REF!</f>
        <v>#REF!</v>
      </c>
      <c r="L41" s="108" t="e">
        <f>'3. bevételi korm. funk.'!#REF!</f>
        <v>#REF!</v>
      </c>
      <c r="M41" s="109" t="e">
        <f t="shared" si="9"/>
        <v>#REF!</v>
      </c>
      <c r="N41" s="108" t="e">
        <f>'3. bevételi korm. funk.'!#REF!</f>
        <v>#REF!</v>
      </c>
      <c r="O41" s="108" t="e">
        <f>'3. bevételi korm. funk.'!#REF!</f>
        <v>#REF!</v>
      </c>
      <c r="P41" s="110"/>
      <c r="Q41" s="61" t="e">
        <f t="shared" si="7"/>
        <v>#REF!</v>
      </c>
      <c r="R41" s="108" t="e">
        <f>'3. bevételi korm. funk.'!#REF!</f>
        <v>#REF!</v>
      </c>
      <c r="S41" s="108" t="e">
        <f>'3. bevételi korm. funk.'!#REF!</f>
        <v>#REF!</v>
      </c>
      <c r="T41" s="110"/>
      <c r="U41" s="109" t="e">
        <f t="shared" si="10"/>
        <v>#REF!</v>
      </c>
      <c r="V41" s="108" t="e">
        <f>'3. bevételi korm. funk.'!#REF!</f>
        <v>#REF!</v>
      </c>
      <c r="W41" s="108" t="e">
        <f>'3. bevételi korm. funk.'!#REF!</f>
        <v>#REF!</v>
      </c>
      <c r="X41" s="108" t="e">
        <f>'3. bevételi korm. funk.'!#REF!</f>
        <v>#REF!</v>
      </c>
      <c r="Y41" s="109" t="e">
        <f t="shared" si="11"/>
        <v>#REF!</v>
      </c>
      <c r="Z41" s="108" t="e">
        <f>'3. bevételi korm. funk.'!#REF!</f>
        <v>#REF!</v>
      </c>
      <c r="AA41" s="108" t="e">
        <f>'3. bevételi korm. funk.'!#REF!</f>
        <v>#REF!</v>
      </c>
      <c r="AB41" s="108" t="e">
        <f>'3. bevételi korm. funk.'!#REF!</f>
        <v>#REF!</v>
      </c>
      <c r="AC41" s="109" t="e">
        <f t="shared" si="12"/>
        <v>#REF!</v>
      </c>
      <c r="AD41" s="108" t="e">
        <f>'3. bevételi korm. funk.'!#REF!</f>
        <v>#REF!</v>
      </c>
      <c r="AE41" s="108" t="e">
        <f>'3. bevételi korm. funk.'!#REF!</f>
        <v>#REF!</v>
      </c>
      <c r="AF41" s="108" t="e">
        <f>'3. bevételi korm. funk.'!#REF!</f>
        <v>#REF!</v>
      </c>
      <c r="AG41" s="109" t="e">
        <f t="shared" si="13"/>
        <v>#REF!</v>
      </c>
      <c r="AH41" s="108">
        <f>'3. bevételi korm. funk.'!DE43</f>
        <v>0</v>
      </c>
      <c r="AI41" s="108">
        <f>'3. bevételi korm. funk.'!DF43</f>
        <v>0</v>
      </c>
      <c r="AJ41" s="108">
        <f>'3. bevételi korm. funk.'!DG43</f>
        <v>0</v>
      </c>
      <c r="AK41" s="109">
        <f t="shared" si="14"/>
        <v>0</v>
      </c>
      <c r="AL41" s="108">
        <f>'3. bevételi korm. funk.'!DH43</f>
        <v>0</v>
      </c>
      <c r="AM41" s="108">
        <f>'3. bevételi korm. funk.'!DI43</f>
        <v>0</v>
      </c>
      <c r="AN41" s="108">
        <f>'3. bevételi korm. funk.'!DJ43</f>
        <v>0</v>
      </c>
      <c r="AO41" s="109">
        <f t="shared" si="15"/>
        <v>0</v>
      </c>
      <c r="AP41" s="108">
        <f>'3. bevételi korm. funk.'!DK43</f>
        <v>0</v>
      </c>
      <c r="AQ41" s="108">
        <f>'3. bevételi korm. funk.'!DL43</f>
        <v>0</v>
      </c>
      <c r="AR41" s="108">
        <f>'3. bevételi korm. funk.'!DM43</f>
        <v>0</v>
      </c>
      <c r="AS41" s="270">
        <f t="shared" si="16"/>
        <v>0</v>
      </c>
    </row>
    <row r="42" spans="1:45">
      <c r="A42" s="19"/>
      <c r="B42" s="17"/>
      <c r="C42" s="17"/>
      <c r="D42" s="1"/>
      <c r="E42" s="17"/>
      <c r="F42" s="17" t="s">
        <v>2</v>
      </c>
      <c r="G42" s="851" t="s">
        <v>215</v>
      </c>
      <c r="H42" s="851"/>
      <c r="I42" s="256" t="s">
        <v>25</v>
      </c>
      <c r="J42" s="108" t="e">
        <f>'3. bevételi korm. funk.'!#REF!</f>
        <v>#REF!</v>
      </c>
      <c r="K42" s="108" t="e">
        <f>'3. bevételi korm. funk.'!#REF!</f>
        <v>#REF!</v>
      </c>
      <c r="L42" s="108" t="e">
        <f>'3. bevételi korm. funk.'!#REF!</f>
        <v>#REF!</v>
      </c>
      <c r="M42" s="109" t="e">
        <f t="shared" si="9"/>
        <v>#REF!</v>
      </c>
      <c r="N42" s="108" t="e">
        <f>'3. bevételi korm. funk.'!#REF!</f>
        <v>#REF!</v>
      </c>
      <c r="O42" s="108" t="e">
        <f>'3. bevételi korm. funk.'!#REF!</f>
        <v>#REF!</v>
      </c>
      <c r="P42" s="110"/>
      <c r="Q42" s="61" t="e">
        <f t="shared" si="7"/>
        <v>#REF!</v>
      </c>
      <c r="R42" s="108" t="e">
        <f>'3. bevételi korm. funk.'!#REF!</f>
        <v>#REF!</v>
      </c>
      <c r="S42" s="108" t="e">
        <f>'3. bevételi korm. funk.'!#REF!</f>
        <v>#REF!</v>
      </c>
      <c r="T42" s="110"/>
      <c r="U42" s="109" t="e">
        <f t="shared" si="10"/>
        <v>#REF!</v>
      </c>
      <c r="V42" s="108" t="e">
        <f>'3. bevételi korm. funk.'!#REF!</f>
        <v>#REF!</v>
      </c>
      <c r="W42" s="108" t="e">
        <f>'3. bevételi korm. funk.'!#REF!</f>
        <v>#REF!</v>
      </c>
      <c r="X42" s="108" t="e">
        <f>'3. bevételi korm. funk.'!#REF!</f>
        <v>#REF!</v>
      </c>
      <c r="Y42" s="109" t="e">
        <f t="shared" si="11"/>
        <v>#REF!</v>
      </c>
      <c r="Z42" s="108" t="e">
        <f>'3. bevételi korm. funk.'!#REF!</f>
        <v>#REF!</v>
      </c>
      <c r="AA42" s="108" t="e">
        <f>'3. bevételi korm. funk.'!#REF!</f>
        <v>#REF!</v>
      </c>
      <c r="AB42" s="108" t="e">
        <f>'3. bevételi korm. funk.'!#REF!</f>
        <v>#REF!</v>
      </c>
      <c r="AC42" s="109" t="e">
        <f t="shared" si="12"/>
        <v>#REF!</v>
      </c>
      <c r="AD42" s="108" t="e">
        <f>'3. bevételi korm. funk.'!#REF!</f>
        <v>#REF!</v>
      </c>
      <c r="AE42" s="108" t="e">
        <f>'3. bevételi korm. funk.'!#REF!</f>
        <v>#REF!</v>
      </c>
      <c r="AF42" s="108" t="e">
        <f>'3. bevételi korm. funk.'!#REF!</f>
        <v>#REF!</v>
      </c>
      <c r="AG42" s="109" t="e">
        <f t="shared" si="13"/>
        <v>#REF!</v>
      </c>
      <c r="AH42" s="108">
        <f>'3. bevételi korm. funk.'!DE44</f>
        <v>0</v>
      </c>
      <c r="AI42" s="108">
        <f>'3. bevételi korm. funk.'!DF44</f>
        <v>0</v>
      </c>
      <c r="AJ42" s="108">
        <f>'3. bevételi korm. funk.'!DG44</f>
        <v>0</v>
      </c>
      <c r="AK42" s="109">
        <f t="shared" si="14"/>
        <v>0</v>
      </c>
      <c r="AL42" s="108">
        <f>'3. bevételi korm. funk.'!DH44</f>
        <v>0</v>
      </c>
      <c r="AM42" s="108">
        <f>'3. bevételi korm. funk.'!DI44</f>
        <v>0</v>
      </c>
      <c r="AN42" s="108">
        <f>'3. bevételi korm. funk.'!DJ44</f>
        <v>0</v>
      </c>
      <c r="AO42" s="109">
        <f t="shared" si="15"/>
        <v>0</v>
      </c>
      <c r="AP42" s="108">
        <f>'3. bevételi korm. funk.'!DK44</f>
        <v>0</v>
      </c>
      <c r="AQ42" s="108">
        <f>'3. bevételi korm. funk.'!DL44</f>
        <v>0</v>
      </c>
      <c r="AR42" s="108">
        <f>'3. bevételi korm. funk.'!DM44</f>
        <v>0</v>
      </c>
      <c r="AS42" s="270">
        <f t="shared" si="16"/>
        <v>0</v>
      </c>
    </row>
    <row r="43" spans="1:45">
      <c r="A43" s="19"/>
      <c r="B43" s="17"/>
      <c r="C43" s="17"/>
      <c r="D43" s="17"/>
      <c r="E43" s="17"/>
      <c r="F43" s="17" t="s">
        <v>2</v>
      </c>
      <c r="G43" s="851" t="s">
        <v>27</v>
      </c>
      <c r="H43" s="851"/>
      <c r="I43" s="256" t="s">
        <v>25</v>
      </c>
      <c r="J43" s="108" t="e">
        <f>'3. bevételi korm. funk.'!#REF!</f>
        <v>#REF!</v>
      </c>
      <c r="K43" s="108" t="e">
        <f>'3. bevételi korm. funk.'!#REF!</f>
        <v>#REF!</v>
      </c>
      <c r="L43" s="108" t="e">
        <f>'3. bevételi korm. funk.'!#REF!</f>
        <v>#REF!</v>
      </c>
      <c r="M43" s="109" t="e">
        <f t="shared" si="9"/>
        <v>#REF!</v>
      </c>
      <c r="N43" s="108" t="e">
        <f>'3. bevételi korm. funk.'!#REF!</f>
        <v>#REF!</v>
      </c>
      <c r="O43" s="108" t="e">
        <f>'3. bevételi korm. funk.'!#REF!</f>
        <v>#REF!</v>
      </c>
      <c r="P43" s="110"/>
      <c r="Q43" s="61" t="e">
        <f t="shared" si="7"/>
        <v>#REF!</v>
      </c>
      <c r="R43" s="108" t="e">
        <f>'3. bevételi korm. funk.'!#REF!</f>
        <v>#REF!</v>
      </c>
      <c r="S43" s="108" t="e">
        <f>'3. bevételi korm. funk.'!#REF!</f>
        <v>#REF!</v>
      </c>
      <c r="T43" s="110"/>
      <c r="U43" s="109" t="e">
        <f t="shared" si="10"/>
        <v>#REF!</v>
      </c>
      <c r="V43" s="108" t="e">
        <f>'3. bevételi korm. funk.'!#REF!</f>
        <v>#REF!</v>
      </c>
      <c r="W43" s="108" t="e">
        <f>'3. bevételi korm. funk.'!#REF!</f>
        <v>#REF!</v>
      </c>
      <c r="X43" s="108" t="e">
        <f>'3. bevételi korm. funk.'!#REF!</f>
        <v>#REF!</v>
      </c>
      <c r="Y43" s="109" t="e">
        <f t="shared" si="11"/>
        <v>#REF!</v>
      </c>
      <c r="Z43" s="108" t="e">
        <f>'3. bevételi korm. funk.'!#REF!</f>
        <v>#REF!</v>
      </c>
      <c r="AA43" s="108" t="e">
        <f>'3. bevételi korm. funk.'!#REF!</f>
        <v>#REF!</v>
      </c>
      <c r="AB43" s="108" t="e">
        <f>'3. bevételi korm. funk.'!#REF!</f>
        <v>#REF!</v>
      </c>
      <c r="AC43" s="109" t="e">
        <f t="shared" si="12"/>
        <v>#REF!</v>
      </c>
      <c r="AD43" s="108" t="e">
        <f>'3. bevételi korm. funk.'!#REF!</f>
        <v>#REF!</v>
      </c>
      <c r="AE43" s="108" t="e">
        <f>'3. bevételi korm. funk.'!#REF!</f>
        <v>#REF!</v>
      </c>
      <c r="AF43" s="108" t="e">
        <f>'3. bevételi korm. funk.'!#REF!</f>
        <v>#REF!</v>
      </c>
      <c r="AG43" s="109" t="e">
        <f t="shared" si="13"/>
        <v>#REF!</v>
      </c>
      <c r="AH43" s="108">
        <f>'3. bevételi korm. funk.'!DE45</f>
        <v>0</v>
      </c>
      <c r="AI43" s="108">
        <f>'3. bevételi korm. funk.'!DF45</f>
        <v>0</v>
      </c>
      <c r="AJ43" s="108">
        <f>'3. bevételi korm. funk.'!DG45</f>
        <v>0</v>
      </c>
      <c r="AK43" s="109">
        <f t="shared" si="14"/>
        <v>0</v>
      </c>
      <c r="AL43" s="108">
        <f>'3. bevételi korm. funk.'!DH45</f>
        <v>0</v>
      </c>
      <c r="AM43" s="108">
        <f>'3. bevételi korm. funk.'!DI45</f>
        <v>0</v>
      </c>
      <c r="AN43" s="108">
        <f>'3. bevételi korm. funk.'!DJ45</f>
        <v>0</v>
      </c>
      <c r="AO43" s="109">
        <f t="shared" si="15"/>
        <v>0</v>
      </c>
      <c r="AP43" s="108">
        <f>'3. bevételi korm. funk.'!DK45</f>
        <v>0</v>
      </c>
      <c r="AQ43" s="108">
        <f>'3. bevételi korm. funk.'!DL45</f>
        <v>0</v>
      </c>
      <c r="AR43" s="108">
        <f>'3. bevételi korm. funk.'!DM45</f>
        <v>0</v>
      </c>
      <c r="AS43" s="270">
        <f t="shared" si="16"/>
        <v>0</v>
      </c>
    </row>
    <row r="44" spans="1:45">
      <c r="A44" s="19"/>
      <c r="B44" s="17"/>
      <c r="C44" s="17"/>
      <c r="D44" s="17"/>
      <c r="E44" s="17"/>
      <c r="F44" s="17" t="s">
        <v>2</v>
      </c>
      <c r="G44" s="254" t="s">
        <v>28</v>
      </c>
      <c r="H44" s="254"/>
      <c r="I44" s="256" t="s">
        <v>25</v>
      </c>
      <c r="J44" s="108" t="e">
        <f>'3. bevételi korm. funk.'!#REF!</f>
        <v>#REF!</v>
      </c>
      <c r="K44" s="108" t="e">
        <f>'3. bevételi korm. funk.'!#REF!</f>
        <v>#REF!</v>
      </c>
      <c r="L44" s="108" t="e">
        <f>'3. bevételi korm. funk.'!#REF!</f>
        <v>#REF!</v>
      </c>
      <c r="M44" s="109" t="e">
        <f t="shared" si="9"/>
        <v>#REF!</v>
      </c>
      <c r="N44" s="108" t="e">
        <f>'3. bevételi korm. funk.'!#REF!</f>
        <v>#REF!</v>
      </c>
      <c r="O44" s="108" t="e">
        <f>'3. bevételi korm. funk.'!#REF!</f>
        <v>#REF!</v>
      </c>
      <c r="P44" s="110"/>
      <c r="Q44" s="61" t="e">
        <f t="shared" si="7"/>
        <v>#REF!</v>
      </c>
      <c r="R44" s="108" t="e">
        <f>'3. bevételi korm. funk.'!#REF!</f>
        <v>#REF!</v>
      </c>
      <c r="S44" s="108" t="e">
        <f>'3. bevételi korm. funk.'!#REF!</f>
        <v>#REF!</v>
      </c>
      <c r="T44" s="110"/>
      <c r="U44" s="109" t="e">
        <f t="shared" si="10"/>
        <v>#REF!</v>
      </c>
      <c r="V44" s="108" t="e">
        <f>'3. bevételi korm. funk.'!#REF!</f>
        <v>#REF!</v>
      </c>
      <c r="W44" s="108" t="e">
        <f>'3. bevételi korm. funk.'!#REF!</f>
        <v>#REF!</v>
      </c>
      <c r="X44" s="108" t="e">
        <f>'3. bevételi korm. funk.'!#REF!</f>
        <v>#REF!</v>
      </c>
      <c r="Y44" s="109" t="e">
        <f t="shared" si="11"/>
        <v>#REF!</v>
      </c>
      <c r="Z44" s="108" t="e">
        <f>'3. bevételi korm. funk.'!#REF!</f>
        <v>#REF!</v>
      </c>
      <c r="AA44" s="108" t="e">
        <f>'3. bevételi korm. funk.'!#REF!</f>
        <v>#REF!</v>
      </c>
      <c r="AB44" s="108" t="e">
        <f>'3. bevételi korm. funk.'!#REF!</f>
        <v>#REF!</v>
      </c>
      <c r="AC44" s="109" t="e">
        <f t="shared" si="12"/>
        <v>#REF!</v>
      </c>
      <c r="AD44" s="108" t="e">
        <f>'3. bevételi korm. funk.'!#REF!</f>
        <v>#REF!</v>
      </c>
      <c r="AE44" s="108" t="e">
        <f>'3. bevételi korm. funk.'!#REF!</f>
        <v>#REF!</v>
      </c>
      <c r="AF44" s="108" t="e">
        <f>'3. bevételi korm. funk.'!#REF!</f>
        <v>#REF!</v>
      </c>
      <c r="AG44" s="109" t="e">
        <f t="shared" si="13"/>
        <v>#REF!</v>
      </c>
      <c r="AH44" s="108">
        <f>'3. bevételi korm. funk.'!DE46</f>
        <v>0</v>
      </c>
      <c r="AI44" s="108">
        <f>'3. bevételi korm. funk.'!DF46</f>
        <v>0</v>
      </c>
      <c r="AJ44" s="108">
        <f>'3. bevételi korm. funk.'!DG46</f>
        <v>0</v>
      </c>
      <c r="AK44" s="109">
        <f t="shared" si="14"/>
        <v>0</v>
      </c>
      <c r="AL44" s="108">
        <f>'3. bevételi korm. funk.'!DH46</f>
        <v>0</v>
      </c>
      <c r="AM44" s="108">
        <f>'3. bevételi korm. funk.'!DI46</f>
        <v>0</v>
      </c>
      <c r="AN44" s="108">
        <f>'3. bevételi korm. funk.'!DJ46</f>
        <v>0</v>
      </c>
      <c r="AO44" s="109">
        <f t="shared" si="15"/>
        <v>0</v>
      </c>
      <c r="AP44" s="108">
        <f>'3. bevételi korm. funk.'!DK46</f>
        <v>0</v>
      </c>
      <c r="AQ44" s="108">
        <f>'3. bevételi korm. funk.'!DL46</f>
        <v>0</v>
      </c>
      <c r="AR44" s="108">
        <f>'3. bevételi korm. funk.'!DM46</f>
        <v>0</v>
      </c>
      <c r="AS44" s="270">
        <f t="shared" si="16"/>
        <v>0</v>
      </c>
    </row>
    <row r="45" spans="1:45">
      <c r="A45" s="19"/>
      <c r="B45" s="17"/>
      <c r="C45" s="17"/>
      <c r="D45" s="17"/>
      <c r="E45" s="17"/>
      <c r="F45" s="17" t="s">
        <v>2</v>
      </c>
      <c r="G45" s="254" t="s">
        <v>29</v>
      </c>
      <c r="H45" s="254"/>
      <c r="I45" s="256" t="s">
        <v>25</v>
      </c>
      <c r="J45" s="108" t="e">
        <f>'3. bevételi korm. funk.'!#REF!</f>
        <v>#REF!</v>
      </c>
      <c r="K45" s="108" t="e">
        <f>'3. bevételi korm. funk.'!#REF!</f>
        <v>#REF!</v>
      </c>
      <c r="L45" s="108" t="e">
        <f>'3. bevételi korm. funk.'!#REF!</f>
        <v>#REF!</v>
      </c>
      <c r="M45" s="109" t="e">
        <f t="shared" si="9"/>
        <v>#REF!</v>
      </c>
      <c r="N45" s="108" t="e">
        <f>'3. bevételi korm. funk.'!#REF!</f>
        <v>#REF!</v>
      </c>
      <c r="O45" s="108" t="e">
        <f>'3. bevételi korm. funk.'!#REF!</f>
        <v>#REF!</v>
      </c>
      <c r="P45" s="110"/>
      <c r="Q45" s="61" t="e">
        <f t="shared" si="7"/>
        <v>#REF!</v>
      </c>
      <c r="R45" s="108" t="e">
        <f>'3. bevételi korm. funk.'!#REF!</f>
        <v>#REF!</v>
      </c>
      <c r="S45" s="108" t="e">
        <f>'3. bevételi korm. funk.'!#REF!</f>
        <v>#REF!</v>
      </c>
      <c r="T45" s="110"/>
      <c r="U45" s="109" t="e">
        <f t="shared" si="10"/>
        <v>#REF!</v>
      </c>
      <c r="V45" s="108" t="e">
        <f>'3. bevételi korm. funk.'!#REF!</f>
        <v>#REF!</v>
      </c>
      <c r="W45" s="108" t="e">
        <f>'3. bevételi korm. funk.'!#REF!</f>
        <v>#REF!</v>
      </c>
      <c r="X45" s="108" t="e">
        <f>'3. bevételi korm. funk.'!#REF!</f>
        <v>#REF!</v>
      </c>
      <c r="Y45" s="109" t="e">
        <f t="shared" si="11"/>
        <v>#REF!</v>
      </c>
      <c r="Z45" s="108" t="e">
        <f>'3. bevételi korm. funk.'!#REF!</f>
        <v>#REF!</v>
      </c>
      <c r="AA45" s="108" t="e">
        <f>'3. bevételi korm. funk.'!#REF!</f>
        <v>#REF!</v>
      </c>
      <c r="AB45" s="108" t="e">
        <f>'3. bevételi korm. funk.'!#REF!</f>
        <v>#REF!</v>
      </c>
      <c r="AC45" s="109" t="e">
        <f t="shared" si="12"/>
        <v>#REF!</v>
      </c>
      <c r="AD45" s="108" t="e">
        <f>'3. bevételi korm. funk.'!#REF!</f>
        <v>#REF!</v>
      </c>
      <c r="AE45" s="108" t="e">
        <f>'3. bevételi korm. funk.'!#REF!</f>
        <v>#REF!</v>
      </c>
      <c r="AF45" s="108" t="e">
        <f>'3. bevételi korm. funk.'!#REF!</f>
        <v>#REF!</v>
      </c>
      <c r="AG45" s="109" t="e">
        <f t="shared" si="13"/>
        <v>#REF!</v>
      </c>
      <c r="AH45" s="108">
        <f>'3. bevételi korm. funk.'!DE47</f>
        <v>0</v>
      </c>
      <c r="AI45" s="108">
        <f>'3. bevételi korm. funk.'!DF47</f>
        <v>0</v>
      </c>
      <c r="AJ45" s="108">
        <f>'3. bevételi korm. funk.'!DG47</f>
        <v>0</v>
      </c>
      <c r="AK45" s="109">
        <f t="shared" si="14"/>
        <v>0</v>
      </c>
      <c r="AL45" s="108">
        <f>'3. bevételi korm. funk.'!DH47</f>
        <v>0</v>
      </c>
      <c r="AM45" s="108">
        <f>'3. bevételi korm. funk.'!DI47</f>
        <v>0</v>
      </c>
      <c r="AN45" s="108">
        <f>'3. bevételi korm. funk.'!DJ47</f>
        <v>0</v>
      </c>
      <c r="AO45" s="109">
        <f t="shared" si="15"/>
        <v>0</v>
      </c>
      <c r="AP45" s="108">
        <f>'3. bevételi korm. funk.'!DK47</f>
        <v>21790</v>
      </c>
      <c r="AQ45" s="108">
        <f>'3. bevételi korm. funk.'!DL47</f>
        <v>0</v>
      </c>
      <c r="AR45" s="108">
        <f>'3. bevételi korm. funk.'!DM47</f>
        <v>0</v>
      </c>
      <c r="AS45" s="270">
        <f t="shared" si="16"/>
        <v>21790</v>
      </c>
    </row>
    <row r="46" spans="1:45">
      <c r="A46" s="19"/>
      <c r="B46" s="256"/>
      <c r="C46" s="190">
        <v>3</v>
      </c>
      <c r="D46" s="191" t="s">
        <v>30</v>
      </c>
      <c r="E46" s="190"/>
      <c r="F46" s="190"/>
      <c r="G46" s="190"/>
      <c r="H46" s="190"/>
      <c r="I46" s="233" t="s">
        <v>31</v>
      </c>
      <c r="J46" s="231" t="e">
        <f>'3. bevételi korm. funk.'!#REF!</f>
        <v>#REF!</v>
      </c>
      <c r="K46" s="231" t="e">
        <f>'3. bevételi korm. funk.'!#REF!</f>
        <v>#REF!</v>
      </c>
      <c r="L46" s="231" t="e">
        <f>'3. bevételi korm. funk.'!#REF!</f>
        <v>#REF!</v>
      </c>
      <c r="M46" s="232" t="e">
        <f t="shared" si="9"/>
        <v>#REF!</v>
      </c>
      <c r="N46" s="231" t="e">
        <f>'3. bevételi korm. funk.'!#REF!</f>
        <v>#REF!</v>
      </c>
      <c r="O46" s="231" t="e">
        <f>'3. bevételi korm. funk.'!#REF!</f>
        <v>#REF!</v>
      </c>
      <c r="P46" s="231"/>
      <c r="Q46" s="265" t="e">
        <f t="shared" si="7"/>
        <v>#REF!</v>
      </c>
      <c r="R46" s="231" t="e">
        <f>'3. bevételi korm. funk.'!#REF!</f>
        <v>#REF!</v>
      </c>
      <c r="S46" s="231" t="e">
        <f>'3. bevételi korm. funk.'!#REF!</f>
        <v>#REF!</v>
      </c>
      <c r="T46" s="231"/>
      <c r="U46" s="232" t="e">
        <f t="shared" si="10"/>
        <v>#REF!</v>
      </c>
      <c r="V46" s="231" t="e">
        <f>'3. bevételi korm. funk.'!#REF!</f>
        <v>#REF!</v>
      </c>
      <c r="W46" s="231" t="e">
        <f>'3. bevételi korm. funk.'!#REF!</f>
        <v>#REF!</v>
      </c>
      <c r="X46" s="231" t="e">
        <f>'3. bevételi korm. funk.'!#REF!</f>
        <v>#REF!</v>
      </c>
      <c r="Y46" s="232" t="e">
        <f t="shared" si="11"/>
        <v>#REF!</v>
      </c>
      <c r="Z46" s="231" t="e">
        <f>'3. bevételi korm. funk.'!#REF!</f>
        <v>#REF!</v>
      </c>
      <c r="AA46" s="231" t="e">
        <f>'3. bevételi korm. funk.'!#REF!</f>
        <v>#REF!</v>
      </c>
      <c r="AB46" s="231" t="e">
        <f>'3. bevételi korm. funk.'!#REF!</f>
        <v>#REF!</v>
      </c>
      <c r="AC46" s="232" t="e">
        <f t="shared" si="12"/>
        <v>#REF!</v>
      </c>
      <c r="AD46" s="231" t="e">
        <f>'3. bevételi korm. funk.'!#REF!</f>
        <v>#REF!</v>
      </c>
      <c r="AE46" s="231" t="e">
        <f>'3. bevételi korm. funk.'!#REF!</f>
        <v>#REF!</v>
      </c>
      <c r="AF46" s="231" t="e">
        <f>'3. bevételi korm. funk.'!#REF!</f>
        <v>#REF!</v>
      </c>
      <c r="AG46" s="232" t="e">
        <f t="shared" si="13"/>
        <v>#REF!</v>
      </c>
      <c r="AH46" s="231">
        <f>AH47+AH48+AH49+AH50+AH54+AH55+AH56+AH57+AH59+AH61</f>
        <v>1150000</v>
      </c>
      <c r="AI46" s="231">
        <f>'3. bevételi korm. funk.'!DF48</f>
        <v>0</v>
      </c>
      <c r="AJ46" s="231">
        <f>'3. bevételi korm. funk.'!DG48</f>
        <v>0</v>
      </c>
      <c r="AK46" s="232">
        <f t="shared" si="14"/>
        <v>1150000</v>
      </c>
      <c r="AL46" s="231">
        <f>AL47+AL48+AL49+AL50+AL54+AL55+AL56+AL57+AL59+AL61</f>
        <v>1772195</v>
      </c>
      <c r="AM46" s="231">
        <f>'3. bevételi korm. funk.'!DI48</f>
        <v>0</v>
      </c>
      <c r="AN46" s="231">
        <f>'3. bevételi korm. funk.'!DJ48</f>
        <v>0</v>
      </c>
      <c r="AO46" s="232">
        <f t="shared" si="15"/>
        <v>1772195</v>
      </c>
      <c r="AP46" s="231">
        <f>AP47+AP48+AP49+AP50+AP54+AP55+AP56+AP57+AP59+AP61</f>
        <v>797447</v>
      </c>
      <c r="AQ46" s="231">
        <f>'3. bevételi korm. funk.'!DL48</f>
        <v>0</v>
      </c>
      <c r="AR46" s="231">
        <f>'3. bevételi korm. funk.'!DM48</f>
        <v>0</v>
      </c>
      <c r="AS46" s="269">
        <f t="shared" si="16"/>
        <v>797447</v>
      </c>
    </row>
    <row r="47" spans="1:45">
      <c r="A47" s="19"/>
      <c r="B47" s="1"/>
      <c r="C47" s="1"/>
      <c r="D47" s="259">
        <v>1</v>
      </c>
      <c r="E47" s="1" t="s">
        <v>32</v>
      </c>
      <c r="F47" s="259"/>
      <c r="G47" s="259"/>
      <c r="H47" s="259"/>
      <c r="I47" s="1" t="s">
        <v>33</v>
      </c>
      <c r="J47" s="108" t="e">
        <f>'3. bevételi korm. funk.'!#REF!</f>
        <v>#REF!</v>
      </c>
      <c r="K47" s="108" t="e">
        <f>'3. bevételi korm. funk.'!#REF!</f>
        <v>#REF!</v>
      </c>
      <c r="L47" s="108" t="e">
        <f>'3. bevételi korm. funk.'!#REF!</f>
        <v>#REF!</v>
      </c>
      <c r="M47" s="109" t="e">
        <f t="shared" si="9"/>
        <v>#REF!</v>
      </c>
      <c r="N47" s="108" t="e">
        <f>'3. bevételi korm. funk.'!#REF!</f>
        <v>#REF!</v>
      </c>
      <c r="O47" s="108" t="e">
        <f>'3. bevételi korm. funk.'!#REF!</f>
        <v>#REF!</v>
      </c>
      <c r="P47" s="110"/>
      <c r="Q47" s="61" t="e">
        <f t="shared" si="7"/>
        <v>#REF!</v>
      </c>
      <c r="R47" s="108" t="e">
        <f>'3. bevételi korm. funk.'!#REF!</f>
        <v>#REF!</v>
      </c>
      <c r="S47" s="108" t="e">
        <f>'3. bevételi korm. funk.'!#REF!</f>
        <v>#REF!</v>
      </c>
      <c r="T47" s="110"/>
      <c r="U47" s="109" t="e">
        <f t="shared" si="10"/>
        <v>#REF!</v>
      </c>
      <c r="V47" s="108" t="e">
        <f>'3. bevételi korm. funk.'!#REF!</f>
        <v>#REF!</v>
      </c>
      <c r="W47" s="108" t="e">
        <f>'3. bevételi korm. funk.'!#REF!</f>
        <v>#REF!</v>
      </c>
      <c r="X47" s="108" t="e">
        <f>'3. bevételi korm. funk.'!#REF!</f>
        <v>#REF!</v>
      </c>
      <c r="Y47" s="109" t="e">
        <f t="shared" si="11"/>
        <v>#REF!</v>
      </c>
      <c r="Z47" s="108" t="e">
        <f>'3. bevételi korm. funk.'!#REF!</f>
        <v>#REF!</v>
      </c>
      <c r="AA47" s="108" t="e">
        <f>'3. bevételi korm. funk.'!#REF!</f>
        <v>#REF!</v>
      </c>
      <c r="AB47" s="108" t="e">
        <f>'3. bevételi korm. funk.'!#REF!</f>
        <v>#REF!</v>
      </c>
      <c r="AC47" s="109" t="e">
        <f t="shared" si="12"/>
        <v>#REF!</v>
      </c>
      <c r="AD47" s="108" t="e">
        <f>'3. bevételi korm. funk.'!#REF!</f>
        <v>#REF!</v>
      </c>
      <c r="AE47" s="108" t="e">
        <f>'3. bevételi korm. funk.'!#REF!</f>
        <v>#REF!</v>
      </c>
      <c r="AF47" s="108" t="e">
        <f>'3. bevételi korm. funk.'!#REF!</f>
        <v>#REF!</v>
      </c>
      <c r="AG47" s="109" t="e">
        <f t="shared" si="13"/>
        <v>#REF!</v>
      </c>
      <c r="AH47" s="108">
        <f>'3. bevételi korm. funk.'!DE49</f>
        <v>0</v>
      </c>
      <c r="AI47" s="108">
        <f>'3. bevételi korm. funk.'!DF49</f>
        <v>0</v>
      </c>
      <c r="AJ47" s="108">
        <f>'3. bevételi korm. funk.'!DG49</f>
        <v>0</v>
      </c>
      <c r="AK47" s="109">
        <f t="shared" si="14"/>
        <v>0</v>
      </c>
      <c r="AL47" s="108">
        <f>'3. bevételi korm. funk.'!DH49</f>
        <v>0</v>
      </c>
      <c r="AM47" s="108">
        <f>'3. bevételi korm. funk.'!DI49</f>
        <v>0</v>
      </c>
      <c r="AN47" s="108">
        <f>'3. bevételi korm. funk.'!DJ49</f>
        <v>0</v>
      </c>
      <c r="AO47" s="109">
        <f t="shared" si="15"/>
        <v>0</v>
      </c>
      <c r="AP47" s="108">
        <f>'3. bevételi korm. funk.'!DK49</f>
        <v>0</v>
      </c>
      <c r="AQ47" s="108">
        <f>'3. bevételi korm. funk.'!DL49</f>
        <v>0</v>
      </c>
      <c r="AR47" s="108">
        <f>'3. bevételi korm. funk.'!DM49</f>
        <v>0</v>
      </c>
      <c r="AS47" s="270">
        <f t="shared" si="16"/>
        <v>0</v>
      </c>
    </row>
    <row r="48" spans="1:45">
      <c r="A48" s="19"/>
      <c r="B48" s="1"/>
      <c r="C48" s="1"/>
      <c r="D48" s="259">
        <v>2</v>
      </c>
      <c r="E48" s="1" t="s">
        <v>34</v>
      </c>
      <c r="F48" s="259"/>
      <c r="G48" s="259"/>
      <c r="H48" s="259"/>
      <c r="I48" s="13" t="s">
        <v>35</v>
      </c>
      <c r="J48" s="108" t="e">
        <f>'3. bevételi korm. funk.'!#REF!</f>
        <v>#REF!</v>
      </c>
      <c r="K48" s="108" t="e">
        <f>'3. bevételi korm. funk.'!#REF!</f>
        <v>#REF!</v>
      </c>
      <c r="L48" s="108" t="e">
        <f>'3. bevételi korm. funk.'!#REF!</f>
        <v>#REF!</v>
      </c>
      <c r="M48" s="109" t="e">
        <f t="shared" si="9"/>
        <v>#REF!</v>
      </c>
      <c r="N48" s="108" t="e">
        <f>'3. bevételi korm. funk.'!#REF!</f>
        <v>#REF!</v>
      </c>
      <c r="O48" s="108" t="e">
        <f>'3. bevételi korm. funk.'!#REF!</f>
        <v>#REF!</v>
      </c>
      <c r="P48" s="110"/>
      <c r="Q48" s="61" t="e">
        <f t="shared" si="7"/>
        <v>#REF!</v>
      </c>
      <c r="R48" s="108" t="e">
        <f>'3. bevételi korm. funk.'!#REF!</f>
        <v>#REF!</v>
      </c>
      <c r="S48" s="108" t="e">
        <f>'3. bevételi korm. funk.'!#REF!</f>
        <v>#REF!</v>
      </c>
      <c r="T48" s="110"/>
      <c r="U48" s="109" t="e">
        <f t="shared" si="10"/>
        <v>#REF!</v>
      </c>
      <c r="V48" s="108" t="e">
        <f>'3. bevételi korm. funk.'!#REF!</f>
        <v>#REF!</v>
      </c>
      <c r="W48" s="108" t="e">
        <f>'3. bevételi korm. funk.'!#REF!</f>
        <v>#REF!</v>
      </c>
      <c r="X48" s="108" t="e">
        <f>'3. bevételi korm. funk.'!#REF!</f>
        <v>#REF!</v>
      </c>
      <c r="Y48" s="109" t="e">
        <f t="shared" si="11"/>
        <v>#REF!</v>
      </c>
      <c r="Z48" s="108" t="e">
        <f>'3. bevételi korm. funk.'!#REF!</f>
        <v>#REF!</v>
      </c>
      <c r="AA48" s="108" t="e">
        <f>'3. bevételi korm. funk.'!#REF!</f>
        <v>#REF!</v>
      </c>
      <c r="AB48" s="108" t="e">
        <f>'3. bevételi korm. funk.'!#REF!</f>
        <v>#REF!</v>
      </c>
      <c r="AC48" s="109" t="e">
        <f t="shared" si="12"/>
        <v>#REF!</v>
      </c>
      <c r="AD48" s="108" t="e">
        <f>'3. bevételi korm. funk.'!#REF!</f>
        <v>#REF!</v>
      </c>
      <c r="AE48" s="108" t="e">
        <f>'3. bevételi korm. funk.'!#REF!</f>
        <v>#REF!</v>
      </c>
      <c r="AF48" s="108" t="e">
        <f>'3. bevételi korm. funk.'!#REF!</f>
        <v>#REF!</v>
      </c>
      <c r="AG48" s="109" t="e">
        <f t="shared" si="13"/>
        <v>#REF!</v>
      </c>
      <c r="AH48" s="108">
        <f>'3. bevételi korm. funk.'!DE50</f>
        <v>0</v>
      </c>
      <c r="AI48" s="108">
        <f>'3. bevételi korm. funk.'!DF50</f>
        <v>0</v>
      </c>
      <c r="AJ48" s="108">
        <f>'3. bevételi korm. funk.'!DG50</f>
        <v>0</v>
      </c>
      <c r="AK48" s="109">
        <f t="shared" si="14"/>
        <v>0</v>
      </c>
      <c r="AL48" s="108">
        <f>'3. bevételi korm. funk.'!DH50</f>
        <v>0</v>
      </c>
      <c r="AM48" s="108">
        <v>0</v>
      </c>
      <c r="AN48" s="108">
        <f>'3. bevételi korm. funk.'!DJ50</f>
        <v>0</v>
      </c>
      <c r="AO48" s="109">
        <f t="shared" si="15"/>
        <v>0</v>
      </c>
      <c r="AP48" s="108">
        <f>'3. bevételi korm. funk.'!DK50</f>
        <v>15000</v>
      </c>
      <c r="AQ48" s="108">
        <f>'3. bevételi korm. funk.'!DL50</f>
        <v>0</v>
      </c>
      <c r="AR48" s="108">
        <f>'3. bevételi korm. funk.'!DM50</f>
        <v>0</v>
      </c>
      <c r="AS48" s="270">
        <f t="shared" si="16"/>
        <v>15000</v>
      </c>
    </row>
    <row r="49" spans="1:46">
      <c r="A49" s="19"/>
      <c r="B49" s="17"/>
      <c r="C49" s="1"/>
      <c r="D49" s="259">
        <v>3</v>
      </c>
      <c r="E49" s="1" t="s">
        <v>36</v>
      </c>
      <c r="F49" s="259"/>
      <c r="G49" s="259"/>
      <c r="H49" s="259"/>
      <c r="I49" s="13" t="s">
        <v>37</v>
      </c>
      <c r="J49" s="108" t="e">
        <f>'3. bevételi korm. funk.'!#REF!</f>
        <v>#REF!</v>
      </c>
      <c r="K49" s="108" t="e">
        <f>'3. bevételi korm. funk.'!#REF!</f>
        <v>#REF!</v>
      </c>
      <c r="L49" s="108" t="e">
        <f>'3. bevételi korm. funk.'!#REF!</f>
        <v>#REF!</v>
      </c>
      <c r="M49" s="109" t="e">
        <f t="shared" si="9"/>
        <v>#REF!</v>
      </c>
      <c r="N49" s="108" t="e">
        <f>'3. bevételi korm. funk.'!#REF!</f>
        <v>#REF!</v>
      </c>
      <c r="O49" s="108" t="e">
        <f>'3. bevételi korm. funk.'!#REF!</f>
        <v>#REF!</v>
      </c>
      <c r="P49" s="110"/>
      <c r="Q49" s="61" t="e">
        <f t="shared" si="7"/>
        <v>#REF!</v>
      </c>
      <c r="R49" s="108" t="e">
        <f>'3. bevételi korm. funk.'!#REF!</f>
        <v>#REF!</v>
      </c>
      <c r="S49" s="108" t="e">
        <f>'3. bevételi korm. funk.'!#REF!</f>
        <v>#REF!</v>
      </c>
      <c r="T49" s="110"/>
      <c r="U49" s="109" t="e">
        <f t="shared" si="10"/>
        <v>#REF!</v>
      </c>
      <c r="V49" s="108" t="e">
        <f>'3. bevételi korm. funk.'!#REF!</f>
        <v>#REF!</v>
      </c>
      <c r="W49" s="108" t="e">
        <f>'3. bevételi korm. funk.'!#REF!</f>
        <v>#REF!</v>
      </c>
      <c r="X49" s="108" t="e">
        <f>'3. bevételi korm. funk.'!#REF!</f>
        <v>#REF!</v>
      </c>
      <c r="Y49" s="109" t="e">
        <f t="shared" si="11"/>
        <v>#REF!</v>
      </c>
      <c r="Z49" s="108" t="e">
        <f>'3. bevételi korm. funk.'!#REF!</f>
        <v>#REF!</v>
      </c>
      <c r="AA49" s="108" t="e">
        <f>'3. bevételi korm. funk.'!#REF!</f>
        <v>#REF!</v>
      </c>
      <c r="AB49" s="108" t="e">
        <f>'3. bevételi korm. funk.'!#REF!</f>
        <v>#REF!</v>
      </c>
      <c r="AC49" s="109" t="e">
        <f t="shared" si="12"/>
        <v>#REF!</v>
      </c>
      <c r="AD49" s="108" t="e">
        <f>'3. bevételi korm. funk.'!#REF!</f>
        <v>#REF!</v>
      </c>
      <c r="AE49" s="108" t="e">
        <f>'3. bevételi korm. funk.'!#REF!</f>
        <v>#REF!</v>
      </c>
      <c r="AF49" s="108" t="e">
        <f>'3. bevételi korm. funk.'!#REF!</f>
        <v>#REF!</v>
      </c>
      <c r="AG49" s="109" t="e">
        <f t="shared" si="13"/>
        <v>#REF!</v>
      </c>
      <c r="AH49" s="108">
        <f>'3. bevételi korm. funk.'!DE51</f>
        <v>190000</v>
      </c>
      <c r="AI49" s="108">
        <f>'3. bevételi korm. funk.'!DF51</f>
        <v>0</v>
      </c>
      <c r="AJ49" s="108">
        <f>'3. bevételi korm. funk.'!DG51</f>
        <v>0</v>
      </c>
      <c r="AK49" s="109">
        <f t="shared" si="14"/>
        <v>190000</v>
      </c>
      <c r="AL49" s="108">
        <f>'3. bevételi korm. funk.'!DH51</f>
        <v>190000</v>
      </c>
      <c r="AM49" s="108">
        <v>0</v>
      </c>
      <c r="AN49" s="108">
        <f>'3. bevételi korm. funk.'!DJ51</f>
        <v>0</v>
      </c>
      <c r="AO49" s="109">
        <f t="shared" si="15"/>
        <v>190000</v>
      </c>
      <c r="AP49" s="108">
        <f>'3. bevételi korm. funk.'!DK51</f>
        <v>112940</v>
      </c>
      <c r="AQ49" s="108">
        <f>'3. bevételi korm. funk.'!DL51</f>
        <v>0</v>
      </c>
      <c r="AR49" s="108">
        <f>'3. bevételi korm. funk.'!DM51</f>
        <v>0</v>
      </c>
      <c r="AS49" s="270">
        <f t="shared" si="16"/>
        <v>112940</v>
      </c>
    </row>
    <row r="50" spans="1:46">
      <c r="A50" s="19"/>
      <c r="B50" s="17"/>
      <c r="C50" s="1"/>
      <c r="D50" s="259">
        <v>4</v>
      </c>
      <c r="E50" s="256" t="s">
        <v>38</v>
      </c>
      <c r="F50" s="256"/>
      <c r="G50" s="256"/>
      <c r="H50" s="256"/>
      <c r="I50" s="256" t="s">
        <v>39</v>
      </c>
      <c r="J50" s="108" t="e">
        <f>'3. bevételi korm. funk.'!#REF!</f>
        <v>#REF!</v>
      </c>
      <c r="K50" s="108" t="e">
        <f>'3. bevételi korm. funk.'!#REF!</f>
        <v>#REF!</v>
      </c>
      <c r="L50" s="108" t="e">
        <f>'3. bevételi korm. funk.'!#REF!</f>
        <v>#REF!</v>
      </c>
      <c r="M50" s="109" t="e">
        <f t="shared" si="9"/>
        <v>#REF!</v>
      </c>
      <c r="N50" s="108" t="e">
        <f>'3. bevételi korm. funk.'!#REF!</f>
        <v>#REF!</v>
      </c>
      <c r="O50" s="108" t="e">
        <f>'3. bevételi korm. funk.'!#REF!</f>
        <v>#REF!</v>
      </c>
      <c r="P50" s="110"/>
      <c r="Q50" s="61" t="e">
        <f t="shared" si="7"/>
        <v>#REF!</v>
      </c>
      <c r="R50" s="108" t="e">
        <f>'3. bevételi korm. funk.'!#REF!</f>
        <v>#REF!</v>
      </c>
      <c r="S50" s="108" t="e">
        <f>'3. bevételi korm. funk.'!#REF!</f>
        <v>#REF!</v>
      </c>
      <c r="T50" s="110"/>
      <c r="U50" s="109" t="e">
        <f t="shared" si="10"/>
        <v>#REF!</v>
      </c>
      <c r="V50" s="108" t="e">
        <f>'3. bevételi korm. funk.'!#REF!</f>
        <v>#REF!</v>
      </c>
      <c r="W50" s="108" t="e">
        <f>'3. bevételi korm. funk.'!#REF!</f>
        <v>#REF!</v>
      </c>
      <c r="X50" s="108" t="e">
        <f>'3. bevételi korm. funk.'!#REF!</f>
        <v>#REF!</v>
      </c>
      <c r="Y50" s="109" t="e">
        <f t="shared" si="11"/>
        <v>#REF!</v>
      </c>
      <c r="Z50" s="108" t="e">
        <f>'3. bevételi korm. funk.'!#REF!</f>
        <v>#REF!</v>
      </c>
      <c r="AA50" s="108" t="e">
        <f>'3. bevételi korm. funk.'!#REF!</f>
        <v>#REF!</v>
      </c>
      <c r="AB50" s="108" t="e">
        <f>'3. bevételi korm. funk.'!#REF!</f>
        <v>#REF!</v>
      </c>
      <c r="AC50" s="109" t="e">
        <f t="shared" si="12"/>
        <v>#REF!</v>
      </c>
      <c r="AD50" s="108" t="e">
        <f>'3. bevételi korm. funk.'!#REF!</f>
        <v>#REF!</v>
      </c>
      <c r="AE50" s="108" t="e">
        <f>'3. bevételi korm. funk.'!#REF!</f>
        <v>#REF!</v>
      </c>
      <c r="AF50" s="108" t="e">
        <f>'3. bevételi korm. funk.'!#REF!</f>
        <v>#REF!</v>
      </c>
      <c r="AG50" s="109" t="e">
        <f t="shared" si="13"/>
        <v>#REF!</v>
      </c>
      <c r="AH50" s="108">
        <f>'3. bevételi korm. funk.'!DE52</f>
        <v>0</v>
      </c>
      <c r="AI50" s="108">
        <f>'3. bevételi korm. funk.'!DF52</f>
        <v>0</v>
      </c>
      <c r="AJ50" s="108">
        <f>'3. bevételi korm. funk.'!DG52</f>
        <v>0</v>
      </c>
      <c r="AK50" s="109">
        <f t="shared" si="14"/>
        <v>0</v>
      </c>
      <c r="AL50" s="108">
        <f>'3. bevételi korm. funk.'!DH52</f>
        <v>0</v>
      </c>
      <c r="AM50" s="108">
        <f>'3. bevételi korm. funk.'!DI52</f>
        <v>0</v>
      </c>
      <c r="AN50" s="108">
        <f>'3. bevételi korm. funk.'!DJ52</f>
        <v>0</v>
      </c>
      <c r="AO50" s="109">
        <f t="shared" si="15"/>
        <v>0</v>
      </c>
      <c r="AP50" s="108">
        <f>'3. bevételi korm. funk.'!DK52</f>
        <v>0</v>
      </c>
      <c r="AQ50" s="108">
        <f>'3. bevételi korm. funk.'!DL52</f>
        <v>0</v>
      </c>
      <c r="AR50" s="108">
        <f>'3. bevételi korm. funk.'!DM52</f>
        <v>0</v>
      </c>
      <c r="AS50" s="270">
        <f t="shared" si="16"/>
        <v>0</v>
      </c>
    </row>
    <row r="51" spans="1:46">
      <c r="A51" s="19"/>
      <c r="B51" s="17"/>
      <c r="C51" s="1"/>
      <c r="D51" s="17"/>
      <c r="E51" s="17"/>
      <c r="F51" s="17" t="s">
        <v>2</v>
      </c>
      <c r="G51" s="254" t="s">
        <v>40</v>
      </c>
      <c r="H51" s="254"/>
      <c r="I51" s="256" t="s">
        <v>39</v>
      </c>
      <c r="J51" s="108" t="e">
        <f>'3. bevételi korm. funk.'!#REF!</f>
        <v>#REF!</v>
      </c>
      <c r="K51" s="108" t="e">
        <f>'3. bevételi korm. funk.'!#REF!</f>
        <v>#REF!</v>
      </c>
      <c r="L51" s="108" t="e">
        <f>'3. bevételi korm. funk.'!#REF!</f>
        <v>#REF!</v>
      </c>
      <c r="M51" s="109" t="e">
        <f t="shared" si="9"/>
        <v>#REF!</v>
      </c>
      <c r="N51" s="108" t="e">
        <f>'3. bevételi korm. funk.'!#REF!</f>
        <v>#REF!</v>
      </c>
      <c r="O51" s="108" t="e">
        <f>'3. bevételi korm. funk.'!#REF!</f>
        <v>#REF!</v>
      </c>
      <c r="P51" s="110"/>
      <c r="Q51" s="61" t="e">
        <f t="shared" si="7"/>
        <v>#REF!</v>
      </c>
      <c r="R51" s="108" t="e">
        <f>'3. bevételi korm. funk.'!#REF!</f>
        <v>#REF!</v>
      </c>
      <c r="S51" s="108" t="e">
        <f>'3. bevételi korm. funk.'!#REF!</f>
        <v>#REF!</v>
      </c>
      <c r="T51" s="110"/>
      <c r="U51" s="109" t="e">
        <f t="shared" si="10"/>
        <v>#REF!</v>
      </c>
      <c r="V51" s="108" t="e">
        <f>'3. bevételi korm. funk.'!#REF!</f>
        <v>#REF!</v>
      </c>
      <c r="W51" s="108" t="e">
        <f>'3. bevételi korm. funk.'!#REF!</f>
        <v>#REF!</v>
      </c>
      <c r="X51" s="108" t="e">
        <f>'3. bevételi korm. funk.'!#REF!</f>
        <v>#REF!</v>
      </c>
      <c r="Y51" s="109" t="e">
        <f t="shared" si="11"/>
        <v>#REF!</v>
      </c>
      <c r="Z51" s="108" t="e">
        <f>'3. bevételi korm. funk.'!#REF!</f>
        <v>#REF!</v>
      </c>
      <c r="AA51" s="108" t="e">
        <f>'3. bevételi korm. funk.'!#REF!</f>
        <v>#REF!</v>
      </c>
      <c r="AB51" s="108" t="e">
        <f>'3. bevételi korm. funk.'!#REF!</f>
        <v>#REF!</v>
      </c>
      <c r="AC51" s="109" t="e">
        <f t="shared" si="12"/>
        <v>#REF!</v>
      </c>
      <c r="AD51" s="108" t="e">
        <f>'3. bevételi korm. funk.'!#REF!</f>
        <v>#REF!</v>
      </c>
      <c r="AE51" s="108" t="e">
        <f>'3. bevételi korm. funk.'!#REF!</f>
        <v>#REF!</v>
      </c>
      <c r="AF51" s="108" t="e">
        <f>'3. bevételi korm. funk.'!#REF!</f>
        <v>#REF!</v>
      </c>
      <c r="AG51" s="109" t="e">
        <f t="shared" si="13"/>
        <v>#REF!</v>
      </c>
      <c r="AH51" s="108">
        <f>'3. bevételi korm. funk.'!DE53</f>
        <v>0</v>
      </c>
      <c r="AI51" s="108">
        <f>'3. bevételi korm. funk.'!DF53</f>
        <v>0</v>
      </c>
      <c r="AJ51" s="108">
        <f>'3. bevételi korm. funk.'!DG53</f>
        <v>0</v>
      </c>
      <c r="AK51" s="109">
        <f t="shared" si="14"/>
        <v>0</v>
      </c>
      <c r="AL51" s="108">
        <f>'3. bevételi korm. funk.'!DH53</f>
        <v>0</v>
      </c>
      <c r="AM51" s="108">
        <f>'3. bevételi korm. funk.'!DI53</f>
        <v>0</v>
      </c>
      <c r="AN51" s="108">
        <f>'3. bevételi korm. funk.'!DJ53</f>
        <v>0</v>
      </c>
      <c r="AO51" s="109">
        <f t="shared" si="15"/>
        <v>0</v>
      </c>
      <c r="AP51" s="108">
        <f>'3. bevételi korm. funk.'!DK53</f>
        <v>0</v>
      </c>
      <c r="AQ51" s="108">
        <f>'3. bevételi korm. funk.'!DL53</f>
        <v>0</v>
      </c>
      <c r="AR51" s="108">
        <f>'3. bevételi korm. funk.'!DM53</f>
        <v>0</v>
      </c>
      <c r="AS51" s="270">
        <f t="shared" si="16"/>
        <v>0</v>
      </c>
    </row>
    <row r="52" spans="1:46">
      <c r="A52" s="6"/>
      <c r="B52" s="17"/>
      <c r="C52" s="1"/>
      <c r="D52" s="10"/>
      <c r="E52" s="10"/>
      <c r="F52" s="17" t="s">
        <v>2</v>
      </c>
      <c r="G52" s="254" t="s">
        <v>41</v>
      </c>
      <c r="H52" s="254"/>
      <c r="I52" s="256" t="s">
        <v>39</v>
      </c>
      <c r="J52" s="108" t="e">
        <f>'3. bevételi korm. funk.'!#REF!</f>
        <v>#REF!</v>
      </c>
      <c r="K52" s="108" t="e">
        <f>'3. bevételi korm. funk.'!#REF!</f>
        <v>#REF!</v>
      </c>
      <c r="L52" s="108" t="e">
        <f>'3. bevételi korm. funk.'!#REF!</f>
        <v>#REF!</v>
      </c>
      <c r="M52" s="109" t="e">
        <f t="shared" si="9"/>
        <v>#REF!</v>
      </c>
      <c r="N52" s="108" t="e">
        <f>'3. bevételi korm. funk.'!#REF!</f>
        <v>#REF!</v>
      </c>
      <c r="O52" s="108" t="e">
        <f>'3. bevételi korm. funk.'!#REF!</f>
        <v>#REF!</v>
      </c>
      <c r="P52" s="110"/>
      <c r="Q52" s="61" t="e">
        <f t="shared" si="7"/>
        <v>#REF!</v>
      </c>
      <c r="R52" s="108" t="e">
        <f>'3. bevételi korm. funk.'!#REF!</f>
        <v>#REF!</v>
      </c>
      <c r="S52" s="108" t="e">
        <f>'3. bevételi korm. funk.'!#REF!</f>
        <v>#REF!</v>
      </c>
      <c r="T52" s="110"/>
      <c r="U52" s="109" t="e">
        <f t="shared" si="10"/>
        <v>#REF!</v>
      </c>
      <c r="V52" s="108" t="e">
        <f>'3. bevételi korm. funk.'!#REF!</f>
        <v>#REF!</v>
      </c>
      <c r="W52" s="108" t="e">
        <f>'3. bevételi korm. funk.'!#REF!</f>
        <v>#REF!</v>
      </c>
      <c r="X52" s="108" t="e">
        <f>'3. bevételi korm. funk.'!#REF!</f>
        <v>#REF!</v>
      </c>
      <c r="Y52" s="109" t="e">
        <f t="shared" si="11"/>
        <v>#REF!</v>
      </c>
      <c r="Z52" s="108" t="e">
        <f>'3. bevételi korm. funk.'!#REF!</f>
        <v>#REF!</v>
      </c>
      <c r="AA52" s="108" t="e">
        <f>'3. bevételi korm. funk.'!#REF!</f>
        <v>#REF!</v>
      </c>
      <c r="AB52" s="108" t="e">
        <f>'3. bevételi korm. funk.'!#REF!</f>
        <v>#REF!</v>
      </c>
      <c r="AC52" s="109" t="e">
        <f t="shared" si="12"/>
        <v>#REF!</v>
      </c>
      <c r="AD52" s="108" t="e">
        <f>'3. bevételi korm. funk.'!#REF!</f>
        <v>#REF!</v>
      </c>
      <c r="AE52" s="108" t="e">
        <f>'3. bevételi korm. funk.'!#REF!</f>
        <v>#REF!</v>
      </c>
      <c r="AF52" s="108" t="e">
        <f>'3. bevételi korm. funk.'!#REF!</f>
        <v>#REF!</v>
      </c>
      <c r="AG52" s="109" t="e">
        <f t="shared" si="13"/>
        <v>#REF!</v>
      </c>
      <c r="AH52" s="108">
        <f>'3. bevételi korm. funk.'!DE54</f>
        <v>0</v>
      </c>
      <c r="AI52" s="108">
        <f>'3. bevételi korm. funk.'!DF54</f>
        <v>0</v>
      </c>
      <c r="AJ52" s="108">
        <f>'3. bevételi korm. funk.'!DG54</f>
        <v>0</v>
      </c>
      <c r="AK52" s="109">
        <f t="shared" si="14"/>
        <v>0</v>
      </c>
      <c r="AL52" s="108">
        <f>'3. bevételi korm. funk.'!DH54</f>
        <v>0</v>
      </c>
      <c r="AM52" s="108">
        <f>'3. bevételi korm. funk.'!DI54</f>
        <v>0</v>
      </c>
      <c r="AN52" s="108">
        <f>'3. bevételi korm. funk.'!DJ54</f>
        <v>0</v>
      </c>
      <c r="AO52" s="109">
        <f t="shared" si="15"/>
        <v>0</v>
      </c>
      <c r="AP52" s="108">
        <f>'3. bevételi korm. funk.'!DK54</f>
        <v>0</v>
      </c>
      <c r="AQ52" s="108">
        <f>'3. bevételi korm. funk.'!DL54</f>
        <v>0</v>
      </c>
      <c r="AR52" s="108">
        <f>'3. bevételi korm. funk.'!DM54</f>
        <v>0</v>
      </c>
      <c r="AS52" s="270">
        <f t="shared" si="16"/>
        <v>0</v>
      </c>
    </row>
    <row r="53" spans="1:46">
      <c r="A53" s="11"/>
      <c r="B53" s="17"/>
      <c r="C53" s="1"/>
      <c r="D53" s="1"/>
      <c r="E53" s="1"/>
      <c r="F53" s="17" t="s">
        <v>2</v>
      </c>
      <c r="G53" s="254" t="s">
        <v>42</v>
      </c>
      <c r="H53" s="254"/>
      <c r="I53" s="256" t="s">
        <v>39</v>
      </c>
      <c r="J53" s="108" t="e">
        <f>'3. bevételi korm. funk.'!#REF!</f>
        <v>#REF!</v>
      </c>
      <c r="K53" s="108" t="e">
        <f>'3. bevételi korm. funk.'!#REF!</f>
        <v>#REF!</v>
      </c>
      <c r="L53" s="108" t="e">
        <f>'3. bevételi korm. funk.'!#REF!</f>
        <v>#REF!</v>
      </c>
      <c r="M53" s="109" t="e">
        <f t="shared" si="9"/>
        <v>#REF!</v>
      </c>
      <c r="N53" s="108" t="e">
        <f>'3. bevételi korm. funk.'!#REF!</f>
        <v>#REF!</v>
      </c>
      <c r="O53" s="108" t="e">
        <f>'3. bevételi korm. funk.'!#REF!</f>
        <v>#REF!</v>
      </c>
      <c r="P53" s="110"/>
      <c r="Q53" s="61" t="e">
        <f t="shared" si="7"/>
        <v>#REF!</v>
      </c>
      <c r="R53" s="108" t="e">
        <f>'3. bevételi korm. funk.'!#REF!</f>
        <v>#REF!</v>
      </c>
      <c r="S53" s="108" t="e">
        <f>'3. bevételi korm. funk.'!#REF!</f>
        <v>#REF!</v>
      </c>
      <c r="T53" s="110"/>
      <c r="U53" s="109" t="e">
        <f t="shared" si="10"/>
        <v>#REF!</v>
      </c>
      <c r="V53" s="108" t="e">
        <f>'3. bevételi korm. funk.'!#REF!</f>
        <v>#REF!</v>
      </c>
      <c r="W53" s="108" t="e">
        <f>'3. bevételi korm. funk.'!#REF!</f>
        <v>#REF!</v>
      </c>
      <c r="X53" s="108" t="e">
        <f>'3. bevételi korm. funk.'!#REF!</f>
        <v>#REF!</v>
      </c>
      <c r="Y53" s="109" t="e">
        <f t="shared" si="11"/>
        <v>#REF!</v>
      </c>
      <c r="Z53" s="108" t="e">
        <f>'3. bevételi korm. funk.'!#REF!</f>
        <v>#REF!</v>
      </c>
      <c r="AA53" s="108" t="e">
        <f>'3. bevételi korm. funk.'!#REF!</f>
        <v>#REF!</v>
      </c>
      <c r="AB53" s="108" t="e">
        <f>'3. bevételi korm. funk.'!#REF!</f>
        <v>#REF!</v>
      </c>
      <c r="AC53" s="109" t="e">
        <f t="shared" si="12"/>
        <v>#REF!</v>
      </c>
      <c r="AD53" s="108" t="e">
        <f>'3. bevételi korm. funk.'!#REF!</f>
        <v>#REF!</v>
      </c>
      <c r="AE53" s="108" t="e">
        <f>'3. bevételi korm. funk.'!#REF!</f>
        <v>#REF!</v>
      </c>
      <c r="AF53" s="108" t="e">
        <f>'3. bevételi korm. funk.'!#REF!</f>
        <v>#REF!</v>
      </c>
      <c r="AG53" s="109" t="e">
        <f t="shared" si="13"/>
        <v>#REF!</v>
      </c>
      <c r="AH53" s="108">
        <f>'3. bevételi korm. funk.'!DE55</f>
        <v>0</v>
      </c>
      <c r="AI53" s="108">
        <f>'3. bevételi korm. funk.'!DF55</f>
        <v>0</v>
      </c>
      <c r="AJ53" s="108">
        <f>'3. bevételi korm. funk.'!DG55</f>
        <v>0</v>
      </c>
      <c r="AK53" s="109">
        <f t="shared" si="14"/>
        <v>0</v>
      </c>
      <c r="AL53" s="108">
        <f>'3. bevételi korm. funk.'!DH55</f>
        <v>0</v>
      </c>
      <c r="AM53" s="108">
        <f>'3. bevételi korm. funk.'!DI55</f>
        <v>0</v>
      </c>
      <c r="AN53" s="108">
        <f>'3. bevételi korm. funk.'!DJ55</f>
        <v>0</v>
      </c>
      <c r="AO53" s="109">
        <f t="shared" si="15"/>
        <v>0</v>
      </c>
      <c r="AP53" s="108">
        <f>'3. bevételi korm. funk.'!DK55</f>
        <v>0</v>
      </c>
      <c r="AQ53" s="108">
        <f>'3. bevételi korm. funk.'!DL55</f>
        <v>0</v>
      </c>
      <c r="AR53" s="108">
        <f>'3. bevételi korm. funk.'!DM55</f>
        <v>0</v>
      </c>
      <c r="AS53" s="270">
        <f t="shared" si="16"/>
        <v>0</v>
      </c>
    </row>
    <row r="54" spans="1:46">
      <c r="A54" s="11"/>
      <c r="B54" s="17"/>
      <c r="C54" s="1"/>
      <c r="D54" s="259">
        <v>5</v>
      </c>
      <c r="E54" s="256" t="s">
        <v>43</v>
      </c>
      <c r="F54" s="256"/>
      <c r="G54" s="256"/>
      <c r="H54" s="256"/>
      <c r="I54" s="256" t="s">
        <v>44</v>
      </c>
      <c r="J54" s="108" t="e">
        <f>'3. bevételi korm. funk.'!#REF!</f>
        <v>#REF!</v>
      </c>
      <c r="K54" s="108" t="e">
        <f>'3. bevételi korm. funk.'!#REF!</f>
        <v>#REF!</v>
      </c>
      <c r="L54" s="108" t="e">
        <f>'3. bevételi korm. funk.'!#REF!</f>
        <v>#REF!</v>
      </c>
      <c r="M54" s="109" t="e">
        <f t="shared" si="9"/>
        <v>#REF!</v>
      </c>
      <c r="N54" s="108" t="e">
        <f>'3. bevételi korm. funk.'!#REF!</f>
        <v>#REF!</v>
      </c>
      <c r="O54" s="108" t="e">
        <f>'3. bevételi korm. funk.'!#REF!</f>
        <v>#REF!</v>
      </c>
      <c r="P54" s="110"/>
      <c r="Q54" s="61" t="e">
        <f t="shared" si="7"/>
        <v>#REF!</v>
      </c>
      <c r="R54" s="108" t="e">
        <f>'3. bevételi korm. funk.'!#REF!</f>
        <v>#REF!</v>
      </c>
      <c r="S54" s="108" t="e">
        <f>'3. bevételi korm. funk.'!#REF!</f>
        <v>#REF!</v>
      </c>
      <c r="T54" s="110"/>
      <c r="U54" s="109" t="e">
        <f t="shared" si="10"/>
        <v>#REF!</v>
      </c>
      <c r="V54" s="108" t="e">
        <f>'3. bevételi korm. funk.'!#REF!</f>
        <v>#REF!</v>
      </c>
      <c r="W54" s="108" t="e">
        <f>'3. bevételi korm. funk.'!#REF!</f>
        <v>#REF!</v>
      </c>
      <c r="X54" s="108" t="e">
        <f>'3. bevételi korm. funk.'!#REF!</f>
        <v>#REF!</v>
      </c>
      <c r="Y54" s="109" t="e">
        <f t="shared" si="11"/>
        <v>#REF!</v>
      </c>
      <c r="Z54" s="108" t="e">
        <f>'3. bevételi korm. funk.'!#REF!</f>
        <v>#REF!</v>
      </c>
      <c r="AA54" s="108" t="e">
        <f>'3. bevételi korm. funk.'!#REF!</f>
        <v>#REF!</v>
      </c>
      <c r="AB54" s="108" t="e">
        <f>'3. bevételi korm. funk.'!#REF!</f>
        <v>#REF!</v>
      </c>
      <c r="AC54" s="109" t="e">
        <f t="shared" si="12"/>
        <v>#REF!</v>
      </c>
      <c r="AD54" s="108" t="e">
        <f>'3. bevételi korm. funk.'!#REF!</f>
        <v>#REF!</v>
      </c>
      <c r="AE54" s="108" t="e">
        <f>'3. bevételi korm. funk.'!#REF!</f>
        <v>#REF!</v>
      </c>
      <c r="AF54" s="108" t="e">
        <f>'3. bevételi korm. funk.'!#REF!</f>
        <v>#REF!</v>
      </c>
      <c r="AG54" s="109" t="e">
        <f t="shared" si="13"/>
        <v>#REF!</v>
      </c>
      <c r="AH54" s="108">
        <f>'3. bevételi korm. funk.'!DE56</f>
        <v>950000</v>
      </c>
      <c r="AI54" s="108">
        <f>'3. bevételi korm. funk.'!DF56</f>
        <v>0</v>
      </c>
      <c r="AJ54" s="108">
        <f>'3. bevételi korm. funk.'!DG56</f>
        <v>0</v>
      </c>
      <c r="AK54" s="109">
        <f t="shared" si="14"/>
        <v>950000</v>
      </c>
      <c r="AL54" s="108">
        <f>'3. bevételi korm. funk.'!DH56</f>
        <v>950000</v>
      </c>
      <c r="AM54" s="108">
        <v>0</v>
      </c>
      <c r="AN54" s="108">
        <f>'3. bevételi korm. funk.'!DJ56</f>
        <v>0</v>
      </c>
      <c r="AO54" s="109">
        <f t="shared" si="15"/>
        <v>950000</v>
      </c>
      <c r="AP54" s="108">
        <f>'3. bevételi korm. funk.'!DK56</f>
        <v>619580</v>
      </c>
      <c r="AQ54" s="108">
        <f>'3. bevételi korm. funk.'!DL56</f>
        <v>0</v>
      </c>
      <c r="AR54" s="108">
        <f>'3. bevételi korm. funk.'!DM56</f>
        <v>0</v>
      </c>
      <c r="AS54" s="270">
        <f t="shared" si="16"/>
        <v>619580</v>
      </c>
    </row>
    <row r="55" spans="1:46">
      <c r="A55" s="19"/>
      <c r="B55" s="17"/>
      <c r="C55" s="1"/>
      <c r="D55" s="259">
        <v>6</v>
      </c>
      <c r="E55" s="1" t="s">
        <v>45</v>
      </c>
      <c r="F55" s="1"/>
      <c r="G55" s="13"/>
      <c r="H55" s="13"/>
      <c r="I55" s="13" t="s">
        <v>46</v>
      </c>
      <c r="J55" s="108" t="e">
        <f>'3. bevételi korm. funk.'!#REF!</f>
        <v>#REF!</v>
      </c>
      <c r="K55" s="108" t="e">
        <f>'3. bevételi korm. funk.'!#REF!</f>
        <v>#REF!</v>
      </c>
      <c r="L55" s="108" t="e">
        <f>'3. bevételi korm. funk.'!#REF!</f>
        <v>#REF!</v>
      </c>
      <c r="M55" s="109" t="e">
        <f t="shared" si="9"/>
        <v>#REF!</v>
      </c>
      <c r="N55" s="108" t="e">
        <f>'3. bevételi korm. funk.'!#REF!</f>
        <v>#REF!</v>
      </c>
      <c r="O55" s="108" t="e">
        <f>'3. bevételi korm. funk.'!#REF!</f>
        <v>#REF!</v>
      </c>
      <c r="P55" s="110"/>
      <c r="Q55" s="61" t="e">
        <f t="shared" si="7"/>
        <v>#REF!</v>
      </c>
      <c r="R55" s="108" t="e">
        <f>'3. bevételi korm. funk.'!#REF!</f>
        <v>#REF!</v>
      </c>
      <c r="S55" s="108" t="e">
        <f>'3. bevételi korm. funk.'!#REF!</f>
        <v>#REF!</v>
      </c>
      <c r="T55" s="110"/>
      <c r="U55" s="109" t="e">
        <f t="shared" si="10"/>
        <v>#REF!</v>
      </c>
      <c r="V55" s="108" t="e">
        <f>'3. bevételi korm. funk.'!#REF!</f>
        <v>#REF!</v>
      </c>
      <c r="W55" s="108" t="e">
        <f>'3. bevételi korm. funk.'!#REF!</f>
        <v>#REF!</v>
      </c>
      <c r="X55" s="108" t="e">
        <f>'3. bevételi korm. funk.'!#REF!</f>
        <v>#REF!</v>
      </c>
      <c r="Y55" s="109" t="e">
        <f t="shared" si="11"/>
        <v>#REF!</v>
      </c>
      <c r="Z55" s="108" t="e">
        <f>'3. bevételi korm. funk.'!#REF!</f>
        <v>#REF!</v>
      </c>
      <c r="AA55" s="108" t="e">
        <f>'3. bevételi korm. funk.'!#REF!</f>
        <v>#REF!</v>
      </c>
      <c r="AB55" s="108" t="e">
        <f>'3. bevételi korm. funk.'!#REF!</f>
        <v>#REF!</v>
      </c>
      <c r="AC55" s="109" t="e">
        <f t="shared" si="12"/>
        <v>#REF!</v>
      </c>
      <c r="AD55" s="108" t="e">
        <f>'3. bevételi korm. funk.'!#REF!</f>
        <v>#REF!</v>
      </c>
      <c r="AE55" s="108" t="e">
        <f>'3. bevételi korm. funk.'!#REF!</f>
        <v>#REF!</v>
      </c>
      <c r="AF55" s="108" t="e">
        <f>'3. bevételi korm. funk.'!#REF!</f>
        <v>#REF!</v>
      </c>
      <c r="AG55" s="109" t="e">
        <f t="shared" si="13"/>
        <v>#REF!</v>
      </c>
      <c r="AH55" s="108">
        <f>'3. bevételi korm. funk.'!DE57</f>
        <v>0</v>
      </c>
      <c r="AI55" s="108">
        <f>'3. bevételi korm. funk.'!DF57</f>
        <v>0</v>
      </c>
      <c r="AJ55" s="108">
        <f>'3. bevételi korm. funk.'!DG57</f>
        <v>0</v>
      </c>
      <c r="AK55" s="109">
        <f t="shared" si="14"/>
        <v>0</v>
      </c>
      <c r="AL55" s="108">
        <f>'3. bevételi korm. funk.'!DH57</f>
        <v>0</v>
      </c>
      <c r="AM55" s="108">
        <f>'3. bevételi korm. funk.'!DI57</f>
        <v>0</v>
      </c>
      <c r="AN55" s="108">
        <f>'3. bevételi korm. funk.'!DJ57</f>
        <v>0</v>
      </c>
      <c r="AO55" s="109">
        <f t="shared" si="15"/>
        <v>0</v>
      </c>
      <c r="AP55" s="108">
        <f>'3. bevételi korm. funk.'!DK57</f>
        <v>0</v>
      </c>
      <c r="AQ55" s="108">
        <f>'3. bevételi korm. funk.'!DL57</f>
        <v>0</v>
      </c>
      <c r="AR55" s="108">
        <f>'3. bevételi korm. funk.'!DM57</f>
        <v>0</v>
      </c>
      <c r="AS55" s="270">
        <f t="shared" si="16"/>
        <v>0</v>
      </c>
    </row>
    <row r="56" spans="1:46">
      <c r="A56" s="19"/>
      <c r="B56" s="17"/>
      <c r="C56" s="1"/>
      <c r="D56" s="259">
        <v>7</v>
      </c>
      <c r="E56" s="1" t="s">
        <v>47</v>
      </c>
      <c r="F56" s="1"/>
      <c r="G56" s="1"/>
      <c r="H56" s="256"/>
      <c r="I56" s="256" t="s">
        <v>48</v>
      </c>
      <c r="J56" s="108" t="e">
        <f>'3. bevételi korm. funk.'!#REF!</f>
        <v>#REF!</v>
      </c>
      <c r="K56" s="108" t="e">
        <f>'3. bevételi korm. funk.'!#REF!</f>
        <v>#REF!</v>
      </c>
      <c r="L56" s="108" t="e">
        <f>'3. bevételi korm. funk.'!#REF!</f>
        <v>#REF!</v>
      </c>
      <c r="M56" s="109" t="e">
        <f t="shared" si="9"/>
        <v>#REF!</v>
      </c>
      <c r="N56" s="108" t="e">
        <f>'3. bevételi korm. funk.'!#REF!</f>
        <v>#REF!</v>
      </c>
      <c r="O56" s="108" t="e">
        <f>'3. bevételi korm. funk.'!#REF!</f>
        <v>#REF!</v>
      </c>
      <c r="P56" s="110"/>
      <c r="Q56" s="61" t="e">
        <f t="shared" si="7"/>
        <v>#REF!</v>
      </c>
      <c r="R56" s="108" t="e">
        <f>'3. bevételi korm. funk.'!#REF!</f>
        <v>#REF!</v>
      </c>
      <c r="S56" s="108" t="e">
        <f>'3. bevételi korm. funk.'!#REF!</f>
        <v>#REF!</v>
      </c>
      <c r="T56" s="110"/>
      <c r="U56" s="109" t="e">
        <f t="shared" si="10"/>
        <v>#REF!</v>
      </c>
      <c r="V56" s="108" t="e">
        <f>'3. bevételi korm. funk.'!#REF!</f>
        <v>#REF!</v>
      </c>
      <c r="W56" s="108" t="e">
        <f>'3. bevételi korm. funk.'!#REF!</f>
        <v>#REF!</v>
      </c>
      <c r="X56" s="108" t="e">
        <f>'3. bevételi korm. funk.'!#REF!</f>
        <v>#REF!</v>
      </c>
      <c r="Y56" s="109" t="e">
        <f t="shared" si="11"/>
        <v>#REF!</v>
      </c>
      <c r="Z56" s="108" t="e">
        <f>'3. bevételi korm. funk.'!#REF!</f>
        <v>#REF!</v>
      </c>
      <c r="AA56" s="108" t="e">
        <f>'3. bevételi korm. funk.'!#REF!</f>
        <v>#REF!</v>
      </c>
      <c r="AB56" s="108" t="e">
        <f>'3. bevételi korm. funk.'!#REF!</f>
        <v>#REF!</v>
      </c>
      <c r="AC56" s="109" t="e">
        <f t="shared" si="12"/>
        <v>#REF!</v>
      </c>
      <c r="AD56" s="108" t="e">
        <f>'3. bevételi korm. funk.'!#REF!</f>
        <v>#REF!</v>
      </c>
      <c r="AE56" s="108" t="e">
        <f>'3. bevételi korm. funk.'!#REF!</f>
        <v>#REF!</v>
      </c>
      <c r="AF56" s="108" t="e">
        <f>'3. bevételi korm. funk.'!#REF!</f>
        <v>#REF!</v>
      </c>
      <c r="AG56" s="109" t="e">
        <f t="shared" si="13"/>
        <v>#REF!</v>
      </c>
      <c r="AH56" s="108">
        <f>'3. bevételi korm. funk.'!DE58</f>
        <v>0</v>
      </c>
      <c r="AI56" s="108">
        <f>'3. bevételi korm. funk.'!DF58</f>
        <v>0</v>
      </c>
      <c r="AJ56" s="108">
        <f>'3. bevételi korm. funk.'!DG58</f>
        <v>0</v>
      </c>
      <c r="AK56" s="109">
        <f t="shared" si="14"/>
        <v>0</v>
      </c>
      <c r="AL56" s="108">
        <f>'3. bevételi korm. funk.'!DH58</f>
        <v>0</v>
      </c>
      <c r="AM56" s="108">
        <f>'3. bevételi korm. funk.'!DI58</f>
        <v>0</v>
      </c>
      <c r="AN56" s="108">
        <f>'3. bevételi korm. funk.'!DJ58</f>
        <v>0</v>
      </c>
      <c r="AO56" s="109">
        <f t="shared" si="15"/>
        <v>0</v>
      </c>
      <c r="AP56" s="108">
        <f>'3. bevételi korm. funk.'!DK58</f>
        <v>0</v>
      </c>
      <c r="AQ56" s="108">
        <f>'3. bevételi korm. funk.'!DL58</f>
        <v>0</v>
      </c>
      <c r="AR56" s="108">
        <f>'3. bevételi korm. funk.'!DM58</f>
        <v>0</v>
      </c>
      <c r="AS56" s="270">
        <f t="shared" si="16"/>
        <v>0</v>
      </c>
    </row>
    <row r="57" spans="1:46">
      <c r="A57" s="19"/>
      <c r="B57" s="1"/>
      <c r="C57" s="1"/>
      <c r="D57" s="259">
        <v>8</v>
      </c>
      <c r="E57" s="256" t="s">
        <v>205</v>
      </c>
      <c r="F57" s="256"/>
      <c r="G57" s="256"/>
      <c r="H57" s="256"/>
      <c r="I57" s="256" t="s">
        <v>49</v>
      </c>
      <c r="J57" s="108" t="e">
        <f>'3. bevételi korm. funk.'!#REF!</f>
        <v>#REF!</v>
      </c>
      <c r="K57" s="108" t="e">
        <f>'3. bevételi korm. funk.'!#REF!</f>
        <v>#REF!</v>
      </c>
      <c r="L57" s="108" t="e">
        <f>'3. bevételi korm. funk.'!#REF!</f>
        <v>#REF!</v>
      </c>
      <c r="M57" s="109" t="e">
        <f t="shared" si="9"/>
        <v>#REF!</v>
      </c>
      <c r="N57" s="108" t="e">
        <f>'3. bevételi korm. funk.'!#REF!</f>
        <v>#REF!</v>
      </c>
      <c r="O57" s="108" t="e">
        <f>'3. bevételi korm. funk.'!#REF!</f>
        <v>#REF!</v>
      </c>
      <c r="P57" s="110"/>
      <c r="Q57" s="61" t="e">
        <f t="shared" si="7"/>
        <v>#REF!</v>
      </c>
      <c r="R57" s="108" t="e">
        <f>'3. bevételi korm. funk.'!#REF!</f>
        <v>#REF!</v>
      </c>
      <c r="S57" s="108" t="e">
        <f>'3. bevételi korm. funk.'!#REF!</f>
        <v>#REF!</v>
      </c>
      <c r="T57" s="110"/>
      <c r="U57" s="109" t="e">
        <f t="shared" si="10"/>
        <v>#REF!</v>
      </c>
      <c r="V57" s="108" t="e">
        <f>'3. bevételi korm. funk.'!#REF!</f>
        <v>#REF!</v>
      </c>
      <c r="W57" s="108" t="e">
        <f>'3. bevételi korm. funk.'!#REF!</f>
        <v>#REF!</v>
      </c>
      <c r="X57" s="108" t="e">
        <f>'3. bevételi korm. funk.'!#REF!</f>
        <v>#REF!</v>
      </c>
      <c r="Y57" s="109" t="e">
        <f t="shared" si="11"/>
        <v>#REF!</v>
      </c>
      <c r="Z57" s="108" t="e">
        <f>'3. bevételi korm. funk.'!#REF!</f>
        <v>#REF!</v>
      </c>
      <c r="AA57" s="108" t="e">
        <f>'3. bevételi korm. funk.'!#REF!</f>
        <v>#REF!</v>
      </c>
      <c r="AB57" s="108" t="e">
        <f>'3. bevételi korm. funk.'!#REF!</f>
        <v>#REF!</v>
      </c>
      <c r="AC57" s="109" t="e">
        <f t="shared" si="12"/>
        <v>#REF!</v>
      </c>
      <c r="AD57" s="108" t="e">
        <f>'3. bevételi korm. funk.'!#REF!</f>
        <v>#REF!</v>
      </c>
      <c r="AE57" s="108" t="e">
        <f>'3. bevételi korm. funk.'!#REF!</f>
        <v>#REF!</v>
      </c>
      <c r="AF57" s="108" t="e">
        <f>'3. bevételi korm. funk.'!#REF!</f>
        <v>#REF!</v>
      </c>
      <c r="AG57" s="109" t="e">
        <f t="shared" si="13"/>
        <v>#REF!</v>
      </c>
      <c r="AH57" s="108">
        <f>'3. bevételi korm. funk.'!DE59</f>
        <v>10000</v>
      </c>
      <c r="AI57" s="108">
        <f>'3. bevételi korm. funk.'!DF59</f>
        <v>0</v>
      </c>
      <c r="AJ57" s="108">
        <f>'3. bevételi korm. funk.'!DG59</f>
        <v>0</v>
      </c>
      <c r="AK57" s="109">
        <f t="shared" si="14"/>
        <v>10000</v>
      </c>
      <c r="AL57" s="108">
        <f>'3. bevételi korm. funk.'!DH59</f>
        <v>10000</v>
      </c>
      <c r="AM57" s="108">
        <v>0</v>
      </c>
      <c r="AN57" s="108">
        <f>'3. bevételi korm. funk.'!DJ59</f>
        <v>0</v>
      </c>
      <c r="AO57" s="109">
        <f t="shared" si="15"/>
        <v>10000</v>
      </c>
      <c r="AP57" s="108">
        <f>'3. bevételi korm. funk.'!DK59</f>
        <v>272</v>
      </c>
      <c r="AQ57" s="108">
        <f>'3. bevételi korm. funk.'!DL59</f>
        <v>0</v>
      </c>
      <c r="AR57" s="108">
        <f>'3. bevételi korm. funk.'!DM59</f>
        <v>0</v>
      </c>
      <c r="AS57" s="270">
        <f t="shared" si="16"/>
        <v>272</v>
      </c>
      <c r="AT57" s="263"/>
    </row>
    <row r="58" spans="1:46">
      <c r="A58" s="19"/>
      <c r="B58" s="1"/>
      <c r="C58" s="17"/>
      <c r="D58" s="17"/>
      <c r="E58" s="17"/>
      <c r="F58" s="17" t="s">
        <v>2</v>
      </c>
      <c r="G58" s="254" t="s">
        <v>50</v>
      </c>
      <c r="H58" s="17"/>
      <c r="I58" s="256" t="s">
        <v>49</v>
      </c>
      <c r="J58" s="108" t="e">
        <f>'3. bevételi korm. funk.'!#REF!</f>
        <v>#REF!</v>
      </c>
      <c r="K58" s="108" t="e">
        <f>'3. bevételi korm. funk.'!#REF!</f>
        <v>#REF!</v>
      </c>
      <c r="L58" s="108" t="e">
        <f>'3. bevételi korm. funk.'!#REF!</f>
        <v>#REF!</v>
      </c>
      <c r="M58" s="109" t="e">
        <f t="shared" si="9"/>
        <v>#REF!</v>
      </c>
      <c r="N58" s="108" t="e">
        <f>'3. bevételi korm. funk.'!#REF!</f>
        <v>#REF!</v>
      </c>
      <c r="O58" s="108" t="e">
        <f>'3. bevételi korm. funk.'!#REF!</f>
        <v>#REF!</v>
      </c>
      <c r="P58" s="110"/>
      <c r="Q58" s="61" t="e">
        <f t="shared" si="7"/>
        <v>#REF!</v>
      </c>
      <c r="R58" s="108" t="e">
        <f>'3. bevételi korm. funk.'!#REF!</f>
        <v>#REF!</v>
      </c>
      <c r="S58" s="108" t="e">
        <f>'3. bevételi korm. funk.'!#REF!</f>
        <v>#REF!</v>
      </c>
      <c r="T58" s="110"/>
      <c r="U58" s="109" t="e">
        <f t="shared" si="10"/>
        <v>#REF!</v>
      </c>
      <c r="V58" s="108" t="e">
        <f>'3. bevételi korm. funk.'!#REF!</f>
        <v>#REF!</v>
      </c>
      <c r="W58" s="108" t="e">
        <f>'3. bevételi korm. funk.'!#REF!</f>
        <v>#REF!</v>
      </c>
      <c r="X58" s="108" t="e">
        <f>'3. bevételi korm. funk.'!#REF!</f>
        <v>#REF!</v>
      </c>
      <c r="Y58" s="109" t="e">
        <f t="shared" si="11"/>
        <v>#REF!</v>
      </c>
      <c r="Z58" s="108" t="e">
        <f>'3. bevételi korm. funk.'!#REF!</f>
        <v>#REF!</v>
      </c>
      <c r="AA58" s="108" t="e">
        <f>'3. bevételi korm. funk.'!#REF!</f>
        <v>#REF!</v>
      </c>
      <c r="AB58" s="108" t="e">
        <f>'3. bevételi korm. funk.'!#REF!</f>
        <v>#REF!</v>
      </c>
      <c r="AC58" s="109" t="e">
        <f t="shared" si="12"/>
        <v>#REF!</v>
      </c>
      <c r="AD58" s="108" t="e">
        <f>'3. bevételi korm. funk.'!#REF!</f>
        <v>#REF!</v>
      </c>
      <c r="AE58" s="108" t="e">
        <f>'3. bevételi korm. funk.'!#REF!</f>
        <v>#REF!</v>
      </c>
      <c r="AF58" s="108" t="e">
        <f>'3. bevételi korm. funk.'!#REF!</f>
        <v>#REF!</v>
      </c>
      <c r="AG58" s="109" t="e">
        <f t="shared" si="13"/>
        <v>#REF!</v>
      </c>
      <c r="AH58" s="108">
        <f>'3. bevételi korm. funk.'!DE60</f>
        <v>0</v>
      </c>
      <c r="AI58" s="108">
        <f>'3. bevételi korm. funk.'!DF60</f>
        <v>0</v>
      </c>
      <c r="AJ58" s="108">
        <f>'3. bevételi korm. funk.'!DG60</f>
        <v>0</v>
      </c>
      <c r="AK58" s="109">
        <f t="shared" si="14"/>
        <v>0</v>
      </c>
      <c r="AL58" s="108">
        <f>'3. bevételi korm. funk.'!DH60</f>
        <v>0</v>
      </c>
      <c r="AM58" s="108">
        <f>'3. bevételi korm. funk.'!DI60</f>
        <v>0</v>
      </c>
      <c r="AN58" s="108">
        <f>'3. bevételi korm. funk.'!DJ60</f>
        <v>0</v>
      </c>
      <c r="AO58" s="109">
        <f t="shared" si="15"/>
        <v>0</v>
      </c>
      <c r="AP58" s="108">
        <f>'3. bevételi korm. funk.'!DK60</f>
        <v>0</v>
      </c>
      <c r="AQ58" s="108">
        <f>'3. bevételi korm. funk.'!DL60</f>
        <v>0</v>
      </c>
      <c r="AR58" s="108">
        <f>'3. bevételi korm. funk.'!DM60</f>
        <v>0</v>
      </c>
      <c r="AS58" s="270">
        <f t="shared" si="16"/>
        <v>0</v>
      </c>
    </row>
    <row r="59" spans="1:46">
      <c r="A59" s="19"/>
      <c r="B59" s="1"/>
      <c r="C59" s="1"/>
      <c r="D59" s="259">
        <v>9</v>
      </c>
      <c r="E59" s="1" t="s">
        <v>51</v>
      </c>
      <c r="F59" s="1"/>
      <c r="G59" s="13"/>
      <c r="H59" s="13"/>
      <c r="I59" s="13" t="s">
        <v>52</v>
      </c>
      <c r="J59" s="108" t="e">
        <f>'3. bevételi korm. funk.'!#REF!</f>
        <v>#REF!</v>
      </c>
      <c r="K59" s="108" t="e">
        <f>'3. bevételi korm. funk.'!#REF!</f>
        <v>#REF!</v>
      </c>
      <c r="L59" s="108" t="e">
        <f>'3. bevételi korm. funk.'!#REF!</f>
        <v>#REF!</v>
      </c>
      <c r="M59" s="109" t="e">
        <f t="shared" si="9"/>
        <v>#REF!</v>
      </c>
      <c r="N59" s="108" t="e">
        <f>'3. bevételi korm. funk.'!#REF!</f>
        <v>#REF!</v>
      </c>
      <c r="O59" s="108" t="e">
        <f>'3. bevételi korm. funk.'!#REF!</f>
        <v>#REF!</v>
      </c>
      <c r="P59" s="110"/>
      <c r="Q59" s="61" t="e">
        <f t="shared" si="7"/>
        <v>#REF!</v>
      </c>
      <c r="R59" s="108" t="e">
        <f>'3. bevételi korm. funk.'!#REF!</f>
        <v>#REF!</v>
      </c>
      <c r="S59" s="108" t="e">
        <f>'3. bevételi korm. funk.'!#REF!</f>
        <v>#REF!</v>
      </c>
      <c r="T59" s="110"/>
      <c r="U59" s="109" t="e">
        <f t="shared" si="10"/>
        <v>#REF!</v>
      </c>
      <c r="V59" s="108" t="e">
        <f>'3. bevételi korm. funk.'!#REF!</f>
        <v>#REF!</v>
      </c>
      <c r="W59" s="108" t="e">
        <f>'3. bevételi korm. funk.'!#REF!</f>
        <v>#REF!</v>
      </c>
      <c r="X59" s="108" t="e">
        <f>'3. bevételi korm. funk.'!#REF!</f>
        <v>#REF!</v>
      </c>
      <c r="Y59" s="109" t="e">
        <f t="shared" si="11"/>
        <v>#REF!</v>
      </c>
      <c r="Z59" s="108" t="e">
        <f>'3. bevételi korm. funk.'!#REF!</f>
        <v>#REF!</v>
      </c>
      <c r="AA59" s="108" t="e">
        <f>'3. bevételi korm. funk.'!#REF!</f>
        <v>#REF!</v>
      </c>
      <c r="AB59" s="108" t="e">
        <f>'3. bevételi korm. funk.'!#REF!</f>
        <v>#REF!</v>
      </c>
      <c r="AC59" s="109" t="e">
        <f t="shared" si="12"/>
        <v>#REF!</v>
      </c>
      <c r="AD59" s="108" t="e">
        <f>'3. bevételi korm. funk.'!#REF!</f>
        <v>#REF!</v>
      </c>
      <c r="AE59" s="108" t="e">
        <f>'3. bevételi korm. funk.'!#REF!</f>
        <v>#REF!</v>
      </c>
      <c r="AF59" s="108" t="e">
        <f>'3. bevételi korm. funk.'!#REF!</f>
        <v>#REF!</v>
      </c>
      <c r="AG59" s="109" t="e">
        <f t="shared" si="13"/>
        <v>#REF!</v>
      </c>
      <c r="AH59" s="108">
        <f>'3. bevételi korm. funk.'!DE61</f>
        <v>0</v>
      </c>
      <c r="AI59" s="108">
        <f>'3. bevételi korm. funk.'!DF61</f>
        <v>0</v>
      </c>
      <c r="AJ59" s="108">
        <f>'3. bevételi korm. funk.'!DG61</f>
        <v>0</v>
      </c>
      <c r="AK59" s="109">
        <f t="shared" si="14"/>
        <v>0</v>
      </c>
      <c r="AL59" s="108">
        <f>'3. bevételi korm. funk.'!DH61</f>
        <v>0</v>
      </c>
      <c r="AM59" s="108">
        <v>0</v>
      </c>
      <c r="AN59" s="108">
        <f>'3. bevételi korm. funk.'!DJ61</f>
        <v>0</v>
      </c>
      <c r="AO59" s="109">
        <f t="shared" si="15"/>
        <v>0</v>
      </c>
      <c r="AP59" s="108">
        <f>'3. bevételi korm. funk.'!DK61</f>
        <v>0</v>
      </c>
      <c r="AQ59" s="108">
        <f>'3. bevételi korm. funk.'!DL61</f>
        <v>0</v>
      </c>
      <c r="AR59" s="108">
        <f>'3. bevételi korm. funk.'!DM61</f>
        <v>0</v>
      </c>
      <c r="AS59" s="270">
        <f t="shared" si="16"/>
        <v>0</v>
      </c>
    </row>
    <row r="60" spans="1:46">
      <c r="A60" s="19"/>
      <c r="B60" s="17"/>
      <c r="C60" s="17"/>
      <c r="D60" s="259"/>
      <c r="E60" s="17"/>
      <c r="F60" s="17" t="s">
        <v>2</v>
      </c>
      <c r="G60" s="254" t="s">
        <v>53</v>
      </c>
      <c r="H60" s="17"/>
      <c r="I60" s="13" t="s">
        <v>52</v>
      </c>
      <c r="J60" s="108" t="e">
        <f>'3. bevételi korm. funk.'!#REF!</f>
        <v>#REF!</v>
      </c>
      <c r="K60" s="108" t="e">
        <f>'3. bevételi korm. funk.'!#REF!</f>
        <v>#REF!</v>
      </c>
      <c r="L60" s="108" t="e">
        <f>'3. bevételi korm. funk.'!#REF!</f>
        <v>#REF!</v>
      </c>
      <c r="M60" s="109" t="e">
        <f t="shared" si="9"/>
        <v>#REF!</v>
      </c>
      <c r="N60" s="108" t="e">
        <f>'3. bevételi korm. funk.'!#REF!</f>
        <v>#REF!</v>
      </c>
      <c r="O60" s="108" t="e">
        <f>'3. bevételi korm. funk.'!#REF!</f>
        <v>#REF!</v>
      </c>
      <c r="P60" s="110"/>
      <c r="Q60" s="61" t="e">
        <f t="shared" si="7"/>
        <v>#REF!</v>
      </c>
      <c r="R60" s="108" t="e">
        <f>'3. bevételi korm. funk.'!#REF!</f>
        <v>#REF!</v>
      </c>
      <c r="S60" s="108" t="e">
        <f>'3. bevételi korm. funk.'!#REF!</f>
        <v>#REF!</v>
      </c>
      <c r="T60" s="110"/>
      <c r="U60" s="109" t="e">
        <f t="shared" si="10"/>
        <v>#REF!</v>
      </c>
      <c r="V60" s="108" t="e">
        <f>'3. bevételi korm. funk.'!#REF!</f>
        <v>#REF!</v>
      </c>
      <c r="W60" s="108" t="e">
        <f>'3. bevételi korm. funk.'!#REF!</f>
        <v>#REF!</v>
      </c>
      <c r="X60" s="108" t="e">
        <f>'3. bevételi korm. funk.'!#REF!</f>
        <v>#REF!</v>
      </c>
      <c r="Y60" s="109" t="e">
        <f t="shared" si="11"/>
        <v>#REF!</v>
      </c>
      <c r="Z60" s="108" t="e">
        <f>'3. bevételi korm. funk.'!#REF!</f>
        <v>#REF!</v>
      </c>
      <c r="AA60" s="108" t="e">
        <f>'3. bevételi korm. funk.'!#REF!</f>
        <v>#REF!</v>
      </c>
      <c r="AB60" s="108" t="e">
        <f>'3. bevételi korm. funk.'!#REF!</f>
        <v>#REF!</v>
      </c>
      <c r="AC60" s="109" t="e">
        <f t="shared" si="12"/>
        <v>#REF!</v>
      </c>
      <c r="AD60" s="108" t="e">
        <f>'3. bevételi korm. funk.'!#REF!</f>
        <v>#REF!</v>
      </c>
      <c r="AE60" s="108" t="e">
        <f>'3. bevételi korm. funk.'!#REF!</f>
        <v>#REF!</v>
      </c>
      <c r="AF60" s="108" t="e">
        <f>'3. bevételi korm. funk.'!#REF!</f>
        <v>#REF!</v>
      </c>
      <c r="AG60" s="109" t="e">
        <f t="shared" si="13"/>
        <v>#REF!</v>
      </c>
      <c r="AH60" s="108">
        <f>'3. bevételi korm. funk.'!DE62</f>
        <v>0</v>
      </c>
      <c r="AI60" s="108">
        <f>'3. bevételi korm. funk.'!DF62</f>
        <v>0</v>
      </c>
      <c r="AJ60" s="108">
        <f>'3. bevételi korm. funk.'!DG62</f>
        <v>0</v>
      </c>
      <c r="AK60" s="109">
        <f t="shared" si="14"/>
        <v>0</v>
      </c>
      <c r="AL60" s="108">
        <f>'3. bevételi korm. funk.'!DH62</f>
        <v>0</v>
      </c>
      <c r="AM60" s="108">
        <v>0</v>
      </c>
      <c r="AN60" s="108">
        <f>'3. bevételi korm. funk.'!DJ62</f>
        <v>0</v>
      </c>
      <c r="AO60" s="109">
        <f t="shared" si="15"/>
        <v>0</v>
      </c>
      <c r="AP60" s="108">
        <f>'3. bevételi korm. funk.'!DK62</f>
        <v>0</v>
      </c>
      <c r="AQ60" s="108">
        <f>'3. bevételi korm. funk.'!DL62</f>
        <v>0</v>
      </c>
      <c r="AR60" s="108">
        <f>'3. bevételi korm. funk.'!DM62</f>
        <v>0</v>
      </c>
      <c r="AS60" s="270">
        <f t="shared" si="16"/>
        <v>0</v>
      </c>
    </row>
    <row r="61" spans="1:46">
      <c r="A61" s="19"/>
      <c r="B61" s="17"/>
      <c r="C61" s="1"/>
      <c r="D61" s="259">
        <v>10</v>
      </c>
      <c r="E61" s="1" t="s">
        <v>54</v>
      </c>
      <c r="F61" s="1"/>
      <c r="G61" s="13"/>
      <c r="H61" s="13"/>
      <c r="I61" s="13" t="s">
        <v>55</v>
      </c>
      <c r="J61" s="108" t="e">
        <f>'3. bevételi korm. funk.'!#REF!</f>
        <v>#REF!</v>
      </c>
      <c r="K61" s="108" t="e">
        <f>'3. bevételi korm. funk.'!#REF!</f>
        <v>#REF!</v>
      </c>
      <c r="L61" s="108" t="e">
        <f>'3. bevételi korm. funk.'!#REF!</f>
        <v>#REF!</v>
      </c>
      <c r="M61" s="109" t="e">
        <f t="shared" si="9"/>
        <v>#REF!</v>
      </c>
      <c r="N61" s="108" t="e">
        <f>'3. bevételi korm. funk.'!#REF!</f>
        <v>#REF!</v>
      </c>
      <c r="O61" s="108" t="e">
        <f>'3. bevételi korm. funk.'!#REF!</f>
        <v>#REF!</v>
      </c>
      <c r="P61" s="110"/>
      <c r="Q61" s="61" t="e">
        <f t="shared" si="7"/>
        <v>#REF!</v>
      </c>
      <c r="R61" s="108" t="e">
        <f>'3. bevételi korm. funk.'!#REF!</f>
        <v>#REF!</v>
      </c>
      <c r="S61" s="108" t="e">
        <f>'3. bevételi korm. funk.'!#REF!</f>
        <v>#REF!</v>
      </c>
      <c r="T61" s="110"/>
      <c r="U61" s="109" t="e">
        <f t="shared" si="10"/>
        <v>#REF!</v>
      </c>
      <c r="V61" s="108" t="e">
        <f>'3. bevételi korm. funk.'!#REF!</f>
        <v>#REF!</v>
      </c>
      <c r="W61" s="108" t="e">
        <f>'3. bevételi korm. funk.'!#REF!</f>
        <v>#REF!</v>
      </c>
      <c r="X61" s="108" t="e">
        <f>'3. bevételi korm. funk.'!#REF!</f>
        <v>#REF!</v>
      </c>
      <c r="Y61" s="109" t="e">
        <f t="shared" si="11"/>
        <v>#REF!</v>
      </c>
      <c r="Z61" s="108" t="e">
        <f>'3. bevételi korm. funk.'!#REF!</f>
        <v>#REF!</v>
      </c>
      <c r="AA61" s="108" t="e">
        <f>'3. bevételi korm. funk.'!#REF!</f>
        <v>#REF!</v>
      </c>
      <c r="AB61" s="108" t="e">
        <f>'3. bevételi korm. funk.'!#REF!</f>
        <v>#REF!</v>
      </c>
      <c r="AC61" s="109" t="e">
        <f t="shared" si="12"/>
        <v>#REF!</v>
      </c>
      <c r="AD61" s="108" t="e">
        <f>'3. bevételi korm. funk.'!#REF!</f>
        <v>#REF!</v>
      </c>
      <c r="AE61" s="108" t="e">
        <f>'3. bevételi korm. funk.'!#REF!</f>
        <v>#REF!</v>
      </c>
      <c r="AF61" s="108" t="e">
        <f>'3. bevételi korm. funk.'!#REF!</f>
        <v>#REF!</v>
      </c>
      <c r="AG61" s="109" t="e">
        <f t="shared" si="13"/>
        <v>#REF!</v>
      </c>
      <c r="AH61" s="108">
        <f>'3. bevételi korm. funk.'!DE63</f>
        <v>0</v>
      </c>
      <c r="AI61" s="108">
        <f>'3. bevételi korm. funk.'!DF63</f>
        <v>0</v>
      </c>
      <c r="AJ61" s="108">
        <f>'3. bevételi korm. funk.'!DG63</f>
        <v>0</v>
      </c>
      <c r="AK61" s="109">
        <f t="shared" si="14"/>
        <v>0</v>
      </c>
      <c r="AL61" s="108">
        <f>'3. bevételi korm. funk.'!DH63</f>
        <v>622195</v>
      </c>
      <c r="AM61" s="108">
        <f>'3. bevételi korm. funk.'!DI63</f>
        <v>0</v>
      </c>
      <c r="AN61" s="108">
        <f>'3. bevételi korm. funk.'!DJ63</f>
        <v>0</v>
      </c>
      <c r="AO61" s="109">
        <f t="shared" si="15"/>
        <v>622195</v>
      </c>
      <c r="AP61" s="108">
        <f>'3. bevételi korm. funk.'!DK63</f>
        <v>49655</v>
      </c>
      <c r="AQ61" s="108">
        <f>'3. bevételi korm. funk.'!DL63</f>
        <v>0</v>
      </c>
      <c r="AR61" s="108">
        <f>'3. bevételi korm. funk.'!DM63</f>
        <v>0</v>
      </c>
      <c r="AS61" s="270">
        <f t="shared" si="16"/>
        <v>49655</v>
      </c>
    </row>
    <row r="62" spans="1:46">
      <c r="A62" s="19"/>
      <c r="B62" s="256"/>
      <c r="C62" s="190">
        <v>4</v>
      </c>
      <c r="D62" s="191" t="s">
        <v>219</v>
      </c>
      <c r="E62" s="191"/>
      <c r="F62" s="191"/>
      <c r="G62" s="191"/>
      <c r="H62" s="191"/>
      <c r="I62" s="255" t="s">
        <v>56</v>
      </c>
      <c r="J62" s="231" t="e">
        <f>'3. bevételi korm. funk.'!#REF!</f>
        <v>#REF!</v>
      </c>
      <c r="K62" s="231" t="e">
        <f>'3. bevételi korm. funk.'!#REF!</f>
        <v>#REF!</v>
      </c>
      <c r="L62" s="231" t="e">
        <f>'3. bevételi korm. funk.'!#REF!</f>
        <v>#REF!</v>
      </c>
      <c r="M62" s="232" t="e">
        <f t="shared" si="9"/>
        <v>#REF!</v>
      </c>
      <c r="N62" s="231" t="e">
        <f>'3. bevételi korm. funk.'!#REF!</f>
        <v>#REF!</v>
      </c>
      <c r="O62" s="231" t="e">
        <f>'3. bevételi korm. funk.'!#REF!</f>
        <v>#REF!</v>
      </c>
      <c r="P62" s="231"/>
      <c r="Q62" s="265" t="e">
        <f t="shared" si="7"/>
        <v>#REF!</v>
      </c>
      <c r="R62" s="231" t="e">
        <f>'3. bevételi korm. funk.'!#REF!</f>
        <v>#REF!</v>
      </c>
      <c r="S62" s="231" t="e">
        <f>'3. bevételi korm. funk.'!#REF!</f>
        <v>#REF!</v>
      </c>
      <c r="T62" s="231"/>
      <c r="U62" s="232" t="e">
        <f t="shared" si="10"/>
        <v>#REF!</v>
      </c>
      <c r="V62" s="231" t="e">
        <f>'3. bevételi korm. funk.'!#REF!</f>
        <v>#REF!</v>
      </c>
      <c r="W62" s="231" t="e">
        <f>'3. bevételi korm. funk.'!#REF!</f>
        <v>#REF!</v>
      </c>
      <c r="X62" s="231" t="e">
        <f>'3. bevételi korm. funk.'!#REF!</f>
        <v>#REF!</v>
      </c>
      <c r="Y62" s="232" t="e">
        <f t="shared" si="11"/>
        <v>#REF!</v>
      </c>
      <c r="Z62" s="231" t="e">
        <f>'3. bevételi korm. funk.'!#REF!</f>
        <v>#REF!</v>
      </c>
      <c r="AA62" s="231" t="e">
        <f>'3. bevételi korm. funk.'!#REF!</f>
        <v>#REF!</v>
      </c>
      <c r="AB62" s="231" t="e">
        <f>'3. bevételi korm. funk.'!#REF!</f>
        <v>#REF!</v>
      </c>
      <c r="AC62" s="232" t="e">
        <f t="shared" si="12"/>
        <v>#REF!</v>
      </c>
      <c r="AD62" s="231" t="e">
        <f>'3. bevételi korm. funk.'!#REF!</f>
        <v>#REF!</v>
      </c>
      <c r="AE62" s="231" t="e">
        <f>'3. bevételi korm. funk.'!#REF!</f>
        <v>#REF!</v>
      </c>
      <c r="AF62" s="231" t="e">
        <f>'3. bevételi korm. funk.'!#REF!</f>
        <v>#REF!</v>
      </c>
      <c r="AG62" s="232" t="e">
        <f t="shared" si="13"/>
        <v>#REF!</v>
      </c>
      <c r="AH62" s="231">
        <f>'3. bevételi korm. funk.'!DE64</f>
        <v>0</v>
      </c>
      <c r="AI62" s="231">
        <f>'3. bevételi korm. funk.'!DF64</f>
        <v>0</v>
      </c>
      <c r="AJ62" s="231">
        <f>'3. bevételi korm. funk.'!DG64</f>
        <v>0</v>
      </c>
      <c r="AK62" s="232">
        <f t="shared" si="14"/>
        <v>0</v>
      </c>
      <c r="AL62" s="231">
        <f>'3. bevételi korm. funk.'!DH64</f>
        <v>0</v>
      </c>
      <c r="AM62" s="231">
        <f>'3. bevételi korm. funk.'!DI64</f>
        <v>0</v>
      </c>
      <c r="AN62" s="231">
        <f>'3. bevételi korm. funk.'!DJ64</f>
        <v>0</v>
      </c>
      <c r="AO62" s="232">
        <f t="shared" si="15"/>
        <v>0</v>
      </c>
      <c r="AP62" s="231">
        <f>'3. bevételi korm. funk.'!DK64</f>
        <v>0</v>
      </c>
      <c r="AQ62" s="231">
        <f>'3. bevételi korm. funk.'!DL64</f>
        <v>0</v>
      </c>
      <c r="AR62" s="231">
        <f>'3. bevételi korm. funk.'!DM64</f>
        <v>0</v>
      </c>
      <c r="AS62" s="269">
        <f t="shared" si="16"/>
        <v>0</v>
      </c>
    </row>
    <row r="63" spans="1:46">
      <c r="A63" s="19"/>
      <c r="B63" s="17"/>
      <c r="C63" s="1"/>
      <c r="D63" s="259">
        <v>1</v>
      </c>
      <c r="E63" s="256" t="s">
        <v>57</v>
      </c>
      <c r="F63" s="13"/>
      <c r="G63" s="13"/>
      <c r="H63" s="13"/>
      <c r="I63" s="13" t="s">
        <v>58</v>
      </c>
      <c r="J63" s="108" t="e">
        <f>'3. bevételi korm. funk.'!#REF!</f>
        <v>#REF!</v>
      </c>
      <c r="K63" s="108" t="e">
        <f>'3. bevételi korm. funk.'!#REF!</f>
        <v>#REF!</v>
      </c>
      <c r="L63" s="108" t="e">
        <f>'3. bevételi korm. funk.'!#REF!</f>
        <v>#REF!</v>
      </c>
      <c r="M63" s="109" t="e">
        <f t="shared" si="9"/>
        <v>#REF!</v>
      </c>
      <c r="N63" s="108" t="e">
        <f>'3. bevételi korm. funk.'!#REF!</f>
        <v>#REF!</v>
      </c>
      <c r="O63" s="108" t="e">
        <f>'3. bevételi korm. funk.'!#REF!</f>
        <v>#REF!</v>
      </c>
      <c r="P63" s="110"/>
      <c r="Q63" s="61" t="e">
        <f t="shared" si="7"/>
        <v>#REF!</v>
      </c>
      <c r="R63" s="108" t="e">
        <f>'3. bevételi korm. funk.'!#REF!</f>
        <v>#REF!</v>
      </c>
      <c r="S63" s="108" t="e">
        <f>'3. bevételi korm. funk.'!#REF!</f>
        <v>#REF!</v>
      </c>
      <c r="T63" s="110"/>
      <c r="U63" s="109" t="e">
        <f t="shared" si="10"/>
        <v>#REF!</v>
      </c>
      <c r="V63" s="108" t="e">
        <f>'3. bevételi korm. funk.'!#REF!</f>
        <v>#REF!</v>
      </c>
      <c r="W63" s="108" t="e">
        <f>'3. bevételi korm. funk.'!#REF!</f>
        <v>#REF!</v>
      </c>
      <c r="X63" s="108" t="e">
        <f>'3. bevételi korm. funk.'!#REF!</f>
        <v>#REF!</v>
      </c>
      <c r="Y63" s="109" t="e">
        <f t="shared" si="11"/>
        <v>#REF!</v>
      </c>
      <c r="Z63" s="108" t="e">
        <f>'3. bevételi korm. funk.'!#REF!</f>
        <v>#REF!</v>
      </c>
      <c r="AA63" s="108" t="e">
        <f>'3. bevételi korm. funk.'!#REF!</f>
        <v>#REF!</v>
      </c>
      <c r="AB63" s="108" t="e">
        <f>'3. bevételi korm. funk.'!#REF!</f>
        <v>#REF!</v>
      </c>
      <c r="AC63" s="109" t="e">
        <f t="shared" si="12"/>
        <v>#REF!</v>
      </c>
      <c r="AD63" s="108" t="e">
        <f>'3. bevételi korm. funk.'!#REF!</f>
        <v>#REF!</v>
      </c>
      <c r="AE63" s="108" t="e">
        <f>'3. bevételi korm. funk.'!#REF!</f>
        <v>#REF!</v>
      </c>
      <c r="AF63" s="108" t="e">
        <f>'3. bevételi korm. funk.'!#REF!</f>
        <v>#REF!</v>
      </c>
      <c r="AG63" s="109" t="e">
        <f t="shared" si="13"/>
        <v>#REF!</v>
      </c>
      <c r="AH63" s="108">
        <f>'3. bevételi korm. funk.'!DE65</f>
        <v>0</v>
      </c>
      <c r="AI63" s="108">
        <f>'3. bevételi korm. funk.'!DF65</f>
        <v>0</v>
      </c>
      <c r="AJ63" s="108">
        <f>'3. bevételi korm. funk.'!DG65</f>
        <v>0</v>
      </c>
      <c r="AK63" s="109">
        <f t="shared" si="14"/>
        <v>0</v>
      </c>
      <c r="AL63" s="108">
        <f>'3. bevételi korm. funk.'!DH65</f>
        <v>0</v>
      </c>
      <c r="AM63" s="108">
        <f>'3. bevételi korm. funk.'!DI65</f>
        <v>0</v>
      </c>
      <c r="AN63" s="108">
        <f>'3. bevételi korm. funk.'!DJ65</f>
        <v>0</v>
      </c>
      <c r="AO63" s="109">
        <f t="shared" si="15"/>
        <v>0</v>
      </c>
      <c r="AP63" s="108">
        <f>'3. bevételi korm. funk.'!DK65</f>
        <v>0</v>
      </c>
      <c r="AQ63" s="108">
        <f>'3. bevételi korm. funk.'!DL65</f>
        <v>0</v>
      </c>
      <c r="AR63" s="108">
        <f>'3. bevételi korm. funk.'!DM65</f>
        <v>0</v>
      </c>
      <c r="AS63" s="270">
        <f t="shared" si="16"/>
        <v>0</v>
      </c>
    </row>
    <row r="64" spans="1:46">
      <c r="A64" s="19"/>
      <c r="B64" s="17"/>
      <c r="C64" s="1"/>
      <c r="D64" s="259">
        <v>2</v>
      </c>
      <c r="E64" s="256" t="s">
        <v>59</v>
      </c>
      <c r="F64" s="13"/>
      <c r="G64" s="13"/>
      <c r="H64" s="13"/>
      <c r="I64" s="13" t="s">
        <v>60</v>
      </c>
      <c r="J64" s="108" t="e">
        <f>'3. bevételi korm. funk.'!#REF!</f>
        <v>#REF!</v>
      </c>
      <c r="K64" s="108" t="e">
        <f>'3. bevételi korm. funk.'!#REF!</f>
        <v>#REF!</v>
      </c>
      <c r="L64" s="108" t="e">
        <f>'3. bevételi korm. funk.'!#REF!</f>
        <v>#REF!</v>
      </c>
      <c r="M64" s="109" t="e">
        <f t="shared" si="9"/>
        <v>#REF!</v>
      </c>
      <c r="N64" s="108" t="e">
        <f>'3. bevételi korm. funk.'!#REF!</f>
        <v>#REF!</v>
      </c>
      <c r="O64" s="108" t="e">
        <f>'3. bevételi korm. funk.'!#REF!</f>
        <v>#REF!</v>
      </c>
      <c r="P64" s="110"/>
      <c r="Q64" s="61" t="e">
        <f t="shared" si="7"/>
        <v>#REF!</v>
      </c>
      <c r="R64" s="108" t="e">
        <f>'3. bevételi korm. funk.'!#REF!</f>
        <v>#REF!</v>
      </c>
      <c r="S64" s="108" t="e">
        <f>'3. bevételi korm. funk.'!#REF!</f>
        <v>#REF!</v>
      </c>
      <c r="T64" s="110"/>
      <c r="U64" s="109" t="e">
        <f t="shared" si="10"/>
        <v>#REF!</v>
      </c>
      <c r="V64" s="108" t="e">
        <f>'3. bevételi korm. funk.'!#REF!</f>
        <v>#REF!</v>
      </c>
      <c r="W64" s="108" t="e">
        <f>'3. bevételi korm. funk.'!#REF!</f>
        <v>#REF!</v>
      </c>
      <c r="X64" s="108" t="e">
        <f>'3. bevételi korm. funk.'!#REF!</f>
        <v>#REF!</v>
      </c>
      <c r="Y64" s="109" t="e">
        <f t="shared" si="11"/>
        <v>#REF!</v>
      </c>
      <c r="Z64" s="108" t="e">
        <f>'3. bevételi korm. funk.'!#REF!</f>
        <v>#REF!</v>
      </c>
      <c r="AA64" s="108" t="e">
        <f>'3. bevételi korm. funk.'!#REF!</f>
        <v>#REF!</v>
      </c>
      <c r="AB64" s="108" t="e">
        <f>'3. bevételi korm. funk.'!#REF!</f>
        <v>#REF!</v>
      </c>
      <c r="AC64" s="109" t="e">
        <f t="shared" si="12"/>
        <v>#REF!</v>
      </c>
      <c r="AD64" s="108" t="e">
        <f>'3. bevételi korm. funk.'!#REF!</f>
        <v>#REF!</v>
      </c>
      <c r="AE64" s="108" t="e">
        <f>'3. bevételi korm. funk.'!#REF!</f>
        <v>#REF!</v>
      </c>
      <c r="AF64" s="108" t="e">
        <f>'3. bevételi korm. funk.'!#REF!</f>
        <v>#REF!</v>
      </c>
      <c r="AG64" s="109" t="e">
        <f t="shared" si="13"/>
        <v>#REF!</v>
      </c>
      <c r="AH64" s="108">
        <f>'3. bevételi korm. funk.'!DE66</f>
        <v>0</v>
      </c>
      <c r="AI64" s="108">
        <f>'3. bevételi korm. funk.'!DF66</f>
        <v>0</v>
      </c>
      <c r="AJ64" s="108">
        <f>'3. bevételi korm. funk.'!DG66</f>
        <v>0</v>
      </c>
      <c r="AK64" s="109">
        <f t="shared" si="14"/>
        <v>0</v>
      </c>
      <c r="AL64" s="108">
        <f>'3. bevételi korm. funk.'!DH66</f>
        <v>0</v>
      </c>
      <c r="AM64" s="108">
        <f>'3. bevételi korm. funk.'!DI66</f>
        <v>0</v>
      </c>
      <c r="AN64" s="108">
        <f>'3. bevételi korm. funk.'!DJ66</f>
        <v>0</v>
      </c>
      <c r="AO64" s="109">
        <f t="shared" si="15"/>
        <v>0</v>
      </c>
      <c r="AP64" s="108">
        <f>'3. bevételi korm. funk.'!DK66</f>
        <v>0</v>
      </c>
      <c r="AQ64" s="108">
        <f>'3. bevételi korm. funk.'!DL66</f>
        <v>0</v>
      </c>
      <c r="AR64" s="108">
        <f>'3. bevételi korm. funk.'!DM66</f>
        <v>0</v>
      </c>
      <c r="AS64" s="270">
        <f t="shared" si="16"/>
        <v>0</v>
      </c>
    </row>
    <row r="65" spans="1:45">
      <c r="A65" s="19"/>
      <c r="B65" s="17"/>
      <c r="C65" s="1"/>
      <c r="D65" s="259">
        <v>3</v>
      </c>
      <c r="E65" s="256" t="s">
        <v>61</v>
      </c>
      <c r="F65" s="13"/>
      <c r="G65" s="13"/>
      <c r="H65" s="13"/>
      <c r="I65" s="13" t="s">
        <v>62</v>
      </c>
      <c r="J65" s="108" t="e">
        <f>'3. bevételi korm. funk.'!#REF!</f>
        <v>#REF!</v>
      </c>
      <c r="K65" s="108" t="e">
        <f>'3. bevételi korm. funk.'!#REF!</f>
        <v>#REF!</v>
      </c>
      <c r="L65" s="108" t="e">
        <f>'3. bevételi korm. funk.'!#REF!</f>
        <v>#REF!</v>
      </c>
      <c r="M65" s="109" t="e">
        <f t="shared" si="9"/>
        <v>#REF!</v>
      </c>
      <c r="N65" s="108" t="e">
        <f>'3. bevételi korm. funk.'!#REF!</f>
        <v>#REF!</v>
      </c>
      <c r="O65" s="108" t="e">
        <f>'3. bevételi korm. funk.'!#REF!</f>
        <v>#REF!</v>
      </c>
      <c r="P65" s="110"/>
      <c r="Q65" s="61" t="e">
        <f t="shared" si="7"/>
        <v>#REF!</v>
      </c>
      <c r="R65" s="108" t="e">
        <f>'3. bevételi korm. funk.'!#REF!</f>
        <v>#REF!</v>
      </c>
      <c r="S65" s="108" t="e">
        <f>'3. bevételi korm. funk.'!#REF!</f>
        <v>#REF!</v>
      </c>
      <c r="T65" s="110"/>
      <c r="U65" s="109" t="e">
        <f t="shared" si="10"/>
        <v>#REF!</v>
      </c>
      <c r="V65" s="108" t="e">
        <f>'3. bevételi korm. funk.'!#REF!</f>
        <v>#REF!</v>
      </c>
      <c r="W65" s="108" t="e">
        <f>'3. bevételi korm. funk.'!#REF!</f>
        <v>#REF!</v>
      </c>
      <c r="X65" s="108" t="e">
        <f>'3. bevételi korm. funk.'!#REF!</f>
        <v>#REF!</v>
      </c>
      <c r="Y65" s="109" t="e">
        <f t="shared" si="11"/>
        <v>#REF!</v>
      </c>
      <c r="Z65" s="108" t="e">
        <f>'3. bevételi korm. funk.'!#REF!</f>
        <v>#REF!</v>
      </c>
      <c r="AA65" s="108" t="e">
        <f>'3. bevételi korm. funk.'!#REF!</f>
        <v>#REF!</v>
      </c>
      <c r="AB65" s="108" t="e">
        <f>'3. bevételi korm. funk.'!#REF!</f>
        <v>#REF!</v>
      </c>
      <c r="AC65" s="109" t="e">
        <f t="shared" si="12"/>
        <v>#REF!</v>
      </c>
      <c r="AD65" s="108" t="e">
        <f>'3. bevételi korm. funk.'!#REF!</f>
        <v>#REF!</v>
      </c>
      <c r="AE65" s="108" t="e">
        <f>'3. bevételi korm. funk.'!#REF!</f>
        <v>#REF!</v>
      </c>
      <c r="AF65" s="108" t="e">
        <f>'3. bevételi korm. funk.'!#REF!</f>
        <v>#REF!</v>
      </c>
      <c r="AG65" s="109" t="e">
        <f t="shared" si="13"/>
        <v>#REF!</v>
      </c>
      <c r="AH65" s="108">
        <f>'3. bevételi korm. funk.'!DE67</f>
        <v>0</v>
      </c>
      <c r="AI65" s="108">
        <f>'3. bevételi korm. funk.'!DF67</f>
        <v>0</v>
      </c>
      <c r="AJ65" s="108">
        <f>'3. bevételi korm. funk.'!DG67</f>
        <v>0</v>
      </c>
      <c r="AK65" s="109">
        <f t="shared" si="14"/>
        <v>0</v>
      </c>
      <c r="AL65" s="108">
        <f>'3. bevételi korm. funk.'!DH67</f>
        <v>0</v>
      </c>
      <c r="AM65" s="108">
        <f>'3. bevételi korm. funk.'!DI67</f>
        <v>0</v>
      </c>
      <c r="AN65" s="108">
        <f>'3. bevételi korm. funk.'!DJ67</f>
        <v>0</v>
      </c>
      <c r="AO65" s="109">
        <f t="shared" si="15"/>
        <v>0</v>
      </c>
      <c r="AP65" s="108">
        <f>'3. bevételi korm. funk.'!DK67</f>
        <v>0</v>
      </c>
      <c r="AQ65" s="108">
        <f>'3. bevételi korm. funk.'!DL67</f>
        <v>0</v>
      </c>
      <c r="AR65" s="108">
        <f>'3. bevételi korm. funk.'!DM67</f>
        <v>0</v>
      </c>
      <c r="AS65" s="270">
        <f t="shared" si="16"/>
        <v>0</v>
      </c>
    </row>
    <row r="66" spans="1:45">
      <c r="A66" s="19"/>
      <c r="B66" s="4">
        <v>2</v>
      </c>
      <c r="C66" s="5" t="s">
        <v>63</v>
      </c>
      <c r="D66" s="5"/>
      <c r="E66" s="5"/>
      <c r="F66" s="5"/>
      <c r="G66" s="5"/>
      <c r="H66" s="5"/>
      <c r="I66" s="182"/>
      <c r="J66" s="226" t="e">
        <f>'3. bevételi korm. funk.'!#REF!</f>
        <v>#REF!</v>
      </c>
      <c r="K66" s="226" t="e">
        <f>'3. bevételi korm. funk.'!#REF!</f>
        <v>#REF!</v>
      </c>
      <c r="L66" s="226" t="e">
        <f>'3. bevételi korm. funk.'!#REF!</f>
        <v>#REF!</v>
      </c>
      <c r="M66" s="227" t="e">
        <f t="shared" si="9"/>
        <v>#REF!</v>
      </c>
      <c r="N66" s="226" t="e">
        <f>'3. bevételi korm. funk.'!#REF!</f>
        <v>#REF!</v>
      </c>
      <c r="O66" s="226" t="e">
        <f>'3. bevételi korm. funk.'!#REF!</f>
        <v>#REF!</v>
      </c>
      <c r="P66" s="226"/>
      <c r="Q66" s="266" t="e">
        <f t="shared" si="7"/>
        <v>#REF!</v>
      </c>
      <c r="R66" s="226" t="e">
        <f>'3. bevételi korm. funk.'!#REF!</f>
        <v>#REF!</v>
      </c>
      <c r="S66" s="226" t="e">
        <f>'3. bevételi korm. funk.'!#REF!</f>
        <v>#REF!</v>
      </c>
      <c r="T66" s="226"/>
      <c r="U66" s="227" t="e">
        <f t="shared" si="10"/>
        <v>#REF!</v>
      </c>
      <c r="V66" s="226" t="e">
        <f>'3. bevételi korm. funk.'!#REF!</f>
        <v>#REF!</v>
      </c>
      <c r="W66" s="226" t="e">
        <f>'3. bevételi korm. funk.'!#REF!</f>
        <v>#REF!</v>
      </c>
      <c r="X66" s="226" t="e">
        <f>'3. bevételi korm. funk.'!#REF!</f>
        <v>#REF!</v>
      </c>
      <c r="Y66" s="227" t="e">
        <f t="shared" si="11"/>
        <v>#REF!</v>
      </c>
      <c r="Z66" s="226" t="e">
        <f>'3. bevételi korm. funk.'!#REF!</f>
        <v>#REF!</v>
      </c>
      <c r="AA66" s="226" t="e">
        <f>'3. bevételi korm. funk.'!#REF!</f>
        <v>#REF!</v>
      </c>
      <c r="AB66" s="226" t="e">
        <f>'3. bevételi korm. funk.'!#REF!</f>
        <v>#REF!</v>
      </c>
      <c r="AC66" s="227" t="e">
        <f t="shared" si="12"/>
        <v>#REF!</v>
      </c>
      <c r="AD66" s="226" t="e">
        <f>'3. bevételi korm. funk.'!#REF!</f>
        <v>#REF!</v>
      </c>
      <c r="AE66" s="226" t="e">
        <f>'3. bevételi korm. funk.'!#REF!</f>
        <v>#REF!</v>
      </c>
      <c r="AF66" s="226" t="e">
        <f>'3. bevételi korm. funk.'!#REF!</f>
        <v>#REF!</v>
      </c>
      <c r="AG66" s="227" t="e">
        <f t="shared" si="13"/>
        <v>#REF!</v>
      </c>
      <c r="AH66" s="226">
        <f>'3. bevételi korm. funk.'!DE68</f>
        <v>30345619</v>
      </c>
      <c r="AI66" s="226">
        <f>'3. bevételi korm. funk.'!DF68</f>
        <v>0</v>
      </c>
      <c r="AJ66" s="226">
        <f>'3. bevételi korm. funk.'!DG68</f>
        <v>0</v>
      </c>
      <c r="AK66" s="227">
        <f t="shared" si="14"/>
        <v>30345619</v>
      </c>
      <c r="AL66" s="226">
        <f>'3. bevételi korm. funk.'!DH68</f>
        <v>30345619</v>
      </c>
      <c r="AM66" s="226">
        <f>'3. bevételi korm. funk.'!DI68</f>
        <v>0</v>
      </c>
      <c r="AN66" s="226">
        <f>'3. bevételi korm. funk.'!DJ68</f>
        <v>0</v>
      </c>
      <c r="AO66" s="227">
        <f t="shared" si="15"/>
        <v>30345619</v>
      </c>
      <c r="AP66" s="226">
        <f>'3. bevételi korm. funk.'!DK68</f>
        <v>0</v>
      </c>
      <c r="AQ66" s="226">
        <f>'3. bevételi korm. funk.'!DL68</f>
        <v>0</v>
      </c>
      <c r="AR66" s="226">
        <f>'3. bevételi korm. funk.'!DM68</f>
        <v>0</v>
      </c>
      <c r="AS66" s="268">
        <f t="shared" si="16"/>
        <v>0</v>
      </c>
    </row>
    <row r="67" spans="1:45">
      <c r="A67" s="19"/>
      <c r="B67" s="256"/>
      <c r="C67" s="190">
        <v>1</v>
      </c>
      <c r="D67" s="191" t="s">
        <v>64</v>
      </c>
      <c r="E67" s="191"/>
      <c r="F67" s="191"/>
      <c r="G67" s="191"/>
      <c r="H67" s="191"/>
      <c r="I67" s="255" t="s">
        <v>65</v>
      </c>
      <c r="J67" s="231" t="e">
        <f>'3. bevételi korm. funk.'!#REF!</f>
        <v>#REF!</v>
      </c>
      <c r="K67" s="231" t="e">
        <f>'3. bevételi korm. funk.'!#REF!</f>
        <v>#REF!</v>
      </c>
      <c r="L67" s="231" t="e">
        <f>'3. bevételi korm. funk.'!#REF!</f>
        <v>#REF!</v>
      </c>
      <c r="M67" s="232" t="e">
        <f t="shared" si="9"/>
        <v>#REF!</v>
      </c>
      <c r="N67" s="231" t="e">
        <f>'3. bevételi korm. funk.'!#REF!</f>
        <v>#REF!</v>
      </c>
      <c r="O67" s="231" t="e">
        <f>'3. bevételi korm. funk.'!#REF!</f>
        <v>#REF!</v>
      </c>
      <c r="P67" s="231"/>
      <c r="Q67" s="265" t="e">
        <f t="shared" si="7"/>
        <v>#REF!</v>
      </c>
      <c r="R67" s="231" t="e">
        <f>'3. bevételi korm. funk.'!#REF!</f>
        <v>#REF!</v>
      </c>
      <c r="S67" s="231" t="e">
        <f>'3. bevételi korm. funk.'!#REF!</f>
        <v>#REF!</v>
      </c>
      <c r="T67" s="231"/>
      <c r="U67" s="232" t="e">
        <f t="shared" si="10"/>
        <v>#REF!</v>
      </c>
      <c r="V67" s="231" t="e">
        <f>'3. bevételi korm. funk.'!#REF!</f>
        <v>#REF!</v>
      </c>
      <c r="W67" s="231" t="e">
        <f>'3. bevételi korm. funk.'!#REF!</f>
        <v>#REF!</v>
      </c>
      <c r="X67" s="231" t="e">
        <f>'3. bevételi korm. funk.'!#REF!</f>
        <v>#REF!</v>
      </c>
      <c r="Y67" s="232" t="e">
        <f t="shared" si="11"/>
        <v>#REF!</v>
      </c>
      <c r="Z67" s="231" t="e">
        <f>'3. bevételi korm. funk.'!#REF!</f>
        <v>#REF!</v>
      </c>
      <c r="AA67" s="231" t="e">
        <f>'3. bevételi korm. funk.'!#REF!</f>
        <v>#REF!</v>
      </c>
      <c r="AB67" s="231" t="e">
        <f>'3. bevételi korm. funk.'!#REF!</f>
        <v>#REF!</v>
      </c>
      <c r="AC67" s="232" t="e">
        <f t="shared" si="12"/>
        <v>#REF!</v>
      </c>
      <c r="AD67" s="231" t="e">
        <f>'3. bevételi korm. funk.'!#REF!</f>
        <v>#REF!</v>
      </c>
      <c r="AE67" s="231" t="e">
        <f>'3. bevételi korm. funk.'!#REF!</f>
        <v>#REF!</v>
      </c>
      <c r="AF67" s="231" t="e">
        <f>'3. bevételi korm. funk.'!#REF!</f>
        <v>#REF!</v>
      </c>
      <c r="AG67" s="232" t="e">
        <f t="shared" si="13"/>
        <v>#REF!</v>
      </c>
      <c r="AH67" s="231">
        <f>'3. bevételi korm. funk.'!DE69</f>
        <v>30345619</v>
      </c>
      <c r="AI67" s="231">
        <f>'3. bevételi korm. funk.'!DF69</f>
        <v>0</v>
      </c>
      <c r="AJ67" s="231">
        <f>'3. bevételi korm. funk.'!DG69</f>
        <v>0</v>
      </c>
      <c r="AK67" s="232">
        <f t="shared" si="14"/>
        <v>30345619</v>
      </c>
      <c r="AL67" s="231">
        <f>'3. bevételi korm. funk.'!DH69</f>
        <v>30345619</v>
      </c>
      <c r="AM67" s="231">
        <f>'3. bevételi korm. funk.'!DI69</f>
        <v>0</v>
      </c>
      <c r="AN67" s="231">
        <f>'3. bevételi korm. funk.'!DJ69</f>
        <v>0</v>
      </c>
      <c r="AO67" s="232">
        <f t="shared" si="15"/>
        <v>30345619</v>
      </c>
      <c r="AP67" s="231">
        <f>'3. bevételi korm. funk.'!DK69</f>
        <v>0</v>
      </c>
      <c r="AQ67" s="231">
        <f>'3. bevételi korm. funk.'!DL69</f>
        <v>0</v>
      </c>
      <c r="AR67" s="231">
        <f>'3. bevételi korm. funk.'!DM69</f>
        <v>0</v>
      </c>
      <c r="AS67" s="269">
        <f t="shared" si="16"/>
        <v>0</v>
      </c>
    </row>
    <row r="68" spans="1:45">
      <c r="A68" s="19"/>
      <c r="B68" s="1"/>
      <c r="C68" s="1"/>
      <c r="D68" s="259">
        <v>1</v>
      </c>
      <c r="E68" s="1" t="s">
        <v>66</v>
      </c>
      <c r="F68" s="1"/>
      <c r="G68" s="1"/>
      <c r="H68" s="1"/>
      <c r="I68" s="256" t="s">
        <v>67</v>
      </c>
      <c r="J68" s="108" t="e">
        <f>'3. bevételi korm. funk.'!#REF!</f>
        <v>#REF!</v>
      </c>
      <c r="K68" s="108" t="e">
        <f>'3. bevételi korm. funk.'!#REF!</f>
        <v>#REF!</v>
      </c>
      <c r="L68" s="108" t="e">
        <f>'3. bevételi korm. funk.'!#REF!</f>
        <v>#REF!</v>
      </c>
      <c r="M68" s="109" t="e">
        <f t="shared" si="9"/>
        <v>#REF!</v>
      </c>
      <c r="N68" s="108" t="e">
        <f>'3. bevételi korm. funk.'!#REF!</f>
        <v>#REF!</v>
      </c>
      <c r="O68" s="108" t="e">
        <f>'3. bevételi korm. funk.'!#REF!</f>
        <v>#REF!</v>
      </c>
      <c r="P68" s="110"/>
      <c r="Q68" s="61" t="e">
        <f t="shared" si="7"/>
        <v>#REF!</v>
      </c>
      <c r="R68" s="108" t="e">
        <f>'3. bevételi korm. funk.'!#REF!</f>
        <v>#REF!</v>
      </c>
      <c r="S68" s="108" t="e">
        <f>'3. bevételi korm. funk.'!#REF!</f>
        <v>#REF!</v>
      </c>
      <c r="T68" s="110"/>
      <c r="U68" s="109" t="e">
        <f t="shared" si="10"/>
        <v>#REF!</v>
      </c>
      <c r="V68" s="108" t="e">
        <f>'3. bevételi korm. funk.'!#REF!</f>
        <v>#REF!</v>
      </c>
      <c r="W68" s="108" t="e">
        <f>'3. bevételi korm. funk.'!#REF!</f>
        <v>#REF!</v>
      </c>
      <c r="X68" s="108" t="e">
        <f>'3. bevételi korm. funk.'!#REF!</f>
        <v>#REF!</v>
      </c>
      <c r="Y68" s="109" t="e">
        <f t="shared" si="11"/>
        <v>#REF!</v>
      </c>
      <c r="Z68" s="108" t="e">
        <f>'3. bevételi korm. funk.'!#REF!</f>
        <v>#REF!</v>
      </c>
      <c r="AA68" s="108" t="e">
        <f>'3. bevételi korm. funk.'!#REF!</f>
        <v>#REF!</v>
      </c>
      <c r="AB68" s="108" t="e">
        <f>'3. bevételi korm. funk.'!#REF!</f>
        <v>#REF!</v>
      </c>
      <c r="AC68" s="109" t="e">
        <f t="shared" si="12"/>
        <v>#REF!</v>
      </c>
      <c r="AD68" s="108" t="e">
        <f>'3. bevételi korm. funk.'!#REF!</f>
        <v>#REF!</v>
      </c>
      <c r="AE68" s="108" t="e">
        <f>'3. bevételi korm. funk.'!#REF!</f>
        <v>#REF!</v>
      </c>
      <c r="AF68" s="108" t="e">
        <f>'3. bevételi korm. funk.'!#REF!</f>
        <v>#REF!</v>
      </c>
      <c r="AG68" s="109" t="e">
        <f t="shared" si="13"/>
        <v>#REF!</v>
      </c>
      <c r="AH68" s="108">
        <f>'3. bevételi korm. funk.'!DE70</f>
        <v>0</v>
      </c>
      <c r="AI68" s="108">
        <f>'3. bevételi korm. funk.'!DF70</f>
        <v>0</v>
      </c>
      <c r="AJ68" s="108">
        <f>'3. bevételi korm. funk.'!DG70</f>
        <v>0</v>
      </c>
      <c r="AK68" s="109">
        <f t="shared" si="14"/>
        <v>0</v>
      </c>
      <c r="AL68" s="108">
        <f>'3. bevételi korm. funk.'!DH70</f>
        <v>0</v>
      </c>
      <c r="AM68" s="108">
        <f>'3. bevételi korm. funk.'!DI70</f>
        <v>0</v>
      </c>
      <c r="AN68" s="108">
        <f>'3. bevételi korm. funk.'!DJ70</f>
        <v>0</v>
      </c>
      <c r="AO68" s="109">
        <f t="shared" si="15"/>
        <v>0</v>
      </c>
      <c r="AP68" s="108">
        <f>'3. bevételi korm. funk.'!DK70</f>
        <v>0</v>
      </c>
      <c r="AQ68" s="108">
        <f>'3. bevételi korm. funk.'!DL70</f>
        <v>0</v>
      </c>
      <c r="AR68" s="108">
        <f>'3. bevételi korm. funk.'!DM70</f>
        <v>0</v>
      </c>
      <c r="AS68" s="270">
        <f t="shared" si="16"/>
        <v>0</v>
      </c>
    </row>
    <row r="69" spans="1:45">
      <c r="A69" s="11"/>
      <c r="B69" s="1"/>
      <c r="C69" s="1"/>
      <c r="D69" s="259">
        <v>2</v>
      </c>
      <c r="E69" s="1" t="s">
        <v>68</v>
      </c>
      <c r="F69" s="13"/>
      <c r="G69" s="13"/>
      <c r="H69" s="13"/>
      <c r="I69" s="13" t="s">
        <v>69</v>
      </c>
      <c r="J69" s="108" t="e">
        <f>'3. bevételi korm. funk.'!#REF!</f>
        <v>#REF!</v>
      </c>
      <c r="K69" s="108" t="e">
        <f>'3. bevételi korm. funk.'!#REF!</f>
        <v>#REF!</v>
      </c>
      <c r="L69" s="108" t="e">
        <f>'3. bevételi korm. funk.'!#REF!</f>
        <v>#REF!</v>
      </c>
      <c r="M69" s="109" t="e">
        <f t="shared" si="9"/>
        <v>#REF!</v>
      </c>
      <c r="N69" s="108" t="e">
        <f>'3. bevételi korm. funk.'!#REF!</f>
        <v>#REF!</v>
      </c>
      <c r="O69" s="108" t="e">
        <f>'3. bevételi korm. funk.'!#REF!</f>
        <v>#REF!</v>
      </c>
      <c r="P69" s="110"/>
      <c r="Q69" s="61" t="e">
        <f t="shared" si="7"/>
        <v>#REF!</v>
      </c>
      <c r="R69" s="108" t="e">
        <f>'3. bevételi korm. funk.'!#REF!</f>
        <v>#REF!</v>
      </c>
      <c r="S69" s="108" t="e">
        <f>'3. bevételi korm. funk.'!#REF!</f>
        <v>#REF!</v>
      </c>
      <c r="T69" s="110"/>
      <c r="U69" s="109" t="e">
        <f t="shared" si="10"/>
        <v>#REF!</v>
      </c>
      <c r="V69" s="108" t="e">
        <f>'3. bevételi korm. funk.'!#REF!</f>
        <v>#REF!</v>
      </c>
      <c r="W69" s="108" t="e">
        <f>'3. bevételi korm. funk.'!#REF!</f>
        <v>#REF!</v>
      </c>
      <c r="X69" s="108" t="e">
        <f>'3. bevételi korm. funk.'!#REF!</f>
        <v>#REF!</v>
      </c>
      <c r="Y69" s="109" t="e">
        <f t="shared" si="11"/>
        <v>#REF!</v>
      </c>
      <c r="Z69" s="108" t="e">
        <f>'3. bevételi korm. funk.'!#REF!</f>
        <v>#REF!</v>
      </c>
      <c r="AA69" s="108" t="e">
        <f>'3. bevételi korm. funk.'!#REF!</f>
        <v>#REF!</v>
      </c>
      <c r="AB69" s="108" t="e">
        <f>'3. bevételi korm. funk.'!#REF!</f>
        <v>#REF!</v>
      </c>
      <c r="AC69" s="109" t="e">
        <f t="shared" si="12"/>
        <v>#REF!</v>
      </c>
      <c r="AD69" s="108" t="e">
        <f>'3. bevételi korm. funk.'!#REF!</f>
        <v>#REF!</v>
      </c>
      <c r="AE69" s="108" t="e">
        <f>'3. bevételi korm. funk.'!#REF!</f>
        <v>#REF!</v>
      </c>
      <c r="AF69" s="108" t="e">
        <f>'3. bevételi korm. funk.'!#REF!</f>
        <v>#REF!</v>
      </c>
      <c r="AG69" s="109" t="e">
        <f t="shared" si="13"/>
        <v>#REF!</v>
      </c>
      <c r="AH69" s="108">
        <f>'3. bevételi korm. funk.'!DE71</f>
        <v>0</v>
      </c>
      <c r="AI69" s="108">
        <f>'3. bevételi korm. funk.'!DF71</f>
        <v>0</v>
      </c>
      <c r="AJ69" s="108">
        <f>'3. bevételi korm. funk.'!DG71</f>
        <v>0</v>
      </c>
      <c r="AK69" s="109">
        <f t="shared" si="14"/>
        <v>0</v>
      </c>
      <c r="AL69" s="108">
        <f>'3. bevételi korm. funk.'!DH71</f>
        <v>0</v>
      </c>
      <c r="AM69" s="108">
        <f>'3. bevételi korm. funk.'!DI71</f>
        <v>0</v>
      </c>
      <c r="AN69" s="108">
        <f>'3. bevételi korm. funk.'!DJ71</f>
        <v>0</v>
      </c>
      <c r="AO69" s="109">
        <f t="shared" si="15"/>
        <v>0</v>
      </c>
      <c r="AP69" s="108">
        <f>'3. bevételi korm. funk.'!DK71</f>
        <v>0</v>
      </c>
      <c r="AQ69" s="108">
        <f>'3. bevételi korm. funk.'!DL71</f>
        <v>0</v>
      </c>
      <c r="AR69" s="108">
        <f>'3. bevételi korm. funk.'!DM71</f>
        <v>0</v>
      </c>
      <c r="AS69" s="270">
        <f t="shared" si="16"/>
        <v>0</v>
      </c>
    </row>
    <row r="70" spans="1:45">
      <c r="A70" s="19"/>
      <c r="B70" s="1"/>
      <c r="C70" s="1"/>
      <c r="D70" s="259">
        <v>3</v>
      </c>
      <c r="E70" s="1" t="s">
        <v>70</v>
      </c>
      <c r="F70" s="13"/>
      <c r="G70" s="13"/>
      <c r="H70" s="13"/>
      <c r="I70" s="13" t="s">
        <v>71</v>
      </c>
      <c r="J70" s="108" t="e">
        <f>'3. bevételi korm. funk.'!#REF!</f>
        <v>#REF!</v>
      </c>
      <c r="K70" s="108" t="e">
        <f>'3. bevételi korm. funk.'!#REF!</f>
        <v>#REF!</v>
      </c>
      <c r="L70" s="108" t="e">
        <f>'3. bevételi korm. funk.'!#REF!</f>
        <v>#REF!</v>
      </c>
      <c r="M70" s="109" t="e">
        <f t="shared" si="9"/>
        <v>#REF!</v>
      </c>
      <c r="N70" s="108" t="e">
        <f>'3. bevételi korm. funk.'!#REF!</f>
        <v>#REF!</v>
      </c>
      <c r="O70" s="108" t="e">
        <f>'3. bevételi korm. funk.'!#REF!</f>
        <v>#REF!</v>
      </c>
      <c r="P70" s="110"/>
      <c r="Q70" s="61" t="e">
        <f t="shared" si="7"/>
        <v>#REF!</v>
      </c>
      <c r="R70" s="108" t="e">
        <f>'3. bevételi korm. funk.'!#REF!</f>
        <v>#REF!</v>
      </c>
      <c r="S70" s="108" t="e">
        <f>'3. bevételi korm. funk.'!#REF!</f>
        <v>#REF!</v>
      </c>
      <c r="T70" s="110"/>
      <c r="U70" s="109" t="e">
        <f t="shared" si="10"/>
        <v>#REF!</v>
      </c>
      <c r="V70" s="108" t="e">
        <f>'3. bevételi korm. funk.'!#REF!</f>
        <v>#REF!</v>
      </c>
      <c r="W70" s="108" t="e">
        <f>'3. bevételi korm. funk.'!#REF!</f>
        <v>#REF!</v>
      </c>
      <c r="X70" s="108" t="e">
        <f>'3. bevételi korm. funk.'!#REF!</f>
        <v>#REF!</v>
      </c>
      <c r="Y70" s="109" t="e">
        <f t="shared" si="11"/>
        <v>#REF!</v>
      </c>
      <c r="Z70" s="108" t="e">
        <f>'3. bevételi korm. funk.'!#REF!</f>
        <v>#REF!</v>
      </c>
      <c r="AA70" s="108" t="e">
        <f>'3. bevételi korm. funk.'!#REF!</f>
        <v>#REF!</v>
      </c>
      <c r="AB70" s="108" t="e">
        <f>'3. bevételi korm. funk.'!#REF!</f>
        <v>#REF!</v>
      </c>
      <c r="AC70" s="109" t="e">
        <f t="shared" si="12"/>
        <v>#REF!</v>
      </c>
      <c r="AD70" s="108" t="e">
        <f>'3. bevételi korm. funk.'!#REF!</f>
        <v>#REF!</v>
      </c>
      <c r="AE70" s="108" t="e">
        <f>'3. bevételi korm. funk.'!#REF!</f>
        <v>#REF!</v>
      </c>
      <c r="AF70" s="108" t="e">
        <f>'3. bevételi korm. funk.'!#REF!</f>
        <v>#REF!</v>
      </c>
      <c r="AG70" s="109" t="e">
        <f t="shared" si="13"/>
        <v>#REF!</v>
      </c>
      <c r="AH70" s="108">
        <f>'3. bevételi korm. funk.'!DE72</f>
        <v>0</v>
      </c>
      <c r="AI70" s="108">
        <f>'3. bevételi korm. funk.'!DF72</f>
        <v>0</v>
      </c>
      <c r="AJ70" s="108">
        <f>'3. bevételi korm. funk.'!DG72</f>
        <v>0</v>
      </c>
      <c r="AK70" s="109">
        <f t="shared" si="14"/>
        <v>0</v>
      </c>
      <c r="AL70" s="108">
        <f>'3. bevételi korm. funk.'!DH72</f>
        <v>0</v>
      </c>
      <c r="AM70" s="108">
        <f>'3. bevételi korm. funk.'!DI72</f>
        <v>0</v>
      </c>
      <c r="AN70" s="108">
        <f>'3. bevételi korm. funk.'!DJ72</f>
        <v>0</v>
      </c>
      <c r="AO70" s="109">
        <f t="shared" si="15"/>
        <v>0</v>
      </c>
      <c r="AP70" s="108">
        <f>'3. bevételi korm. funk.'!DK72</f>
        <v>0</v>
      </c>
      <c r="AQ70" s="108">
        <f>'3. bevételi korm. funk.'!DL72</f>
        <v>0</v>
      </c>
      <c r="AR70" s="108">
        <f>'3. bevételi korm. funk.'!DM72</f>
        <v>0</v>
      </c>
      <c r="AS70" s="270">
        <f t="shared" si="16"/>
        <v>0</v>
      </c>
    </row>
    <row r="71" spans="1:45">
      <c r="A71" s="19"/>
      <c r="B71" s="17"/>
      <c r="C71" s="1"/>
      <c r="D71" s="259">
        <v>4</v>
      </c>
      <c r="E71" s="1" t="s">
        <v>72</v>
      </c>
      <c r="F71" s="13"/>
      <c r="G71" s="13"/>
      <c r="H71" s="13"/>
      <c r="I71" s="13" t="s">
        <v>73</v>
      </c>
      <c r="J71" s="108" t="e">
        <f>'3. bevételi korm. funk.'!#REF!</f>
        <v>#REF!</v>
      </c>
      <c r="K71" s="108" t="e">
        <f>'3. bevételi korm. funk.'!#REF!</f>
        <v>#REF!</v>
      </c>
      <c r="L71" s="108" t="e">
        <f>'3. bevételi korm. funk.'!#REF!</f>
        <v>#REF!</v>
      </c>
      <c r="M71" s="109" t="e">
        <f t="shared" si="9"/>
        <v>#REF!</v>
      </c>
      <c r="N71" s="108" t="e">
        <f>'3. bevételi korm. funk.'!#REF!</f>
        <v>#REF!</v>
      </c>
      <c r="O71" s="108" t="e">
        <f>'3. bevételi korm. funk.'!#REF!</f>
        <v>#REF!</v>
      </c>
      <c r="P71" s="110"/>
      <c r="Q71" s="61" t="e">
        <f t="shared" ref="Q71:Q100" si="17">SUM(N71:P71)</f>
        <v>#REF!</v>
      </c>
      <c r="R71" s="108" t="e">
        <f>'3. bevételi korm. funk.'!#REF!</f>
        <v>#REF!</v>
      </c>
      <c r="S71" s="108" t="e">
        <f>'3. bevételi korm. funk.'!#REF!</f>
        <v>#REF!</v>
      </c>
      <c r="T71" s="110"/>
      <c r="U71" s="109" t="e">
        <f t="shared" si="10"/>
        <v>#REF!</v>
      </c>
      <c r="V71" s="108" t="e">
        <f>'3. bevételi korm. funk.'!#REF!</f>
        <v>#REF!</v>
      </c>
      <c r="W71" s="108" t="e">
        <f>'3. bevételi korm. funk.'!#REF!</f>
        <v>#REF!</v>
      </c>
      <c r="X71" s="108" t="e">
        <f>'3. bevételi korm. funk.'!#REF!</f>
        <v>#REF!</v>
      </c>
      <c r="Y71" s="109" t="e">
        <f t="shared" si="11"/>
        <v>#REF!</v>
      </c>
      <c r="Z71" s="108" t="e">
        <f>'3. bevételi korm. funk.'!#REF!</f>
        <v>#REF!</v>
      </c>
      <c r="AA71" s="108" t="e">
        <f>'3. bevételi korm. funk.'!#REF!</f>
        <v>#REF!</v>
      </c>
      <c r="AB71" s="108" t="e">
        <f>'3. bevételi korm. funk.'!#REF!</f>
        <v>#REF!</v>
      </c>
      <c r="AC71" s="109" t="e">
        <f t="shared" si="12"/>
        <v>#REF!</v>
      </c>
      <c r="AD71" s="108" t="e">
        <f>'3. bevételi korm. funk.'!#REF!</f>
        <v>#REF!</v>
      </c>
      <c r="AE71" s="108" t="e">
        <f>'3. bevételi korm. funk.'!#REF!</f>
        <v>#REF!</v>
      </c>
      <c r="AF71" s="108" t="e">
        <f>'3. bevételi korm. funk.'!#REF!</f>
        <v>#REF!</v>
      </c>
      <c r="AG71" s="109" t="e">
        <f t="shared" si="13"/>
        <v>#REF!</v>
      </c>
      <c r="AH71" s="108">
        <f>'3. bevételi korm. funk.'!DE73</f>
        <v>0</v>
      </c>
      <c r="AI71" s="108">
        <f>'3. bevételi korm. funk.'!DF73</f>
        <v>0</v>
      </c>
      <c r="AJ71" s="108">
        <f>'3. bevételi korm. funk.'!DG73</f>
        <v>0</v>
      </c>
      <c r="AK71" s="109">
        <f t="shared" si="14"/>
        <v>0</v>
      </c>
      <c r="AL71" s="108">
        <f>'3. bevételi korm. funk.'!DH73</f>
        <v>0</v>
      </c>
      <c r="AM71" s="108">
        <v>0</v>
      </c>
      <c r="AN71" s="108">
        <f>'3. bevételi korm. funk.'!DJ73</f>
        <v>0</v>
      </c>
      <c r="AO71" s="109">
        <f t="shared" si="15"/>
        <v>0</v>
      </c>
      <c r="AP71" s="108">
        <f>'3. bevételi korm. funk.'!DK73</f>
        <v>0</v>
      </c>
      <c r="AQ71" s="108">
        <f>'3. bevételi korm. funk.'!DL73</f>
        <v>0</v>
      </c>
      <c r="AR71" s="108">
        <f>'3. bevételi korm. funk.'!DM73</f>
        <v>0</v>
      </c>
      <c r="AS71" s="270">
        <f t="shared" si="16"/>
        <v>0</v>
      </c>
    </row>
    <row r="72" spans="1:45">
      <c r="A72" s="19"/>
      <c r="B72" s="17"/>
      <c r="C72" s="1"/>
      <c r="D72" s="259">
        <v>5</v>
      </c>
      <c r="E72" s="1" t="s">
        <v>74</v>
      </c>
      <c r="F72" s="13"/>
      <c r="G72" s="13"/>
      <c r="H72" s="13"/>
      <c r="I72" s="13" t="s">
        <v>75</v>
      </c>
      <c r="J72" s="108" t="e">
        <f>'3. bevételi korm. funk.'!#REF!</f>
        <v>#REF!</v>
      </c>
      <c r="K72" s="108" t="e">
        <f>'3. bevételi korm. funk.'!#REF!</f>
        <v>#REF!</v>
      </c>
      <c r="L72" s="108" t="e">
        <f>'3. bevételi korm. funk.'!#REF!</f>
        <v>#REF!</v>
      </c>
      <c r="M72" s="109" t="e">
        <f t="shared" si="9"/>
        <v>#REF!</v>
      </c>
      <c r="N72" s="108" t="e">
        <f>'3. bevételi korm. funk.'!#REF!</f>
        <v>#REF!</v>
      </c>
      <c r="O72" s="108" t="e">
        <f>'3. bevételi korm. funk.'!#REF!</f>
        <v>#REF!</v>
      </c>
      <c r="P72" s="110"/>
      <c r="Q72" s="61" t="e">
        <f t="shared" si="17"/>
        <v>#REF!</v>
      </c>
      <c r="R72" s="108" t="e">
        <f>'3. bevételi korm. funk.'!#REF!</f>
        <v>#REF!</v>
      </c>
      <c r="S72" s="108" t="e">
        <f>'3. bevételi korm. funk.'!#REF!</f>
        <v>#REF!</v>
      </c>
      <c r="T72" s="110"/>
      <c r="U72" s="109" t="e">
        <f t="shared" si="10"/>
        <v>#REF!</v>
      </c>
      <c r="V72" s="108" t="e">
        <f>'3. bevételi korm. funk.'!#REF!</f>
        <v>#REF!</v>
      </c>
      <c r="W72" s="108" t="e">
        <f>'3. bevételi korm. funk.'!#REF!</f>
        <v>#REF!</v>
      </c>
      <c r="X72" s="108" t="e">
        <f>'3. bevételi korm. funk.'!#REF!</f>
        <v>#REF!</v>
      </c>
      <c r="Y72" s="109" t="e">
        <f t="shared" si="11"/>
        <v>#REF!</v>
      </c>
      <c r="Z72" s="108" t="e">
        <f>'3. bevételi korm. funk.'!#REF!</f>
        <v>#REF!</v>
      </c>
      <c r="AA72" s="108" t="e">
        <f>'3. bevételi korm. funk.'!#REF!</f>
        <v>#REF!</v>
      </c>
      <c r="AB72" s="108" t="e">
        <f>'3. bevételi korm. funk.'!#REF!</f>
        <v>#REF!</v>
      </c>
      <c r="AC72" s="109" t="e">
        <f t="shared" si="12"/>
        <v>#REF!</v>
      </c>
      <c r="AD72" s="108" t="e">
        <f>'3. bevételi korm. funk.'!#REF!</f>
        <v>#REF!</v>
      </c>
      <c r="AE72" s="108" t="e">
        <f>'3. bevételi korm. funk.'!#REF!</f>
        <v>#REF!</v>
      </c>
      <c r="AF72" s="108" t="e">
        <f>'3. bevételi korm. funk.'!#REF!</f>
        <v>#REF!</v>
      </c>
      <c r="AG72" s="109" t="e">
        <f t="shared" si="13"/>
        <v>#REF!</v>
      </c>
      <c r="AH72" s="108">
        <f>'3. bevételi korm. funk.'!DE74</f>
        <v>30345619</v>
      </c>
      <c r="AI72" s="108">
        <f>'3. bevételi korm. funk.'!DF74</f>
        <v>0</v>
      </c>
      <c r="AJ72" s="108">
        <f>'3. bevételi korm. funk.'!DG74</f>
        <v>0</v>
      </c>
      <c r="AK72" s="109">
        <f t="shared" si="14"/>
        <v>30345619</v>
      </c>
      <c r="AL72" s="108">
        <f>'3. bevételi korm. funk.'!DH74</f>
        <v>30345619</v>
      </c>
      <c r="AM72" s="108">
        <v>0</v>
      </c>
      <c r="AN72" s="108">
        <f>'3. bevételi korm. funk.'!DJ74</f>
        <v>0</v>
      </c>
      <c r="AO72" s="109">
        <f t="shared" si="15"/>
        <v>30345619</v>
      </c>
      <c r="AP72" s="108">
        <f>'3. bevételi korm. funk.'!DK74</f>
        <v>0</v>
      </c>
      <c r="AQ72" s="108">
        <f>'3. bevételi korm. funk.'!DL74</f>
        <v>0</v>
      </c>
      <c r="AR72" s="108">
        <f>'3. bevételi korm. funk.'!DM74</f>
        <v>0</v>
      </c>
      <c r="AS72" s="270">
        <f t="shared" si="16"/>
        <v>0</v>
      </c>
    </row>
    <row r="73" spans="1:45">
      <c r="A73" s="19"/>
      <c r="B73" s="256"/>
      <c r="C73" s="190">
        <v>2</v>
      </c>
      <c r="D73" s="191" t="s">
        <v>76</v>
      </c>
      <c r="E73" s="191"/>
      <c r="F73" s="191"/>
      <c r="G73" s="191"/>
      <c r="H73" s="191"/>
      <c r="I73" s="255" t="s">
        <v>77</v>
      </c>
      <c r="J73" s="231" t="e">
        <f>'3. bevételi korm. funk.'!#REF!</f>
        <v>#REF!</v>
      </c>
      <c r="K73" s="231" t="e">
        <f>'3. bevételi korm. funk.'!#REF!</f>
        <v>#REF!</v>
      </c>
      <c r="L73" s="231" t="e">
        <f>'3. bevételi korm. funk.'!#REF!</f>
        <v>#REF!</v>
      </c>
      <c r="M73" s="232" t="e">
        <f t="shared" ref="M73:M100" si="18">SUM(J73:L73)</f>
        <v>#REF!</v>
      </c>
      <c r="N73" s="231" t="e">
        <f>'3. bevételi korm. funk.'!#REF!</f>
        <v>#REF!</v>
      </c>
      <c r="O73" s="231" t="e">
        <f>'3. bevételi korm. funk.'!#REF!</f>
        <v>#REF!</v>
      </c>
      <c r="P73" s="231"/>
      <c r="Q73" s="265" t="e">
        <f t="shared" si="17"/>
        <v>#REF!</v>
      </c>
      <c r="R73" s="231" t="e">
        <f>'3. bevételi korm. funk.'!#REF!</f>
        <v>#REF!</v>
      </c>
      <c r="S73" s="231" t="e">
        <f>'3. bevételi korm. funk.'!#REF!</f>
        <v>#REF!</v>
      </c>
      <c r="T73" s="231"/>
      <c r="U73" s="232" t="e">
        <f t="shared" ref="U73:U100" si="19">SUM(R73:T73)</f>
        <v>#REF!</v>
      </c>
      <c r="V73" s="231" t="e">
        <f>'3. bevételi korm. funk.'!#REF!</f>
        <v>#REF!</v>
      </c>
      <c r="W73" s="231" t="e">
        <f>'3. bevételi korm. funk.'!#REF!</f>
        <v>#REF!</v>
      </c>
      <c r="X73" s="231" t="e">
        <f>'3. bevételi korm. funk.'!#REF!</f>
        <v>#REF!</v>
      </c>
      <c r="Y73" s="232" t="e">
        <f t="shared" ref="Y73:Y100" si="20">SUM(V73:X73)</f>
        <v>#REF!</v>
      </c>
      <c r="Z73" s="231" t="e">
        <f>'3. bevételi korm. funk.'!#REF!</f>
        <v>#REF!</v>
      </c>
      <c r="AA73" s="231" t="e">
        <f>'3. bevételi korm. funk.'!#REF!</f>
        <v>#REF!</v>
      </c>
      <c r="AB73" s="231" t="e">
        <f>'3. bevételi korm. funk.'!#REF!</f>
        <v>#REF!</v>
      </c>
      <c r="AC73" s="232" t="e">
        <f t="shared" ref="AC73:AC100" si="21">SUM(Z73:AB73)</f>
        <v>#REF!</v>
      </c>
      <c r="AD73" s="231" t="e">
        <f>'3. bevételi korm. funk.'!#REF!</f>
        <v>#REF!</v>
      </c>
      <c r="AE73" s="231" t="e">
        <f>'3. bevételi korm. funk.'!#REF!</f>
        <v>#REF!</v>
      </c>
      <c r="AF73" s="231" t="e">
        <f>'3. bevételi korm. funk.'!#REF!</f>
        <v>#REF!</v>
      </c>
      <c r="AG73" s="232" t="e">
        <f t="shared" ref="AG73:AG100" si="22">SUM(AD73:AF73)</f>
        <v>#REF!</v>
      </c>
      <c r="AH73" s="231">
        <f>'3. bevételi korm. funk.'!DE75</f>
        <v>0</v>
      </c>
      <c r="AI73" s="231">
        <f>'3. bevételi korm. funk.'!DF75</f>
        <v>0</v>
      </c>
      <c r="AJ73" s="231">
        <f>'3. bevételi korm. funk.'!DG75</f>
        <v>0</v>
      </c>
      <c r="AK73" s="232">
        <f t="shared" ref="AK73:AK99" si="23">SUM(AH73:AJ73)</f>
        <v>0</v>
      </c>
      <c r="AL73" s="231">
        <v>0</v>
      </c>
      <c r="AM73" s="231">
        <v>0</v>
      </c>
      <c r="AN73" s="231">
        <f>'3. bevételi korm. funk.'!DJ75</f>
        <v>0</v>
      </c>
      <c r="AO73" s="232">
        <f t="shared" ref="AO73:AO99" si="24">SUM(AL73:AN73)</f>
        <v>0</v>
      </c>
      <c r="AP73" s="231">
        <f>'3. bevételi korm. funk.'!DK75</f>
        <v>0</v>
      </c>
      <c r="AQ73" s="231">
        <f>'3. bevételi korm. funk.'!DL75</f>
        <v>0</v>
      </c>
      <c r="AR73" s="231">
        <f>'3. bevételi korm. funk.'!DM75</f>
        <v>0</v>
      </c>
      <c r="AS73" s="269">
        <f t="shared" ref="AS73:AS99" si="25">SUM(AP73:AR73)</f>
        <v>0</v>
      </c>
    </row>
    <row r="74" spans="1:45">
      <c r="A74" s="19"/>
      <c r="B74" s="17"/>
      <c r="C74" s="1"/>
      <c r="D74" s="259">
        <v>1</v>
      </c>
      <c r="E74" s="1" t="s">
        <v>78</v>
      </c>
      <c r="F74" s="1"/>
      <c r="G74" s="1"/>
      <c r="H74" s="1"/>
      <c r="I74" s="256" t="s">
        <v>79</v>
      </c>
      <c r="J74" s="108" t="e">
        <f>'3. bevételi korm. funk.'!#REF!</f>
        <v>#REF!</v>
      </c>
      <c r="K74" s="108" t="e">
        <f>'3. bevételi korm. funk.'!#REF!</f>
        <v>#REF!</v>
      </c>
      <c r="L74" s="108" t="e">
        <f>'3. bevételi korm. funk.'!#REF!</f>
        <v>#REF!</v>
      </c>
      <c r="M74" s="109" t="e">
        <f t="shared" si="18"/>
        <v>#REF!</v>
      </c>
      <c r="N74" s="108" t="e">
        <f>'3. bevételi korm. funk.'!#REF!</f>
        <v>#REF!</v>
      </c>
      <c r="O74" s="108" t="e">
        <f>'3. bevételi korm. funk.'!#REF!</f>
        <v>#REF!</v>
      </c>
      <c r="P74" s="110"/>
      <c r="Q74" s="61" t="e">
        <f t="shared" si="17"/>
        <v>#REF!</v>
      </c>
      <c r="R74" s="108" t="e">
        <f>'3. bevételi korm. funk.'!#REF!</f>
        <v>#REF!</v>
      </c>
      <c r="S74" s="108" t="e">
        <f>'3. bevételi korm. funk.'!#REF!</f>
        <v>#REF!</v>
      </c>
      <c r="T74" s="110"/>
      <c r="U74" s="109" t="e">
        <f t="shared" si="19"/>
        <v>#REF!</v>
      </c>
      <c r="V74" s="108" t="e">
        <f>'3. bevételi korm. funk.'!#REF!</f>
        <v>#REF!</v>
      </c>
      <c r="W74" s="108" t="e">
        <f>'3. bevételi korm. funk.'!#REF!</f>
        <v>#REF!</v>
      </c>
      <c r="X74" s="108" t="e">
        <f>'3. bevételi korm. funk.'!#REF!</f>
        <v>#REF!</v>
      </c>
      <c r="Y74" s="109" t="e">
        <f t="shared" si="20"/>
        <v>#REF!</v>
      </c>
      <c r="Z74" s="108" t="e">
        <f>'3. bevételi korm. funk.'!#REF!</f>
        <v>#REF!</v>
      </c>
      <c r="AA74" s="108" t="e">
        <f>'3. bevételi korm. funk.'!#REF!</f>
        <v>#REF!</v>
      </c>
      <c r="AB74" s="108" t="e">
        <f>'3. bevételi korm. funk.'!#REF!</f>
        <v>#REF!</v>
      </c>
      <c r="AC74" s="109" t="e">
        <f t="shared" si="21"/>
        <v>#REF!</v>
      </c>
      <c r="AD74" s="108" t="e">
        <f>'3. bevételi korm. funk.'!#REF!</f>
        <v>#REF!</v>
      </c>
      <c r="AE74" s="108" t="e">
        <f>'3. bevételi korm. funk.'!#REF!</f>
        <v>#REF!</v>
      </c>
      <c r="AF74" s="108" t="e">
        <f>'3. bevételi korm. funk.'!#REF!</f>
        <v>#REF!</v>
      </c>
      <c r="AG74" s="109" t="e">
        <f t="shared" si="22"/>
        <v>#REF!</v>
      </c>
      <c r="AH74" s="108">
        <f>'3. bevételi korm. funk.'!DE76</f>
        <v>0</v>
      </c>
      <c r="AI74" s="108">
        <f>'3. bevételi korm. funk.'!DF76</f>
        <v>0</v>
      </c>
      <c r="AJ74" s="108">
        <f>'3. bevételi korm. funk.'!DG76</f>
        <v>0</v>
      </c>
      <c r="AK74" s="109">
        <f t="shared" si="23"/>
        <v>0</v>
      </c>
      <c r="AL74" s="108">
        <f>'3. bevételi korm. funk.'!DH76</f>
        <v>0</v>
      </c>
      <c r="AM74" s="108">
        <f>'3. bevételi korm. funk.'!DI76</f>
        <v>0</v>
      </c>
      <c r="AN74" s="108">
        <f>'3. bevételi korm. funk.'!DJ76</f>
        <v>0</v>
      </c>
      <c r="AO74" s="109">
        <f t="shared" si="24"/>
        <v>0</v>
      </c>
      <c r="AP74" s="108">
        <f>'3. bevételi korm. funk.'!DK76</f>
        <v>0</v>
      </c>
      <c r="AQ74" s="108">
        <f>'3. bevételi korm. funk.'!DL76</f>
        <v>0</v>
      </c>
      <c r="AR74" s="108">
        <f>'3. bevételi korm. funk.'!DM76</f>
        <v>0</v>
      </c>
      <c r="AS74" s="270">
        <f t="shared" si="25"/>
        <v>0</v>
      </c>
    </row>
    <row r="75" spans="1:45">
      <c r="A75" s="19"/>
      <c r="B75" s="17"/>
      <c r="C75" s="1"/>
      <c r="D75" s="259">
        <v>2</v>
      </c>
      <c r="E75" s="1" t="s">
        <v>80</v>
      </c>
      <c r="F75" s="1"/>
      <c r="G75" s="1"/>
      <c r="H75" s="1"/>
      <c r="I75" s="256" t="s">
        <v>81</v>
      </c>
      <c r="J75" s="108" t="e">
        <f>'3. bevételi korm. funk.'!#REF!</f>
        <v>#REF!</v>
      </c>
      <c r="K75" s="108" t="e">
        <f>'3. bevételi korm. funk.'!#REF!</f>
        <v>#REF!</v>
      </c>
      <c r="L75" s="108" t="e">
        <f>'3. bevételi korm. funk.'!#REF!</f>
        <v>#REF!</v>
      </c>
      <c r="M75" s="109" t="e">
        <f t="shared" si="18"/>
        <v>#REF!</v>
      </c>
      <c r="N75" s="108" t="e">
        <f>'3. bevételi korm. funk.'!#REF!</f>
        <v>#REF!</v>
      </c>
      <c r="O75" s="108" t="e">
        <f>'3. bevételi korm. funk.'!#REF!</f>
        <v>#REF!</v>
      </c>
      <c r="P75" s="110"/>
      <c r="Q75" s="61" t="e">
        <f t="shared" si="17"/>
        <v>#REF!</v>
      </c>
      <c r="R75" s="108" t="e">
        <f>'3. bevételi korm. funk.'!#REF!</f>
        <v>#REF!</v>
      </c>
      <c r="S75" s="108" t="e">
        <f>'3. bevételi korm. funk.'!#REF!</f>
        <v>#REF!</v>
      </c>
      <c r="T75" s="110"/>
      <c r="U75" s="109" t="e">
        <f t="shared" si="19"/>
        <v>#REF!</v>
      </c>
      <c r="V75" s="108" t="e">
        <f>'3. bevételi korm. funk.'!#REF!</f>
        <v>#REF!</v>
      </c>
      <c r="W75" s="108" t="e">
        <f>'3. bevételi korm. funk.'!#REF!</f>
        <v>#REF!</v>
      </c>
      <c r="X75" s="108" t="e">
        <f>'3. bevételi korm. funk.'!#REF!</f>
        <v>#REF!</v>
      </c>
      <c r="Y75" s="109" t="e">
        <f t="shared" si="20"/>
        <v>#REF!</v>
      </c>
      <c r="Z75" s="108" t="e">
        <f>'3. bevételi korm. funk.'!#REF!</f>
        <v>#REF!</v>
      </c>
      <c r="AA75" s="108" t="e">
        <f>'3. bevételi korm. funk.'!#REF!</f>
        <v>#REF!</v>
      </c>
      <c r="AB75" s="108" t="e">
        <f>'3. bevételi korm. funk.'!#REF!</f>
        <v>#REF!</v>
      </c>
      <c r="AC75" s="109" t="e">
        <f t="shared" si="21"/>
        <v>#REF!</v>
      </c>
      <c r="AD75" s="108" t="e">
        <f>'3. bevételi korm. funk.'!#REF!</f>
        <v>#REF!</v>
      </c>
      <c r="AE75" s="108" t="e">
        <f>'3. bevételi korm. funk.'!#REF!</f>
        <v>#REF!</v>
      </c>
      <c r="AF75" s="108" t="e">
        <f>'3. bevételi korm. funk.'!#REF!</f>
        <v>#REF!</v>
      </c>
      <c r="AG75" s="109" t="e">
        <f t="shared" si="22"/>
        <v>#REF!</v>
      </c>
      <c r="AH75" s="108">
        <f>'3. bevételi korm. funk.'!DE77</f>
        <v>0</v>
      </c>
      <c r="AI75" s="108">
        <f>'3. bevételi korm. funk.'!DF77</f>
        <v>0</v>
      </c>
      <c r="AJ75" s="108">
        <f>'3. bevételi korm. funk.'!DG77</f>
        <v>0</v>
      </c>
      <c r="AK75" s="109">
        <f t="shared" si="23"/>
        <v>0</v>
      </c>
      <c r="AL75" s="108">
        <f>'3. bevételi korm. funk.'!DH77</f>
        <v>0</v>
      </c>
      <c r="AM75" s="108">
        <f>'3. bevételi korm. funk.'!DI77</f>
        <v>0</v>
      </c>
      <c r="AN75" s="108">
        <f>'3. bevételi korm. funk.'!DJ77</f>
        <v>0</v>
      </c>
      <c r="AO75" s="109">
        <f t="shared" si="24"/>
        <v>0</v>
      </c>
      <c r="AP75" s="108">
        <f>'3. bevételi korm. funk.'!DK77</f>
        <v>0</v>
      </c>
      <c r="AQ75" s="108">
        <f>'3. bevételi korm. funk.'!DL77</f>
        <v>0</v>
      </c>
      <c r="AR75" s="108">
        <f>'3. bevételi korm. funk.'!DM77</f>
        <v>0</v>
      </c>
      <c r="AS75" s="270">
        <f t="shared" si="25"/>
        <v>0</v>
      </c>
    </row>
    <row r="76" spans="1:45">
      <c r="A76" s="19"/>
      <c r="B76" s="17"/>
      <c r="C76" s="1"/>
      <c r="D76" s="259">
        <v>3</v>
      </c>
      <c r="E76" s="1" t="s">
        <v>82</v>
      </c>
      <c r="F76" s="1"/>
      <c r="G76" s="1"/>
      <c r="H76" s="1"/>
      <c r="I76" s="256" t="s">
        <v>83</v>
      </c>
      <c r="J76" s="108" t="e">
        <f>'3. bevételi korm. funk.'!#REF!</f>
        <v>#REF!</v>
      </c>
      <c r="K76" s="108" t="e">
        <f>'3. bevételi korm. funk.'!#REF!</f>
        <v>#REF!</v>
      </c>
      <c r="L76" s="108" t="e">
        <f>'3. bevételi korm. funk.'!#REF!</f>
        <v>#REF!</v>
      </c>
      <c r="M76" s="109" t="e">
        <f t="shared" si="18"/>
        <v>#REF!</v>
      </c>
      <c r="N76" s="108" t="e">
        <f>'3. bevételi korm. funk.'!#REF!</f>
        <v>#REF!</v>
      </c>
      <c r="O76" s="108" t="e">
        <f>'3. bevételi korm. funk.'!#REF!</f>
        <v>#REF!</v>
      </c>
      <c r="P76" s="110"/>
      <c r="Q76" s="61" t="e">
        <f t="shared" si="17"/>
        <v>#REF!</v>
      </c>
      <c r="R76" s="108" t="e">
        <f>'3. bevételi korm. funk.'!#REF!</f>
        <v>#REF!</v>
      </c>
      <c r="S76" s="108" t="e">
        <f>'3. bevételi korm. funk.'!#REF!</f>
        <v>#REF!</v>
      </c>
      <c r="T76" s="110"/>
      <c r="U76" s="109" t="e">
        <f t="shared" si="19"/>
        <v>#REF!</v>
      </c>
      <c r="V76" s="108" t="e">
        <f>'3. bevételi korm. funk.'!#REF!</f>
        <v>#REF!</v>
      </c>
      <c r="W76" s="108" t="e">
        <f>'3. bevételi korm. funk.'!#REF!</f>
        <v>#REF!</v>
      </c>
      <c r="X76" s="108" t="e">
        <f>'3. bevételi korm. funk.'!#REF!</f>
        <v>#REF!</v>
      </c>
      <c r="Y76" s="109" t="e">
        <f t="shared" si="20"/>
        <v>#REF!</v>
      </c>
      <c r="Z76" s="108" t="e">
        <f>'3. bevételi korm. funk.'!#REF!</f>
        <v>#REF!</v>
      </c>
      <c r="AA76" s="108" t="e">
        <f>'3. bevételi korm. funk.'!#REF!</f>
        <v>#REF!</v>
      </c>
      <c r="AB76" s="108" t="e">
        <f>'3. bevételi korm. funk.'!#REF!</f>
        <v>#REF!</v>
      </c>
      <c r="AC76" s="109" t="e">
        <f t="shared" si="21"/>
        <v>#REF!</v>
      </c>
      <c r="AD76" s="108" t="e">
        <f>'3. bevételi korm. funk.'!#REF!</f>
        <v>#REF!</v>
      </c>
      <c r="AE76" s="108" t="e">
        <f>'3. bevételi korm. funk.'!#REF!</f>
        <v>#REF!</v>
      </c>
      <c r="AF76" s="108" t="e">
        <f>'3. bevételi korm. funk.'!#REF!</f>
        <v>#REF!</v>
      </c>
      <c r="AG76" s="109" t="e">
        <f t="shared" si="22"/>
        <v>#REF!</v>
      </c>
      <c r="AH76" s="108">
        <f>'3. bevételi korm. funk.'!DE78</f>
        <v>0</v>
      </c>
      <c r="AI76" s="108">
        <f>'3. bevételi korm. funk.'!DF78</f>
        <v>0</v>
      </c>
      <c r="AJ76" s="108">
        <f>'3. bevételi korm. funk.'!DG78</f>
        <v>0</v>
      </c>
      <c r="AK76" s="109">
        <f t="shared" si="23"/>
        <v>0</v>
      </c>
      <c r="AL76" s="108">
        <f>'3. bevételi korm. funk.'!DH78</f>
        <v>0</v>
      </c>
      <c r="AM76" s="108">
        <f>'3. bevételi korm. funk.'!DI78</f>
        <v>0</v>
      </c>
      <c r="AN76" s="108">
        <f>'3. bevételi korm. funk.'!DJ78</f>
        <v>0</v>
      </c>
      <c r="AO76" s="109">
        <f t="shared" si="24"/>
        <v>0</v>
      </c>
      <c r="AP76" s="108">
        <f>'3. bevételi korm. funk.'!DK78</f>
        <v>0</v>
      </c>
      <c r="AQ76" s="108">
        <f>'3. bevételi korm. funk.'!DL78</f>
        <v>0</v>
      </c>
      <c r="AR76" s="108">
        <f>'3. bevételi korm. funk.'!DM78</f>
        <v>0</v>
      </c>
      <c r="AS76" s="270">
        <f t="shared" si="25"/>
        <v>0</v>
      </c>
    </row>
    <row r="77" spans="1:45">
      <c r="A77" s="19"/>
      <c r="B77" s="17"/>
      <c r="C77" s="1"/>
      <c r="D77" s="259">
        <v>4</v>
      </c>
      <c r="E77" s="1" t="s">
        <v>84</v>
      </c>
      <c r="F77" s="1"/>
      <c r="G77" s="1"/>
      <c r="H77" s="1"/>
      <c r="I77" s="256" t="s">
        <v>85</v>
      </c>
      <c r="J77" s="108" t="e">
        <f>'3. bevételi korm. funk.'!#REF!</f>
        <v>#REF!</v>
      </c>
      <c r="K77" s="108" t="e">
        <f>'3. bevételi korm. funk.'!#REF!</f>
        <v>#REF!</v>
      </c>
      <c r="L77" s="108" t="e">
        <f>'3. bevételi korm. funk.'!#REF!</f>
        <v>#REF!</v>
      </c>
      <c r="M77" s="109" t="e">
        <f t="shared" si="18"/>
        <v>#REF!</v>
      </c>
      <c r="N77" s="108" t="e">
        <f>'3. bevételi korm. funk.'!#REF!</f>
        <v>#REF!</v>
      </c>
      <c r="O77" s="108" t="e">
        <f>'3. bevételi korm. funk.'!#REF!</f>
        <v>#REF!</v>
      </c>
      <c r="P77" s="110"/>
      <c r="Q77" s="61" t="e">
        <f t="shared" si="17"/>
        <v>#REF!</v>
      </c>
      <c r="R77" s="108" t="e">
        <f>'3. bevételi korm. funk.'!#REF!</f>
        <v>#REF!</v>
      </c>
      <c r="S77" s="108" t="e">
        <f>'3. bevételi korm. funk.'!#REF!</f>
        <v>#REF!</v>
      </c>
      <c r="T77" s="110"/>
      <c r="U77" s="109" t="e">
        <f t="shared" si="19"/>
        <v>#REF!</v>
      </c>
      <c r="V77" s="108" t="e">
        <f>'3. bevételi korm. funk.'!#REF!</f>
        <v>#REF!</v>
      </c>
      <c r="W77" s="108" t="e">
        <f>'3. bevételi korm. funk.'!#REF!</f>
        <v>#REF!</v>
      </c>
      <c r="X77" s="108" t="e">
        <f>'3. bevételi korm. funk.'!#REF!</f>
        <v>#REF!</v>
      </c>
      <c r="Y77" s="109" t="e">
        <f t="shared" si="20"/>
        <v>#REF!</v>
      </c>
      <c r="Z77" s="108" t="e">
        <f>'3. bevételi korm. funk.'!#REF!</f>
        <v>#REF!</v>
      </c>
      <c r="AA77" s="108" t="e">
        <f>'3. bevételi korm. funk.'!#REF!</f>
        <v>#REF!</v>
      </c>
      <c r="AB77" s="108" t="e">
        <f>'3. bevételi korm. funk.'!#REF!</f>
        <v>#REF!</v>
      </c>
      <c r="AC77" s="109" t="e">
        <f t="shared" si="21"/>
        <v>#REF!</v>
      </c>
      <c r="AD77" s="108" t="e">
        <f>'3. bevételi korm. funk.'!#REF!</f>
        <v>#REF!</v>
      </c>
      <c r="AE77" s="108" t="e">
        <f>'3. bevételi korm. funk.'!#REF!</f>
        <v>#REF!</v>
      </c>
      <c r="AF77" s="108" t="e">
        <f>'3. bevételi korm. funk.'!#REF!</f>
        <v>#REF!</v>
      </c>
      <c r="AG77" s="109" t="e">
        <f t="shared" si="22"/>
        <v>#REF!</v>
      </c>
      <c r="AH77" s="108">
        <f>'3. bevételi korm. funk.'!DE79</f>
        <v>0</v>
      </c>
      <c r="AI77" s="108">
        <f>'3. bevételi korm. funk.'!DF79</f>
        <v>0</v>
      </c>
      <c r="AJ77" s="108">
        <f>'3. bevételi korm. funk.'!DG79</f>
        <v>0</v>
      </c>
      <c r="AK77" s="109">
        <f t="shared" si="23"/>
        <v>0</v>
      </c>
      <c r="AL77" s="108">
        <v>0</v>
      </c>
      <c r="AM77" s="108">
        <f>'3. bevételi korm. funk.'!DI79</f>
        <v>0</v>
      </c>
      <c r="AN77" s="108">
        <f>'3. bevételi korm. funk.'!DJ79</f>
        <v>0</v>
      </c>
      <c r="AO77" s="109">
        <f t="shared" si="24"/>
        <v>0</v>
      </c>
      <c r="AP77" s="108">
        <f>'3. bevételi korm. funk.'!DK79</f>
        <v>0</v>
      </c>
      <c r="AQ77" s="108">
        <f>'3. bevételi korm. funk.'!DL79</f>
        <v>0</v>
      </c>
      <c r="AR77" s="108">
        <f>'3. bevételi korm. funk.'!DM79</f>
        <v>0</v>
      </c>
      <c r="AS77" s="270">
        <f t="shared" si="25"/>
        <v>0</v>
      </c>
    </row>
    <row r="78" spans="1:45">
      <c r="A78" s="19"/>
      <c r="B78" s="17"/>
      <c r="C78" s="17"/>
      <c r="D78" s="259" t="s">
        <v>2</v>
      </c>
      <c r="E78" s="851" t="s">
        <v>86</v>
      </c>
      <c r="F78" s="851"/>
      <c r="G78" s="851"/>
      <c r="H78" s="851"/>
      <c r="I78" s="254" t="s">
        <v>85</v>
      </c>
      <c r="J78" s="108" t="e">
        <f>'3. bevételi korm. funk.'!#REF!</f>
        <v>#REF!</v>
      </c>
      <c r="K78" s="108" t="e">
        <f>'3. bevételi korm. funk.'!#REF!</f>
        <v>#REF!</v>
      </c>
      <c r="L78" s="108" t="e">
        <f>'3. bevételi korm. funk.'!#REF!</f>
        <v>#REF!</v>
      </c>
      <c r="M78" s="109" t="e">
        <f t="shared" si="18"/>
        <v>#REF!</v>
      </c>
      <c r="N78" s="108" t="e">
        <f>'3. bevételi korm. funk.'!#REF!</f>
        <v>#REF!</v>
      </c>
      <c r="O78" s="108" t="e">
        <f>'3. bevételi korm. funk.'!#REF!</f>
        <v>#REF!</v>
      </c>
      <c r="P78" s="111"/>
      <c r="Q78" s="61" t="e">
        <f t="shared" si="17"/>
        <v>#REF!</v>
      </c>
      <c r="R78" s="108" t="e">
        <f>'3. bevételi korm. funk.'!#REF!</f>
        <v>#REF!</v>
      </c>
      <c r="S78" s="108" t="e">
        <f>'3. bevételi korm. funk.'!#REF!</f>
        <v>#REF!</v>
      </c>
      <c r="T78" s="111"/>
      <c r="U78" s="109" t="e">
        <f t="shared" si="19"/>
        <v>#REF!</v>
      </c>
      <c r="V78" s="108" t="e">
        <f>'3. bevételi korm. funk.'!#REF!</f>
        <v>#REF!</v>
      </c>
      <c r="W78" s="108" t="e">
        <f>'3. bevételi korm. funk.'!#REF!</f>
        <v>#REF!</v>
      </c>
      <c r="X78" s="108" t="e">
        <f>'3. bevételi korm. funk.'!#REF!</f>
        <v>#REF!</v>
      </c>
      <c r="Y78" s="109" t="e">
        <f t="shared" si="20"/>
        <v>#REF!</v>
      </c>
      <c r="Z78" s="108" t="e">
        <f>'3. bevételi korm. funk.'!#REF!</f>
        <v>#REF!</v>
      </c>
      <c r="AA78" s="108" t="e">
        <f>'3. bevételi korm. funk.'!#REF!</f>
        <v>#REF!</v>
      </c>
      <c r="AB78" s="108" t="e">
        <f>'3. bevételi korm. funk.'!#REF!</f>
        <v>#REF!</v>
      </c>
      <c r="AC78" s="109" t="e">
        <f t="shared" si="21"/>
        <v>#REF!</v>
      </c>
      <c r="AD78" s="108" t="e">
        <f>'3. bevételi korm. funk.'!#REF!</f>
        <v>#REF!</v>
      </c>
      <c r="AE78" s="108" t="e">
        <f>'3. bevételi korm. funk.'!#REF!</f>
        <v>#REF!</v>
      </c>
      <c r="AF78" s="108" t="e">
        <f>'3. bevételi korm. funk.'!#REF!</f>
        <v>#REF!</v>
      </c>
      <c r="AG78" s="109" t="e">
        <f t="shared" si="22"/>
        <v>#REF!</v>
      </c>
      <c r="AH78" s="108">
        <f>'3. bevételi korm. funk.'!DE80</f>
        <v>0</v>
      </c>
      <c r="AI78" s="108">
        <f>'3. bevételi korm. funk.'!DF80</f>
        <v>0</v>
      </c>
      <c r="AJ78" s="108">
        <f>'3. bevételi korm. funk.'!DG80</f>
        <v>0</v>
      </c>
      <c r="AK78" s="109">
        <f t="shared" si="23"/>
        <v>0</v>
      </c>
      <c r="AL78" s="108">
        <f>'3. bevételi korm. funk.'!DH80</f>
        <v>0</v>
      </c>
      <c r="AM78" s="108">
        <f>'3. bevételi korm. funk.'!DI80</f>
        <v>0</v>
      </c>
      <c r="AN78" s="108">
        <f>'3. bevételi korm. funk.'!DJ80</f>
        <v>0</v>
      </c>
      <c r="AO78" s="109">
        <f t="shared" si="24"/>
        <v>0</v>
      </c>
      <c r="AP78" s="108">
        <f>'3. bevételi korm. funk.'!DK80</f>
        <v>0</v>
      </c>
      <c r="AQ78" s="108">
        <f>'3. bevételi korm. funk.'!DL80</f>
        <v>0</v>
      </c>
      <c r="AR78" s="108">
        <f>'3. bevételi korm. funk.'!DM80</f>
        <v>0</v>
      </c>
      <c r="AS78" s="270">
        <f t="shared" si="25"/>
        <v>0</v>
      </c>
    </row>
    <row r="79" spans="1:45">
      <c r="A79" s="19"/>
      <c r="B79" s="17"/>
      <c r="C79" s="1"/>
      <c r="D79" s="259">
        <v>5</v>
      </c>
      <c r="E79" s="1" t="s">
        <v>87</v>
      </c>
      <c r="F79" s="1"/>
      <c r="G79" s="1"/>
      <c r="H79" s="1"/>
      <c r="I79" s="256" t="s">
        <v>88</v>
      </c>
      <c r="J79" s="108" t="e">
        <f>'3. bevételi korm. funk.'!#REF!</f>
        <v>#REF!</v>
      </c>
      <c r="K79" s="108" t="e">
        <f>'3. bevételi korm. funk.'!#REF!</f>
        <v>#REF!</v>
      </c>
      <c r="L79" s="108" t="e">
        <f>'3. bevételi korm. funk.'!#REF!</f>
        <v>#REF!</v>
      </c>
      <c r="M79" s="109" t="e">
        <f t="shared" si="18"/>
        <v>#REF!</v>
      </c>
      <c r="N79" s="108" t="e">
        <f>'3. bevételi korm. funk.'!#REF!</f>
        <v>#REF!</v>
      </c>
      <c r="O79" s="108" t="e">
        <f>'3. bevételi korm. funk.'!#REF!</f>
        <v>#REF!</v>
      </c>
      <c r="P79" s="111"/>
      <c r="Q79" s="61" t="e">
        <f t="shared" si="17"/>
        <v>#REF!</v>
      </c>
      <c r="R79" s="108" t="e">
        <f>'3. bevételi korm. funk.'!#REF!</f>
        <v>#REF!</v>
      </c>
      <c r="S79" s="108" t="e">
        <f>'3. bevételi korm. funk.'!#REF!</f>
        <v>#REF!</v>
      </c>
      <c r="T79" s="111"/>
      <c r="U79" s="109" t="e">
        <f t="shared" si="19"/>
        <v>#REF!</v>
      </c>
      <c r="V79" s="108" t="e">
        <f>'3. bevételi korm. funk.'!#REF!</f>
        <v>#REF!</v>
      </c>
      <c r="W79" s="108" t="e">
        <f>'3. bevételi korm. funk.'!#REF!</f>
        <v>#REF!</v>
      </c>
      <c r="X79" s="108" t="e">
        <f>'3. bevételi korm. funk.'!#REF!</f>
        <v>#REF!</v>
      </c>
      <c r="Y79" s="109" t="e">
        <f t="shared" si="20"/>
        <v>#REF!</v>
      </c>
      <c r="Z79" s="108" t="e">
        <f>'3. bevételi korm. funk.'!#REF!</f>
        <v>#REF!</v>
      </c>
      <c r="AA79" s="108" t="e">
        <f>'3. bevételi korm. funk.'!#REF!</f>
        <v>#REF!</v>
      </c>
      <c r="AB79" s="108" t="e">
        <f>'3. bevételi korm. funk.'!#REF!</f>
        <v>#REF!</v>
      </c>
      <c r="AC79" s="109" t="e">
        <f t="shared" si="21"/>
        <v>#REF!</v>
      </c>
      <c r="AD79" s="108" t="e">
        <f>'3. bevételi korm. funk.'!#REF!</f>
        <v>#REF!</v>
      </c>
      <c r="AE79" s="108" t="e">
        <f>'3. bevételi korm. funk.'!#REF!</f>
        <v>#REF!</v>
      </c>
      <c r="AF79" s="108" t="e">
        <f>'3. bevételi korm. funk.'!#REF!</f>
        <v>#REF!</v>
      </c>
      <c r="AG79" s="109" t="e">
        <f t="shared" si="22"/>
        <v>#REF!</v>
      </c>
      <c r="AH79" s="108">
        <f>'3. bevételi korm. funk.'!DE81</f>
        <v>0</v>
      </c>
      <c r="AI79" s="108">
        <f>'3. bevételi korm. funk.'!DF81</f>
        <v>0</v>
      </c>
      <c r="AJ79" s="108">
        <f>'3. bevételi korm. funk.'!DG81</f>
        <v>0</v>
      </c>
      <c r="AK79" s="109">
        <f t="shared" si="23"/>
        <v>0</v>
      </c>
      <c r="AL79" s="108">
        <f>'3. bevételi korm. funk.'!DH81</f>
        <v>0</v>
      </c>
      <c r="AM79" s="108">
        <f>'3. bevételi korm. funk.'!DI81</f>
        <v>0</v>
      </c>
      <c r="AN79" s="108">
        <f>'3. bevételi korm. funk.'!DJ81</f>
        <v>0</v>
      </c>
      <c r="AO79" s="109">
        <f t="shared" si="24"/>
        <v>0</v>
      </c>
      <c r="AP79" s="108">
        <f>'3. bevételi korm. funk.'!DK81</f>
        <v>0</v>
      </c>
      <c r="AQ79" s="108">
        <f>'3. bevételi korm. funk.'!DL81</f>
        <v>0</v>
      </c>
      <c r="AR79" s="108">
        <f>'3. bevételi korm. funk.'!DM81</f>
        <v>0</v>
      </c>
      <c r="AS79" s="270">
        <f t="shared" si="25"/>
        <v>0</v>
      </c>
    </row>
    <row r="80" spans="1:45">
      <c r="A80" s="19"/>
      <c r="B80" s="256"/>
      <c r="C80" s="190">
        <v>3</v>
      </c>
      <c r="D80" s="191" t="s">
        <v>89</v>
      </c>
      <c r="E80" s="191"/>
      <c r="F80" s="191"/>
      <c r="G80" s="191"/>
      <c r="H80" s="191"/>
      <c r="I80" s="255" t="s">
        <v>90</v>
      </c>
      <c r="J80" s="231" t="e">
        <f>'3. bevételi korm. funk.'!#REF!</f>
        <v>#REF!</v>
      </c>
      <c r="K80" s="231" t="e">
        <f>'3. bevételi korm. funk.'!#REF!</f>
        <v>#REF!</v>
      </c>
      <c r="L80" s="231" t="e">
        <f>'3. bevételi korm. funk.'!#REF!</f>
        <v>#REF!</v>
      </c>
      <c r="M80" s="232" t="e">
        <f t="shared" si="18"/>
        <v>#REF!</v>
      </c>
      <c r="N80" s="231" t="e">
        <f>'3. bevételi korm. funk.'!#REF!</f>
        <v>#REF!</v>
      </c>
      <c r="O80" s="231" t="e">
        <f>'3. bevételi korm. funk.'!#REF!</f>
        <v>#REF!</v>
      </c>
      <c r="P80" s="231"/>
      <c r="Q80" s="265" t="e">
        <f t="shared" si="17"/>
        <v>#REF!</v>
      </c>
      <c r="R80" s="231" t="e">
        <f>'3. bevételi korm. funk.'!#REF!</f>
        <v>#REF!</v>
      </c>
      <c r="S80" s="231" t="e">
        <f>'3. bevételi korm. funk.'!#REF!</f>
        <v>#REF!</v>
      </c>
      <c r="T80" s="231"/>
      <c r="U80" s="232" t="e">
        <f t="shared" si="19"/>
        <v>#REF!</v>
      </c>
      <c r="V80" s="231" t="e">
        <f>'3. bevételi korm. funk.'!#REF!</f>
        <v>#REF!</v>
      </c>
      <c r="W80" s="231" t="e">
        <f>'3. bevételi korm. funk.'!#REF!</f>
        <v>#REF!</v>
      </c>
      <c r="X80" s="231" t="e">
        <f>'3. bevételi korm. funk.'!#REF!</f>
        <v>#REF!</v>
      </c>
      <c r="Y80" s="232" t="e">
        <f t="shared" si="20"/>
        <v>#REF!</v>
      </c>
      <c r="Z80" s="231" t="e">
        <f>'3. bevételi korm. funk.'!#REF!</f>
        <v>#REF!</v>
      </c>
      <c r="AA80" s="231" t="e">
        <f>'3. bevételi korm. funk.'!#REF!</f>
        <v>#REF!</v>
      </c>
      <c r="AB80" s="231" t="e">
        <f>'3. bevételi korm. funk.'!#REF!</f>
        <v>#REF!</v>
      </c>
      <c r="AC80" s="232" t="e">
        <f t="shared" si="21"/>
        <v>#REF!</v>
      </c>
      <c r="AD80" s="231" t="e">
        <f>'3. bevételi korm. funk.'!#REF!</f>
        <v>#REF!</v>
      </c>
      <c r="AE80" s="231" t="e">
        <f>'3. bevételi korm. funk.'!#REF!</f>
        <v>#REF!</v>
      </c>
      <c r="AF80" s="231" t="e">
        <f>'3. bevételi korm. funk.'!#REF!</f>
        <v>#REF!</v>
      </c>
      <c r="AG80" s="232" t="e">
        <f t="shared" si="22"/>
        <v>#REF!</v>
      </c>
      <c r="AH80" s="231">
        <f>'3. bevételi korm. funk.'!DE82</f>
        <v>0</v>
      </c>
      <c r="AI80" s="231">
        <f>'3. bevételi korm. funk.'!DF82</f>
        <v>0</v>
      </c>
      <c r="AJ80" s="231">
        <f>'3. bevételi korm. funk.'!DG82</f>
        <v>0</v>
      </c>
      <c r="AK80" s="232">
        <f t="shared" si="23"/>
        <v>0</v>
      </c>
      <c r="AL80" s="231">
        <v>0</v>
      </c>
      <c r="AM80" s="231">
        <f>'3. bevételi korm. funk.'!DI82</f>
        <v>0</v>
      </c>
      <c r="AN80" s="231">
        <f>'3. bevételi korm. funk.'!DJ82</f>
        <v>0</v>
      </c>
      <c r="AO80" s="232">
        <f t="shared" si="24"/>
        <v>0</v>
      </c>
      <c r="AP80" s="231">
        <v>0</v>
      </c>
      <c r="AQ80" s="231">
        <f>'3. bevételi korm. funk.'!DL82</f>
        <v>0</v>
      </c>
      <c r="AR80" s="231">
        <f>'3. bevételi korm. funk.'!DM82</f>
        <v>0</v>
      </c>
      <c r="AS80" s="269">
        <f t="shared" si="25"/>
        <v>0</v>
      </c>
    </row>
    <row r="81" spans="1:45">
      <c r="A81" s="19"/>
      <c r="B81" s="17"/>
      <c r="C81" s="1"/>
      <c r="D81" s="259">
        <v>1</v>
      </c>
      <c r="E81" s="256" t="s">
        <v>91</v>
      </c>
      <c r="F81" s="13"/>
      <c r="G81" s="13"/>
      <c r="H81" s="13"/>
      <c r="I81" s="13" t="s">
        <v>92</v>
      </c>
      <c r="J81" s="108" t="e">
        <f>'3. bevételi korm. funk.'!#REF!</f>
        <v>#REF!</v>
      </c>
      <c r="K81" s="108" t="e">
        <f>'3. bevételi korm. funk.'!#REF!</f>
        <v>#REF!</v>
      </c>
      <c r="L81" s="108" t="e">
        <f>'3. bevételi korm. funk.'!#REF!</f>
        <v>#REF!</v>
      </c>
      <c r="M81" s="109" t="e">
        <f t="shared" si="18"/>
        <v>#REF!</v>
      </c>
      <c r="N81" s="108" t="e">
        <f>'3. bevételi korm. funk.'!#REF!</f>
        <v>#REF!</v>
      </c>
      <c r="O81" s="108" t="e">
        <f>'3. bevételi korm. funk.'!#REF!</f>
        <v>#REF!</v>
      </c>
      <c r="P81" s="110"/>
      <c r="Q81" s="61" t="e">
        <f t="shared" si="17"/>
        <v>#REF!</v>
      </c>
      <c r="R81" s="108" t="e">
        <f>'3. bevételi korm. funk.'!#REF!</f>
        <v>#REF!</v>
      </c>
      <c r="S81" s="108" t="e">
        <f>'3. bevételi korm. funk.'!#REF!</f>
        <v>#REF!</v>
      </c>
      <c r="T81" s="110"/>
      <c r="U81" s="109" t="e">
        <f t="shared" si="19"/>
        <v>#REF!</v>
      </c>
      <c r="V81" s="108" t="e">
        <f>'3. bevételi korm. funk.'!#REF!</f>
        <v>#REF!</v>
      </c>
      <c r="W81" s="108" t="e">
        <f>'3. bevételi korm. funk.'!#REF!</f>
        <v>#REF!</v>
      </c>
      <c r="X81" s="108" t="e">
        <f>'3. bevételi korm. funk.'!#REF!</f>
        <v>#REF!</v>
      </c>
      <c r="Y81" s="109" t="e">
        <f t="shared" si="20"/>
        <v>#REF!</v>
      </c>
      <c r="Z81" s="108" t="e">
        <f>'3. bevételi korm. funk.'!#REF!</f>
        <v>#REF!</v>
      </c>
      <c r="AA81" s="108" t="e">
        <f>'3. bevételi korm. funk.'!#REF!</f>
        <v>#REF!</v>
      </c>
      <c r="AB81" s="108" t="e">
        <f>'3. bevételi korm. funk.'!#REF!</f>
        <v>#REF!</v>
      </c>
      <c r="AC81" s="109" t="e">
        <f t="shared" si="21"/>
        <v>#REF!</v>
      </c>
      <c r="AD81" s="108" t="e">
        <f>'3. bevételi korm. funk.'!#REF!</f>
        <v>#REF!</v>
      </c>
      <c r="AE81" s="108" t="e">
        <f>'3. bevételi korm. funk.'!#REF!</f>
        <v>#REF!</v>
      </c>
      <c r="AF81" s="108" t="e">
        <f>'3. bevételi korm. funk.'!#REF!</f>
        <v>#REF!</v>
      </c>
      <c r="AG81" s="109" t="e">
        <f t="shared" si="22"/>
        <v>#REF!</v>
      </c>
      <c r="AH81" s="108">
        <f>'3. bevételi korm. funk.'!DE83</f>
        <v>0</v>
      </c>
      <c r="AI81" s="108">
        <f>'3. bevételi korm. funk.'!DF83</f>
        <v>0</v>
      </c>
      <c r="AJ81" s="108">
        <f>'3. bevételi korm. funk.'!DG83</f>
        <v>0</v>
      </c>
      <c r="AK81" s="109">
        <f t="shared" si="23"/>
        <v>0</v>
      </c>
      <c r="AL81" s="108">
        <f>'3. bevételi korm. funk.'!DH83</f>
        <v>0</v>
      </c>
      <c r="AM81" s="108">
        <f>'3. bevételi korm. funk.'!DI83</f>
        <v>0</v>
      </c>
      <c r="AN81" s="108">
        <f>'3. bevételi korm. funk.'!DJ83</f>
        <v>0</v>
      </c>
      <c r="AO81" s="109">
        <f t="shared" si="24"/>
        <v>0</v>
      </c>
      <c r="AP81" s="108">
        <f>'3. bevételi korm. funk.'!DK83</f>
        <v>0</v>
      </c>
      <c r="AQ81" s="108">
        <f>'3. bevételi korm. funk.'!DL83</f>
        <v>0</v>
      </c>
      <c r="AR81" s="108">
        <f>'3. bevételi korm. funk.'!DM83</f>
        <v>0</v>
      </c>
      <c r="AS81" s="270">
        <f t="shared" si="25"/>
        <v>0</v>
      </c>
    </row>
    <row r="82" spans="1:45">
      <c r="A82" s="19"/>
      <c r="B82" s="17"/>
      <c r="C82" s="1"/>
      <c r="D82" s="259">
        <v>2</v>
      </c>
      <c r="E82" s="256" t="s">
        <v>93</v>
      </c>
      <c r="F82" s="13"/>
      <c r="G82" s="13"/>
      <c r="H82" s="13"/>
      <c r="I82" s="13" t="s">
        <v>94</v>
      </c>
      <c r="J82" s="108" t="e">
        <f>'3. bevételi korm. funk.'!#REF!</f>
        <v>#REF!</v>
      </c>
      <c r="K82" s="108" t="e">
        <f>'3. bevételi korm. funk.'!#REF!</f>
        <v>#REF!</v>
      </c>
      <c r="L82" s="108" t="e">
        <f>'3. bevételi korm. funk.'!#REF!</f>
        <v>#REF!</v>
      </c>
      <c r="M82" s="109" t="e">
        <f t="shared" si="18"/>
        <v>#REF!</v>
      </c>
      <c r="N82" s="108" t="e">
        <f>'3. bevételi korm. funk.'!#REF!</f>
        <v>#REF!</v>
      </c>
      <c r="O82" s="108" t="e">
        <f>'3. bevételi korm. funk.'!#REF!</f>
        <v>#REF!</v>
      </c>
      <c r="P82" s="110"/>
      <c r="Q82" s="61" t="e">
        <f t="shared" si="17"/>
        <v>#REF!</v>
      </c>
      <c r="R82" s="108" t="e">
        <f>'3. bevételi korm. funk.'!#REF!</f>
        <v>#REF!</v>
      </c>
      <c r="S82" s="108" t="e">
        <f>'3. bevételi korm. funk.'!#REF!</f>
        <v>#REF!</v>
      </c>
      <c r="T82" s="110"/>
      <c r="U82" s="109" t="e">
        <f t="shared" si="19"/>
        <v>#REF!</v>
      </c>
      <c r="V82" s="108" t="e">
        <f>'3. bevételi korm. funk.'!#REF!</f>
        <v>#REF!</v>
      </c>
      <c r="W82" s="108" t="e">
        <f>'3. bevételi korm. funk.'!#REF!</f>
        <v>#REF!</v>
      </c>
      <c r="X82" s="108" t="e">
        <f>'3. bevételi korm. funk.'!#REF!</f>
        <v>#REF!</v>
      </c>
      <c r="Y82" s="109" t="e">
        <f t="shared" si="20"/>
        <v>#REF!</v>
      </c>
      <c r="Z82" s="108" t="e">
        <f>'3. bevételi korm. funk.'!#REF!</f>
        <v>#REF!</v>
      </c>
      <c r="AA82" s="108" t="e">
        <f>'3. bevételi korm. funk.'!#REF!</f>
        <v>#REF!</v>
      </c>
      <c r="AB82" s="108" t="e">
        <f>'3. bevételi korm. funk.'!#REF!</f>
        <v>#REF!</v>
      </c>
      <c r="AC82" s="109" t="e">
        <f t="shared" si="21"/>
        <v>#REF!</v>
      </c>
      <c r="AD82" s="108" t="e">
        <f>'3. bevételi korm. funk.'!#REF!</f>
        <v>#REF!</v>
      </c>
      <c r="AE82" s="108" t="e">
        <f>'3. bevételi korm. funk.'!#REF!</f>
        <v>#REF!</v>
      </c>
      <c r="AF82" s="108" t="e">
        <f>'3. bevételi korm. funk.'!#REF!</f>
        <v>#REF!</v>
      </c>
      <c r="AG82" s="109" t="e">
        <f t="shared" si="22"/>
        <v>#REF!</v>
      </c>
      <c r="AH82" s="108">
        <f>'3. bevételi korm. funk.'!DE84</f>
        <v>0</v>
      </c>
      <c r="AI82" s="108">
        <f>'3. bevételi korm. funk.'!DF84</f>
        <v>0</v>
      </c>
      <c r="AJ82" s="108">
        <f>'3. bevételi korm. funk.'!DG84</f>
        <v>0</v>
      </c>
      <c r="AK82" s="109">
        <f t="shared" si="23"/>
        <v>0</v>
      </c>
      <c r="AL82" s="108">
        <v>0</v>
      </c>
      <c r="AM82" s="108">
        <f>'3. bevételi korm. funk.'!DI84</f>
        <v>0</v>
      </c>
      <c r="AN82" s="108">
        <f>'3. bevételi korm. funk.'!DJ84</f>
        <v>0</v>
      </c>
      <c r="AO82" s="109">
        <f t="shared" si="24"/>
        <v>0</v>
      </c>
      <c r="AP82" s="108">
        <v>0</v>
      </c>
      <c r="AQ82" s="108">
        <f>'3. bevételi korm. funk.'!DL84</f>
        <v>0</v>
      </c>
      <c r="AR82" s="108">
        <f>'3. bevételi korm. funk.'!DM84</f>
        <v>0</v>
      </c>
      <c r="AS82" s="270">
        <f t="shared" si="25"/>
        <v>0</v>
      </c>
    </row>
    <row r="83" spans="1:45">
      <c r="A83" s="19"/>
      <c r="B83" s="17"/>
      <c r="C83" s="1"/>
      <c r="D83" s="259">
        <v>3</v>
      </c>
      <c r="E83" s="256" t="s">
        <v>95</v>
      </c>
      <c r="F83" s="13"/>
      <c r="G83" s="13"/>
      <c r="H83" s="13"/>
      <c r="I83" s="13" t="s">
        <v>96</v>
      </c>
      <c r="J83" s="108" t="e">
        <f>'3. bevételi korm. funk.'!#REF!</f>
        <v>#REF!</v>
      </c>
      <c r="K83" s="108" t="e">
        <f>'3. bevételi korm. funk.'!#REF!</f>
        <v>#REF!</v>
      </c>
      <c r="L83" s="108" t="e">
        <f>'3. bevételi korm. funk.'!#REF!</f>
        <v>#REF!</v>
      </c>
      <c r="M83" s="109" t="e">
        <f t="shared" si="18"/>
        <v>#REF!</v>
      </c>
      <c r="N83" s="108" t="e">
        <f>'3. bevételi korm. funk.'!#REF!</f>
        <v>#REF!</v>
      </c>
      <c r="O83" s="108" t="e">
        <f>'3. bevételi korm. funk.'!#REF!</f>
        <v>#REF!</v>
      </c>
      <c r="P83" s="110"/>
      <c r="Q83" s="61" t="e">
        <f t="shared" si="17"/>
        <v>#REF!</v>
      </c>
      <c r="R83" s="108" t="e">
        <f>'3. bevételi korm. funk.'!#REF!</f>
        <v>#REF!</v>
      </c>
      <c r="S83" s="108" t="e">
        <f>'3. bevételi korm. funk.'!#REF!</f>
        <v>#REF!</v>
      </c>
      <c r="T83" s="110"/>
      <c r="U83" s="109" t="e">
        <f t="shared" si="19"/>
        <v>#REF!</v>
      </c>
      <c r="V83" s="108" t="e">
        <f>'3. bevételi korm. funk.'!#REF!</f>
        <v>#REF!</v>
      </c>
      <c r="W83" s="108" t="e">
        <f>'3. bevételi korm. funk.'!#REF!</f>
        <v>#REF!</v>
      </c>
      <c r="X83" s="108" t="e">
        <f>'3. bevételi korm. funk.'!#REF!</f>
        <v>#REF!</v>
      </c>
      <c r="Y83" s="109" t="e">
        <f t="shared" si="20"/>
        <v>#REF!</v>
      </c>
      <c r="Z83" s="108" t="e">
        <f>'3. bevételi korm. funk.'!#REF!</f>
        <v>#REF!</v>
      </c>
      <c r="AA83" s="108" t="e">
        <f>'3. bevételi korm. funk.'!#REF!</f>
        <v>#REF!</v>
      </c>
      <c r="AB83" s="108" t="e">
        <f>'3. bevételi korm. funk.'!#REF!</f>
        <v>#REF!</v>
      </c>
      <c r="AC83" s="109" t="e">
        <f t="shared" si="21"/>
        <v>#REF!</v>
      </c>
      <c r="AD83" s="108" t="e">
        <f>'3. bevételi korm. funk.'!#REF!</f>
        <v>#REF!</v>
      </c>
      <c r="AE83" s="108" t="e">
        <f>'3. bevételi korm. funk.'!#REF!</f>
        <v>#REF!</v>
      </c>
      <c r="AF83" s="108" t="e">
        <f>'3. bevételi korm. funk.'!#REF!</f>
        <v>#REF!</v>
      </c>
      <c r="AG83" s="109" t="e">
        <f t="shared" si="22"/>
        <v>#REF!</v>
      </c>
      <c r="AH83" s="108">
        <f>'3. bevételi korm. funk.'!DE85</f>
        <v>0</v>
      </c>
      <c r="AI83" s="108">
        <f>'3. bevételi korm. funk.'!DF85</f>
        <v>0</v>
      </c>
      <c r="AJ83" s="108">
        <f>'3. bevételi korm. funk.'!DG85</f>
        <v>0</v>
      </c>
      <c r="AK83" s="109">
        <f t="shared" si="23"/>
        <v>0</v>
      </c>
      <c r="AL83" s="108">
        <f>'3. bevételi korm. funk.'!DH85</f>
        <v>0</v>
      </c>
      <c r="AM83" s="108">
        <f>'3. bevételi korm. funk.'!DI85</f>
        <v>0</v>
      </c>
      <c r="AN83" s="108">
        <f>'3. bevételi korm. funk.'!DJ85</f>
        <v>0</v>
      </c>
      <c r="AO83" s="109">
        <f t="shared" si="24"/>
        <v>0</v>
      </c>
      <c r="AP83" s="108">
        <f>'3. bevételi korm. funk.'!DK85</f>
        <v>0</v>
      </c>
      <c r="AQ83" s="108">
        <f>'3. bevételi korm. funk.'!DL85</f>
        <v>0</v>
      </c>
      <c r="AR83" s="108">
        <f>'3. bevételi korm. funk.'!DM85</f>
        <v>0</v>
      </c>
      <c r="AS83" s="270">
        <f t="shared" si="25"/>
        <v>0</v>
      </c>
    </row>
    <row r="84" spans="1:45">
      <c r="A84" s="860" t="s">
        <v>97</v>
      </c>
      <c r="B84" s="861"/>
      <c r="C84" s="861"/>
      <c r="D84" s="861"/>
      <c r="E84" s="861"/>
      <c r="F84" s="861"/>
      <c r="G84" s="861"/>
      <c r="H84" s="861"/>
      <c r="I84" s="23"/>
      <c r="J84" s="119" t="e">
        <f>'3. bevételi korm. funk.'!#REF!</f>
        <v>#REF!</v>
      </c>
      <c r="K84" s="119" t="e">
        <f>'3. bevételi korm. funk.'!#REF!</f>
        <v>#REF!</v>
      </c>
      <c r="L84" s="119" t="e">
        <f>'3. bevételi korm. funk.'!#REF!</f>
        <v>#REF!</v>
      </c>
      <c r="M84" s="120" t="e">
        <f t="shared" si="18"/>
        <v>#REF!</v>
      </c>
      <c r="N84" s="119" t="e">
        <f>'3. bevételi korm. funk.'!#REF!</f>
        <v>#REF!</v>
      </c>
      <c r="O84" s="119" t="e">
        <f>'3. bevételi korm. funk.'!#REF!</f>
        <v>#REF!</v>
      </c>
      <c r="P84" s="119"/>
      <c r="Q84" s="122" t="e">
        <f t="shared" si="17"/>
        <v>#REF!</v>
      </c>
      <c r="R84" s="119" t="e">
        <f>'3. bevételi korm. funk.'!#REF!</f>
        <v>#REF!</v>
      </c>
      <c r="S84" s="119" t="e">
        <f>'3. bevételi korm. funk.'!#REF!</f>
        <v>#REF!</v>
      </c>
      <c r="T84" s="119"/>
      <c r="U84" s="120" t="e">
        <f t="shared" si="19"/>
        <v>#REF!</v>
      </c>
      <c r="V84" s="119" t="e">
        <f>'3. bevételi korm. funk.'!#REF!</f>
        <v>#REF!</v>
      </c>
      <c r="W84" s="119" t="e">
        <f>'3. bevételi korm. funk.'!#REF!</f>
        <v>#REF!</v>
      </c>
      <c r="X84" s="119" t="e">
        <f>'3. bevételi korm. funk.'!#REF!</f>
        <v>#REF!</v>
      </c>
      <c r="Y84" s="120" t="e">
        <f t="shared" si="20"/>
        <v>#REF!</v>
      </c>
      <c r="Z84" s="119" t="e">
        <f>'3. bevételi korm. funk.'!#REF!</f>
        <v>#REF!</v>
      </c>
      <c r="AA84" s="119" t="e">
        <f>'3. bevételi korm. funk.'!#REF!</f>
        <v>#REF!</v>
      </c>
      <c r="AB84" s="119" t="e">
        <f>'3. bevételi korm. funk.'!#REF!</f>
        <v>#REF!</v>
      </c>
      <c r="AC84" s="120" t="e">
        <f t="shared" si="21"/>
        <v>#REF!</v>
      </c>
      <c r="AD84" s="119" t="e">
        <f>'3. bevételi korm. funk.'!#REF!</f>
        <v>#REF!</v>
      </c>
      <c r="AE84" s="119" t="e">
        <f>'3. bevételi korm. funk.'!#REF!</f>
        <v>#REF!</v>
      </c>
      <c r="AF84" s="119" t="e">
        <f>'3. bevételi korm. funk.'!#REF!</f>
        <v>#REF!</v>
      </c>
      <c r="AG84" s="120" t="e">
        <f t="shared" si="22"/>
        <v>#REF!</v>
      </c>
      <c r="AH84" s="230">
        <f>AH7+AH20+AH46+AH62+AH66</f>
        <v>71899793</v>
      </c>
      <c r="AI84" s="230">
        <f>'3. bevételi korm. funk.'!DF86</f>
        <v>0</v>
      </c>
      <c r="AJ84" s="230">
        <f>'3. bevételi korm. funk.'!DG86</f>
        <v>0</v>
      </c>
      <c r="AK84" s="267">
        <f t="shared" si="23"/>
        <v>71899793</v>
      </c>
      <c r="AL84" s="230">
        <f>'3. bevételi korm. funk.'!DH86</f>
        <v>75495342</v>
      </c>
      <c r="AM84" s="230">
        <f>'3. bevételi korm. funk.'!DI86</f>
        <v>0</v>
      </c>
      <c r="AN84" s="230">
        <f>'3. bevételi korm. funk.'!DJ86</f>
        <v>0</v>
      </c>
      <c r="AO84" s="267">
        <f t="shared" si="24"/>
        <v>75495342</v>
      </c>
      <c r="AP84" s="230">
        <f>'3. bevételi korm. funk.'!DK86</f>
        <v>49149715</v>
      </c>
      <c r="AQ84" s="230">
        <f>'3. bevételi korm. funk.'!DL86</f>
        <v>0</v>
      </c>
      <c r="AR84" s="230">
        <f>'3. bevételi korm. funk.'!DM86</f>
        <v>0</v>
      </c>
      <c r="AS84" s="271">
        <f t="shared" si="25"/>
        <v>49149715</v>
      </c>
    </row>
    <row r="85" spans="1:45">
      <c r="A85" s="862" t="s">
        <v>98</v>
      </c>
      <c r="B85" s="863"/>
      <c r="C85" s="863"/>
      <c r="D85" s="863"/>
      <c r="E85" s="863"/>
      <c r="F85" s="863"/>
      <c r="G85" s="863"/>
      <c r="H85" s="863"/>
      <c r="I85" s="24"/>
      <c r="J85" s="108" t="e">
        <f>'3. bevételi korm. funk.'!#REF!</f>
        <v>#REF!</v>
      </c>
      <c r="K85" s="108" t="e">
        <f>'3. bevételi korm. funk.'!#REF!</f>
        <v>#REF!</v>
      </c>
      <c r="L85" s="108" t="e">
        <f>'3. bevételi korm. funk.'!#REF!</f>
        <v>#REF!</v>
      </c>
      <c r="M85" s="109" t="e">
        <f t="shared" si="18"/>
        <v>#REF!</v>
      </c>
      <c r="N85" s="108" t="e">
        <f>'3. bevételi korm. funk.'!#REF!</f>
        <v>#REF!</v>
      </c>
      <c r="O85" s="108" t="e">
        <f>'3. bevételi korm. funk.'!#REF!</f>
        <v>#REF!</v>
      </c>
      <c r="P85" s="111"/>
      <c r="Q85" s="61" t="e">
        <f t="shared" si="17"/>
        <v>#REF!</v>
      </c>
      <c r="R85" s="108" t="e">
        <f>'3. bevételi korm. funk.'!#REF!</f>
        <v>#REF!</v>
      </c>
      <c r="S85" s="108" t="e">
        <f>'3. bevételi korm. funk.'!#REF!</f>
        <v>#REF!</v>
      </c>
      <c r="T85" s="111"/>
      <c r="U85" s="109" t="e">
        <f t="shared" si="19"/>
        <v>#REF!</v>
      </c>
      <c r="V85" s="108" t="e">
        <f>'3. bevételi korm. funk.'!#REF!</f>
        <v>#REF!</v>
      </c>
      <c r="W85" s="108" t="e">
        <f>'3. bevételi korm. funk.'!#REF!</f>
        <v>#REF!</v>
      </c>
      <c r="X85" s="108" t="e">
        <f>'3. bevételi korm. funk.'!#REF!</f>
        <v>#REF!</v>
      </c>
      <c r="Y85" s="109" t="e">
        <f t="shared" si="20"/>
        <v>#REF!</v>
      </c>
      <c r="Z85" s="108" t="e">
        <f>'3. bevételi korm. funk.'!#REF!</f>
        <v>#REF!</v>
      </c>
      <c r="AA85" s="108" t="e">
        <f>'3. bevételi korm. funk.'!#REF!</f>
        <v>#REF!</v>
      </c>
      <c r="AB85" s="108" t="e">
        <f>'3. bevételi korm. funk.'!#REF!</f>
        <v>#REF!</v>
      </c>
      <c r="AC85" s="109" t="e">
        <f t="shared" si="21"/>
        <v>#REF!</v>
      </c>
      <c r="AD85" s="108" t="e">
        <f>'3. bevételi korm. funk.'!#REF!</f>
        <v>#REF!</v>
      </c>
      <c r="AE85" s="108" t="e">
        <f>'3. bevételi korm. funk.'!#REF!</f>
        <v>#REF!</v>
      </c>
      <c r="AF85" s="108" t="e">
        <f>'3. bevételi korm. funk.'!#REF!</f>
        <v>#REF!</v>
      </c>
      <c r="AG85" s="109" t="e">
        <f t="shared" si="22"/>
        <v>#REF!</v>
      </c>
      <c r="AH85" s="108">
        <f>'3. bevételi korm. funk.'!DE87</f>
        <v>0</v>
      </c>
      <c r="AI85" s="108">
        <f>'3. bevételi korm. funk.'!DF87</f>
        <v>0</v>
      </c>
      <c r="AJ85" s="108">
        <f>'3. bevételi korm. funk.'!DG87</f>
        <v>0</v>
      </c>
      <c r="AK85" s="109">
        <f t="shared" si="23"/>
        <v>0</v>
      </c>
      <c r="AL85" s="108">
        <f>'3. bevételi korm. funk.'!DH87</f>
        <v>0</v>
      </c>
      <c r="AM85" s="108">
        <f>'3. bevételi korm. funk.'!DI87</f>
        <v>0</v>
      </c>
      <c r="AN85" s="108">
        <f>'3. bevételi korm. funk.'!DJ87</f>
        <v>0</v>
      </c>
      <c r="AO85" s="109">
        <f t="shared" si="24"/>
        <v>0</v>
      </c>
      <c r="AP85" s="108">
        <f>'3. bevételi korm. funk.'!DK87</f>
        <v>0</v>
      </c>
      <c r="AQ85" s="108">
        <f>'3. bevételi korm. funk.'!DL87</f>
        <v>0</v>
      </c>
      <c r="AR85" s="108">
        <f>'3. bevételi korm. funk.'!DM87</f>
        <v>0</v>
      </c>
      <c r="AS85" s="270">
        <f t="shared" si="25"/>
        <v>0</v>
      </c>
    </row>
    <row r="86" spans="1:45">
      <c r="A86" s="19"/>
      <c r="B86" s="4">
        <v>3</v>
      </c>
      <c r="C86" s="26" t="s">
        <v>99</v>
      </c>
      <c r="D86" s="26"/>
      <c r="E86" s="26"/>
      <c r="F86" s="26"/>
      <c r="G86" s="26"/>
      <c r="H86" s="26"/>
      <c r="I86" s="228" t="s">
        <v>100</v>
      </c>
      <c r="J86" s="226" t="e">
        <f>'3. bevételi korm. funk.'!#REF!</f>
        <v>#REF!</v>
      </c>
      <c r="K86" s="226" t="e">
        <f>'3. bevételi korm. funk.'!#REF!</f>
        <v>#REF!</v>
      </c>
      <c r="L86" s="226" t="e">
        <f>'3. bevételi korm. funk.'!#REF!</f>
        <v>#REF!</v>
      </c>
      <c r="M86" s="227" t="e">
        <f t="shared" si="18"/>
        <v>#REF!</v>
      </c>
      <c r="N86" s="226" t="e">
        <f>'3. bevételi korm. funk.'!#REF!</f>
        <v>#REF!</v>
      </c>
      <c r="O86" s="226" t="e">
        <f>'3. bevételi korm. funk.'!#REF!</f>
        <v>#REF!</v>
      </c>
      <c r="P86" s="226"/>
      <c r="Q86" s="266" t="e">
        <f t="shared" si="17"/>
        <v>#REF!</v>
      </c>
      <c r="R86" s="226" t="e">
        <f>'3. bevételi korm. funk.'!#REF!</f>
        <v>#REF!</v>
      </c>
      <c r="S86" s="226" t="e">
        <f>'3. bevételi korm. funk.'!#REF!</f>
        <v>#REF!</v>
      </c>
      <c r="T86" s="226"/>
      <c r="U86" s="227" t="e">
        <f t="shared" si="19"/>
        <v>#REF!</v>
      </c>
      <c r="V86" s="226" t="e">
        <f>'3. bevételi korm. funk.'!#REF!</f>
        <v>#REF!</v>
      </c>
      <c r="W86" s="226" t="e">
        <f>'3. bevételi korm. funk.'!#REF!</f>
        <v>#REF!</v>
      </c>
      <c r="X86" s="226" t="e">
        <f>'3. bevételi korm. funk.'!#REF!</f>
        <v>#REF!</v>
      </c>
      <c r="Y86" s="227" t="e">
        <f t="shared" si="20"/>
        <v>#REF!</v>
      </c>
      <c r="Z86" s="226" t="e">
        <f>'3. bevételi korm. funk.'!#REF!</f>
        <v>#REF!</v>
      </c>
      <c r="AA86" s="226" t="e">
        <f>'3. bevételi korm. funk.'!#REF!</f>
        <v>#REF!</v>
      </c>
      <c r="AB86" s="226" t="e">
        <f>'3. bevételi korm. funk.'!#REF!</f>
        <v>#REF!</v>
      </c>
      <c r="AC86" s="227" t="e">
        <f t="shared" si="21"/>
        <v>#REF!</v>
      </c>
      <c r="AD86" s="226" t="e">
        <f>'3. bevételi korm. funk.'!#REF!</f>
        <v>#REF!</v>
      </c>
      <c r="AE86" s="226" t="e">
        <f>'3. bevételi korm. funk.'!#REF!</f>
        <v>#REF!</v>
      </c>
      <c r="AF86" s="226" t="e">
        <f>'3. bevételi korm. funk.'!#REF!</f>
        <v>#REF!</v>
      </c>
      <c r="AG86" s="227" t="e">
        <f t="shared" si="22"/>
        <v>#REF!</v>
      </c>
      <c r="AH86" s="226">
        <f>AH87</f>
        <v>7852158</v>
      </c>
      <c r="AI86" s="226">
        <f>'3. bevételi korm. funk.'!DF88</f>
        <v>0</v>
      </c>
      <c r="AJ86" s="226">
        <f>'3. bevételi korm. funk.'!DG88</f>
        <v>0</v>
      </c>
      <c r="AK86" s="227">
        <f t="shared" si="23"/>
        <v>7852158</v>
      </c>
      <c r="AL86" s="226">
        <f>'3. bevételi korm. funk.'!DH88</f>
        <v>18753202</v>
      </c>
      <c r="AM86" s="226">
        <f>'3. bevételi korm. funk.'!DI88</f>
        <v>0</v>
      </c>
      <c r="AN86" s="226">
        <f>'3. bevételi korm. funk.'!DJ88</f>
        <v>0</v>
      </c>
      <c r="AO86" s="227">
        <f t="shared" si="24"/>
        <v>18753202</v>
      </c>
      <c r="AP86" s="226">
        <f>'3. bevételi korm. funk.'!DK88</f>
        <v>11384951</v>
      </c>
      <c r="AQ86" s="226">
        <f>'3. bevételi korm. funk.'!DL88</f>
        <v>0</v>
      </c>
      <c r="AR86" s="226">
        <f>'3. bevételi korm. funk.'!DM88</f>
        <v>0</v>
      </c>
      <c r="AS86" s="268">
        <f t="shared" si="25"/>
        <v>11384951</v>
      </c>
    </row>
    <row r="87" spans="1:45">
      <c r="A87" s="19"/>
      <c r="B87" s="17"/>
      <c r="C87" s="190">
        <v>1</v>
      </c>
      <c r="D87" s="864" t="s">
        <v>101</v>
      </c>
      <c r="E87" s="864"/>
      <c r="F87" s="864"/>
      <c r="G87" s="864"/>
      <c r="H87" s="864"/>
      <c r="I87" s="255" t="s">
        <v>102</v>
      </c>
      <c r="J87" s="231" t="e">
        <f>'3. bevételi korm. funk.'!#REF!</f>
        <v>#REF!</v>
      </c>
      <c r="K87" s="231" t="e">
        <f>'3. bevételi korm. funk.'!#REF!</f>
        <v>#REF!</v>
      </c>
      <c r="L87" s="231" t="e">
        <f>'3. bevételi korm. funk.'!#REF!</f>
        <v>#REF!</v>
      </c>
      <c r="M87" s="232" t="e">
        <f t="shared" si="18"/>
        <v>#REF!</v>
      </c>
      <c r="N87" s="231" t="e">
        <f>'3. bevételi korm. funk.'!#REF!</f>
        <v>#REF!</v>
      </c>
      <c r="O87" s="231" t="e">
        <f>'3. bevételi korm. funk.'!#REF!</f>
        <v>#REF!</v>
      </c>
      <c r="P87" s="231"/>
      <c r="Q87" s="265" t="e">
        <f t="shared" si="17"/>
        <v>#REF!</v>
      </c>
      <c r="R87" s="231" t="e">
        <f>'3. bevételi korm. funk.'!#REF!</f>
        <v>#REF!</v>
      </c>
      <c r="S87" s="231" t="e">
        <f>'3. bevételi korm. funk.'!#REF!</f>
        <v>#REF!</v>
      </c>
      <c r="T87" s="231"/>
      <c r="U87" s="232" t="e">
        <f t="shared" si="19"/>
        <v>#REF!</v>
      </c>
      <c r="V87" s="231" t="e">
        <f>'3. bevételi korm. funk.'!#REF!</f>
        <v>#REF!</v>
      </c>
      <c r="W87" s="231" t="e">
        <f>'3. bevételi korm. funk.'!#REF!</f>
        <v>#REF!</v>
      </c>
      <c r="X87" s="231" t="e">
        <f>'3. bevételi korm. funk.'!#REF!</f>
        <v>#REF!</v>
      </c>
      <c r="Y87" s="232" t="e">
        <f t="shared" si="20"/>
        <v>#REF!</v>
      </c>
      <c r="Z87" s="231" t="e">
        <f>'3. bevételi korm. funk.'!#REF!</f>
        <v>#REF!</v>
      </c>
      <c r="AA87" s="231" t="e">
        <f>'3. bevételi korm. funk.'!#REF!</f>
        <v>#REF!</v>
      </c>
      <c r="AB87" s="231" t="e">
        <f>'3. bevételi korm. funk.'!#REF!</f>
        <v>#REF!</v>
      </c>
      <c r="AC87" s="232" t="e">
        <f t="shared" si="21"/>
        <v>#REF!</v>
      </c>
      <c r="AD87" s="231" t="e">
        <f>'3. bevételi korm. funk.'!#REF!</f>
        <v>#REF!</v>
      </c>
      <c r="AE87" s="231" t="e">
        <f>'3. bevételi korm. funk.'!#REF!</f>
        <v>#REF!</v>
      </c>
      <c r="AF87" s="231" t="e">
        <f>'3. bevételi korm. funk.'!#REF!</f>
        <v>#REF!</v>
      </c>
      <c r="AG87" s="232" t="e">
        <f t="shared" si="22"/>
        <v>#REF!</v>
      </c>
      <c r="AH87" s="231">
        <f>'3. bevételi korm. funk.'!DE89</f>
        <v>7852158</v>
      </c>
      <c r="AI87" s="231">
        <f>'3. bevételi korm. funk.'!DF89</f>
        <v>0</v>
      </c>
      <c r="AJ87" s="231">
        <f>'3. bevételi korm. funk.'!DG89</f>
        <v>0</v>
      </c>
      <c r="AK87" s="232">
        <f t="shared" si="23"/>
        <v>7852158</v>
      </c>
      <c r="AL87" s="231">
        <f>'3. bevételi korm. funk.'!DH89</f>
        <v>18753202</v>
      </c>
      <c r="AM87" s="231">
        <f>'3. bevételi korm. funk.'!DI89</f>
        <v>0</v>
      </c>
      <c r="AN87" s="231">
        <f>'3. bevételi korm. funk.'!DJ89</f>
        <v>0</v>
      </c>
      <c r="AO87" s="232">
        <f t="shared" si="24"/>
        <v>18753202</v>
      </c>
      <c r="AP87" s="231">
        <f>'3. bevételi korm. funk.'!DK89</f>
        <v>11384951</v>
      </c>
      <c r="AQ87" s="231">
        <f>'3. bevételi korm. funk.'!DL89</f>
        <v>0</v>
      </c>
      <c r="AR87" s="231">
        <f>'3. bevételi korm. funk.'!DM89</f>
        <v>0</v>
      </c>
      <c r="AS87" s="269">
        <f t="shared" si="25"/>
        <v>11384951</v>
      </c>
    </row>
    <row r="88" spans="1:45">
      <c r="A88" s="19"/>
      <c r="B88" s="17"/>
      <c r="C88" s="27"/>
      <c r="D88" s="259">
        <v>1</v>
      </c>
      <c r="E88" s="1" t="s">
        <v>103</v>
      </c>
      <c r="F88" s="1"/>
      <c r="G88" s="1"/>
      <c r="H88" s="1"/>
      <c r="I88" s="1" t="s">
        <v>104</v>
      </c>
      <c r="J88" s="108" t="e">
        <f>'3. bevételi korm. funk.'!#REF!</f>
        <v>#REF!</v>
      </c>
      <c r="K88" s="108" t="e">
        <f>'3. bevételi korm. funk.'!#REF!</f>
        <v>#REF!</v>
      </c>
      <c r="L88" s="108" t="e">
        <f>'3. bevételi korm. funk.'!#REF!</f>
        <v>#REF!</v>
      </c>
      <c r="M88" s="109" t="e">
        <f t="shared" si="18"/>
        <v>#REF!</v>
      </c>
      <c r="N88" s="108" t="e">
        <f>'3. bevételi korm. funk.'!#REF!</f>
        <v>#REF!</v>
      </c>
      <c r="O88" s="108" t="e">
        <f>'3. bevételi korm. funk.'!#REF!</f>
        <v>#REF!</v>
      </c>
      <c r="P88" s="108"/>
      <c r="Q88" s="61" t="e">
        <f t="shared" si="17"/>
        <v>#REF!</v>
      </c>
      <c r="R88" s="108" t="e">
        <f>'3. bevételi korm. funk.'!#REF!</f>
        <v>#REF!</v>
      </c>
      <c r="S88" s="108" t="e">
        <f>'3. bevételi korm. funk.'!#REF!</f>
        <v>#REF!</v>
      </c>
      <c r="T88" s="110"/>
      <c r="U88" s="109" t="e">
        <f t="shared" si="19"/>
        <v>#REF!</v>
      </c>
      <c r="V88" s="108" t="e">
        <f>'3. bevételi korm. funk.'!#REF!</f>
        <v>#REF!</v>
      </c>
      <c r="W88" s="108" t="e">
        <f>'3. bevételi korm. funk.'!#REF!</f>
        <v>#REF!</v>
      </c>
      <c r="X88" s="108" t="e">
        <f>'3. bevételi korm. funk.'!#REF!</f>
        <v>#REF!</v>
      </c>
      <c r="Y88" s="109" t="e">
        <f t="shared" si="20"/>
        <v>#REF!</v>
      </c>
      <c r="Z88" s="108" t="e">
        <f>'3. bevételi korm. funk.'!#REF!</f>
        <v>#REF!</v>
      </c>
      <c r="AA88" s="108" t="e">
        <f>'3. bevételi korm. funk.'!#REF!</f>
        <v>#REF!</v>
      </c>
      <c r="AB88" s="108" t="e">
        <f>'3. bevételi korm. funk.'!#REF!</f>
        <v>#REF!</v>
      </c>
      <c r="AC88" s="109" t="e">
        <f t="shared" si="21"/>
        <v>#REF!</v>
      </c>
      <c r="AD88" s="108" t="e">
        <f>'3. bevételi korm. funk.'!#REF!</f>
        <v>#REF!</v>
      </c>
      <c r="AE88" s="108" t="e">
        <f>'3. bevételi korm. funk.'!#REF!</f>
        <v>#REF!</v>
      </c>
      <c r="AF88" s="108" t="e">
        <f>'3. bevételi korm. funk.'!#REF!</f>
        <v>#REF!</v>
      </c>
      <c r="AG88" s="109" t="e">
        <f t="shared" si="22"/>
        <v>#REF!</v>
      </c>
      <c r="AH88" s="108">
        <f>'3. bevételi korm. funk.'!DE90</f>
        <v>5000000</v>
      </c>
      <c r="AI88" s="108">
        <f>'3. bevételi korm. funk.'!DF90</f>
        <v>0</v>
      </c>
      <c r="AJ88" s="108">
        <f>'3. bevételi korm. funk.'!DG90</f>
        <v>0</v>
      </c>
      <c r="AK88" s="109">
        <f t="shared" si="23"/>
        <v>5000000</v>
      </c>
      <c r="AL88" s="108">
        <f>'3. bevételi korm. funk.'!DH90</f>
        <v>17500000</v>
      </c>
      <c r="AM88" s="108">
        <f>'3. bevételi korm. funk.'!DI90</f>
        <v>0</v>
      </c>
      <c r="AN88" s="108">
        <f>'3. bevételi korm. funk.'!DJ90</f>
        <v>0</v>
      </c>
      <c r="AO88" s="109">
        <f t="shared" si="24"/>
        <v>17500000</v>
      </c>
      <c r="AP88" s="108">
        <f>'3. bevételi korm. funk.'!DK90</f>
        <v>10094441</v>
      </c>
      <c r="AQ88" s="108">
        <f>'3. bevételi korm. funk.'!DL90</f>
        <v>0</v>
      </c>
      <c r="AR88" s="108">
        <f>'3. bevételi korm. funk.'!DM90</f>
        <v>0</v>
      </c>
      <c r="AS88" s="270">
        <f t="shared" si="25"/>
        <v>10094441</v>
      </c>
    </row>
    <row r="89" spans="1:45">
      <c r="A89" s="19"/>
      <c r="B89" s="17"/>
      <c r="C89" s="27"/>
      <c r="D89" s="10"/>
      <c r="E89" s="259">
        <v>1</v>
      </c>
      <c r="F89" s="865" t="s">
        <v>105</v>
      </c>
      <c r="G89" s="865"/>
      <c r="H89" s="865"/>
      <c r="I89" s="256" t="s">
        <v>106</v>
      </c>
      <c r="J89" s="108" t="e">
        <f>'3. bevételi korm. funk.'!#REF!</f>
        <v>#REF!</v>
      </c>
      <c r="K89" s="108" t="e">
        <f>'3. bevételi korm. funk.'!#REF!</f>
        <v>#REF!</v>
      </c>
      <c r="L89" s="108" t="e">
        <f>'3. bevételi korm. funk.'!#REF!</f>
        <v>#REF!</v>
      </c>
      <c r="M89" s="109" t="e">
        <f t="shared" si="18"/>
        <v>#REF!</v>
      </c>
      <c r="N89" s="108" t="e">
        <f>'3. bevételi korm. funk.'!#REF!</f>
        <v>#REF!</v>
      </c>
      <c r="O89" s="108" t="e">
        <f>'3. bevételi korm. funk.'!#REF!</f>
        <v>#REF!</v>
      </c>
      <c r="P89" s="110"/>
      <c r="Q89" s="61" t="e">
        <f t="shared" si="17"/>
        <v>#REF!</v>
      </c>
      <c r="R89" s="108" t="e">
        <f>'3. bevételi korm. funk.'!#REF!</f>
        <v>#REF!</v>
      </c>
      <c r="S89" s="108" t="e">
        <f>'3. bevételi korm. funk.'!#REF!</f>
        <v>#REF!</v>
      </c>
      <c r="T89" s="110"/>
      <c r="U89" s="109" t="e">
        <f t="shared" si="19"/>
        <v>#REF!</v>
      </c>
      <c r="V89" s="108" t="e">
        <f>'3. bevételi korm. funk.'!#REF!</f>
        <v>#REF!</v>
      </c>
      <c r="W89" s="108" t="e">
        <f>'3. bevételi korm. funk.'!#REF!</f>
        <v>#REF!</v>
      </c>
      <c r="X89" s="108" t="e">
        <f>'3. bevételi korm. funk.'!#REF!</f>
        <v>#REF!</v>
      </c>
      <c r="Y89" s="109" t="e">
        <f t="shared" si="20"/>
        <v>#REF!</v>
      </c>
      <c r="Z89" s="108" t="e">
        <f>'3. bevételi korm. funk.'!#REF!</f>
        <v>#REF!</v>
      </c>
      <c r="AA89" s="108" t="e">
        <f>'3. bevételi korm. funk.'!#REF!</f>
        <v>#REF!</v>
      </c>
      <c r="AB89" s="108" t="e">
        <f>'3. bevételi korm. funk.'!#REF!</f>
        <v>#REF!</v>
      </c>
      <c r="AC89" s="109" t="e">
        <f t="shared" si="21"/>
        <v>#REF!</v>
      </c>
      <c r="AD89" s="108" t="e">
        <f>'3. bevételi korm. funk.'!#REF!</f>
        <v>#REF!</v>
      </c>
      <c r="AE89" s="108" t="e">
        <f>'3. bevételi korm. funk.'!#REF!</f>
        <v>#REF!</v>
      </c>
      <c r="AF89" s="108" t="e">
        <f>'3. bevételi korm. funk.'!#REF!</f>
        <v>#REF!</v>
      </c>
      <c r="AG89" s="109" t="e">
        <f t="shared" si="22"/>
        <v>#REF!</v>
      </c>
      <c r="AH89" s="108">
        <f>'3. bevételi korm. funk.'!DE91</f>
        <v>0</v>
      </c>
      <c r="AI89" s="108">
        <f>'3. bevételi korm. funk.'!DF91</f>
        <v>0</v>
      </c>
      <c r="AJ89" s="108">
        <f>'3. bevételi korm. funk.'!DG91</f>
        <v>0</v>
      </c>
      <c r="AK89" s="109">
        <f t="shared" si="23"/>
        <v>0</v>
      </c>
      <c r="AL89" s="108">
        <f>'3. bevételi korm. funk.'!DH91</f>
        <v>0</v>
      </c>
      <c r="AM89" s="108">
        <f>'3. bevételi korm. funk.'!DI91</f>
        <v>0</v>
      </c>
      <c r="AN89" s="108">
        <f>'3. bevételi korm. funk.'!DJ91</f>
        <v>0</v>
      </c>
      <c r="AO89" s="109">
        <f t="shared" si="24"/>
        <v>0</v>
      </c>
      <c r="AP89" s="108">
        <f>'3. bevételi korm. funk.'!DK91</f>
        <v>0</v>
      </c>
      <c r="AQ89" s="108">
        <f>'3. bevételi korm. funk.'!DL91</f>
        <v>0</v>
      </c>
      <c r="AR89" s="108">
        <f>'3. bevételi korm. funk.'!DM91</f>
        <v>0</v>
      </c>
      <c r="AS89" s="270">
        <f t="shared" si="25"/>
        <v>0</v>
      </c>
    </row>
    <row r="90" spans="1:45">
      <c r="A90" s="6"/>
      <c r="B90" s="10"/>
      <c r="C90" s="10"/>
      <c r="D90" s="10"/>
      <c r="E90" s="259">
        <v>2</v>
      </c>
      <c r="F90" s="865" t="s">
        <v>107</v>
      </c>
      <c r="G90" s="865"/>
      <c r="H90" s="865"/>
      <c r="I90" s="256" t="s">
        <v>108</v>
      </c>
      <c r="J90" s="108" t="e">
        <f>'3. bevételi korm. funk.'!#REF!</f>
        <v>#REF!</v>
      </c>
      <c r="K90" s="108" t="e">
        <f>'3. bevételi korm. funk.'!#REF!</f>
        <v>#REF!</v>
      </c>
      <c r="L90" s="108" t="e">
        <f>'3. bevételi korm. funk.'!#REF!</f>
        <v>#REF!</v>
      </c>
      <c r="M90" s="109" t="e">
        <f t="shared" si="18"/>
        <v>#REF!</v>
      </c>
      <c r="N90" s="108" t="e">
        <f>'3. bevételi korm. funk.'!#REF!</f>
        <v>#REF!</v>
      </c>
      <c r="O90" s="108" t="e">
        <f>'3. bevételi korm. funk.'!#REF!</f>
        <v>#REF!</v>
      </c>
      <c r="P90" s="110"/>
      <c r="Q90" s="61" t="e">
        <f t="shared" si="17"/>
        <v>#REF!</v>
      </c>
      <c r="R90" s="108" t="e">
        <f>'3. bevételi korm. funk.'!#REF!</f>
        <v>#REF!</v>
      </c>
      <c r="S90" s="108" t="e">
        <f>'3. bevételi korm. funk.'!#REF!</f>
        <v>#REF!</v>
      </c>
      <c r="T90" s="110"/>
      <c r="U90" s="109" t="e">
        <f t="shared" si="19"/>
        <v>#REF!</v>
      </c>
      <c r="V90" s="108" t="e">
        <f>'3. bevételi korm. funk.'!#REF!</f>
        <v>#REF!</v>
      </c>
      <c r="W90" s="108" t="e">
        <f>'3. bevételi korm. funk.'!#REF!</f>
        <v>#REF!</v>
      </c>
      <c r="X90" s="108" t="e">
        <f>'3. bevételi korm. funk.'!#REF!</f>
        <v>#REF!</v>
      </c>
      <c r="Y90" s="109" t="e">
        <f t="shared" si="20"/>
        <v>#REF!</v>
      </c>
      <c r="Z90" s="108" t="e">
        <f>'3. bevételi korm. funk.'!#REF!</f>
        <v>#REF!</v>
      </c>
      <c r="AA90" s="108" t="e">
        <f>'3. bevételi korm. funk.'!#REF!</f>
        <v>#REF!</v>
      </c>
      <c r="AB90" s="108" t="e">
        <f>'3. bevételi korm. funk.'!#REF!</f>
        <v>#REF!</v>
      </c>
      <c r="AC90" s="109" t="e">
        <f t="shared" si="21"/>
        <v>#REF!</v>
      </c>
      <c r="AD90" s="108" t="e">
        <f>'3. bevételi korm. funk.'!#REF!</f>
        <v>#REF!</v>
      </c>
      <c r="AE90" s="108" t="e">
        <f>'3. bevételi korm. funk.'!#REF!</f>
        <v>#REF!</v>
      </c>
      <c r="AF90" s="108" t="e">
        <f>'3. bevételi korm. funk.'!#REF!</f>
        <v>#REF!</v>
      </c>
      <c r="AG90" s="109" t="e">
        <f t="shared" si="22"/>
        <v>#REF!</v>
      </c>
      <c r="AH90" s="108">
        <f>'3. bevételi korm. funk.'!DE92</f>
        <v>5000000</v>
      </c>
      <c r="AI90" s="108">
        <f>'3. bevételi korm. funk.'!DF92</f>
        <v>0</v>
      </c>
      <c r="AJ90" s="108">
        <f>'3. bevételi korm. funk.'!DG92</f>
        <v>0</v>
      </c>
      <c r="AK90" s="109">
        <f t="shared" si="23"/>
        <v>5000000</v>
      </c>
      <c r="AL90" s="108">
        <f>'3. bevételi korm. funk.'!DH92</f>
        <v>17500000</v>
      </c>
      <c r="AM90" s="108">
        <f>'3. bevételi korm. funk.'!DI92</f>
        <v>0</v>
      </c>
      <c r="AN90" s="108">
        <f>'3. bevételi korm. funk.'!DJ92</f>
        <v>0</v>
      </c>
      <c r="AO90" s="109">
        <f t="shared" si="24"/>
        <v>17500000</v>
      </c>
      <c r="AP90" s="108">
        <f>'3. bevételi korm. funk.'!DK92</f>
        <v>10094441</v>
      </c>
      <c r="AQ90" s="108">
        <f>'3. bevételi korm. funk.'!DL92</f>
        <v>0</v>
      </c>
      <c r="AR90" s="108">
        <f>'3. bevételi korm. funk.'!DM92</f>
        <v>0</v>
      </c>
      <c r="AS90" s="270">
        <f t="shared" si="25"/>
        <v>10094441</v>
      </c>
    </row>
    <row r="91" spans="1:45">
      <c r="A91" s="11"/>
      <c r="B91" s="1"/>
      <c r="C91" s="1"/>
      <c r="D91" s="10"/>
      <c r="E91" s="259">
        <v>3</v>
      </c>
      <c r="F91" s="865" t="s">
        <v>109</v>
      </c>
      <c r="G91" s="865"/>
      <c r="H91" s="865"/>
      <c r="I91" s="256" t="s">
        <v>110</v>
      </c>
      <c r="J91" s="108" t="e">
        <f>'3. bevételi korm. funk.'!#REF!</f>
        <v>#REF!</v>
      </c>
      <c r="K91" s="108" t="e">
        <f>'3. bevételi korm. funk.'!#REF!</f>
        <v>#REF!</v>
      </c>
      <c r="L91" s="108" t="e">
        <f>'3. bevételi korm. funk.'!#REF!</f>
        <v>#REF!</v>
      </c>
      <c r="M91" s="109" t="e">
        <f t="shared" si="18"/>
        <v>#REF!</v>
      </c>
      <c r="N91" s="108" t="e">
        <f>'3. bevételi korm. funk.'!#REF!</f>
        <v>#REF!</v>
      </c>
      <c r="O91" s="108" t="e">
        <f>'3. bevételi korm. funk.'!#REF!</f>
        <v>#REF!</v>
      </c>
      <c r="P91" s="110"/>
      <c r="Q91" s="61" t="e">
        <f t="shared" si="17"/>
        <v>#REF!</v>
      </c>
      <c r="R91" s="108" t="e">
        <f>'3. bevételi korm. funk.'!#REF!</f>
        <v>#REF!</v>
      </c>
      <c r="S91" s="108" t="e">
        <f>'3. bevételi korm. funk.'!#REF!</f>
        <v>#REF!</v>
      </c>
      <c r="T91" s="110"/>
      <c r="U91" s="109" t="e">
        <f t="shared" si="19"/>
        <v>#REF!</v>
      </c>
      <c r="V91" s="108" t="e">
        <f>'3. bevételi korm. funk.'!#REF!</f>
        <v>#REF!</v>
      </c>
      <c r="W91" s="108" t="e">
        <f>'3. bevételi korm. funk.'!#REF!</f>
        <v>#REF!</v>
      </c>
      <c r="X91" s="108" t="e">
        <f>'3. bevételi korm. funk.'!#REF!</f>
        <v>#REF!</v>
      </c>
      <c r="Y91" s="109" t="e">
        <f t="shared" si="20"/>
        <v>#REF!</v>
      </c>
      <c r="Z91" s="108" t="e">
        <f>'3. bevételi korm. funk.'!#REF!</f>
        <v>#REF!</v>
      </c>
      <c r="AA91" s="108" t="e">
        <f>'3. bevételi korm. funk.'!#REF!</f>
        <v>#REF!</v>
      </c>
      <c r="AB91" s="108" t="e">
        <f>'3. bevételi korm. funk.'!#REF!</f>
        <v>#REF!</v>
      </c>
      <c r="AC91" s="109" t="e">
        <f t="shared" si="21"/>
        <v>#REF!</v>
      </c>
      <c r="AD91" s="108" t="e">
        <f>'3. bevételi korm. funk.'!#REF!</f>
        <v>#REF!</v>
      </c>
      <c r="AE91" s="108" t="e">
        <f>'3. bevételi korm. funk.'!#REF!</f>
        <v>#REF!</v>
      </c>
      <c r="AF91" s="108" t="e">
        <f>'3. bevételi korm. funk.'!#REF!</f>
        <v>#REF!</v>
      </c>
      <c r="AG91" s="109" t="e">
        <f t="shared" si="22"/>
        <v>#REF!</v>
      </c>
      <c r="AH91" s="108">
        <f>'3. bevételi korm. funk.'!DE93</f>
        <v>0</v>
      </c>
      <c r="AI91" s="108">
        <f>'3. bevételi korm. funk.'!DF93</f>
        <v>0</v>
      </c>
      <c r="AJ91" s="108">
        <f>'3. bevételi korm. funk.'!DG93</f>
        <v>0</v>
      </c>
      <c r="AK91" s="109">
        <f t="shared" si="23"/>
        <v>0</v>
      </c>
      <c r="AL91" s="108">
        <f>'3. bevételi korm. funk.'!DH93</f>
        <v>0</v>
      </c>
      <c r="AM91" s="108">
        <f>'3. bevételi korm. funk.'!DI93</f>
        <v>0</v>
      </c>
      <c r="AN91" s="108">
        <f>'3. bevételi korm. funk.'!DJ93</f>
        <v>0</v>
      </c>
      <c r="AO91" s="109">
        <f t="shared" si="24"/>
        <v>0</v>
      </c>
      <c r="AP91" s="108">
        <f>'3. bevételi korm. funk.'!DK93</f>
        <v>0</v>
      </c>
      <c r="AQ91" s="108">
        <f>'3. bevételi korm. funk.'!DL93</f>
        <v>0</v>
      </c>
      <c r="AR91" s="108">
        <f>'3. bevételi korm. funk.'!DM93</f>
        <v>0</v>
      </c>
      <c r="AS91" s="270">
        <f t="shared" si="25"/>
        <v>0</v>
      </c>
    </row>
    <row r="92" spans="1:45">
      <c r="A92" s="11"/>
      <c r="B92" s="1"/>
      <c r="C92" s="1"/>
      <c r="D92" s="259">
        <v>2</v>
      </c>
      <c r="E92" s="256" t="s">
        <v>111</v>
      </c>
      <c r="F92" s="13"/>
      <c r="G92" s="13"/>
      <c r="H92" s="13"/>
      <c r="I92" s="13" t="s">
        <v>112</v>
      </c>
      <c r="J92" s="108" t="e">
        <f>'3. bevételi korm. funk.'!#REF!</f>
        <v>#REF!</v>
      </c>
      <c r="K92" s="108" t="e">
        <f>'3. bevételi korm. funk.'!#REF!</f>
        <v>#REF!</v>
      </c>
      <c r="L92" s="108" t="e">
        <f>'3. bevételi korm. funk.'!#REF!</f>
        <v>#REF!</v>
      </c>
      <c r="M92" s="109" t="e">
        <f t="shared" si="18"/>
        <v>#REF!</v>
      </c>
      <c r="N92" s="108" t="e">
        <f>'3. bevételi korm. funk.'!#REF!</f>
        <v>#REF!</v>
      </c>
      <c r="O92" s="108" t="e">
        <f>'3. bevételi korm. funk.'!#REF!</f>
        <v>#REF!</v>
      </c>
      <c r="P92" s="110"/>
      <c r="Q92" s="61" t="e">
        <f t="shared" si="17"/>
        <v>#REF!</v>
      </c>
      <c r="R92" s="108" t="e">
        <f>'3. bevételi korm. funk.'!#REF!</f>
        <v>#REF!</v>
      </c>
      <c r="S92" s="108" t="e">
        <f>'3. bevételi korm. funk.'!#REF!</f>
        <v>#REF!</v>
      </c>
      <c r="T92" s="110"/>
      <c r="U92" s="109" t="e">
        <f t="shared" si="19"/>
        <v>#REF!</v>
      </c>
      <c r="V92" s="108" t="e">
        <f>'3. bevételi korm. funk.'!#REF!</f>
        <v>#REF!</v>
      </c>
      <c r="W92" s="108" t="e">
        <f>'3. bevételi korm. funk.'!#REF!</f>
        <v>#REF!</v>
      </c>
      <c r="X92" s="108" t="e">
        <f>'3. bevételi korm. funk.'!#REF!</f>
        <v>#REF!</v>
      </c>
      <c r="Y92" s="109" t="e">
        <f t="shared" si="20"/>
        <v>#REF!</v>
      </c>
      <c r="Z92" s="108" t="e">
        <f>'3. bevételi korm. funk.'!#REF!</f>
        <v>#REF!</v>
      </c>
      <c r="AA92" s="108" t="e">
        <f>'3. bevételi korm. funk.'!#REF!</f>
        <v>#REF!</v>
      </c>
      <c r="AB92" s="108" t="e">
        <f>'3. bevételi korm. funk.'!#REF!</f>
        <v>#REF!</v>
      </c>
      <c r="AC92" s="109" t="e">
        <f t="shared" si="21"/>
        <v>#REF!</v>
      </c>
      <c r="AD92" s="108" t="e">
        <f>'3. bevételi korm. funk.'!#REF!</f>
        <v>#REF!</v>
      </c>
      <c r="AE92" s="108" t="e">
        <f>'3. bevételi korm. funk.'!#REF!</f>
        <v>#REF!</v>
      </c>
      <c r="AF92" s="108" t="e">
        <f>'3. bevételi korm. funk.'!#REF!</f>
        <v>#REF!</v>
      </c>
      <c r="AG92" s="109" t="e">
        <f t="shared" si="22"/>
        <v>#REF!</v>
      </c>
      <c r="AH92" s="108">
        <f>'3. bevételi korm. funk.'!DE94</f>
        <v>0</v>
      </c>
      <c r="AI92" s="108">
        <f>'3. bevételi korm. funk.'!DF94</f>
        <v>0</v>
      </c>
      <c r="AJ92" s="108">
        <f>'3. bevételi korm. funk.'!DG94</f>
        <v>0</v>
      </c>
      <c r="AK92" s="109">
        <f t="shared" si="23"/>
        <v>0</v>
      </c>
      <c r="AL92" s="108">
        <f>'3. bevételi korm. funk.'!DH94</f>
        <v>0</v>
      </c>
      <c r="AM92" s="108">
        <f>'3. bevételi korm. funk.'!DI94</f>
        <v>0</v>
      </c>
      <c r="AN92" s="108">
        <f>'3. bevételi korm. funk.'!DJ94</f>
        <v>0</v>
      </c>
      <c r="AO92" s="109">
        <f t="shared" si="24"/>
        <v>0</v>
      </c>
      <c r="AP92" s="108">
        <f>'3. bevételi korm. funk.'!DK94</f>
        <v>0</v>
      </c>
      <c r="AQ92" s="108">
        <f>'3. bevételi korm. funk.'!DL94</f>
        <v>0</v>
      </c>
      <c r="AR92" s="108">
        <f>'3. bevételi korm. funk.'!DM94</f>
        <v>0</v>
      </c>
      <c r="AS92" s="270">
        <f t="shared" si="25"/>
        <v>0</v>
      </c>
    </row>
    <row r="93" spans="1:45">
      <c r="A93" s="11"/>
      <c r="B93" s="1"/>
      <c r="C93" s="1"/>
      <c r="D93" s="259">
        <v>3</v>
      </c>
      <c r="E93" s="256" t="s">
        <v>113</v>
      </c>
      <c r="F93" s="13"/>
      <c r="G93" s="13"/>
      <c r="H93" s="13"/>
      <c r="I93" s="13" t="s">
        <v>114</v>
      </c>
      <c r="J93" s="108" t="e">
        <f>'3. bevételi korm. funk.'!#REF!</f>
        <v>#REF!</v>
      </c>
      <c r="K93" s="108" t="e">
        <f>'3. bevételi korm. funk.'!#REF!</f>
        <v>#REF!</v>
      </c>
      <c r="L93" s="108" t="e">
        <f>'3. bevételi korm. funk.'!#REF!</f>
        <v>#REF!</v>
      </c>
      <c r="M93" s="109" t="e">
        <f t="shared" si="18"/>
        <v>#REF!</v>
      </c>
      <c r="N93" s="108" t="e">
        <f>'3. bevételi korm. funk.'!#REF!</f>
        <v>#REF!</v>
      </c>
      <c r="O93" s="108" t="e">
        <f>'3. bevételi korm. funk.'!#REF!</f>
        <v>#REF!</v>
      </c>
      <c r="P93" s="110"/>
      <c r="Q93" s="61" t="e">
        <f t="shared" si="17"/>
        <v>#REF!</v>
      </c>
      <c r="R93" s="108" t="e">
        <f>'3. bevételi korm. funk.'!#REF!</f>
        <v>#REF!</v>
      </c>
      <c r="S93" s="108" t="e">
        <f>'3. bevételi korm. funk.'!#REF!</f>
        <v>#REF!</v>
      </c>
      <c r="T93" s="110"/>
      <c r="U93" s="109" t="e">
        <f t="shared" si="19"/>
        <v>#REF!</v>
      </c>
      <c r="V93" s="108" t="e">
        <f>'3. bevételi korm. funk.'!#REF!</f>
        <v>#REF!</v>
      </c>
      <c r="W93" s="108" t="e">
        <f>'3. bevételi korm. funk.'!#REF!</f>
        <v>#REF!</v>
      </c>
      <c r="X93" s="108" t="e">
        <f>'3. bevételi korm. funk.'!#REF!</f>
        <v>#REF!</v>
      </c>
      <c r="Y93" s="109" t="e">
        <f t="shared" si="20"/>
        <v>#REF!</v>
      </c>
      <c r="Z93" s="108" t="e">
        <f>'3. bevételi korm. funk.'!#REF!</f>
        <v>#REF!</v>
      </c>
      <c r="AA93" s="108" t="e">
        <f>'3. bevételi korm. funk.'!#REF!</f>
        <v>#REF!</v>
      </c>
      <c r="AB93" s="108" t="e">
        <f>'3. bevételi korm. funk.'!#REF!</f>
        <v>#REF!</v>
      </c>
      <c r="AC93" s="109" t="e">
        <f t="shared" si="21"/>
        <v>#REF!</v>
      </c>
      <c r="AD93" s="108" t="e">
        <f>'3. bevételi korm. funk.'!#REF!</f>
        <v>#REF!</v>
      </c>
      <c r="AE93" s="108" t="e">
        <f>'3. bevételi korm. funk.'!#REF!</f>
        <v>#REF!</v>
      </c>
      <c r="AF93" s="108" t="e">
        <f>'3. bevételi korm. funk.'!#REF!</f>
        <v>#REF!</v>
      </c>
      <c r="AG93" s="109" t="e">
        <f t="shared" si="22"/>
        <v>#REF!</v>
      </c>
      <c r="AH93" s="108">
        <f>'3. bevételi korm. funk.'!DE95</f>
        <v>2852158</v>
      </c>
      <c r="AI93" s="108">
        <f>'3. bevételi korm. funk.'!DF95</f>
        <v>0</v>
      </c>
      <c r="AJ93" s="108">
        <f>'3. bevételi korm. funk.'!DG95</f>
        <v>0</v>
      </c>
      <c r="AK93" s="109">
        <f t="shared" si="23"/>
        <v>2852158</v>
      </c>
      <c r="AL93" s="108">
        <f>'3. bevételi korm. funk.'!DH95</f>
        <v>1253202</v>
      </c>
      <c r="AM93" s="108">
        <f>'3. bevételi korm. funk.'!DI95</f>
        <v>0</v>
      </c>
      <c r="AN93" s="108">
        <f>'3. bevételi korm. funk.'!DJ95</f>
        <v>0</v>
      </c>
      <c r="AO93" s="109">
        <f t="shared" si="24"/>
        <v>1253202</v>
      </c>
      <c r="AP93" s="108">
        <f>'3. bevételi korm. funk.'!DK95</f>
        <v>1253202</v>
      </c>
      <c r="AQ93" s="108">
        <f>'3. bevételi korm. funk.'!DL95</f>
        <v>0</v>
      </c>
      <c r="AR93" s="108">
        <f>'3. bevételi korm. funk.'!DM95</f>
        <v>0</v>
      </c>
      <c r="AS93" s="270">
        <f t="shared" si="25"/>
        <v>1253202</v>
      </c>
    </row>
    <row r="94" spans="1:45">
      <c r="A94" s="11"/>
      <c r="B94" s="1"/>
      <c r="C94" s="1"/>
      <c r="D94" s="1"/>
      <c r="E94" s="259">
        <v>1</v>
      </c>
      <c r="F94" s="865" t="s">
        <v>115</v>
      </c>
      <c r="G94" s="865"/>
      <c r="H94" s="865"/>
      <c r="I94" s="256" t="s">
        <v>116</v>
      </c>
      <c r="J94" s="108" t="e">
        <f>'3. bevételi korm. funk.'!#REF!</f>
        <v>#REF!</v>
      </c>
      <c r="K94" s="108" t="e">
        <f>'3. bevételi korm. funk.'!#REF!</f>
        <v>#REF!</v>
      </c>
      <c r="L94" s="108" t="e">
        <f>'3. bevételi korm. funk.'!#REF!</f>
        <v>#REF!</v>
      </c>
      <c r="M94" s="109" t="e">
        <f t="shared" si="18"/>
        <v>#REF!</v>
      </c>
      <c r="N94" s="108" t="e">
        <f>'3. bevételi korm. funk.'!#REF!</f>
        <v>#REF!</v>
      </c>
      <c r="O94" s="108" t="e">
        <f>'3. bevételi korm. funk.'!#REF!</f>
        <v>#REF!</v>
      </c>
      <c r="P94" s="110"/>
      <c r="Q94" s="61" t="e">
        <f t="shared" si="17"/>
        <v>#REF!</v>
      </c>
      <c r="R94" s="108" t="e">
        <f>'3. bevételi korm. funk.'!#REF!</f>
        <v>#REF!</v>
      </c>
      <c r="S94" s="108" t="e">
        <f>'3. bevételi korm. funk.'!#REF!</f>
        <v>#REF!</v>
      </c>
      <c r="T94" s="110"/>
      <c r="U94" s="109" t="e">
        <f t="shared" si="19"/>
        <v>#REF!</v>
      </c>
      <c r="V94" s="108" t="e">
        <f>'3. bevételi korm. funk.'!#REF!</f>
        <v>#REF!</v>
      </c>
      <c r="W94" s="108" t="e">
        <f>'3. bevételi korm. funk.'!#REF!</f>
        <v>#REF!</v>
      </c>
      <c r="X94" s="108" t="e">
        <f>'3. bevételi korm. funk.'!#REF!</f>
        <v>#REF!</v>
      </c>
      <c r="Y94" s="109" t="e">
        <f t="shared" si="20"/>
        <v>#REF!</v>
      </c>
      <c r="Z94" s="108" t="e">
        <f>'3. bevételi korm. funk.'!#REF!</f>
        <v>#REF!</v>
      </c>
      <c r="AA94" s="108" t="e">
        <f>'3. bevételi korm. funk.'!#REF!</f>
        <v>#REF!</v>
      </c>
      <c r="AB94" s="108" t="e">
        <f>'3. bevételi korm. funk.'!#REF!</f>
        <v>#REF!</v>
      </c>
      <c r="AC94" s="109" t="e">
        <f t="shared" si="21"/>
        <v>#REF!</v>
      </c>
      <c r="AD94" s="108" t="e">
        <f>'3. bevételi korm. funk.'!#REF!</f>
        <v>#REF!</v>
      </c>
      <c r="AE94" s="108" t="e">
        <f>'3. bevételi korm. funk.'!#REF!</f>
        <v>#REF!</v>
      </c>
      <c r="AF94" s="108" t="e">
        <f>'3. bevételi korm. funk.'!#REF!</f>
        <v>#REF!</v>
      </c>
      <c r="AG94" s="109" t="e">
        <f t="shared" si="22"/>
        <v>#REF!</v>
      </c>
      <c r="AH94" s="108">
        <f>'3. bevételi korm. funk.'!DE96</f>
        <v>2852158</v>
      </c>
      <c r="AI94" s="108">
        <f>'3. bevételi korm. funk.'!DF96</f>
        <v>0</v>
      </c>
      <c r="AJ94" s="108">
        <f>'3. bevételi korm. funk.'!DG96</f>
        <v>0</v>
      </c>
      <c r="AK94" s="109">
        <f t="shared" si="23"/>
        <v>2852158</v>
      </c>
      <c r="AL94" s="108">
        <f>'3. bevételi korm. funk.'!DH96</f>
        <v>1253202</v>
      </c>
      <c r="AM94" s="108">
        <f>'3. bevételi korm. funk.'!DI96</f>
        <v>0</v>
      </c>
      <c r="AN94" s="108">
        <f>'3. bevételi korm. funk.'!DJ96</f>
        <v>0</v>
      </c>
      <c r="AO94" s="109">
        <f t="shared" si="24"/>
        <v>1253202</v>
      </c>
      <c r="AP94" s="108">
        <f>'3. bevételi korm. funk.'!DK96</f>
        <v>1253202</v>
      </c>
      <c r="AQ94" s="108">
        <f>'3. bevételi korm. funk.'!DL96</f>
        <v>0</v>
      </c>
      <c r="AR94" s="108">
        <f>'3. bevételi korm. funk.'!DM96</f>
        <v>0</v>
      </c>
      <c r="AS94" s="270">
        <f t="shared" si="25"/>
        <v>1253202</v>
      </c>
    </row>
    <row r="95" spans="1:45">
      <c r="A95" s="11"/>
      <c r="B95" s="1"/>
      <c r="C95" s="1"/>
      <c r="D95" s="1"/>
      <c r="E95" s="259">
        <v>2</v>
      </c>
      <c r="F95" s="865" t="s">
        <v>117</v>
      </c>
      <c r="G95" s="865"/>
      <c r="H95" s="865"/>
      <c r="I95" s="256" t="s">
        <v>118</v>
      </c>
      <c r="J95" s="108" t="e">
        <f>'3. bevételi korm. funk.'!#REF!</f>
        <v>#REF!</v>
      </c>
      <c r="K95" s="108" t="e">
        <f>'3. bevételi korm. funk.'!#REF!</f>
        <v>#REF!</v>
      </c>
      <c r="L95" s="108" t="e">
        <f>'3. bevételi korm. funk.'!#REF!</f>
        <v>#REF!</v>
      </c>
      <c r="M95" s="109" t="e">
        <f t="shared" si="18"/>
        <v>#REF!</v>
      </c>
      <c r="N95" s="108" t="e">
        <f>'3. bevételi korm. funk.'!#REF!</f>
        <v>#REF!</v>
      </c>
      <c r="O95" s="108" t="e">
        <f>'3. bevételi korm. funk.'!#REF!</f>
        <v>#REF!</v>
      </c>
      <c r="P95" s="110"/>
      <c r="Q95" s="61" t="e">
        <f t="shared" si="17"/>
        <v>#REF!</v>
      </c>
      <c r="R95" s="108" t="e">
        <f>'3. bevételi korm. funk.'!#REF!</f>
        <v>#REF!</v>
      </c>
      <c r="S95" s="108" t="e">
        <f>'3. bevételi korm. funk.'!#REF!</f>
        <v>#REF!</v>
      </c>
      <c r="T95" s="110"/>
      <c r="U95" s="109" t="e">
        <f t="shared" si="19"/>
        <v>#REF!</v>
      </c>
      <c r="V95" s="108" t="e">
        <f>'3. bevételi korm. funk.'!#REF!</f>
        <v>#REF!</v>
      </c>
      <c r="W95" s="108" t="e">
        <f>'3. bevételi korm. funk.'!#REF!</f>
        <v>#REF!</v>
      </c>
      <c r="X95" s="108" t="e">
        <f>'3. bevételi korm. funk.'!#REF!</f>
        <v>#REF!</v>
      </c>
      <c r="Y95" s="109" t="e">
        <f t="shared" si="20"/>
        <v>#REF!</v>
      </c>
      <c r="Z95" s="108" t="e">
        <f>'3. bevételi korm. funk.'!#REF!</f>
        <v>#REF!</v>
      </c>
      <c r="AA95" s="108" t="e">
        <f>'3. bevételi korm. funk.'!#REF!</f>
        <v>#REF!</v>
      </c>
      <c r="AB95" s="108" t="e">
        <f>'3. bevételi korm. funk.'!#REF!</f>
        <v>#REF!</v>
      </c>
      <c r="AC95" s="109" t="e">
        <f t="shared" si="21"/>
        <v>#REF!</v>
      </c>
      <c r="AD95" s="108" t="e">
        <f>'3. bevételi korm. funk.'!#REF!</f>
        <v>#REF!</v>
      </c>
      <c r="AE95" s="108" t="e">
        <f>'3. bevételi korm. funk.'!#REF!</f>
        <v>#REF!</v>
      </c>
      <c r="AF95" s="108" t="e">
        <f>'3. bevételi korm. funk.'!#REF!</f>
        <v>#REF!</v>
      </c>
      <c r="AG95" s="109" t="e">
        <f t="shared" si="22"/>
        <v>#REF!</v>
      </c>
      <c r="AH95" s="108">
        <f>'3. bevételi korm. funk.'!DE97</f>
        <v>0</v>
      </c>
      <c r="AI95" s="108">
        <f>'3. bevételi korm. funk.'!DF97</f>
        <v>0</v>
      </c>
      <c r="AJ95" s="108">
        <f>'3. bevételi korm. funk.'!DG97</f>
        <v>0</v>
      </c>
      <c r="AK95" s="109">
        <f t="shared" si="23"/>
        <v>0</v>
      </c>
      <c r="AL95" s="108">
        <f>'3. bevételi korm. funk.'!DH97</f>
        <v>0</v>
      </c>
      <c r="AM95" s="108">
        <f>'3. bevételi korm. funk.'!DI97</f>
        <v>0</v>
      </c>
      <c r="AN95" s="108">
        <f>'3. bevételi korm. funk.'!DJ97</f>
        <v>0</v>
      </c>
      <c r="AO95" s="109">
        <f t="shared" si="24"/>
        <v>0</v>
      </c>
      <c r="AP95" s="108">
        <f>'3. bevételi korm. funk.'!DK97</f>
        <v>0</v>
      </c>
      <c r="AQ95" s="108">
        <f>'3. bevételi korm. funk.'!DL97</f>
        <v>0</v>
      </c>
      <c r="AR95" s="108">
        <f>'3. bevételi korm. funk.'!DM97</f>
        <v>0</v>
      </c>
      <c r="AS95" s="270">
        <f t="shared" si="25"/>
        <v>0</v>
      </c>
    </row>
    <row r="96" spans="1:45">
      <c r="A96" s="11"/>
      <c r="B96" s="1"/>
      <c r="C96" s="1"/>
      <c r="D96" s="1">
        <v>4</v>
      </c>
      <c r="E96" s="865" t="s">
        <v>286</v>
      </c>
      <c r="F96" s="865"/>
      <c r="G96" s="865"/>
      <c r="H96" s="865"/>
      <c r="I96" s="256" t="s">
        <v>284</v>
      </c>
      <c r="J96" s="108" t="e">
        <f>'3. bevételi korm. funk.'!#REF!</f>
        <v>#REF!</v>
      </c>
      <c r="K96" s="108" t="e">
        <f>'3. bevételi korm. funk.'!#REF!</f>
        <v>#REF!</v>
      </c>
      <c r="L96" s="108" t="e">
        <f>'3. bevételi korm. funk.'!#REF!</f>
        <v>#REF!</v>
      </c>
      <c r="M96" s="109" t="e">
        <f t="shared" si="18"/>
        <v>#REF!</v>
      </c>
      <c r="N96" s="108" t="e">
        <f>'3. bevételi korm. funk.'!#REF!</f>
        <v>#REF!</v>
      </c>
      <c r="O96" s="108" t="e">
        <f>'3. bevételi korm. funk.'!#REF!</f>
        <v>#REF!</v>
      </c>
      <c r="P96" s="110"/>
      <c r="Q96" s="61" t="e">
        <f t="shared" si="17"/>
        <v>#REF!</v>
      </c>
      <c r="R96" s="108" t="e">
        <f>'3. bevételi korm. funk.'!#REF!</f>
        <v>#REF!</v>
      </c>
      <c r="S96" s="108" t="e">
        <f>'3. bevételi korm. funk.'!#REF!</f>
        <v>#REF!</v>
      </c>
      <c r="T96" s="110"/>
      <c r="U96" s="109" t="e">
        <f t="shared" si="19"/>
        <v>#REF!</v>
      </c>
      <c r="V96" s="108" t="e">
        <f>'3. bevételi korm. funk.'!#REF!</f>
        <v>#REF!</v>
      </c>
      <c r="W96" s="108" t="e">
        <f>'3. bevételi korm. funk.'!#REF!</f>
        <v>#REF!</v>
      </c>
      <c r="X96" s="108" t="e">
        <f>'3. bevételi korm. funk.'!#REF!</f>
        <v>#REF!</v>
      </c>
      <c r="Y96" s="109" t="e">
        <f t="shared" si="20"/>
        <v>#REF!</v>
      </c>
      <c r="Z96" s="108" t="e">
        <f>'3. bevételi korm. funk.'!#REF!</f>
        <v>#REF!</v>
      </c>
      <c r="AA96" s="108" t="e">
        <f>'3. bevételi korm. funk.'!#REF!</f>
        <v>#REF!</v>
      </c>
      <c r="AB96" s="108" t="e">
        <f>'3. bevételi korm. funk.'!#REF!</f>
        <v>#REF!</v>
      </c>
      <c r="AC96" s="109" t="e">
        <f t="shared" si="21"/>
        <v>#REF!</v>
      </c>
      <c r="AD96" s="108" t="e">
        <f>'3. bevételi korm. funk.'!#REF!</f>
        <v>#REF!</v>
      </c>
      <c r="AE96" s="108" t="e">
        <f>'3. bevételi korm. funk.'!#REF!</f>
        <v>#REF!</v>
      </c>
      <c r="AF96" s="108" t="e">
        <f>'3. bevételi korm. funk.'!#REF!</f>
        <v>#REF!</v>
      </c>
      <c r="AG96" s="109" t="e">
        <f t="shared" si="22"/>
        <v>#REF!</v>
      </c>
      <c r="AH96" s="108">
        <f>'3. bevételi korm. funk.'!DE98</f>
        <v>0</v>
      </c>
      <c r="AI96" s="108">
        <f>'3. bevételi korm. funk.'!DF98</f>
        <v>0</v>
      </c>
      <c r="AJ96" s="108">
        <f>'3. bevételi korm. funk.'!DG98</f>
        <v>0</v>
      </c>
      <c r="AK96" s="109">
        <f t="shared" si="23"/>
        <v>0</v>
      </c>
      <c r="AL96" s="108">
        <f>'3. bevételi korm. funk.'!DH98</f>
        <v>0</v>
      </c>
      <c r="AM96" s="108">
        <f>'3. bevételi korm. funk.'!DI98</f>
        <v>0</v>
      </c>
      <c r="AN96" s="108">
        <f>'3. bevételi korm. funk.'!DJ98</f>
        <v>0</v>
      </c>
      <c r="AO96" s="109">
        <f t="shared" si="24"/>
        <v>0</v>
      </c>
      <c r="AP96" s="108">
        <f>'3. bevételi korm. funk.'!DK98</f>
        <v>37308</v>
      </c>
      <c r="AQ96" s="108">
        <f>'3. bevételi korm. funk.'!DL98</f>
        <v>0</v>
      </c>
      <c r="AR96" s="108">
        <f>'3. bevételi korm. funk.'!DM98</f>
        <v>0</v>
      </c>
      <c r="AS96" s="270">
        <f t="shared" si="25"/>
        <v>37308</v>
      </c>
    </row>
    <row r="97" spans="1:45">
      <c r="A97" s="11"/>
      <c r="B97" s="1"/>
      <c r="C97" s="1"/>
      <c r="D97" s="259">
        <v>5</v>
      </c>
      <c r="E97" s="256" t="s">
        <v>119</v>
      </c>
      <c r="F97" s="13"/>
      <c r="G97" s="13"/>
      <c r="H97" s="13"/>
      <c r="I97" s="13" t="s">
        <v>120</v>
      </c>
      <c r="J97" s="108" t="e">
        <f>'3. bevételi korm. funk.'!#REF!</f>
        <v>#REF!</v>
      </c>
      <c r="K97" s="108" t="e">
        <f>'3. bevételi korm. funk.'!#REF!</f>
        <v>#REF!</v>
      </c>
      <c r="L97" s="108" t="e">
        <f>'3. bevételi korm. funk.'!#REF!</f>
        <v>#REF!</v>
      </c>
      <c r="M97" s="109" t="e">
        <f t="shared" si="18"/>
        <v>#REF!</v>
      </c>
      <c r="N97" s="108" t="e">
        <f>'3. bevételi korm. funk.'!#REF!</f>
        <v>#REF!</v>
      </c>
      <c r="O97" s="108" t="e">
        <f>'3. bevételi korm. funk.'!#REF!</f>
        <v>#REF!</v>
      </c>
      <c r="P97" s="110"/>
      <c r="Q97" s="61" t="e">
        <f t="shared" si="17"/>
        <v>#REF!</v>
      </c>
      <c r="R97" s="108" t="e">
        <f>'3. bevételi korm. funk.'!#REF!</f>
        <v>#REF!</v>
      </c>
      <c r="S97" s="108" t="e">
        <f>'3. bevételi korm. funk.'!#REF!</f>
        <v>#REF!</v>
      </c>
      <c r="T97" s="110"/>
      <c r="U97" s="109" t="e">
        <f t="shared" si="19"/>
        <v>#REF!</v>
      </c>
      <c r="V97" s="108" t="e">
        <f>'3. bevételi korm. funk.'!#REF!</f>
        <v>#REF!</v>
      </c>
      <c r="W97" s="108" t="e">
        <f>'3. bevételi korm. funk.'!#REF!</f>
        <v>#REF!</v>
      </c>
      <c r="X97" s="108" t="e">
        <f>'3. bevételi korm. funk.'!#REF!</f>
        <v>#REF!</v>
      </c>
      <c r="Y97" s="109" t="e">
        <f t="shared" si="20"/>
        <v>#REF!</v>
      </c>
      <c r="Z97" s="108" t="e">
        <f>'3. bevételi korm. funk.'!#REF!</f>
        <v>#REF!</v>
      </c>
      <c r="AA97" s="108" t="e">
        <f>'3. bevételi korm. funk.'!#REF!</f>
        <v>#REF!</v>
      </c>
      <c r="AB97" s="108" t="e">
        <f>'3. bevételi korm. funk.'!#REF!</f>
        <v>#REF!</v>
      </c>
      <c r="AC97" s="109" t="e">
        <f t="shared" si="21"/>
        <v>#REF!</v>
      </c>
      <c r="AD97" s="108" t="e">
        <f>'3. bevételi korm. funk.'!#REF!</f>
        <v>#REF!</v>
      </c>
      <c r="AE97" s="108" t="e">
        <f>'3. bevételi korm. funk.'!#REF!</f>
        <v>#REF!</v>
      </c>
      <c r="AF97" s="108" t="e">
        <f>'3. bevételi korm. funk.'!#REF!</f>
        <v>#REF!</v>
      </c>
      <c r="AG97" s="109" t="e">
        <f t="shared" si="22"/>
        <v>#REF!</v>
      </c>
      <c r="AH97" s="108">
        <f>'3. bevételi korm. funk.'!DE99</f>
        <v>0</v>
      </c>
      <c r="AI97" s="108">
        <f>'3. bevételi korm. funk.'!DF99</f>
        <v>0</v>
      </c>
      <c r="AJ97" s="108">
        <f>'3. bevételi korm. funk.'!DG99</f>
        <v>0</v>
      </c>
      <c r="AK97" s="109">
        <f t="shared" si="23"/>
        <v>0</v>
      </c>
      <c r="AL97" s="108">
        <f>'3. bevételi korm. funk.'!DH99</f>
        <v>0</v>
      </c>
      <c r="AM97" s="108">
        <f>'3. bevételi korm. funk.'!DI99</f>
        <v>0</v>
      </c>
      <c r="AN97" s="108">
        <f>'3. bevételi korm. funk.'!DJ99</f>
        <v>0</v>
      </c>
      <c r="AO97" s="109">
        <f t="shared" si="24"/>
        <v>0</v>
      </c>
      <c r="AP97" s="108">
        <f>'3. bevételi korm. funk.'!DK99</f>
        <v>0</v>
      </c>
      <c r="AQ97" s="108">
        <f>'3. bevételi korm. funk.'!DL99</f>
        <v>0</v>
      </c>
      <c r="AR97" s="108">
        <f>'3. bevételi korm. funk.'!DM99</f>
        <v>0</v>
      </c>
      <c r="AS97" s="270">
        <f t="shared" si="25"/>
        <v>0</v>
      </c>
    </row>
    <row r="98" spans="1:45">
      <c r="A98" s="11"/>
      <c r="B98" s="1"/>
      <c r="C98" s="1"/>
      <c r="D98" s="259">
        <v>6</v>
      </c>
      <c r="E98" s="256" t="s">
        <v>121</v>
      </c>
      <c r="F98" s="13"/>
      <c r="G98" s="13"/>
      <c r="H98" s="13"/>
      <c r="I98" s="13" t="s">
        <v>122</v>
      </c>
      <c r="J98" s="108" t="e">
        <f>'3. bevételi korm. funk.'!#REF!</f>
        <v>#REF!</v>
      </c>
      <c r="K98" s="108" t="e">
        <f>'3. bevételi korm. funk.'!#REF!</f>
        <v>#REF!</v>
      </c>
      <c r="L98" s="108" t="e">
        <f>'3. bevételi korm. funk.'!#REF!</f>
        <v>#REF!</v>
      </c>
      <c r="M98" s="109" t="e">
        <f t="shared" si="18"/>
        <v>#REF!</v>
      </c>
      <c r="N98" s="108" t="e">
        <f>'3. bevételi korm. funk.'!#REF!</f>
        <v>#REF!</v>
      </c>
      <c r="O98" s="108" t="e">
        <f>'3. bevételi korm. funk.'!#REF!</f>
        <v>#REF!</v>
      </c>
      <c r="P98" s="110"/>
      <c r="Q98" s="61" t="e">
        <f t="shared" si="17"/>
        <v>#REF!</v>
      </c>
      <c r="R98" s="108" t="e">
        <f>'3. bevételi korm. funk.'!#REF!</f>
        <v>#REF!</v>
      </c>
      <c r="S98" s="108" t="e">
        <f>'3. bevételi korm. funk.'!#REF!</f>
        <v>#REF!</v>
      </c>
      <c r="T98" s="110"/>
      <c r="U98" s="109" t="e">
        <f t="shared" si="19"/>
        <v>#REF!</v>
      </c>
      <c r="V98" s="108" t="e">
        <f>'3. bevételi korm. funk.'!#REF!</f>
        <v>#REF!</v>
      </c>
      <c r="W98" s="108" t="e">
        <f>'3. bevételi korm. funk.'!#REF!</f>
        <v>#REF!</v>
      </c>
      <c r="X98" s="108" t="e">
        <f>'3. bevételi korm. funk.'!#REF!</f>
        <v>#REF!</v>
      </c>
      <c r="Y98" s="109" t="e">
        <f t="shared" si="20"/>
        <v>#REF!</v>
      </c>
      <c r="Z98" s="108" t="e">
        <f>'3. bevételi korm. funk.'!#REF!</f>
        <v>#REF!</v>
      </c>
      <c r="AA98" s="108" t="e">
        <f>'3. bevételi korm. funk.'!#REF!</f>
        <v>#REF!</v>
      </c>
      <c r="AB98" s="108" t="e">
        <f>'3. bevételi korm. funk.'!#REF!</f>
        <v>#REF!</v>
      </c>
      <c r="AC98" s="109" t="e">
        <f t="shared" si="21"/>
        <v>#REF!</v>
      </c>
      <c r="AD98" s="108" t="e">
        <f>'3. bevételi korm. funk.'!#REF!</f>
        <v>#REF!</v>
      </c>
      <c r="AE98" s="108" t="e">
        <f>'3. bevételi korm. funk.'!#REF!</f>
        <v>#REF!</v>
      </c>
      <c r="AF98" s="108" t="e">
        <f>'3. bevételi korm. funk.'!#REF!</f>
        <v>#REF!</v>
      </c>
      <c r="AG98" s="109" t="e">
        <f t="shared" si="22"/>
        <v>#REF!</v>
      </c>
      <c r="AH98" s="108">
        <f>'3. bevételi korm. funk.'!DE100</f>
        <v>0</v>
      </c>
      <c r="AI98" s="108">
        <f>'3. bevételi korm. funk.'!DF100</f>
        <v>0</v>
      </c>
      <c r="AJ98" s="108">
        <f>'3. bevételi korm. funk.'!DG100</f>
        <v>0</v>
      </c>
      <c r="AK98" s="109">
        <f t="shared" si="23"/>
        <v>0</v>
      </c>
      <c r="AL98" s="108">
        <f>'3. bevételi korm. funk.'!DH100</f>
        <v>0</v>
      </c>
      <c r="AM98" s="108">
        <f>'3. bevételi korm. funk.'!DI100</f>
        <v>0</v>
      </c>
      <c r="AN98" s="108">
        <f>'3. bevételi korm. funk.'!DJ100</f>
        <v>0</v>
      </c>
      <c r="AO98" s="109">
        <f t="shared" si="24"/>
        <v>0</v>
      </c>
      <c r="AP98" s="108">
        <f>'3. bevételi korm. funk.'!DK100</f>
        <v>0</v>
      </c>
      <c r="AQ98" s="108">
        <f>'3. bevételi korm. funk.'!DL100</f>
        <v>0</v>
      </c>
      <c r="AR98" s="108">
        <f>'3. bevételi korm. funk.'!DM100</f>
        <v>0</v>
      </c>
      <c r="AS98" s="270">
        <f t="shared" si="25"/>
        <v>0</v>
      </c>
    </row>
    <row r="99" spans="1:45" ht="36" customHeight="1">
      <c r="A99" s="868" t="s">
        <v>123</v>
      </c>
      <c r="B99" s="869"/>
      <c r="C99" s="869"/>
      <c r="D99" s="869"/>
      <c r="E99" s="869"/>
      <c r="F99" s="869"/>
      <c r="G99" s="869"/>
      <c r="H99" s="869"/>
      <c r="I99" s="229"/>
      <c r="J99" s="119" t="e">
        <f>'3. bevételi korm. funk.'!#REF!</f>
        <v>#REF!</v>
      </c>
      <c r="K99" s="119" t="e">
        <f>'3. bevételi korm. funk.'!#REF!</f>
        <v>#REF!</v>
      </c>
      <c r="L99" s="119" t="e">
        <f>'3. bevételi korm. funk.'!#REF!</f>
        <v>#REF!</v>
      </c>
      <c r="M99" s="120" t="e">
        <f t="shared" si="18"/>
        <v>#REF!</v>
      </c>
      <c r="N99" s="119" t="e">
        <f>'3. bevételi korm. funk.'!#REF!</f>
        <v>#REF!</v>
      </c>
      <c r="O99" s="119" t="e">
        <f>'3. bevételi korm. funk.'!#REF!</f>
        <v>#REF!</v>
      </c>
      <c r="P99" s="123"/>
      <c r="Q99" s="122" t="e">
        <f t="shared" si="17"/>
        <v>#REF!</v>
      </c>
      <c r="R99" s="119" t="e">
        <f>'3. bevételi korm. funk.'!#REF!</f>
        <v>#REF!</v>
      </c>
      <c r="S99" s="119" t="e">
        <f>'3. bevételi korm. funk.'!#REF!</f>
        <v>#REF!</v>
      </c>
      <c r="T99" s="123"/>
      <c r="U99" s="120" t="e">
        <f t="shared" si="19"/>
        <v>#REF!</v>
      </c>
      <c r="V99" s="119" t="e">
        <f>'3. bevételi korm. funk.'!#REF!</f>
        <v>#REF!</v>
      </c>
      <c r="W99" s="119" t="e">
        <f>'3. bevételi korm. funk.'!#REF!</f>
        <v>#REF!</v>
      </c>
      <c r="X99" s="119" t="e">
        <f>'3. bevételi korm. funk.'!#REF!</f>
        <v>#REF!</v>
      </c>
      <c r="Y99" s="120" t="e">
        <f t="shared" si="20"/>
        <v>#REF!</v>
      </c>
      <c r="Z99" s="119" t="e">
        <f>'3. bevételi korm. funk.'!#REF!</f>
        <v>#REF!</v>
      </c>
      <c r="AA99" s="119" t="e">
        <f>'3. bevételi korm. funk.'!#REF!</f>
        <v>#REF!</v>
      </c>
      <c r="AB99" s="119" t="e">
        <f>'3. bevételi korm. funk.'!#REF!</f>
        <v>#REF!</v>
      </c>
      <c r="AC99" s="120" t="e">
        <f t="shared" si="21"/>
        <v>#REF!</v>
      </c>
      <c r="AD99" s="119" t="e">
        <f>'3. bevételi korm. funk.'!#REF!</f>
        <v>#REF!</v>
      </c>
      <c r="AE99" s="119" t="e">
        <f>'3. bevételi korm. funk.'!#REF!</f>
        <v>#REF!</v>
      </c>
      <c r="AF99" s="119" t="e">
        <f>'3. bevételi korm. funk.'!#REF!</f>
        <v>#REF!</v>
      </c>
      <c r="AG99" s="120" t="e">
        <f t="shared" si="22"/>
        <v>#REF!</v>
      </c>
      <c r="AH99" s="230">
        <f>'3. bevételi korm. funk.'!DE101</f>
        <v>79751951</v>
      </c>
      <c r="AI99" s="230">
        <f>'3. bevételi korm. funk.'!DF101</f>
        <v>0</v>
      </c>
      <c r="AJ99" s="230">
        <f>'3. bevételi korm. funk.'!DG101</f>
        <v>0</v>
      </c>
      <c r="AK99" s="267">
        <f t="shared" si="23"/>
        <v>79751951</v>
      </c>
      <c r="AL99" s="230">
        <f>'3. bevételi korm. funk.'!DH101</f>
        <v>94248544</v>
      </c>
      <c r="AM99" s="230">
        <f>'3. bevételi korm. funk.'!DI101</f>
        <v>0</v>
      </c>
      <c r="AN99" s="230">
        <f>'3. bevételi korm. funk.'!DJ101</f>
        <v>0</v>
      </c>
      <c r="AO99" s="267">
        <f t="shared" si="24"/>
        <v>94248544</v>
      </c>
      <c r="AP99" s="230">
        <f>AP84+AP86</f>
        <v>60534666</v>
      </c>
      <c r="AQ99" s="230">
        <f>'3. bevételi korm. funk.'!DL101</f>
        <v>0</v>
      </c>
      <c r="AR99" s="230">
        <f>'3. bevételi korm. funk.'!DM101</f>
        <v>0</v>
      </c>
      <c r="AS99" s="271">
        <f t="shared" si="25"/>
        <v>60534666</v>
      </c>
    </row>
    <row r="100" spans="1:45" ht="15.75" thickBot="1">
      <c r="A100" s="870" t="s">
        <v>124</v>
      </c>
      <c r="B100" s="871"/>
      <c r="C100" s="871"/>
      <c r="D100" s="871"/>
      <c r="E100" s="871"/>
      <c r="F100" s="871"/>
      <c r="G100" s="871"/>
      <c r="H100" s="871"/>
      <c r="I100" s="272"/>
      <c r="J100" s="273" t="e">
        <f>'3. bevételi korm. funk.'!#REF!</f>
        <v>#REF!</v>
      </c>
      <c r="K100" s="273" t="e">
        <f>'3. bevételi korm. funk.'!#REF!</f>
        <v>#REF!</v>
      </c>
      <c r="L100" s="273" t="e">
        <f>'3. bevételi korm. funk.'!#REF!</f>
        <v>#REF!</v>
      </c>
      <c r="M100" s="274" t="e">
        <f t="shared" si="18"/>
        <v>#REF!</v>
      </c>
      <c r="N100" s="273" t="e">
        <f>'3. bevételi korm. funk.'!#REF!</f>
        <v>#REF!</v>
      </c>
      <c r="O100" s="273" t="e">
        <f>'3. bevételi korm. funk.'!#REF!</f>
        <v>#REF!</v>
      </c>
      <c r="P100" s="275"/>
      <c r="Q100" s="276" t="e">
        <f t="shared" si="17"/>
        <v>#REF!</v>
      </c>
      <c r="R100" s="273" t="e">
        <f>'3. bevételi korm. funk.'!#REF!</f>
        <v>#REF!</v>
      </c>
      <c r="S100" s="273" t="e">
        <f>'3. bevételi korm. funk.'!#REF!</f>
        <v>#REF!</v>
      </c>
      <c r="T100" s="275"/>
      <c r="U100" s="274" t="e">
        <f t="shared" si="19"/>
        <v>#REF!</v>
      </c>
      <c r="V100" s="273" t="e">
        <f>'3. bevételi korm. funk.'!#REF!</f>
        <v>#REF!</v>
      </c>
      <c r="W100" s="273" t="e">
        <f>'3. bevételi korm. funk.'!#REF!</f>
        <v>#REF!</v>
      </c>
      <c r="X100" s="273" t="e">
        <f>'3. bevételi korm. funk.'!#REF!</f>
        <v>#REF!</v>
      </c>
      <c r="Y100" s="274" t="e">
        <f t="shared" si="20"/>
        <v>#REF!</v>
      </c>
      <c r="Z100" s="273" t="e">
        <f>'3. bevételi korm. funk.'!#REF!</f>
        <v>#REF!</v>
      </c>
      <c r="AA100" s="273" t="e">
        <f>'3. bevételi korm. funk.'!#REF!</f>
        <v>#REF!</v>
      </c>
      <c r="AB100" s="273" t="e">
        <f>'3. bevételi korm. funk.'!#REF!</f>
        <v>#REF!</v>
      </c>
      <c r="AC100" s="274" t="e">
        <f t="shared" si="21"/>
        <v>#REF!</v>
      </c>
      <c r="AD100" s="273" t="e">
        <f>'3. bevételi korm. funk.'!#REF!</f>
        <v>#REF!</v>
      </c>
      <c r="AE100" s="273" t="e">
        <f>'3. bevételi korm. funk.'!#REF!</f>
        <v>#REF!</v>
      </c>
      <c r="AF100" s="273" t="e">
        <f>'3. bevételi korm. funk.'!#REF!</f>
        <v>#REF!</v>
      </c>
      <c r="AG100" s="274" t="e">
        <f t="shared" si="22"/>
        <v>#REF!</v>
      </c>
      <c r="AH100" s="273">
        <f>AH99-'2. kiadási főtábla'!I62</f>
        <v>0</v>
      </c>
      <c r="AI100" s="273">
        <f>AI99-'2. kiadási főtábla'!J62</f>
        <v>0</v>
      </c>
      <c r="AJ100" s="273">
        <f>AJ99-'2. kiadási főtábla'!K62</f>
        <v>0</v>
      </c>
      <c r="AK100" s="273">
        <f>AK99-'2. kiadási főtábla'!L62</f>
        <v>0</v>
      </c>
      <c r="AL100" s="273">
        <f>AL99-'2. kiadási főtábla'!M62</f>
        <v>0</v>
      </c>
      <c r="AM100" s="273">
        <f>AM99-'2. kiadási főtábla'!N62</f>
        <v>0</v>
      </c>
      <c r="AN100" s="273">
        <f>AN99-'2. kiadási főtábla'!O62</f>
        <v>0</v>
      </c>
      <c r="AO100" s="273">
        <f>AO99-'2. kiadási főtábla'!P62</f>
        <v>0</v>
      </c>
      <c r="AP100" s="273">
        <f>AP99-'2. kiadási főtábla'!Q62</f>
        <v>9503978</v>
      </c>
      <c r="AQ100" s="273">
        <f>AQ99-'2. kiadási főtábla'!R62</f>
        <v>0</v>
      </c>
      <c r="AR100" s="273">
        <f>AR99-'2. kiadási főtábla'!S62</f>
        <v>0</v>
      </c>
      <c r="AS100" s="273">
        <f>AS99-'2. kiadási főtábla'!T62</f>
        <v>9503978</v>
      </c>
    </row>
    <row r="101" spans="1:45"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7"/>
      <c r="AM101" s="49"/>
      <c r="AN101" s="49"/>
      <c r="AO101" s="49"/>
      <c r="AP101" s="49"/>
      <c r="AQ101" s="49"/>
      <c r="AR101" s="49"/>
      <c r="AS101" s="49"/>
    </row>
    <row r="102" spans="1:45"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7"/>
      <c r="AM102" s="49"/>
      <c r="AN102" s="49"/>
      <c r="AO102" s="49"/>
      <c r="AP102" s="49"/>
      <c r="AQ102" s="49"/>
      <c r="AR102" s="49"/>
      <c r="AS102" s="49"/>
    </row>
    <row r="103" spans="1:45"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7"/>
      <c r="AM103" s="49"/>
      <c r="AN103" s="49"/>
      <c r="AO103" s="49"/>
      <c r="AP103" s="49"/>
      <c r="AQ103" s="49"/>
      <c r="AR103" s="49"/>
      <c r="AS103" s="49"/>
    </row>
    <row r="104" spans="1:45"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7"/>
      <c r="AM104" s="49"/>
      <c r="AN104" s="49"/>
      <c r="AO104" s="49"/>
      <c r="AP104" s="49"/>
      <c r="AQ104" s="49"/>
      <c r="AR104" s="49"/>
      <c r="AS104" s="49"/>
    </row>
    <row r="105" spans="1:45">
      <c r="A105" s="50"/>
      <c r="C105" s="50"/>
      <c r="D105" s="50"/>
      <c r="E105" s="50"/>
      <c r="F105" s="50"/>
      <c r="G105" s="50"/>
      <c r="H105" s="50"/>
      <c r="I105" s="5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212"/>
      <c r="AM105" s="60"/>
      <c r="AN105" s="60"/>
      <c r="AO105" s="60"/>
      <c r="AP105" s="60"/>
      <c r="AQ105" s="60"/>
      <c r="AR105" s="60"/>
      <c r="AS105" s="60"/>
    </row>
    <row r="106" spans="1:45">
      <c r="B106" s="50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7"/>
      <c r="AM106" s="49"/>
      <c r="AN106" s="49"/>
      <c r="AO106" s="49"/>
      <c r="AP106" s="49"/>
      <c r="AQ106" s="49"/>
      <c r="AR106" s="49"/>
      <c r="AS106" s="49"/>
    </row>
    <row r="107" spans="1:45">
      <c r="B107" s="50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7"/>
      <c r="AM107" s="49"/>
      <c r="AN107" s="49"/>
      <c r="AO107" s="49"/>
      <c r="AP107" s="49"/>
      <c r="AQ107" s="49"/>
      <c r="AR107" s="49"/>
      <c r="AS107" s="49"/>
    </row>
    <row r="109" spans="1:45">
      <c r="B109" s="50"/>
    </row>
    <row r="110" spans="1:45">
      <c r="B110" s="50"/>
    </row>
    <row r="111" spans="1:45">
      <c r="B111" s="50"/>
    </row>
    <row r="112" spans="1:45">
      <c r="A112" s="257"/>
      <c r="B112" s="50"/>
    </row>
    <row r="113" spans="1:45">
      <c r="A113" s="51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214"/>
      <c r="AM113" s="51"/>
      <c r="AN113" s="51"/>
      <c r="AO113" s="51"/>
      <c r="AP113" s="51"/>
      <c r="AQ113" s="51"/>
      <c r="AR113" s="51"/>
      <c r="AS113" s="51"/>
    </row>
    <row r="114" spans="1:45">
      <c r="B114" s="50"/>
    </row>
    <row r="115" spans="1:45">
      <c r="B115" s="50"/>
    </row>
    <row r="116" spans="1:4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215"/>
      <c r="AM116" s="50"/>
      <c r="AN116" s="50"/>
      <c r="AO116" s="50"/>
      <c r="AP116" s="50"/>
      <c r="AQ116" s="50"/>
      <c r="AR116" s="50"/>
      <c r="AS116" s="50"/>
    </row>
    <row r="117" spans="1:4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215"/>
      <c r="AM117" s="50"/>
      <c r="AN117" s="50"/>
      <c r="AO117" s="50"/>
      <c r="AP117" s="50"/>
      <c r="AQ117" s="50"/>
      <c r="AR117" s="50"/>
      <c r="AS117" s="50"/>
    </row>
    <row r="118" spans="1:45">
      <c r="A118" s="50"/>
      <c r="B118" s="50"/>
      <c r="D118" s="867"/>
      <c r="E118" s="867"/>
      <c r="F118" s="867"/>
      <c r="G118" s="867"/>
      <c r="H118" s="867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16"/>
      <c r="AM118" s="258"/>
      <c r="AN118" s="258"/>
      <c r="AO118" s="258"/>
      <c r="AP118" s="258"/>
      <c r="AQ118" s="258"/>
      <c r="AR118" s="258"/>
      <c r="AS118" s="258"/>
    </row>
    <row r="119" spans="1:45">
      <c r="D119" s="867"/>
      <c r="E119" s="867"/>
      <c r="F119" s="867"/>
      <c r="G119" s="867"/>
      <c r="H119" s="867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16"/>
      <c r="AM119" s="258"/>
      <c r="AN119" s="258"/>
      <c r="AO119" s="258"/>
      <c r="AP119" s="258"/>
      <c r="AQ119" s="258"/>
      <c r="AR119" s="258"/>
      <c r="AS119" s="258"/>
    </row>
    <row r="120" spans="1:45" ht="14.25">
      <c r="A120" s="866"/>
      <c r="B120" s="866"/>
      <c r="C120" s="866"/>
      <c r="D120" s="866"/>
      <c r="E120" s="866"/>
      <c r="F120" s="866"/>
      <c r="G120" s="866"/>
      <c r="H120" s="866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17"/>
      <c r="AM120" s="257"/>
      <c r="AN120" s="257"/>
      <c r="AO120" s="257"/>
      <c r="AP120" s="257"/>
      <c r="AQ120" s="257"/>
      <c r="AR120" s="257"/>
      <c r="AS120" s="257"/>
    </row>
    <row r="121" spans="1:45">
      <c r="A121" s="859"/>
      <c r="B121" s="859"/>
      <c r="C121" s="859"/>
      <c r="D121" s="859"/>
      <c r="E121" s="859"/>
      <c r="F121" s="859"/>
      <c r="G121" s="859"/>
      <c r="H121" s="859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18"/>
      <c r="AM121" s="253"/>
      <c r="AN121" s="253"/>
      <c r="AO121" s="253"/>
      <c r="AP121" s="253"/>
      <c r="AQ121" s="253"/>
      <c r="AR121" s="253"/>
      <c r="AS121" s="253"/>
    </row>
  </sheetData>
  <autoFilter ref="AS1:AS140"/>
  <mergeCells count="39">
    <mergeCell ref="A3:A5"/>
    <mergeCell ref="B3:B5"/>
    <mergeCell ref="C3:C5"/>
    <mergeCell ref="D3:D5"/>
    <mergeCell ref="R4:U4"/>
    <mergeCell ref="N4:Q4"/>
    <mergeCell ref="G42:H42"/>
    <mergeCell ref="G43:H43"/>
    <mergeCell ref="D119:H119"/>
    <mergeCell ref="A99:H99"/>
    <mergeCell ref="A100:H100"/>
    <mergeCell ref="E96:H96"/>
    <mergeCell ref="D118:H118"/>
    <mergeCell ref="F95:H95"/>
    <mergeCell ref="A121:H121"/>
    <mergeCell ref="E78:H78"/>
    <mergeCell ref="A84:H84"/>
    <mergeCell ref="A85:H85"/>
    <mergeCell ref="D87:H87"/>
    <mergeCell ref="F89:H89"/>
    <mergeCell ref="F90:H90"/>
    <mergeCell ref="F94:H94"/>
    <mergeCell ref="F91:H91"/>
    <mergeCell ref="A120:H120"/>
    <mergeCell ref="H1:AO1"/>
    <mergeCell ref="G41:H41"/>
    <mergeCell ref="AH3:AS3"/>
    <mergeCell ref="J3:U3"/>
    <mergeCell ref="V3:AG3"/>
    <mergeCell ref="Z4:AC4"/>
    <mergeCell ref="J4:M4"/>
    <mergeCell ref="E3:H5"/>
    <mergeCell ref="I3:I4"/>
    <mergeCell ref="V4:Y4"/>
    <mergeCell ref="G23:H23"/>
    <mergeCell ref="AD4:AG4"/>
    <mergeCell ref="AP4:AS4"/>
    <mergeCell ref="AL4:AO4"/>
    <mergeCell ref="AH4:AK4"/>
  </mergeCells>
  <phoneticPr fontId="22" type="noConversion"/>
  <printOptions horizontalCentered="1"/>
  <pageMargins left="0.23622047244094491" right="0.15748031496062992" top="0.39370078740157483" bottom="0.39370078740157483" header="0" footer="0"/>
  <pageSetup paperSize="8" scale="48" orientation="landscape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Normal="100" zoomScaleSheetLayoutView="98" workbookViewId="0">
      <selection activeCell="B1" sqref="B1"/>
    </sheetView>
  </sheetViews>
  <sheetFormatPr defaultRowHeight="12.75"/>
  <cols>
    <col min="2" max="2" width="32.28515625" customWidth="1"/>
    <col min="3" max="3" width="17.42578125" customWidth="1"/>
    <col min="4" max="4" width="15.42578125" customWidth="1"/>
    <col min="5" max="5" width="15.140625" customWidth="1"/>
    <col min="6" max="6" width="13.28515625" customWidth="1"/>
  </cols>
  <sheetData>
    <row r="1" spans="1:7" s="499" customFormat="1">
      <c r="A1" s="509" t="s">
        <v>382</v>
      </c>
      <c r="B1" s="508" t="str">
        <f>'1. bevételi főtábla'!AQ1</f>
        <v>sz. melléklet a 6/2019. (V. 16.) sz. rendelethez</v>
      </c>
    </row>
    <row r="2" spans="1:7" s="499" customFormat="1" ht="13.15" customHeight="1">
      <c r="B2" s="507"/>
      <c r="C2" s="507"/>
      <c r="D2" s="507"/>
    </row>
    <row r="3" spans="1:7" s="511" customFormat="1" ht="19.5" customHeight="1">
      <c r="A3" s="992" t="s">
        <v>1071</v>
      </c>
      <c r="B3" s="992"/>
      <c r="C3" s="992"/>
      <c r="D3" s="992"/>
      <c r="E3" s="992"/>
    </row>
    <row r="4" spans="1:7">
      <c r="A4" s="98"/>
      <c r="B4" s="98"/>
      <c r="C4" s="98"/>
      <c r="D4" s="98"/>
      <c r="E4" s="98"/>
      <c r="F4" s="98"/>
      <c r="G4" s="98"/>
    </row>
    <row r="5" spans="1:7" ht="20.45" customHeight="1">
      <c r="A5" s="993" t="s">
        <v>700</v>
      </c>
      <c r="B5" s="994"/>
      <c r="C5" s="994"/>
      <c r="D5" s="994"/>
      <c r="E5" s="994"/>
    </row>
    <row r="6" spans="1:7" ht="30">
      <c r="A6" s="512"/>
      <c r="B6" s="512" t="s">
        <v>204</v>
      </c>
      <c r="C6" s="512" t="s">
        <v>349</v>
      </c>
      <c r="D6" s="512" t="s">
        <v>423</v>
      </c>
      <c r="E6" s="512" t="s">
        <v>350</v>
      </c>
    </row>
    <row r="7" spans="1:7" ht="15">
      <c r="A7" s="512">
        <v>1</v>
      </c>
      <c r="B7" s="512">
        <v>2</v>
      </c>
      <c r="C7" s="512">
        <v>3</v>
      </c>
      <c r="D7" s="512">
        <v>4</v>
      </c>
      <c r="E7" s="512">
        <v>5</v>
      </c>
    </row>
    <row r="8" spans="1:7" ht="25.5">
      <c r="A8" s="513" t="s">
        <v>326</v>
      </c>
      <c r="B8" s="250" t="s">
        <v>658</v>
      </c>
      <c r="C8" s="514">
        <v>32809019</v>
      </c>
      <c r="D8" s="514">
        <v>0</v>
      </c>
      <c r="E8" s="514">
        <v>40641795</v>
      </c>
    </row>
    <row r="9" spans="1:7" ht="38.25">
      <c r="A9" s="513" t="s">
        <v>328</v>
      </c>
      <c r="B9" s="250" t="s">
        <v>659</v>
      </c>
      <c r="C9" s="514">
        <v>1612443</v>
      </c>
      <c r="D9" s="514">
        <v>0</v>
      </c>
      <c r="E9" s="514">
        <v>944528</v>
      </c>
    </row>
    <row r="10" spans="1:7" ht="25.5">
      <c r="A10" s="513" t="s">
        <v>330</v>
      </c>
      <c r="B10" s="250" t="s">
        <v>660</v>
      </c>
      <c r="C10" s="514">
        <v>232000</v>
      </c>
      <c r="D10" s="514">
        <v>0</v>
      </c>
      <c r="E10" s="514">
        <v>127000</v>
      </c>
    </row>
    <row r="11" spans="1:7" ht="38.25">
      <c r="A11" s="243" t="s">
        <v>332</v>
      </c>
      <c r="B11" s="501" t="s">
        <v>661</v>
      </c>
      <c r="C11" s="495">
        <v>34653462</v>
      </c>
      <c r="D11" s="495">
        <v>0</v>
      </c>
      <c r="E11" s="495">
        <v>41713323</v>
      </c>
    </row>
    <row r="12" spans="1:7" ht="38.25">
      <c r="A12" s="513" t="s">
        <v>340</v>
      </c>
      <c r="B12" s="250" t="s">
        <v>662</v>
      </c>
      <c r="C12" s="514">
        <v>2280682</v>
      </c>
      <c r="D12" s="514">
        <v>0</v>
      </c>
      <c r="E12" s="514">
        <v>2854128</v>
      </c>
    </row>
    <row r="13" spans="1:7" ht="38.25">
      <c r="A13" s="513" t="s">
        <v>341</v>
      </c>
      <c r="B13" s="250" t="s">
        <v>663</v>
      </c>
      <c r="C13" s="514">
        <v>12998747</v>
      </c>
      <c r="D13" s="514">
        <v>0</v>
      </c>
      <c r="E13" s="514">
        <v>8627514</v>
      </c>
    </row>
    <row r="14" spans="1:7" ht="25.5">
      <c r="A14" s="513" t="s">
        <v>342</v>
      </c>
      <c r="B14" s="250" t="s">
        <v>664</v>
      </c>
      <c r="C14" s="514">
        <v>144395</v>
      </c>
      <c r="D14" s="514">
        <v>0</v>
      </c>
      <c r="E14" s="514">
        <v>0</v>
      </c>
    </row>
    <row r="15" spans="1:7" ht="25.5">
      <c r="A15" s="513" t="s">
        <v>343</v>
      </c>
      <c r="B15" s="250" t="s">
        <v>665</v>
      </c>
      <c r="C15" s="514">
        <v>384944</v>
      </c>
      <c r="D15" s="514">
        <v>0</v>
      </c>
      <c r="E15" s="514">
        <v>194050</v>
      </c>
    </row>
    <row r="16" spans="1:7" ht="25.5">
      <c r="A16" s="243" t="s">
        <v>666</v>
      </c>
      <c r="B16" s="501" t="s">
        <v>667</v>
      </c>
      <c r="C16" s="495">
        <v>15808768</v>
      </c>
      <c r="D16" s="495">
        <v>0</v>
      </c>
      <c r="E16" s="495">
        <v>11675692</v>
      </c>
    </row>
    <row r="17" spans="1:5">
      <c r="A17" s="513" t="s">
        <v>344</v>
      </c>
      <c r="B17" s="250" t="s">
        <v>668</v>
      </c>
      <c r="C17" s="514">
        <v>3638431</v>
      </c>
      <c r="D17" s="514">
        <v>0</v>
      </c>
      <c r="E17" s="514">
        <v>1103533</v>
      </c>
    </row>
    <row r="18" spans="1:5" ht="25.5">
      <c r="A18" s="513" t="s">
        <v>669</v>
      </c>
      <c r="B18" s="250" t="s">
        <v>670</v>
      </c>
      <c r="C18" s="514">
        <v>6022252</v>
      </c>
      <c r="D18" s="514">
        <v>0</v>
      </c>
      <c r="E18" s="514">
        <v>5193599</v>
      </c>
    </row>
    <row r="19" spans="1:5" ht="25.5">
      <c r="A19" s="243" t="s">
        <v>347</v>
      </c>
      <c r="B19" s="501" t="s">
        <v>672</v>
      </c>
      <c r="C19" s="495">
        <v>9660683</v>
      </c>
      <c r="D19" s="495">
        <v>0</v>
      </c>
      <c r="E19" s="495">
        <v>6297132</v>
      </c>
    </row>
    <row r="20" spans="1:5">
      <c r="A20" s="513" t="s">
        <v>673</v>
      </c>
      <c r="B20" s="250" t="s">
        <v>674</v>
      </c>
      <c r="C20" s="514">
        <v>10735786</v>
      </c>
      <c r="D20" s="514">
        <v>0</v>
      </c>
      <c r="E20" s="514">
        <v>7438699</v>
      </c>
    </row>
    <row r="21" spans="1:5" ht="25.5">
      <c r="A21" s="513" t="s">
        <v>675</v>
      </c>
      <c r="B21" s="250" t="s">
        <v>676</v>
      </c>
      <c r="C21" s="514">
        <v>6429915</v>
      </c>
      <c r="D21" s="514">
        <v>0</v>
      </c>
      <c r="E21" s="514">
        <v>4449616</v>
      </c>
    </row>
    <row r="22" spans="1:5">
      <c r="A22" s="513" t="s">
        <v>677</v>
      </c>
      <c r="B22" s="250" t="s">
        <v>678</v>
      </c>
      <c r="C22" s="514">
        <v>2688967</v>
      </c>
      <c r="D22" s="514">
        <v>0</v>
      </c>
      <c r="E22" s="514">
        <v>1871107</v>
      </c>
    </row>
    <row r="23" spans="1:5" ht="25.5">
      <c r="A23" s="243" t="s">
        <v>352</v>
      </c>
      <c r="B23" s="501" t="s">
        <v>679</v>
      </c>
      <c r="C23" s="495">
        <v>19854668</v>
      </c>
      <c r="D23" s="495">
        <v>0</v>
      </c>
      <c r="E23" s="495">
        <v>13759422</v>
      </c>
    </row>
    <row r="24" spans="1:5">
      <c r="A24" s="243" t="s">
        <v>680</v>
      </c>
      <c r="B24" s="501" t="s">
        <v>681</v>
      </c>
      <c r="C24" s="495">
        <v>7924110</v>
      </c>
      <c r="D24" s="495">
        <v>0</v>
      </c>
      <c r="E24" s="495">
        <v>11954689</v>
      </c>
    </row>
    <row r="25" spans="1:5">
      <c r="A25" s="243" t="s">
        <v>682</v>
      </c>
      <c r="B25" s="501" t="s">
        <v>683</v>
      </c>
      <c r="C25" s="495">
        <v>14542180</v>
      </c>
      <c r="D25" s="495">
        <v>0</v>
      </c>
      <c r="E25" s="495">
        <v>16880150</v>
      </c>
    </row>
    <row r="26" spans="1:5" ht="25.5">
      <c r="A26" s="243" t="s">
        <v>684</v>
      </c>
      <c r="B26" s="501" t="s">
        <v>685</v>
      </c>
      <c r="C26" s="495">
        <v>-1519411</v>
      </c>
      <c r="D26" s="495">
        <v>0</v>
      </c>
      <c r="E26" s="495">
        <v>4497622</v>
      </c>
    </row>
    <row r="27" spans="1:5" ht="38.25">
      <c r="A27" s="513" t="s">
        <v>353</v>
      </c>
      <c r="B27" s="250" t="s">
        <v>597</v>
      </c>
      <c r="C27" s="514">
        <v>1465</v>
      </c>
      <c r="D27" s="514">
        <v>0</v>
      </c>
      <c r="E27" s="514">
        <v>272</v>
      </c>
    </row>
    <row r="28" spans="1:5" ht="38.25">
      <c r="A28" s="243" t="s">
        <v>687</v>
      </c>
      <c r="B28" s="501" t="s">
        <v>688</v>
      </c>
      <c r="C28" s="495">
        <v>1465</v>
      </c>
      <c r="D28" s="495">
        <v>0</v>
      </c>
      <c r="E28" s="495">
        <v>272</v>
      </c>
    </row>
    <row r="29" spans="1:5" ht="25.5">
      <c r="A29" s="513" t="s">
        <v>690</v>
      </c>
      <c r="B29" s="250" t="s">
        <v>691</v>
      </c>
      <c r="C29" s="514">
        <v>64087</v>
      </c>
      <c r="D29" s="514">
        <v>0</v>
      </c>
      <c r="E29" s="514">
        <v>18820</v>
      </c>
    </row>
    <row r="30" spans="1:5" ht="25.5">
      <c r="A30" s="513" t="s">
        <v>692</v>
      </c>
      <c r="B30" s="250" t="s">
        <v>693</v>
      </c>
      <c r="C30" s="514">
        <v>120</v>
      </c>
      <c r="D30" s="514">
        <v>0</v>
      </c>
      <c r="E30" s="514">
        <v>0</v>
      </c>
    </row>
    <row r="31" spans="1:5" ht="25.5">
      <c r="A31" s="243" t="s">
        <v>694</v>
      </c>
      <c r="B31" s="501" t="s">
        <v>695</v>
      </c>
      <c r="C31" s="495">
        <v>64207</v>
      </c>
      <c r="D31" s="495">
        <v>0</v>
      </c>
      <c r="E31" s="495">
        <v>18820</v>
      </c>
    </row>
    <row r="32" spans="1:5" ht="25.5">
      <c r="A32" s="243" t="s">
        <v>696</v>
      </c>
      <c r="B32" s="501" t="s">
        <v>697</v>
      </c>
      <c r="C32" s="495">
        <v>-62742</v>
      </c>
      <c r="D32" s="495">
        <v>0</v>
      </c>
      <c r="E32" s="495">
        <v>-18548</v>
      </c>
    </row>
    <row r="33" spans="1:5" ht="25.5">
      <c r="A33" s="243" t="s">
        <v>698</v>
      </c>
      <c r="B33" s="501" t="s">
        <v>699</v>
      </c>
      <c r="C33" s="495">
        <v>-1582153</v>
      </c>
      <c r="D33" s="495">
        <v>0</v>
      </c>
      <c r="E33" s="495">
        <v>4479074</v>
      </c>
    </row>
  </sheetData>
  <mergeCells count="2">
    <mergeCell ref="A5:E5"/>
    <mergeCell ref="A3:E3"/>
  </mergeCells>
  <phoneticPr fontId="22" type="noConversion"/>
  <printOptions horizontalCentered="1"/>
  <pageMargins left="0.19685039370078741" right="0.19685039370078741" top="1.0629921259842521" bottom="0.47244094488188981" header="0" footer="0"/>
  <pageSetup paperSize="9" scale="78" orientation="portrait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opLeftCell="A22" zoomScaleNormal="100" workbookViewId="0">
      <selection activeCell="C35" sqref="C35"/>
    </sheetView>
  </sheetViews>
  <sheetFormatPr defaultColWidth="8.85546875" defaultRowHeight="12.75"/>
  <cols>
    <col min="1" max="1" width="42.140625" style="252" customWidth="1"/>
    <col min="2" max="2" width="8.85546875" style="499"/>
    <col min="3" max="4" width="11.5703125" style="62" bestFit="1" customWidth="1"/>
    <col min="5" max="16384" width="8.85546875" style="499"/>
  </cols>
  <sheetData>
    <row r="1" spans="1:5">
      <c r="A1" s="499"/>
      <c r="B1" s="509" t="s">
        <v>383</v>
      </c>
      <c r="C1" s="508" t="str">
        <f>'1. bevételi főtábla'!AQ1</f>
        <v>sz. melléklet a 6/2019. (V. 16.) sz. rendelethez</v>
      </c>
      <c r="D1" s="499"/>
    </row>
    <row r="2" spans="1:5" ht="15.75">
      <c r="A2" s="499"/>
      <c r="B2" s="507"/>
      <c r="C2" s="507"/>
      <c r="D2" s="507"/>
    </row>
    <row r="3" spans="1:5" ht="15.75">
      <c r="A3" s="992" t="s">
        <v>1071</v>
      </c>
      <c r="B3" s="992"/>
      <c r="C3" s="992"/>
      <c r="D3" s="992"/>
      <c r="E3" s="992"/>
    </row>
    <row r="4" spans="1:5" ht="15.75">
      <c r="A4" s="992" t="s">
        <v>1089</v>
      </c>
      <c r="B4" s="992"/>
      <c r="C4" s="992"/>
      <c r="D4" s="992"/>
      <c r="E4" s="992"/>
    </row>
    <row r="5" spans="1:5" s="559" customFormat="1" ht="15">
      <c r="A5" s="252"/>
      <c r="B5" s="499"/>
      <c r="C5" s="62"/>
      <c r="D5" s="62"/>
      <c r="E5" s="499"/>
    </row>
    <row r="6" spans="1:5" s="564" customFormat="1" ht="15">
      <c r="A6" s="552" t="s">
        <v>204</v>
      </c>
      <c r="B6" s="553" t="s">
        <v>896</v>
      </c>
      <c r="C6" s="554" t="s">
        <v>897</v>
      </c>
      <c r="D6" s="554" t="s">
        <v>898</v>
      </c>
      <c r="E6" s="553" t="s">
        <v>899</v>
      </c>
    </row>
    <row r="7" spans="1:5" s="564" customFormat="1" ht="15">
      <c r="A7" s="552">
        <v>1</v>
      </c>
      <c r="B7" s="553">
        <v>2</v>
      </c>
      <c r="C7" s="554">
        <v>3</v>
      </c>
      <c r="D7" s="554">
        <v>4</v>
      </c>
      <c r="E7" s="553">
        <v>5</v>
      </c>
    </row>
    <row r="8" spans="1:5" ht="15">
      <c r="A8" s="555" t="s">
        <v>351</v>
      </c>
      <c r="B8" s="556" t="s">
        <v>397</v>
      </c>
      <c r="C8" s="557" t="s">
        <v>397</v>
      </c>
      <c r="D8" s="557" t="s">
        <v>397</v>
      </c>
      <c r="E8" s="558" t="s">
        <v>397</v>
      </c>
    </row>
    <row r="9" spans="1:5" ht="30">
      <c r="A9" s="560" t="s">
        <v>901</v>
      </c>
      <c r="B9" s="561" t="s">
        <v>902</v>
      </c>
      <c r="C9" s="562">
        <v>187528130</v>
      </c>
      <c r="D9" s="562">
        <v>181743890</v>
      </c>
      <c r="E9" s="563">
        <v>96.92</v>
      </c>
    </row>
    <row r="10" spans="1:5" ht="15">
      <c r="A10" s="560" t="s">
        <v>903</v>
      </c>
      <c r="B10" s="561" t="s">
        <v>904</v>
      </c>
      <c r="C10" s="562">
        <v>0</v>
      </c>
      <c r="D10" s="562">
        <v>0</v>
      </c>
      <c r="E10" s="563">
        <v>0</v>
      </c>
    </row>
    <row r="11" spans="1:5" s="564" customFormat="1" ht="15">
      <c r="A11" s="552" t="s">
        <v>905</v>
      </c>
      <c r="B11" s="553" t="s">
        <v>906</v>
      </c>
      <c r="C11" s="554">
        <v>0</v>
      </c>
      <c r="D11" s="554">
        <v>0</v>
      </c>
      <c r="E11" s="565">
        <v>0</v>
      </c>
    </row>
    <row r="12" spans="1:5">
      <c r="A12" s="552" t="s">
        <v>910</v>
      </c>
      <c r="B12" s="553" t="s">
        <v>911</v>
      </c>
      <c r="C12" s="554">
        <v>0</v>
      </c>
      <c r="D12" s="554">
        <v>0</v>
      </c>
      <c r="E12" s="565">
        <v>0</v>
      </c>
    </row>
    <row r="13" spans="1:5">
      <c r="A13" s="552" t="s">
        <v>912</v>
      </c>
      <c r="B13" s="553" t="s">
        <v>913</v>
      </c>
      <c r="C13" s="554">
        <v>0</v>
      </c>
      <c r="D13" s="554">
        <v>0</v>
      </c>
      <c r="E13" s="565">
        <v>0</v>
      </c>
    </row>
    <row r="14" spans="1:5" ht="15">
      <c r="A14" s="560" t="s">
        <v>914</v>
      </c>
      <c r="B14" s="561" t="s">
        <v>915</v>
      </c>
      <c r="C14" s="562">
        <v>184513994</v>
      </c>
      <c r="D14" s="562">
        <v>178729754</v>
      </c>
      <c r="E14" s="563">
        <v>96.87</v>
      </c>
    </row>
    <row r="15" spans="1:5" ht="25.5">
      <c r="A15" s="552" t="s">
        <v>916</v>
      </c>
      <c r="B15" s="553" t="s">
        <v>917</v>
      </c>
      <c r="C15" s="554">
        <v>177240602</v>
      </c>
      <c r="D15" s="554">
        <v>171415477</v>
      </c>
      <c r="E15" s="565">
        <v>96.71</v>
      </c>
    </row>
    <row r="16" spans="1:5">
      <c r="A16" s="552" t="s">
        <v>907</v>
      </c>
      <c r="B16" s="553" t="s">
        <v>918</v>
      </c>
      <c r="C16" s="554">
        <v>88776238</v>
      </c>
      <c r="D16" s="554">
        <v>86151456</v>
      </c>
      <c r="E16" s="565">
        <v>97.04</v>
      </c>
    </row>
    <row r="17" spans="1:5">
      <c r="A17" s="552" t="s">
        <v>908</v>
      </c>
      <c r="B17" s="553" t="s">
        <v>919</v>
      </c>
      <c r="C17" s="554">
        <v>109699370</v>
      </c>
      <c r="D17" s="554">
        <v>106664187</v>
      </c>
      <c r="E17" s="565">
        <v>97.23</v>
      </c>
    </row>
    <row r="18" spans="1:5">
      <c r="A18" s="552" t="s">
        <v>909</v>
      </c>
      <c r="B18" s="553" t="s">
        <v>920</v>
      </c>
      <c r="C18" s="554">
        <v>-21235006</v>
      </c>
      <c r="D18" s="554">
        <v>-21400166</v>
      </c>
      <c r="E18" s="565">
        <v>100.78</v>
      </c>
    </row>
    <row r="19" spans="1:5" ht="25.5">
      <c r="A19" s="552" t="s">
        <v>921</v>
      </c>
      <c r="B19" s="553" t="s">
        <v>922</v>
      </c>
      <c r="C19" s="554">
        <v>5821228</v>
      </c>
      <c r="D19" s="554">
        <v>5874983</v>
      </c>
      <c r="E19" s="565">
        <v>100.92</v>
      </c>
    </row>
    <row r="20" spans="1:5">
      <c r="A20" s="552" t="s">
        <v>907</v>
      </c>
      <c r="B20" s="553" t="s">
        <v>923</v>
      </c>
      <c r="C20" s="554">
        <v>0</v>
      </c>
      <c r="D20" s="554">
        <v>8000</v>
      </c>
      <c r="E20" s="565">
        <v>0</v>
      </c>
    </row>
    <row r="21" spans="1:5">
      <c r="A21" s="552" t="s">
        <v>908</v>
      </c>
      <c r="B21" s="553" t="s">
        <v>924</v>
      </c>
      <c r="C21" s="554">
        <v>0</v>
      </c>
      <c r="D21" s="554">
        <v>869691</v>
      </c>
      <c r="E21" s="565">
        <v>0</v>
      </c>
    </row>
    <row r="22" spans="1:5">
      <c r="A22" s="552" t="s">
        <v>909</v>
      </c>
      <c r="B22" s="553" t="s">
        <v>925</v>
      </c>
      <c r="C22" s="554">
        <v>5821228</v>
      </c>
      <c r="D22" s="554">
        <v>4997292</v>
      </c>
      <c r="E22" s="565">
        <v>85.85</v>
      </c>
    </row>
    <row r="23" spans="1:5">
      <c r="A23" s="552" t="s">
        <v>926</v>
      </c>
      <c r="B23" s="553" t="s">
        <v>927</v>
      </c>
      <c r="C23" s="554">
        <v>0</v>
      </c>
      <c r="D23" s="554">
        <v>0</v>
      </c>
      <c r="E23" s="565">
        <v>0</v>
      </c>
    </row>
    <row r="24" spans="1:5" s="564" customFormat="1" ht="15">
      <c r="A24" s="552" t="s">
        <v>928</v>
      </c>
      <c r="B24" s="553" t="s">
        <v>929</v>
      </c>
      <c r="C24" s="554">
        <v>1452164</v>
      </c>
      <c r="D24" s="554">
        <v>1439294</v>
      </c>
      <c r="E24" s="565">
        <v>99.11</v>
      </c>
    </row>
    <row r="25" spans="1:5">
      <c r="A25" s="552" t="s">
        <v>909</v>
      </c>
      <c r="B25" s="553" t="s">
        <v>930</v>
      </c>
      <c r="C25" s="554">
        <v>1452164</v>
      </c>
      <c r="D25" s="554">
        <v>1439294</v>
      </c>
      <c r="E25" s="565">
        <v>99.11</v>
      </c>
    </row>
    <row r="26" spans="1:5">
      <c r="A26" s="552" t="s">
        <v>931</v>
      </c>
      <c r="B26" s="553" t="s">
        <v>932</v>
      </c>
      <c r="C26" s="554">
        <v>0</v>
      </c>
      <c r="D26" s="554">
        <v>0</v>
      </c>
      <c r="E26" s="565">
        <v>0</v>
      </c>
    </row>
    <row r="27" spans="1:5" ht="15">
      <c r="A27" s="560" t="s">
        <v>933</v>
      </c>
      <c r="B27" s="561" t="s">
        <v>934</v>
      </c>
      <c r="C27" s="562">
        <v>3014136</v>
      </c>
      <c r="D27" s="562">
        <v>3014136</v>
      </c>
      <c r="E27" s="563">
        <v>100</v>
      </c>
    </row>
    <row r="28" spans="1:5">
      <c r="A28" s="552" t="s">
        <v>935</v>
      </c>
      <c r="B28" s="553" t="s">
        <v>936</v>
      </c>
      <c r="C28" s="554">
        <v>3014136</v>
      </c>
      <c r="D28" s="554">
        <v>3014136</v>
      </c>
      <c r="E28" s="565">
        <v>100</v>
      </c>
    </row>
    <row r="29" spans="1:5">
      <c r="A29" s="552" t="s">
        <v>908</v>
      </c>
      <c r="B29" s="553" t="s">
        <v>937</v>
      </c>
      <c r="C29" s="827">
        <v>3014136</v>
      </c>
      <c r="D29" s="554">
        <v>3014136</v>
      </c>
      <c r="E29" s="565">
        <v>100</v>
      </c>
    </row>
    <row r="30" spans="1:5">
      <c r="A30" s="826" t="s">
        <v>1265</v>
      </c>
      <c r="B30" s="553"/>
      <c r="C30" s="827">
        <v>3000000</v>
      </c>
      <c r="D30" s="554">
        <v>3000000</v>
      </c>
      <c r="E30" s="565">
        <v>100</v>
      </c>
    </row>
    <row r="31" spans="1:5">
      <c r="A31" s="826" t="s">
        <v>1266</v>
      </c>
      <c r="B31" s="553"/>
      <c r="C31" s="827">
        <v>14136</v>
      </c>
      <c r="D31" s="554">
        <v>14136</v>
      </c>
      <c r="E31" s="565">
        <v>100</v>
      </c>
    </row>
    <row r="32" spans="1:5">
      <c r="A32" s="552" t="s">
        <v>938</v>
      </c>
      <c r="B32" s="553" t="s">
        <v>939</v>
      </c>
      <c r="C32" s="554">
        <v>0</v>
      </c>
      <c r="D32" s="554">
        <v>0</v>
      </c>
      <c r="E32" s="565">
        <v>0</v>
      </c>
    </row>
    <row r="33" spans="1:5" ht="25.5">
      <c r="A33" s="552" t="s">
        <v>940</v>
      </c>
      <c r="B33" s="553" t="s">
        <v>941</v>
      </c>
      <c r="C33" s="554">
        <v>0</v>
      </c>
      <c r="D33" s="554">
        <v>0</v>
      </c>
      <c r="E33" s="565">
        <v>0</v>
      </c>
    </row>
    <row r="34" spans="1:5" s="564" customFormat="1" ht="30">
      <c r="A34" s="560" t="s">
        <v>942</v>
      </c>
      <c r="B34" s="561" t="s">
        <v>943</v>
      </c>
      <c r="C34" s="562">
        <v>0</v>
      </c>
      <c r="D34" s="562">
        <v>0</v>
      </c>
      <c r="E34" s="563">
        <v>0</v>
      </c>
    </row>
    <row r="35" spans="1:5" ht="25.5">
      <c r="A35" s="552" t="s">
        <v>944</v>
      </c>
      <c r="B35" s="553" t="s">
        <v>945</v>
      </c>
      <c r="C35" s="554">
        <v>0</v>
      </c>
      <c r="D35" s="554">
        <v>0</v>
      </c>
      <c r="E35" s="565">
        <v>0</v>
      </c>
    </row>
    <row r="36" spans="1:5" ht="25.5">
      <c r="A36" s="552" t="s">
        <v>946</v>
      </c>
      <c r="B36" s="553" t="s">
        <v>947</v>
      </c>
      <c r="C36" s="554">
        <v>0</v>
      </c>
      <c r="D36" s="554">
        <v>0</v>
      </c>
      <c r="E36" s="565">
        <v>0</v>
      </c>
    </row>
    <row r="37" spans="1:5" s="564" customFormat="1" ht="30">
      <c r="A37" s="560" t="s">
        <v>948</v>
      </c>
      <c r="B37" s="561" t="s">
        <v>949</v>
      </c>
      <c r="C37" s="562">
        <v>0</v>
      </c>
      <c r="D37" s="562">
        <v>0</v>
      </c>
      <c r="E37" s="563">
        <v>0</v>
      </c>
    </row>
    <row r="38" spans="1:5">
      <c r="A38" s="552" t="s">
        <v>950</v>
      </c>
      <c r="B38" s="553" t="s">
        <v>951</v>
      </c>
      <c r="C38" s="554">
        <v>0</v>
      </c>
      <c r="D38" s="554">
        <v>0</v>
      </c>
      <c r="E38" s="565">
        <v>0</v>
      </c>
    </row>
    <row r="39" spans="1:5">
      <c r="A39" s="552" t="s">
        <v>952</v>
      </c>
      <c r="B39" s="553" t="s">
        <v>953</v>
      </c>
      <c r="C39" s="554">
        <v>0</v>
      </c>
      <c r="D39" s="554">
        <v>0</v>
      </c>
      <c r="E39" s="565">
        <v>0</v>
      </c>
    </row>
    <row r="40" spans="1:5" ht="15">
      <c r="A40" s="560" t="s">
        <v>954</v>
      </c>
      <c r="B40" s="561" t="s">
        <v>955</v>
      </c>
      <c r="C40" s="562">
        <v>2871918</v>
      </c>
      <c r="D40" s="562">
        <v>8965735</v>
      </c>
      <c r="E40" s="563">
        <v>312.19</v>
      </c>
    </row>
    <row r="41" spans="1:5">
      <c r="A41" s="552" t="s">
        <v>956</v>
      </c>
      <c r="B41" s="553" t="s">
        <v>957</v>
      </c>
      <c r="C41" s="554">
        <v>0</v>
      </c>
      <c r="D41" s="554">
        <v>0</v>
      </c>
      <c r="E41" s="565">
        <v>0</v>
      </c>
    </row>
    <row r="42" spans="1:5" s="564" customFormat="1" ht="15">
      <c r="A42" s="552" t="s">
        <v>958</v>
      </c>
      <c r="B42" s="553" t="s">
        <v>959</v>
      </c>
      <c r="C42" s="554">
        <v>136625</v>
      </c>
      <c r="D42" s="554">
        <v>35640</v>
      </c>
      <c r="E42" s="565">
        <v>26.09</v>
      </c>
    </row>
    <row r="43" spans="1:5">
      <c r="A43" s="552" t="s">
        <v>960</v>
      </c>
      <c r="B43" s="553" t="s">
        <v>961</v>
      </c>
      <c r="C43" s="554">
        <v>2735293</v>
      </c>
      <c r="D43" s="554">
        <v>8930095</v>
      </c>
      <c r="E43" s="565">
        <v>326.48</v>
      </c>
    </row>
    <row r="44" spans="1:5">
      <c r="A44" s="552" t="s">
        <v>962</v>
      </c>
      <c r="B44" s="553" t="s">
        <v>963</v>
      </c>
      <c r="C44" s="554">
        <v>0</v>
      </c>
      <c r="D44" s="554">
        <v>0</v>
      </c>
      <c r="E44" s="565">
        <v>0</v>
      </c>
    </row>
    <row r="45" spans="1:5" ht="15">
      <c r="A45" s="560" t="s">
        <v>964</v>
      </c>
      <c r="B45" s="561" t="s">
        <v>965</v>
      </c>
      <c r="C45" s="562">
        <v>3341190</v>
      </c>
      <c r="D45" s="562">
        <v>7727754</v>
      </c>
      <c r="E45" s="563">
        <v>231.29</v>
      </c>
    </row>
    <row r="46" spans="1:5" s="564" customFormat="1" ht="15">
      <c r="A46" s="552" t="s">
        <v>966</v>
      </c>
      <c r="B46" s="553" t="s">
        <v>967</v>
      </c>
      <c r="C46" s="554">
        <v>3084534</v>
      </c>
      <c r="D46" s="554">
        <v>7179711</v>
      </c>
      <c r="E46" s="565">
        <v>232.76</v>
      </c>
    </row>
    <row r="47" spans="1:5" s="564" customFormat="1" ht="25.5">
      <c r="A47" s="552" t="s">
        <v>968</v>
      </c>
      <c r="B47" s="553" t="s">
        <v>969</v>
      </c>
      <c r="C47" s="554">
        <v>0</v>
      </c>
      <c r="D47" s="554">
        <v>0</v>
      </c>
      <c r="E47" s="565">
        <v>0</v>
      </c>
    </row>
    <row r="48" spans="1:5" s="559" customFormat="1" ht="15">
      <c r="A48" s="552" t="s">
        <v>970</v>
      </c>
      <c r="B48" s="553" t="s">
        <v>971</v>
      </c>
      <c r="C48" s="554">
        <v>256656</v>
      </c>
      <c r="D48" s="554">
        <v>548043</v>
      </c>
      <c r="E48" s="565">
        <v>213.53</v>
      </c>
    </row>
    <row r="49" spans="1:5" ht="30">
      <c r="A49" s="560" t="s">
        <v>972</v>
      </c>
      <c r="B49" s="561" t="s">
        <v>973</v>
      </c>
      <c r="C49" s="562">
        <v>2242963</v>
      </c>
      <c r="D49" s="562">
        <v>826</v>
      </c>
      <c r="E49" s="563">
        <v>0.04</v>
      </c>
    </row>
    <row r="50" spans="1:5" s="559" customFormat="1" ht="15">
      <c r="A50" s="560" t="s">
        <v>974</v>
      </c>
      <c r="B50" s="561" t="s">
        <v>975</v>
      </c>
      <c r="C50" s="562">
        <v>0</v>
      </c>
      <c r="D50" s="562">
        <v>0</v>
      </c>
      <c r="E50" s="563">
        <v>0</v>
      </c>
    </row>
    <row r="51" spans="1:5" s="564" customFormat="1" ht="15">
      <c r="A51" s="555" t="s">
        <v>976</v>
      </c>
      <c r="B51" s="556" t="s">
        <v>977</v>
      </c>
      <c r="C51" s="557">
        <v>195984201</v>
      </c>
      <c r="D51" s="557">
        <v>198438205</v>
      </c>
      <c r="E51" s="558">
        <v>101.25</v>
      </c>
    </row>
    <row r="52" spans="1:5" s="98" customFormat="1">
      <c r="A52" s="567" t="s">
        <v>397</v>
      </c>
      <c r="B52" s="568" t="s">
        <v>397</v>
      </c>
      <c r="C52" s="569" t="s">
        <v>397</v>
      </c>
      <c r="D52" s="569" t="s">
        <v>397</v>
      </c>
      <c r="E52" s="570" t="s">
        <v>397</v>
      </c>
    </row>
    <row r="53" spans="1:5" ht="15">
      <c r="A53" s="555" t="s">
        <v>356</v>
      </c>
      <c r="B53" s="556" t="s">
        <v>397</v>
      </c>
      <c r="C53" s="557" t="s">
        <v>397</v>
      </c>
      <c r="D53" s="557" t="s">
        <v>397</v>
      </c>
      <c r="E53" s="558" t="s">
        <v>397</v>
      </c>
    </row>
    <row r="54" spans="1:5" ht="15">
      <c r="A54" s="560" t="s">
        <v>978</v>
      </c>
      <c r="B54" s="561" t="s">
        <v>979</v>
      </c>
      <c r="C54" s="562">
        <v>187933604</v>
      </c>
      <c r="D54" s="562">
        <v>192412678</v>
      </c>
      <c r="E54" s="563">
        <v>102.38</v>
      </c>
    </row>
    <row r="55" spans="1:5">
      <c r="A55" s="552" t="s">
        <v>357</v>
      </c>
      <c r="B55" s="553" t="s">
        <v>980</v>
      </c>
      <c r="C55" s="554">
        <v>229257642</v>
      </c>
      <c r="D55" s="554">
        <v>229257642</v>
      </c>
      <c r="E55" s="565">
        <v>100</v>
      </c>
    </row>
    <row r="56" spans="1:5">
      <c r="A56" s="552" t="s">
        <v>358</v>
      </c>
      <c r="B56" s="553" t="s">
        <v>981</v>
      </c>
      <c r="C56" s="554">
        <v>0</v>
      </c>
      <c r="D56" s="554">
        <v>0</v>
      </c>
      <c r="E56" s="565">
        <v>0</v>
      </c>
    </row>
    <row r="57" spans="1:5" ht="25.5">
      <c r="A57" s="552" t="s">
        <v>982</v>
      </c>
      <c r="B57" s="553" t="s">
        <v>983</v>
      </c>
      <c r="C57" s="554">
        <v>1315191</v>
      </c>
      <c r="D57" s="554">
        <v>1315191</v>
      </c>
      <c r="E57" s="565">
        <v>100</v>
      </c>
    </row>
    <row r="58" spans="1:5" s="564" customFormat="1" ht="15">
      <c r="A58" s="552" t="s">
        <v>984</v>
      </c>
      <c r="B58" s="553" t="s">
        <v>985</v>
      </c>
      <c r="C58" s="554">
        <v>-41057076</v>
      </c>
      <c r="D58" s="554">
        <v>-42639229</v>
      </c>
      <c r="E58" s="565">
        <v>103.85</v>
      </c>
    </row>
    <row r="59" spans="1:5">
      <c r="A59" s="552" t="s">
        <v>986</v>
      </c>
      <c r="B59" s="553" t="s">
        <v>987</v>
      </c>
      <c r="C59" s="554">
        <v>0</v>
      </c>
      <c r="D59" s="554">
        <v>0</v>
      </c>
      <c r="E59" s="565">
        <v>0</v>
      </c>
    </row>
    <row r="60" spans="1:5">
      <c r="A60" s="552" t="s">
        <v>359</v>
      </c>
      <c r="B60" s="553" t="s">
        <v>988</v>
      </c>
      <c r="C60" s="554">
        <v>-1582153</v>
      </c>
      <c r="D60" s="554">
        <v>4479074</v>
      </c>
      <c r="E60" s="565">
        <v>-283.10000000000002</v>
      </c>
    </row>
    <row r="61" spans="1:5" ht="15">
      <c r="A61" s="560" t="s">
        <v>989</v>
      </c>
      <c r="B61" s="561" t="s">
        <v>990</v>
      </c>
      <c r="C61" s="562">
        <v>2828116</v>
      </c>
      <c r="D61" s="562">
        <v>1048615</v>
      </c>
      <c r="E61" s="563">
        <v>37.08</v>
      </c>
    </row>
    <row r="62" spans="1:5" s="564" customFormat="1" ht="25.5">
      <c r="A62" s="552" t="s">
        <v>360</v>
      </c>
      <c r="B62" s="553" t="s">
        <v>991</v>
      </c>
      <c r="C62" s="554">
        <v>780774</v>
      </c>
      <c r="D62" s="554">
        <v>956798</v>
      </c>
      <c r="E62" s="565">
        <v>122.54</v>
      </c>
    </row>
    <row r="63" spans="1:5" s="564" customFormat="1" ht="25.5">
      <c r="A63" s="552" t="s">
        <v>992</v>
      </c>
      <c r="B63" s="553" t="s">
        <v>993</v>
      </c>
      <c r="C63" s="554">
        <v>89751</v>
      </c>
      <c r="D63" s="554">
        <v>37308</v>
      </c>
      <c r="E63" s="565">
        <v>41.57</v>
      </c>
    </row>
    <row r="64" spans="1:5" s="559" customFormat="1" ht="15">
      <c r="A64" s="552" t="s">
        <v>361</v>
      </c>
      <c r="B64" s="553" t="s">
        <v>994</v>
      </c>
      <c r="C64" s="554">
        <v>1957591</v>
      </c>
      <c r="D64" s="554">
        <v>54509</v>
      </c>
      <c r="E64" s="565">
        <v>2.78</v>
      </c>
    </row>
    <row r="65" spans="1:5" ht="30">
      <c r="A65" s="560" t="s">
        <v>995</v>
      </c>
      <c r="B65" s="561" t="s">
        <v>996</v>
      </c>
      <c r="C65" s="562">
        <v>0</v>
      </c>
      <c r="D65" s="562">
        <v>0</v>
      </c>
      <c r="E65" s="563">
        <v>0</v>
      </c>
    </row>
    <row r="66" spans="1:5" ht="30">
      <c r="A66" s="560" t="s">
        <v>997</v>
      </c>
      <c r="B66" s="561" t="s">
        <v>998</v>
      </c>
      <c r="C66" s="562">
        <v>8043481</v>
      </c>
      <c r="D66" s="562">
        <v>7797912</v>
      </c>
      <c r="E66" s="563">
        <v>96.95</v>
      </c>
    </row>
    <row r="67" spans="1:5" ht="15">
      <c r="A67" s="555" t="s">
        <v>999</v>
      </c>
      <c r="B67" s="556" t="s">
        <v>1000</v>
      </c>
      <c r="C67" s="557">
        <v>198805201</v>
      </c>
      <c r="D67" s="557">
        <v>201259205</v>
      </c>
      <c r="E67" s="558">
        <v>101.23</v>
      </c>
    </row>
    <row r="68" spans="1:5">
      <c r="A68" s="252" t="s">
        <v>397</v>
      </c>
      <c r="B68" s="499" t="s">
        <v>397</v>
      </c>
      <c r="C68" s="62" t="s">
        <v>397</v>
      </c>
      <c r="D68" s="62" t="s">
        <v>397</v>
      </c>
      <c r="E68" s="566" t="s">
        <v>397</v>
      </c>
    </row>
  </sheetData>
  <autoFilter ref="A6:E68"/>
  <mergeCells count="2">
    <mergeCell ref="A3:E3"/>
    <mergeCell ref="A4:E4"/>
  </mergeCells>
  <printOptions horizontalCentered="1"/>
  <pageMargins left="0.31496062992125984" right="0.39370078740157483" top="0.39370078740157483" bottom="0.39370078740157483" header="0" footer="0"/>
  <pageSetup paperSize="9" scale="77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>
      <selection activeCell="F1" sqref="F1"/>
    </sheetView>
  </sheetViews>
  <sheetFormatPr defaultRowHeight="12.75"/>
  <cols>
    <col min="1" max="1" width="8.28515625" style="499" customWidth="1"/>
    <col min="2" max="2" width="41" style="499" customWidth="1"/>
    <col min="3" max="7" width="19" style="499" customWidth="1"/>
    <col min="8" max="256" width="8.85546875" style="499"/>
    <col min="257" max="257" width="8.28515625" style="499" customWidth="1"/>
    <col min="258" max="258" width="41" style="499" customWidth="1"/>
    <col min="259" max="263" width="32.7109375" style="499" customWidth="1"/>
    <col min="264" max="512" width="8.85546875" style="499"/>
    <col min="513" max="513" width="8.28515625" style="499" customWidth="1"/>
    <col min="514" max="514" width="41" style="499" customWidth="1"/>
    <col min="515" max="519" width="32.7109375" style="499" customWidth="1"/>
    <col min="520" max="768" width="8.85546875" style="499"/>
    <col min="769" max="769" width="8.28515625" style="499" customWidth="1"/>
    <col min="770" max="770" width="41" style="499" customWidth="1"/>
    <col min="771" max="775" width="32.7109375" style="499" customWidth="1"/>
    <col min="776" max="1024" width="8.85546875" style="499"/>
    <col min="1025" max="1025" width="8.28515625" style="499" customWidth="1"/>
    <col min="1026" max="1026" width="41" style="499" customWidth="1"/>
    <col min="1027" max="1031" width="32.7109375" style="499" customWidth="1"/>
    <col min="1032" max="1280" width="8.85546875" style="499"/>
    <col min="1281" max="1281" width="8.28515625" style="499" customWidth="1"/>
    <col min="1282" max="1282" width="41" style="499" customWidth="1"/>
    <col min="1283" max="1287" width="32.7109375" style="499" customWidth="1"/>
    <col min="1288" max="1536" width="8.85546875" style="499"/>
    <col min="1537" max="1537" width="8.28515625" style="499" customWidth="1"/>
    <col min="1538" max="1538" width="41" style="499" customWidth="1"/>
    <col min="1539" max="1543" width="32.7109375" style="499" customWidth="1"/>
    <col min="1544" max="1792" width="8.85546875" style="499"/>
    <col min="1793" max="1793" width="8.28515625" style="499" customWidth="1"/>
    <col min="1794" max="1794" width="41" style="499" customWidth="1"/>
    <col min="1795" max="1799" width="32.7109375" style="499" customWidth="1"/>
    <col min="1800" max="2048" width="8.85546875" style="499"/>
    <col min="2049" max="2049" width="8.28515625" style="499" customWidth="1"/>
    <col min="2050" max="2050" width="41" style="499" customWidth="1"/>
    <col min="2051" max="2055" width="32.7109375" style="499" customWidth="1"/>
    <col min="2056" max="2304" width="8.85546875" style="499"/>
    <col min="2305" max="2305" width="8.28515625" style="499" customWidth="1"/>
    <col min="2306" max="2306" width="41" style="499" customWidth="1"/>
    <col min="2307" max="2311" width="32.7109375" style="499" customWidth="1"/>
    <col min="2312" max="2560" width="8.85546875" style="499"/>
    <col min="2561" max="2561" width="8.28515625" style="499" customWidth="1"/>
    <col min="2562" max="2562" width="41" style="499" customWidth="1"/>
    <col min="2563" max="2567" width="32.7109375" style="499" customWidth="1"/>
    <col min="2568" max="2816" width="8.85546875" style="499"/>
    <col min="2817" max="2817" width="8.28515625" style="499" customWidth="1"/>
    <col min="2818" max="2818" width="41" style="499" customWidth="1"/>
    <col min="2819" max="2823" width="32.7109375" style="499" customWidth="1"/>
    <col min="2824" max="3072" width="8.85546875" style="499"/>
    <col min="3073" max="3073" width="8.28515625" style="499" customWidth="1"/>
    <col min="3074" max="3074" width="41" style="499" customWidth="1"/>
    <col min="3075" max="3079" width="32.7109375" style="499" customWidth="1"/>
    <col min="3080" max="3328" width="8.85546875" style="499"/>
    <col min="3329" max="3329" width="8.28515625" style="499" customWidth="1"/>
    <col min="3330" max="3330" width="41" style="499" customWidth="1"/>
    <col min="3331" max="3335" width="32.7109375" style="499" customWidth="1"/>
    <col min="3336" max="3584" width="8.85546875" style="499"/>
    <col min="3585" max="3585" width="8.28515625" style="499" customWidth="1"/>
    <col min="3586" max="3586" width="41" style="499" customWidth="1"/>
    <col min="3587" max="3591" width="32.7109375" style="499" customWidth="1"/>
    <col min="3592" max="3840" width="8.85546875" style="499"/>
    <col min="3841" max="3841" width="8.28515625" style="499" customWidth="1"/>
    <col min="3842" max="3842" width="41" style="499" customWidth="1"/>
    <col min="3843" max="3847" width="32.7109375" style="499" customWidth="1"/>
    <col min="3848" max="4096" width="8.85546875" style="499"/>
    <col min="4097" max="4097" width="8.28515625" style="499" customWidth="1"/>
    <col min="4098" max="4098" width="41" style="499" customWidth="1"/>
    <col min="4099" max="4103" width="32.7109375" style="499" customWidth="1"/>
    <col min="4104" max="4352" width="8.85546875" style="499"/>
    <col min="4353" max="4353" width="8.28515625" style="499" customWidth="1"/>
    <col min="4354" max="4354" width="41" style="499" customWidth="1"/>
    <col min="4355" max="4359" width="32.7109375" style="499" customWidth="1"/>
    <col min="4360" max="4608" width="8.85546875" style="499"/>
    <col min="4609" max="4609" width="8.28515625" style="499" customWidth="1"/>
    <col min="4610" max="4610" width="41" style="499" customWidth="1"/>
    <col min="4611" max="4615" width="32.7109375" style="499" customWidth="1"/>
    <col min="4616" max="4864" width="8.85546875" style="499"/>
    <col min="4865" max="4865" width="8.28515625" style="499" customWidth="1"/>
    <col min="4866" max="4866" width="41" style="499" customWidth="1"/>
    <col min="4867" max="4871" width="32.7109375" style="499" customWidth="1"/>
    <col min="4872" max="5120" width="8.85546875" style="499"/>
    <col min="5121" max="5121" width="8.28515625" style="499" customWidth="1"/>
    <col min="5122" max="5122" width="41" style="499" customWidth="1"/>
    <col min="5123" max="5127" width="32.7109375" style="499" customWidth="1"/>
    <col min="5128" max="5376" width="8.85546875" style="499"/>
    <col min="5377" max="5377" width="8.28515625" style="499" customWidth="1"/>
    <col min="5378" max="5378" width="41" style="499" customWidth="1"/>
    <col min="5379" max="5383" width="32.7109375" style="499" customWidth="1"/>
    <col min="5384" max="5632" width="8.85546875" style="499"/>
    <col min="5633" max="5633" width="8.28515625" style="499" customWidth="1"/>
    <col min="5634" max="5634" width="41" style="499" customWidth="1"/>
    <col min="5635" max="5639" width="32.7109375" style="499" customWidth="1"/>
    <col min="5640" max="5888" width="8.85546875" style="499"/>
    <col min="5889" max="5889" width="8.28515625" style="499" customWidth="1"/>
    <col min="5890" max="5890" width="41" style="499" customWidth="1"/>
    <col min="5891" max="5895" width="32.7109375" style="499" customWidth="1"/>
    <col min="5896" max="6144" width="8.85546875" style="499"/>
    <col min="6145" max="6145" width="8.28515625" style="499" customWidth="1"/>
    <col min="6146" max="6146" width="41" style="499" customWidth="1"/>
    <col min="6147" max="6151" width="32.7109375" style="499" customWidth="1"/>
    <col min="6152" max="6400" width="8.85546875" style="499"/>
    <col min="6401" max="6401" width="8.28515625" style="499" customWidth="1"/>
    <col min="6402" max="6402" width="41" style="499" customWidth="1"/>
    <col min="6403" max="6407" width="32.7109375" style="499" customWidth="1"/>
    <col min="6408" max="6656" width="8.85546875" style="499"/>
    <col min="6657" max="6657" width="8.28515625" style="499" customWidth="1"/>
    <col min="6658" max="6658" width="41" style="499" customWidth="1"/>
    <col min="6659" max="6663" width="32.7109375" style="499" customWidth="1"/>
    <col min="6664" max="6912" width="8.85546875" style="499"/>
    <col min="6913" max="6913" width="8.28515625" style="499" customWidth="1"/>
    <col min="6914" max="6914" width="41" style="499" customWidth="1"/>
    <col min="6915" max="6919" width="32.7109375" style="499" customWidth="1"/>
    <col min="6920" max="7168" width="8.85546875" style="499"/>
    <col min="7169" max="7169" width="8.28515625" style="499" customWidth="1"/>
    <col min="7170" max="7170" width="41" style="499" customWidth="1"/>
    <col min="7171" max="7175" width="32.7109375" style="499" customWidth="1"/>
    <col min="7176" max="7424" width="8.85546875" style="499"/>
    <col min="7425" max="7425" width="8.28515625" style="499" customWidth="1"/>
    <col min="7426" max="7426" width="41" style="499" customWidth="1"/>
    <col min="7427" max="7431" width="32.7109375" style="499" customWidth="1"/>
    <col min="7432" max="7680" width="8.85546875" style="499"/>
    <col min="7681" max="7681" width="8.28515625" style="499" customWidth="1"/>
    <col min="7682" max="7682" width="41" style="499" customWidth="1"/>
    <col min="7683" max="7687" width="32.7109375" style="499" customWidth="1"/>
    <col min="7688" max="7936" width="8.85546875" style="499"/>
    <col min="7937" max="7937" width="8.28515625" style="499" customWidth="1"/>
    <col min="7938" max="7938" width="41" style="499" customWidth="1"/>
    <col min="7939" max="7943" width="32.7109375" style="499" customWidth="1"/>
    <col min="7944" max="8192" width="8.85546875" style="499"/>
    <col min="8193" max="8193" width="8.28515625" style="499" customWidth="1"/>
    <col min="8194" max="8194" width="41" style="499" customWidth="1"/>
    <col min="8195" max="8199" width="32.7109375" style="499" customWidth="1"/>
    <col min="8200" max="8448" width="8.85546875" style="499"/>
    <col min="8449" max="8449" width="8.28515625" style="499" customWidth="1"/>
    <col min="8450" max="8450" width="41" style="499" customWidth="1"/>
    <col min="8451" max="8455" width="32.7109375" style="499" customWidth="1"/>
    <col min="8456" max="8704" width="8.85546875" style="499"/>
    <col min="8705" max="8705" width="8.28515625" style="499" customWidth="1"/>
    <col min="8706" max="8706" width="41" style="499" customWidth="1"/>
    <col min="8707" max="8711" width="32.7109375" style="499" customWidth="1"/>
    <col min="8712" max="8960" width="8.85546875" style="499"/>
    <col min="8961" max="8961" width="8.28515625" style="499" customWidth="1"/>
    <col min="8962" max="8962" width="41" style="499" customWidth="1"/>
    <col min="8963" max="8967" width="32.7109375" style="499" customWidth="1"/>
    <col min="8968" max="9216" width="8.85546875" style="499"/>
    <col min="9217" max="9217" width="8.28515625" style="499" customWidth="1"/>
    <col min="9218" max="9218" width="41" style="499" customWidth="1"/>
    <col min="9219" max="9223" width="32.7109375" style="499" customWidth="1"/>
    <col min="9224" max="9472" width="8.85546875" style="499"/>
    <col min="9473" max="9473" width="8.28515625" style="499" customWidth="1"/>
    <col min="9474" max="9474" width="41" style="499" customWidth="1"/>
    <col min="9475" max="9479" width="32.7109375" style="499" customWidth="1"/>
    <col min="9480" max="9728" width="8.85546875" style="499"/>
    <col min="9729" max="9729" width="8.28515625" style="499" customWidth="1"/>
    <col min="9730" max="9730" width="41" style="499" customWidth="1"/>
    <col min="9731" max="9735" width="32.7109375" style="499" customWidth="1"/>
    <col min="9736" max="9984" width="8.85546875" style="499"/>
    <col min="9985" max="9985" width="8.28515625" style="499" customWidth="1"/>
    <col min="9986" max="9986" width="41" style="499" customWidth="1"/>
    <col min="9987" max="9991" width="32.7109375" style="499" customWidth="1"/>
    <col min="9992" max="10240" width="8.85546875" style="499"/>
    <col min="10241" max="10241" width="8.28515625" style="499" customWidth="1"/>
    <col min="10242" max="10242" width="41" style="499" customWidth="1"/>
    <col min="10243" max="10247" width="32.7109375" style="499" customWidth="1"/>
    <col min="10248" max="10496" width="8.85546875" style="499"/>
    <col min="10497" max="10497" width="8.28515625" style="499" customWidth="1"/>
    <col min="10498" max="10498" width="41" style="499" customWidth="1"/>
    <col min="10499" max="10503" width="32.7109375" style="499" customWidth="1"/>
    <col min="10504" max="10752" width="8.85546875" style="499"/>
    <col min="10753" max="10753" width="8.28515625" style="499" customWidth="1"/>
    <col min="10754" max="10754" width="41" style="499" customWidth="1"/>
    <col min="10755" max="10759" width="32.7109375" style="499" customWidth="1"/>
    <col min="10760" max="11008" width="8.85546875" style="499"/>
    <col min="11009" max="11009" width="8.28515625" style="499" customWidth="1"/>
    <col min="11010" max="11010" width="41" style="499" customWidth="1"/>
    <col min="11011" max="11015" width="32.7109375" style="499" customWidth="1"/>
    <col min="11016" max="11264" width="8.85546875" style="499"/>
    <col min="11265" max="11265" width="8.28515625" style="499" customWidth="1"/>
    <col min="11266" max="11266" width="41" style="499" customWidth="1"/>
    <col min="11267" max="11271" width="32.7109375" style="499" customWidth="1"/>
    <col min="11272" max="11520" width="8.85546875" style="499"/>
    <col min="11521" max="11521" width="8.28515625" style="499" customWidth="1"/>
    <col min="11522" max="11522" width="41" style="499" customWidth="1"/>
    <col min="11523" max="11527" width="32.7109375" style="499" customWidth="1"/>
    <col min="11528" max="11776" width="8.85546875" style="499"/>
    <col min="11777" max="11777" width="8.28515625" style="499" customWidth="1"/>
    <col min="11778" max="11778" width="41" style="499" customWidth="1"/>
    <col min="11779" max="11783" width="32.7109375" style="499" customWidth="1"/>
    <col min="11784" max="12032" width="8.85546875" style="499"/>
    <col min="12033" max="12033" width="8.28515625" style="499" customWidth="1"/>
    <col min="12034" max="12034" width="41" style="499" customWidth="1"/>
    <col min="12035" max="12039" width="32.7109375" style="499" customWidth="1"/>
    <col min="12040" max="12288" width="8.85546875" style="499"/>
    <col min="12289" max="12289" width="8.28515625" style="499" customWidth="1"/>
    <col min="12290" max="12290" width="41" style="499" customWidth="1"/>
    <col min="12291" max="12295" width="32.7109375" style="499" customWidth="1"/>
    <col min="12296" max="12544" width="8.85546875" style="499"/>
    <col min="12545" max="12545" width="8.28515625" style="499" customWidth="1"/>
    <col min="12546" max="12546" width="41" style="499" customWidth="1"/>
    <col min="12547" max="12551" width="32.7109375" style="499" customWidth="1"/>
    <col min="12552" max="12800" width="8.85546875" style="499"/>
    <col min="12801" max="12801" width="8.28515625" style="499" customWidth="1"/>
    <col min="12802" max="12802" width="41" style="499" customWidth="1"/>
    <col min="12803" max="12807" width="32.7109375" style="499" customWidth="1"/>
    <col min="12808" max="13056" width="8.85546875" style="499"/>
    <col min="13057" max="13057" width="8.28515625" style="499" customWidth="1"/>
    <col min="13058" max="13058" width="41" style="499" customWidth="1"/>
    <col min="13059" max="13063" width="32.7109375" style="499" customWidth="1"/>
    <col min="13064" max="13312" width="8.85546875" style="499"/>
    <col min="13313" max="13313" width="8.28515625" style="499" customWidth="1"/>
    <col min="13314" max="13314" width="41" style="499" customWidth="1"/>
    <col min="13315" max="13319" width="32.7109375" style="499" customWidth="1"/>
    <col min="13320" max="13568" width="8.85546875" style="499"/>
    <col min="13569" max="13569" width="8.28515625" style="499" customWidth="1"/>
    <col min="13570" max="13570" width="41" style="499" customWidth="1"/>
    <col min="13571" max="13575" width="32.7109375" style="499" customWidth="1"/>
    <col min="13576" max="13824" width="8.85546875" style="499"/>
    <col min="13825" max="13825" width="8.28515625" style="499" customWidth="1"/>
    <col min="13826" max="13826" width="41" style="499" customWidth="1"/>
    <col min="13827" max="13831" width="32.7109375" style="499" customWidth="1"/>
    <col min="13832" max="14080" width="8.85546875" style="499"/>
    <col min="14081" max="14081" width="8.28515625" style="499" customWidth="1"/>
    <col min="14082" max="14082" width="41" style="499" customWidth="1"/>
    <col min="14083" max="14087" width="32.7109375" style="499" customWidth="1"/>
    <col min="14088" max="14336" width="8.85546875" style="499"/>
    <col min="14337" max="14337" width="8.28515625" style="499" customWidth="1"/>
    <col min="14338" max="14338" width="41" style="499" customWidth="1"/>
    <col min="14339" max="14343" width="32.7109375" style="499" customWidth="1"/>
    <col min="14344" max="14592" width="8.85546875" style="499"/>
    <col min="14593" max="14593" width="8.28515625" style="499" customWidth="1"/>
    <col min="14594" max="14594" width="41" style="499" customWidth="1"/>
    <col min="14595" max="14599" width="32.7109375" style="499" customWidth="1"/>
    <col min="14600" max="14848" width="8.85546875" style="499"/>
    <col min="14849" max="14849" width="8.28515625" style="499" customWidth="1"/>
    <col min="14850" max="14850" width="41" style="499" customWidth="1"/>
    <col min="14851" max="14855" width="32.7109375" style="499" customWidth="1"/>
    <col min="14856" max="15104" width="8.85546875" style="499"/>
    <col min="15105" max="15105" width="8.28515625" style="499" customWidth="1"/>
    <col min="15106" max="15106" width="41" style="499" customWidth="1"/>
    <col min="15107" max="15111" width="32.7109375" style="499" customWidth="1"/>
    <col min="15112" max="15360" width="8.85546875" style="499"/>
    <col min="15361" max="15361" width="8.28515625" style="499" customWidth="1"/>
    <col min="15362" max="15362" width="41" style="499" customWidth="1"/>
    <col min="15363" max="15367" width="32.7109375" style="499" customWidth="1"/>
    <col min="15368" max="15616" width="8.85546875" style="499"/>
    <col min="15617" max="15617" width="8.28515625" style="499" customWidth="1"/>
    <col min="15618" max="15618" width="41" style="499" customWidth="1"/>
    <col min="15619" max="15623" width="32.7109375" style="499" customWidth="1"/>
    <col min="15624" max="15872" width="8.85546875" style="499"/>
    <col min="15873" max="15873" width="8.28515625" style="499" customWidth="1"/>
    <col min="15874" max="15874" width="41" style="499" customWidth="1"/>
    <col min="15875" max="15879" width="32.7109375" style="499" customWidth="1"/>
    <col min="15880" max="16128" width="8.85546875" style="499"/>
    <col min="16129" max="16129" width="8.28515625" style="499" customWidth="1"/>
    <col min="16130" max="16130" width="41" style="499" customWidth="1"/>
    <col min="16131" max="16135" width="32.7109375" style="499" customWidth="1"/>
    <col min="16136" max="16384" width="8.85546875" style="499"/>
  </cols>
  <sheetData>
    <row r="1" spans="1:7">
      <c r="E1" s="509" t="s">
        <v>384</v>
      </c>
      <c r="F1" s="508" t="str">
        <f>'1. bevételi főtábla'!AQ1</f>
        <v>sz. melléklet a 6/2019. (V. 16.) sz. rendelethez</v>
      </c>
    </row>
    <row r="2" spans="1:7" ht="15.75">
      <c r="B2" s="507"/>
      <c r="C2" s="507"/>
      <c r="D2" s="507"/>
    </row>
    <row r="3" spans="1:7" ht="15.75">
      <c r="A3" s="992" t="s">
        <v>1159</v>
      </c>
      <c r="B3" s="992"/>
      <c r="C3" s="992"/>
      <c r="D3" s="992"/>
      <c r="E3" s="992"/>
      <c r="F3" s="992"/>
      <c r="G3" s="992"/>
    </row>
    <row r="4" spans="1:7" ht="15.75">
      <c r="A4" s="992" t="s">
        <v>1160</v>
      </c>
      <c r="B4" s="992"/>
      <c r="C4" s="992"/>
      <c r="D4" s="992"/>
      <c r="E4" s="992"/>
      <c r="F4" s="992"/>
      <c r="G4" s="992"/>
    </row>
    <row r="6" spans="1:7" ht="13.15" customHeight="1">
      <c r="A6" s="995" t="s">
        <v>1122</v>
      </c>
      <c r="B6" s="996"/>
      <c r="C6" s="996"/>
      <c r="D6" s="996"/>
      <c r="E6" s="996"/>
      <c r="F6" s="996"/>
      <c r="G6" s="997"/>
    </row>
    <row r="7" spans="1:7" s="252" customFormat="1" ht="60">
      <c r="A7" s="660" t="s">
        <v>422</v>
      </c>
      <c r="B7" s="660" t="s">
        <v>204</v>
      </c>
      <c r="C7" s="660" t="s">
        <v>801</v>
      </c>
      <c r="D7" s="660" t="s">
        <v>241</v>
      </c>
      <c r="E7" s="660" t="s">
        <v>1123</v>
      </c>
      <c r="F7" s="660" t="s">
        <v>1124</v>
      </c>
      <c r="G7" s="660" t="s">
        <v>802</v>
      </c>
    </row>
    <row r="8" spans="1:7" ht="15">
      <c r="A8" s="660">
        <v>2</v>
      </c>
      <c r="B8" s="660">
        <v>3</v>
      </c>
      <c r="C8" s="660">
        <v>4</v>
      </c>
      <c r="D8" s="660">
        <v>5</v>
      </c>
      <c r="E8" s="660">
        <v>6</v>
      </c>
      <c r="F8" s="660">
        <v>7</v>
      </c>
      <c r="G8" s="660">
        <v>8</v>
      </c>
    </row>
    <row r="9" spans="1:7" ht="38.25">
      <c r="A9" s="513" t="s">
        <v>330</v>
      </c>
      <c r="B9" s="250" t="s">
        <v>862</v>
      </c>
      <c r="C9" s="514">
        <v>502730</v>
      </c>
      <c r="D9" s="514">
        <v>498268</v>
      </c>
      <c r="E9" s="514">
        <v>498268</v>
      </c>
      <c r="F9" s="514">
        <v>0</v>
      </c>
      <c r="G9" s="514">
        <v>498268</v>
      </c>
    </row>
    <row r="10" spans="1:7" ht="25.5">
      <c r="A10" s="513" t="s">
        <v>332</v>
      </c>
      <c r="B10" s="250" t="s">
        <v>863</v>
      </c>
      <c r="C10" s="514">
        <v>1800000</v>
      </c>
      <c r="D10" s="514">
        <v>1800000</v>
      </c>
      <c r="E10" s="514">
        <v>1800000</v>
      </c>
      <c r="F10" s="514">
        <v>0</v>
      </c>
      <c r="G10" s="514">
        <v>1800000</v>
      </c>
    </row>
    <row r="11" spans="1:7" ht="25.5">
      <c r="A11" s="513" t="s">
        <v>334</v>
      </c>
      <c r="B11" s="250" t="s">
        <v>864</v>
      </c>
      <c r="C11" s="514">
        <v>0</v>
      </c>
      <c r="D11" s="514">
        <v>444000</v>
      </c>
      <c r="E11" s="514">
        <v>444000</v>
      </c>
      <c r="F11" s="514">
        <v>0</v>
      </c>
      <c r="G11" s="514">
        <v>444000</v>
      </c>
    </row>
    <row r="12" spans="1:7">
      <c r="A12" s="513" t="s">
        <v>336</v>
      </c>
      <c r="B12" s="250" t="s">
        <v>865</v>
      </c>
      <c r="C12" s="514">
        <v>0</v>
      </c>
      <c r="D12" s="514">
        <v>111860</v>
      </c>
      <c r="E12" s="514">
        <v>111860</v>
      </c>
      <c r="F12" s="514">
        <v>0</v>
      </c>
      <c r="G12" s="514">
        <v>111860</v>
      </c>
    </row>
    <row r="13" spans="1:7" ht="25.5">
      <c r="A13" s="513" t="s">
        <v>338</v>
      </c>
      <c r="B13" s="250" t="s">
        <v>866</v>
      </c>
      <c r="C13" s="514">
        <v>2302730</v>
      </c>
      <c r="D13" s="514">
        <v>2854128</v>
      </c>
      <c r="E13" s="514">
        <v>2854128</v>
      </c>
      <c r="F13" s="514">
        <v>0</v>
      </c>
      <c r="G13" s="514">
        <v>2854128</v>
      </c>
    </row>
    <row r="14" spans="1:7" ht="25.5">
      <c r="A14" s="513" t="s">
        <v>687</v>
      </c>
      <c r="B14" s="250" t="s">
        <v>867</v>
      </c>
      <c r="C14" s="514">
        <v>5851444</v>
      </c>
      <c r="D14" s="514">
        <v>6674444</v>
      </c>
      <c r="E14" s="514">
        <v>8627514</v>
      </c>
      <c r="F14" s="514">
        <v>0</v>
      </c>
      <c r="G14" s="514">
        <v>8627514</v>
      </c>
    </row>
    <row r="15" spans="1:7">
      <c r="A15" s="513" t="s">
        <v>821</v>
      </c>
      <c r="B15" s="250" t="s">
        <v>1125</v>
      </c>
      <c r="C15" s="514">
        <v>0</v>
      </c>
      <c r="D15" s="514">
        <v>0</v>
      </c>
      <c r="E15" s="514">
        <v>0</v>
      </c>
      <c r="F15" s="514">
        <v>0</v>
      </c>
      <c r="G15" s="514">
        <v>18000</v>
      </c>
    </row>
    <row r="16" spans="1:7" ht="38.25">
      <c r="A16" s="513" t="s">
        <v>690</v>
      </c>
      <c r="B16" s="250" t="s">
        <v>1126</v>
      </c>
      <c r="C16" s="514">
        <v>0</v>
      </c>
      <c r="D16" s="514">
        <v>0</v>
      </c>
      <c r="E16" s="514">
        <v>0</v>
      </c>
      <c r="F16" s="514">
        <v>0</v>
      </c>
      <c r="G16" s="514">
        <v>1804725</v>
      </c>
    </row>
    <row r="17" spans="1:7" ht="25.5">
      <c r="A17" s="513" t="s">
        <v>823</v>
      </c>
      <c r="B17" s="250" t="s">
        <v>1127</v>
      </c>
      <c r="C17" s="514">
        <v>0</v>
      </c>
      <c r="D17" s="514">
        <v>0</v>
      </c>
      <c r="E17" s="514">
        <v>0</v>
      </c>
      <c r="F17" s="514">
        <v>0</v>
      </c>
      <c r="G17" s="514">
        <v>164910</v>
      </c>
    </row>
    <row r="18" spans="1:7">
      <c r="A18" s="513" t="s">
        <v>827</v>
      </c>
      <c r="B18" s="250" t="s">
        <v>868</v>
      </c>
      <c r="C18" s="514">
        <v>0</v>
      </c>
      <c r="D18" s="514">
        <v>0</v>
      </c>
      <c r="E18" s="514">
        <v>0</v>
      </c>
      <c r="F18" s="514">
        <v>0</v>
      </c>
      <c r="G18" s="514">
        <v>6639879</v>
      </c>
    </row>
    <row r="19" spans="1:7" ht="38.25">
      <c r="A19" s="243" t="s">
        <v>696</v>
      </c>
      <c r="B19" s="501" t="s">
        <v>869</v>
      </c>
      <c r="C19" s="495">
        <v>8154174</v>
      </c>
      <c r="D19" s="495">
        <v>9528572</v>
      </c>
      <c r="E19" s="495">
        <v>11481642</v>
      </c>
      <c r="F19" s="495">
        <v>0</v>
      </c>
      <c r="G19" s="495">
        <v>11481642</v>
      </c>
    </row>
    <row r="20" spans="1:7" ht="38.25">
      <c r="A20" s="513" t="s">
        <v>445</v>
      </c>
      <c r="B20" s="250" t="s">
        <v>870</v>
      </c>
      <c r="C20" s="514">
        <v>30345619</v>
      </c>
      <c r="D20" s="514">
        <v>30345619</v>
      </c>
      <c r="E20" s="514">
        <v>0</v>
      </c>
      <c r="F20" s="514">
        <v>0</v>
      </c>
      <c r="G20" s="514">
        <v>0</v>
      </c>
    </row>
    <row r="21" spans="1:7" ht="38.25">
      <c r="A21" s="243" t="s">
        <v>454</v>
      </c>
      <c r="B21" s="501" t="s">
        <v>871</v>
      </c>
      <c r="C21" s="495">
        <v>30345619</v>
      </c>
      <c r="D21" s="495">
        <v>30345619</v>
      </c>
      <c r="E21" s="495">
        <v>0</v>
      </c>
      <c r="F21" s="495">
        <v>0</v>
      </c>
      <c r="G21" s="495">
        <v>0</v>
      </c>
    </row>
    <row r="22" spans="1:7">
      <c r="A22" s="513" t="s">
        <v>872</v>
      </c>
      <c r="B22" s="250" t="s">
        <v>1128</v>
      </c>
      <c r="C22" s="514">
        <v>1150000</v>
      </c>
      <c r="D22" s="514">
        <v>1150000</v>
      </c>
      <c r="E22" s="514">
        <v>1173000</v>
      </c>
      <c r="F22" s="514">
        <v>0</v>
      </c>
      <c r="G22" s="514">
        <v>1173000</v>
      </c>
    </row>
    <row r="23" spans="1:7">
      <c r="A23" s="513" t="s">
        <v>873</v>
      </c>
      <c r="B23" s="250" t="s">
        <v>874</v>
      </c>
      <c r="C23" s="514">
        <v>0</v>
      </c>
      <c r="D23" s="514">
        <v>0</v>
      </c>
      <c r="E23" s="514">
        <v>0</v>
      </c>
      <c r="F23" s="514">
        <v>0</v>
      </c>
      <c r="G23" s="514">
        <v>1161000</v>
      </c>
    </row>
    <row r="24" spans="1:7" ht="25.5">
      <c r="A24" s="513" t="s">
        <v>1129</v>
      </c>
      <c r="B24" s="250" t="s">
        <v>1130</v>
      </c>
      <c r="C24" s="514">
        <v>0</v>
      </c>
      <c r="D24" s="514">
        <v>0</v>
      </c>
      <c r="E24" s="514">
        <v>0</v>
      </c>
      <c r="F24" s="514">
        <v>0</v>
      </c>
      <c r="G24" s="514">
        <v>12000</v>
      </c>
    </row>
    <row r="25" spans="1:7" ht="25.5">
      <c r="A25" s="513" t="s">
        <v>1131</v>
      </c>
      <c r="B25" s="250" t="s">
        <v>1132</v>
      </c>
      <c r="C25" s="514">
        <v>30700000</v>
      </c>
      <c r="D25" s="514">
        <v>32298956</v>
      </c>
      <c r="E25" s="514">
        <v>39210163</v>
      </c>
      <c r="F25" s="514">
        <v>0</v>
      </c>
      <c r="G25" s="514">
        <v>35211825</v>
      </c>
    </row>
    <row r="26" spans="1:7" ht="38.25">
      <c r="A26" s="513" t="s">
        <v>1133</v>
      </c>
      <c r="B26" s="250" t="s">
        <v>1134</v>
      </c>
      <c r="C26" s="514">
        <v>0</v>
      </c>
      <c r="D26" s="514">
        <v>0</v>
      </c>
      <c r="E26" s="514">
        <v>0</v>
      </c>
      <c r="F26" s="514">
        <v>0</v>
      </c>
      <c r="G26" s="514">
        <v>35211825</v>
      </c>
    </row>
    <row r="27" spans="1:7">
      <c r="A27" s="513" t="s">
        <v>1135</v>
      </c>
      <c r="B27" s="250" t="s">
        <v>1136</v>
      </c>
      <c r="C27" s="514">
        <v>400000</v>
      </c>
      <c r="D27" s="514">
        <v>400000</v>
      </c>
      <c r="E27" s="514">
        <v>628232</v>
      </c>
      <c r="F27" s="514">
        <v>0</v>
      </c>
      <c r="G27" s="514">
        <v>464011</v>
      </c>
    </row>
    <row r="28" spans="1:7" ht="25.5">
      <c r="A28" s="513" t="s">
        <v>1137</v>
      </c>
      <c r="B28" s="250" t="s">
        <v>875</v>
      </c>
      <c r="C28" s="514">
        <v>0</v>
      </c>
      <c r="D28" s="514">
        <v>0</v>
      </c>
      <c r="E28" s="514">
        <v>0</v>
      </c>
      <c r="F28" s="514">
        <v>0</v>
      </c>
      <c r="G28" s="514">
        <v>464011</v>
      </c>
    </row>
    <row r="29" spans="1:7" ht="25.5">
      <c r="A29" s="513" t="s">
        <v>636</v>
      </c>
      <c r="B29" s="250" t="s">
        <v>1138</v>
      </c>
      <c r="C29" s="514">
        <v>0</v>
      </c>
      <c r="D29" s="514">
        <v>0</v>
      </c>
      <c r="E29" s="514">
        <v>46500</v>
      </c>
      <c r="F29" s="514">
        <v>0</v>
      </c>
      <c r="G29" s="514">
        <v>0</v>
      </c>
    </row>
    <row r="30" spans="1:7" ht="25.5">
      <c r="A30" s="513" t="s">
        <v>1139</v>
      </c>
      <c r="B30" s="250" t="s">
        <v>1140</v>
      </c>
      <c r="C30" s="514">
        <v>31100000</v>
      </c>
      <c r="D30" s="514">
        <v>32698956</v>
      </c>
      <c r="E30" s="514">
        <v>39884895</v>
      </c>
      <c r="F30" s="514">
        <v>0</v>
      </c>
      <c r="G30" s="514">
        <v>35675836</v>
      </c>
    </row>
    <row r="31" spans="1:7" ht="25.5">
      <c r="A31" s="513" t="s">
        <v>642</v>
      </c>
      <c r="B31" s="250" t="s">
        <v>1141</v>
      </c>
      <c r="C31" s="514">
        <v>0</v>
      </c>
      <c r="D31" s="514">
        <v>0</v>
      </c>
      <c r="E31" s="514">
        <v>364354</v>
      </c>
      <c r="F31" s="514">
        <v>0</v>
      </c>
      <c r="G31" s="514">
        <v>21790</v>
      </c>
    </row>
    <row r="32" spans="1:7" ht="25.5">
      <c r="A32" s="243" t="s">
        <v>647</v>
      </c>
      <c r="B32" s="501" t="s">
        <v>1142</v>
      </c>
      <c r="C32" s="495">
        <v>32250000</v>
      </c>
      <c r="D32" s="495">
        <v>33848956</v>
      </c>
      <c r="E32" s="495">
        <v>41422249</v>
      </c>
      <c r="F32" s="495">
        <v>0</v>
      </c>
      <c r="G32" s="495">
        <v>36870626</v>
      </c>
    </row>
    <row r="33" spans="1:7">
      <c r="A33" s="513" t="s">
        <v>877</v>
      </c>
      <c r="B33" s="250" t="s">
        <v>1143</v>
      </c>
      <c r="C33" s="514">
        <v>0</v>
      </c>
      <c r="D33" s="514">
        <v>0</v>
      </c>
      <c r="E33" s="514">
        <v>160159</v>
      </c>
      <c r="F33" s="514">
        <v>0</v>
      </c>
      <c r="G33" s="514">
        <v>15000</v>
      </c>
    </row>
    <row r="34" spans="1:7" ht="25.5">
      <c r="A34" s="513" t="s">
        <v>1144</v>
      </c>
      <c r="B34" s="250" t="s">
        <v>878</v>
      </c>
      <c r="C34" s="514">
        <v>0</v>
      </c>
      <c r="D34" s="514">
        <v>0</v>
      </c>
      <c r="E34" s="514">
        <v>0</v>
      </c>
      <c r="F34" s="514">
        <v>0</v>
      </c>
      <c r="G34" s="514">
        <v>15000</v>
      </c>
    </row>
    <row r="35" spans="1:7" ht="25.5">
      <c r="A35" s="513" t="s">
        <v>649</v>
      </c>
      <c r="B35" s="250" t="s">
        <v>1145</v>
      </c>
      <c r="C35" s="514">
        <v>190000</v>
      </c>
      <c r="D35" s="514">
        <v>190000</v>
      </c>
      <c r="E35" s="514">
        <v>1540486</v>
      </c>
      <c r="F35" s="514">
        <v>0</v>
      </c>
      <c r="G35" s="514">
        <v>112940</v>
      </c>
    </row>
    <row r="36" spans="1:7">
      <c r="A36" s="513" t="s">
        <v>852</v>
      </c>
      <c r="B36" s="250" t="s">
        <v>1146</v>
      </c>
      <c r="C36" s="514">
        <v>0</v>
      </c>
      <c r="D36" s="514">
        <v>0</v>
      </c>
      <c r="E36" s="514">
        <v>772368</v>
      </c>
      <c r="F36" s="514">
        <v>0</v>
      </c>
      <c r="G36" s="514">
        <v>0</v>
      </c>
    </row>
    <row r="37" spans="1:7">
      <c r="A37" s="513" t="s">
        <v>858</v>
      </c>
      <c r="B37" s="250" t="s">
        <v>880</v>
      </c>
      <c r="C37" s="514">
        <v>950000</v>
      </c>
      <c r="D37" s="514">
        <v>950000</v>
      </c>
      <c r="E37" s="514">
        <v>882595</v>
      </c>
      <c r="F37" s="514">
        <v>0</v>
      </c>
      <c r="G37" s="514">
        <v>619580</v>
      </c>
    </row>
    <row r="38" spans="1:7" ht="25.5">
      <c r="A38" s="513" t="s">
        <v>1147</v>
      </c>
      <c r="B38" s="250" t="s">
        <v>1148</v>
      </c>
      <c r="C38" s="514">
        <v>10000</v>
      </c>
      <c r="D38" s="514">
        <v>10000</v>
      </c>
      <c r="E38" s="514">
        <v>272</v>
      </c>
      <c r="F38" s="514">
        <v>0</v>
      </c>
      <c r="G38" s="514">
        <v>272</v>
      </c>
    </row>
    <row r="39" spans="1:7" ht="25.5">
      <c r="A39" s="513" t="s">
        <v>1062</v>
      </c>
      <c r="B39" s="250" t="s">
        <v>1149</v>
      </c>
      <c r="C39" s="514">
        <v>10000</v>
      </c>
      <c r="D39" s="514">
        <v>10000</v>
      </c>
      <c r="E39" s="514">
        <v>272</v>
      </c>
      <c r="F39" s="514">
        <v>0</v>
      </c>
      <c r="G39" s="514">
        <v>272</v>
      </c>
    </row>
    <row r="40" spans="1:7" ht="25.5">
      <c r="A40" s="513" t="s">
        <v>1150</v>
      </c>
      <c r="B40" s="250" t="s">
        <v>1151</v>
      </c>
      <c r="C40" s="514">
        <v>0</v>
      </c>
      <c r="D40" s="514">
        <v>622195</v>
      </c>
      <c r="E40" s="514">
        <v>49655</v>
      </c>
      <c r="F40" s="514">
        <v>0</v>
      </c>
      <c r="G40" s="514">
        <v>49655</v>
      </c>
    </row>
    <row r="41" spans="1:7" ht="38.25">
      <c r="A41" s="243" t="s">
        <v>1063</v>
      </c>
      <c r="B41" s="501" t="s">
        <v>1152</v>
      </c>
      <c r="C41" s="495">
        <v>1150000</v>
      </c>
      <c r="D41" s="495">
        <v>1772195</v>
      </c>
      <c r="E41" s="495">
        <v>3405535</v>
      </c>
      <c r="F41" s="495">
        <v>0</v>
      </c>
      <c r="G41" s="495">
        <v>797447</v>
      </c>
    </row>
    <row r="42" spans="1:7">
      <c r="A42" s="513" t="s">
        <v>1064</v>
      </c>
      <c r="B42" s="250" t="s">
        <v>881</v>
      </c>
      <c r="C42" s="514">
        <v>0</v>
      </c>
      <c r="D42" s="514">
        <v>0</v>
      </c>
      <c r="E42" s="514">
        <v>20000</v>
      </c>
      <c r="F42" s="514">
        <v>0</v>
      </c>
      <c r="G42" s="514">
        <v>0</v>
      </c>
    </row>
    <row r="43" spans="1:7" ht="25.5">
      <c r="A43" s="243" t="s">
        <v>1153</v>
      </c>
      <c r="B43" s="501" t="s">
        <v>1154</v>
      </c>
      <c r="C43" s="495">
        <v>0</v>
      </c>
      <c r="D43" s="495">
        <v>0</v>
      </c>
      <c r="E43" s="495">
        <v>20000</v>
      </c>
      <c r="F43" s="495">
        <v>0</v>
      </c>
      <c r="G43" s="495">
        <v>0</v>
      </c>
    </row>
    <row r="44" spans="1:7" ht="25.5">
      <c r="A44" s="243" t="s">
        <v>1155</v>
      </c>
      <c r="B44" s="501" t="s">
        <v>1156</v>
      </c>
      <c r="C44" s="495">
        <v>71899793</v>
      </c>
      <c r="D44" s="495">
        <v>75495342</v>
      </c>
      <c r="E44" s="495">
        <v>56329426</v>
      </c>
      <c r="F44" s="495">
        <v>0</v>
      </c>
      <c r="G44" s="495">
        <v>49149715</v>
      </c>
    </row>
    <row r="45" spans="1:7" ht="45.6" customHeight="1">
      <c r="A45" s="511"/>
      <c r="B45" s="511"/>
      <c r="C45" s="511"/>
      <c r="D45" s="511"/>
      <c r="E45" s="511"/>
      <c r="F45" s="511"/>
      <c r="G45" s="511"/>
    </row>
    <row r="46" spans="1:7">
      <c r="A46" s="998" t="s">
        <v>1157</v>
      </c>
      <c r="B46" s="999"/>
      <c r="C46" s="999"/>
      <c r="D46" s="999"/>
      <c r="E46" s="999"/>
      <c r="F46" s="999"/>
      <c r="G46" s="999"/>
    </row>
    <row r="47" spans="1:7" ht="60">
      <c r="A47" s="660" t="s">
        <v>422</v>
      </c>
      <c r="B47" s="660" t="s">
        <v>204</v>
      </c>
      <c r="C47" s="660" t="s">
        <v>801</v>
      </c>
      <c r="D47" s="660" t="s">
        <v>241</v>
      </c>
      <c r="E47" s="660" t="s">
        <v>1158</v>
      </c>
      <c r="F47" s="660" t="s">
        <v>1124</v>
      </c>
      <c r="G47" s="660" t="s">
        <v>802</v>
      </c>
    </row>
    <row r="48" spans="1:7" ht="15">
      <c r="A48" s="660">
        <v>2</v>
      </c>
      <c r="B48" s="660">
        <v>3</v>
      </c>
      <c r="C48" s="660">
        <v>4</v>
      </c>
      <c r="D48" s="660">
        <v>5</v>
      </c>
      <c r="E48" s="660">
        <v>6</v>
      </c>
      <c r="F48" s="660">
        <v>7</v>
      </c>
      <c r="G48" s="660">
        <v>8</v>
      </c>
    </row>
    <row r="49" spans="1:7" ht="25.5">
      <c r="A49" s="513" t="s">
        <v>328</v>
      </c>
      <c r="B49" s="250" t="s">
        <v>887</v>
      </c>
      <c r="C49" s="514">
        <v>5000000</v>
      </c>
      <c r="D49" s="514">
        <v>17500000</v>
      </c>
      <c r="E49" s="514">
        <v>10094441</v>
      </c>
      <c r="F49" s="514">
        <v>0</v>
      </c>
      <c r="G49" s="514">
        <v>10094441</v>
      </c>
    </row>
    <row r="50" spans="1:7" ht="25.5">
      <c r="A50" s="513" t="s">
        <v>332</v>
      </c>
      <c r="B50" s="250" t="s">
        <v>888</v>
      </c>
      <c r="C50" s="514">
        <v>5000000</v>
      </c>
      <c r="D50" s="514">
        <v>17500000</v>
      </c>
      <c r="E50" s="514">
        <v>10094441</v>
      </c>
      <c r="F50" s="514">
        <v>0</v>
      </c>
      <c r="G50" s="514">
        <v>10094441</v>
      </c>
    </row>
    <row r="51" spans="1:7" ht="25.5">
      <c r="A51" s="513" t="s">
        <v>666</v>
      </c>
      <c r="B51" s="250" t="s">
        <v>889</v>
      </c>
      <c r="C51" s="514">
        <v>2852158</v>
      </c>
      <c r="D51" s="514">
        <v>1253202</v>
      </c>
      <c r="E51" s="514">
        <v>1253202</v>
      </c>
      <c r="F51" s="514">
        <v>0</v>
      </c>
      <c r="G51" s="514">
        <v>1253202</v>
      </c>
    </row>
    <row r="52" spans="1:7">
      <c r="A52" s="513" t="s">
        <v>669</v>
      </c>
      <c r="B52" s="250" t="s">
        <v>890</v>
      </c>
      <c r="C52" s="514">
        <v>2852158</v>
      </c>
      <c r="D52" s="514">
        <v>1253202</v>
      </c>
      <c r="E52" s="514">
        <v>1253202</v>
      </c>
      <c r="F52" s="514">
        <v>0</v>
      </c>
      <c r="G52" s="514">
        <v>1253202</v>
      </c>
    </row>
    <row r="53" spans="1:7" ht="25.5">
      <c r="A53" s="513" t="s">
        <v>345</v>
      </c>
      <c r="B53" s="250" t="s">
        <v>891</v>
      </c>
      <c r="C53" s="514">
        <v>0</v>
      </c>
      <c r="D53" s="514">
        <v>0</v>
      </c>
      <c r="E53" s="514">
        <v>37308</v>
      </c>
      <c r="F53" s="514">
        <v>0</v>
      </c>
      <c r="G53" s="514">
        <v>37308</v>
      </c>
    </row>
    <row r="54" spans="1:7" ht="25.5">
      <c r="A54" s="513" t="s">
        <v>682</v>
      </c>
      <c r="B54" s="250" t="s">
        <v>892</v>
      </c>
      <c r="C54" s="514">
        <v>7852158</v>
      </c>
      <c r="D54" s="514">
        <v>18753202</v>
      </c>
      <c r="E54" s="514">
        <v>11384951</v>
      </c>
      <c r="F54" s="514">
        <v>0</v>
      </c>
      <c r="G54" s="514">
        <v>11384951</v>
      </c>
    </row>
    <row r="55" spans="1:7" ht="25.5">
      <c r="A55" s="243" t="s">
        <v>687</v>
      </c>
      <c r="B55" s="501" t="s">
        <v>893</v>
      </c>
      <c r="C55" s="495">
        <v>7852158</v>
      </c>
      <c r="D55" s="495">
        <v>18753202</v>
      </c>
      <c r="E55" s="495">
        <v>11384951</v>
      </c>
      <c r="F55" s="495">
        <v>0</v>
      </c>
      <c r="G55" s="495">
        <v>11384951</v>
      </c>
    </row>
  </sheetData>
  <mergeCells count="4">
    <mergeCell ref="A6:G6"/>
    <mergeCell ref="A46:G46"/>
    <mergeCell ref="A3:G3"/>
    <mergeCell ref="A4:G4"/>
  </mergeCells>
  <printOptions horizontalCentered="1"/>
  <pageMargins left="0.51181102362204722" right="0.51181102362204722" top="0.74803149606299213" bottom="0.74803149606299213" header="0" footer="0"/>
  <pageSetup paperSize="9" scale="58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75" zoomScaleNormal="75" workbookViewId="0">
      <selection activeCell="H1" sqref="H1"/>
    </sheetView>
  </sheetViews>
  <sheetFormatPr defaultRowHeight="12.75"/>
  <cols>
    <col min="1" max="1" width="8.28515625" style="499" customWidth="1"/>
    <col min="2" max="2" width="41" style="499" customWidth="1"/>
    <col min="3" max="9" width="19" style="499" customWidth="1"/>
    <col min="10" max="256" width="8.85546875" style="499"/>
    <col min="257" max="257" width="8.28515625" style="499" customWidth="1"/>
    <col min="258" max="258" width="41" style="499" customWidth="1"/>
    <col min="259" max="263" width="32.7109375" style="499" customWidth="1"/>
    <col min="264" max="512" width="8.85546875" style="499"/>
    <col min="513" max="513" width="8.28515625" style="499" customWidth="1"/>
    <col min="514" max="514" width="41" style="499" customWidth="1"/>
    <col min="515" max="519" width="32.7109375" style="499" customWidth="1"/>
    <col min="520" max="768" width="8.85546875" style="499"/>
    <col min="769" max="769" width="8.28515625" style="499" customWidth="1"/>
    <col min="770" max="770" width="41" style="499" customWidth="1"/>
    <col min="771" max="775" width="32.7109375" style="499" customWidth="1"/>
    <col min="776" max="1024" width="8.85546875" style="499"/>
    <col min="1025" max="1025" width="8.28515625" style="499" customWidth="1"/>
    <col min="1026" max="1026" width="41" style="499" customWidth="1"/>
    <col min="1027" max="1031" width="32.7109375" style="499" customWidth="1"/>
    <col min="1032" max="1280" width="8.85546875" style="499"/>
    <col min="1281" max="1281" width="8.28515625" style="499" customWidth="1"/>
    <col min="1282" max="1282" width="41" style="499" customWidth="1"/>
    <col min="1283" max="1287" width="32.7109375" style="499" customWidth="1"/>
    <col min="1288" max="1536" width="8.85546875" style="499"/>
    <col min="1537" max="1537" width="8.28515625" style="499" customWidth="1"/>
    <col min="1538" max="1538" width="41" style="499" customWidth="1"/>
    <col min="1539" max="1543" width="32.7109375" style="499" customWidth="1"/>
    <col min="1544" max="1792" width="8.85546875" style="499"/>
    <col min="1793" max="1793" width="8.28515625" style="499" customWidth="1"/>
    <col min="1794" max="1794" width="41" style="499" customWidth="1"/>
    <col min="1795" max="1799" width="32.7109375" style="499" customWidth="1"/>
    <col min="1800" max="2048" width="8.85546875" style="499"/>
    <col min="2049" max="2049" width="8.28515625" style="499" customWidth="1"/>
    <col min="2050" max="2050" width="41" style="499" customWidth="1"/>
    <col min="2051" max="2055" width="32.7109375" style="499" customWidth="1"/>
    <col min="2056" max="2304" width="8.85546875" style="499"/>
    <col min="2305" max="2305" width="8.28515625" style="499" customWidth="1"/>
    <col min="2306" max="2306" width="41" style="499" customWidth="1"/>
    <col min="2307" max="2311" width="32.7109375" style="499" customWidth="1"/>
    <col min="2312" max="2560" width="8.85546875" style="499"/>
    <col min="2561" max="2561" width="8.28515625" style="499" customWidth="1"/>
    <col min="2562" max="2562" width="41" style="499" customWidth="1"/>
    <col min="2563" max="2567" width="32.7109375" style="499" customWidth="1"/>
    <col min="2568" max="2816" width="8.85546875" style="499"/>
    <col min="2817" max="2817" width="8.28515625" style="499" customWidth="1"/>
    <col min="2818" max="2818" width="41" style="499" customWidth="1"/>
    <col min="2819" max="2823" width="32.7109375" style="499" customWidth="1"/>
    <col min="2824" max="3072" width="8.85546875" style="499"/>
    <col min="3073" max="3073" width="8.28515625" style="499" customWidth="1"/>
    <col min="3074" max="3074" width="41" style="499" customWidth="1"/>
    <col min="3075" max="3079" width="32.7109375" style="499" customWidth="1"/>
    <col min="3080" max="3328" width="8.85546875" style="499"/>
    <col min="3329" max="3329" width="8.28515625" style="499" customWidth="1"/>
    <col min="3330" max="3330" width="41" style="499" customWidth="1"/>
    <col min="3331" max="3335" width="32.7109375" style="499" customWidth="1"/>
    <col min="3336" max="3584" width="8.85546875" style="499"/>
    <col min="3585" max="3585" width="8.28515625" style="499" customWidth="1"/>
    <col min="3586" max="3586" width="41" style="499" customWidth="1"/>
    <col min="3587" max="3591" width="32.7109375" style="499" customWidth="1"/>
    <col min="3592" max="3840" width="8.85546875" style="499"/>
    <col min="3841" max="3841" width="8.28515625" style="499" customWidth="1"/>
    <col min="3842" max="3842" width="41" style="499" customWidth="1"/>
    <col min="3843" max="3847" width="32.7109375" style="499" customWidth="1"/>
    <col min="3848" max="4096" width="8.85546875" style="499"/>
    <col min="4097" max="4097" width="8.28515625" style="499" customWidth="1"/>
    <col min="4098" max="4098" width="41" style="499" customWidth="1"/>
    <col min="4099" max="4103" width="32.7109375" style="499" customWidth="1"/>
    <col min="4104" max="4352" width="8.85546875" style="499"/>
    <col min="4353" max="4353" width="8.28515625" style="499" customWidth="1"/>
    <col min="4354" max="4354" width="41" style="499" customWidth="1"/>
    <col min="4355" max="4359" width="32.7109375" style="499" customWidth="1"/>
    <col min="4360" max="4608" width="8.85546875" style="499"/>
    <col min="4609" max="4609" width="8.28515625" style="499" customWidth="1"/>
    <col min="4610" max="4610" width="41" style="499" customWidth="1"/>
    <col min="4611" max="4615" width="32.7109375" style="499" customWidth="1"/>
    <col min="4616" max="4864" width="8.85546875" style="499"/>
    <col min="4865" max="4865" width="8.28515625" style="499" customWidth="1"/>
    <col min="4866" max="4866" width="41" style="499" customWidth="1"/>
    <col min="4867" max="4871" width="32.7109375" style="499" customWidth="1"/>
    <col min="4872" max="5120" width="8.85546875" style="499"/>
    <col min="5121" max="5121" width="8.28515625" style="499" customWidth="1"/>
    <col min="5122" max="5122" width="41" style="499" customWidth="1"/>
    <col min="5123" max="5127" width="32.7109375" style="499" customWidth="1"/>
    <col min="5128" max="5376" width="8.85546875" style="499"/>
    <col min="5377" max="5377" width="8.28515625" style="499" customWidth="1"/>
    <col min="5378" max="5378" width="41" style="499" customWidth="1"/>
    <col min="5379" max="5383" width="32.7109375" style="499" customWidth="1"/>
    <col min="5384" max="5632" width="8.85546875" style="499"/>
    <col min="5633" max="5633" width="8.28515625" style="499" customWidth="1"/>
    <col min="5634" max="5634" width="41" style="499" customWidth="1"/>
    <col min="5635" max="5639" width="32.7109375" style="499" customWidth="1"/>
    <col min="5640" max="5888" width="8.85546875" style="499"/>
    <col min="5889" max="5889" width="8.28515625" style="499" customWidth="1"/>
    <col min="5890" max="5890" width="41" style="499" customWidth="1"/>
    <col min="5891" max="5895" width="32.7109375" style="499" customWidth="1"/>
    <col min="5896" max="6144" width="8.85546875" style="499"/>
    <col min="6145" max="6145" width="8.28515625" style="499" customWidth="1"/>
    <col min="6146" max="6146" width="41" style="499" customWidth="1"/>
    <col min="6147" max="6151" width="32.7109375" style="499" customWidth="1"/>
    <col min="6152" max="6400" width="8.85546875" style="499"/>
    <col min="6401" max="6401" width="8.28515625" style="499" customWidth="1"/>
    <col min="6402" max="6402" width="41" style="499" customWidth="1"/>
    <col min="6403" max="6407" width="32.7109375" style="499" customWidth="1"/>
    <col min="6408" max="6656" width="8.85546875" style="499"/>
    <col min="6657" max="6657" width="8.28515625" style="499" customWidth="1"/>
    <col min="6658" max="6658" width="41" style="499" customWidth="1"/>
    <col min="6659" max="6663" width="32.7109375" style="499" customWidth="1"/>
    <col min="6664" max="6912" width="8.85546875" style="499"/>
    <col min="6913" max="6913" width="8.28515625" style="499" customWidth="1"/>
    <col min="6914" max="6914" width="41" style="499" customWidth="1"/>
    <col min="6915" max="6919" width="32.7109375" style="499" customWidth="1"/>
    <col min="6920" max="7168" width="8.85546875" style="499"/>
    <col min="7169" max="7169" width="8.28515625" style="499" customWidth="1"/>
    <col min="7170" max="7170" width="41" style="499" customWidth="1"/>
    <col min="7171" max="7175" width="32.7109375" style="499" customWidth="1"/>
    <col min="7176" max="7424" width="8.85546875" style="499"/>
    <col min="7425" max="7425" width="8.28515625" style="499" customWidth="1"/>
    <col min="7426" max="7426" width="41" style="499" customWidth="1"/>
    <col min="7427" max="7431" width="32.7109375" style="499" customWidth="1"/>
    <col min="7432" max="7680" width="8.85546875" style="499"/>
    <col min="7681" max="7681" width="8.28515625" style="499" customWidth="1"/>
    <col min="7682" max="7682" width="41" style="499" customWidth="1"/>
    <col min="7683" max="7687" width="32.7109375" style="499" customWidth="1"/>
    <col min="7688" max="7936" width="8.85546875" style="499"/>
    <col min="7937" max="7937" width="8.28515625" style="499" customWidth="1"/>
    <col min="7938" max="7938" width="41" style="499" customWidth="1"/>
    <col min="7939" max="7943" width="32.7109375" style="499" customWidth="1"/>
    <col min="7944" max="8192" width="8.85546875" style="499"/>
    <col min="8193" max="8193" width="8.28515625" style="499" customWidth="1"/>
    <col min="8194" max="8194" width="41" style="499" customWidth="1"/>
    <col min="8195" max="8199" width="32.7109375" style="499" customWidth="1"/>
    <col min="8200" max="8448" width="8.85546875" style="499"/>
    <col min="8449" max="8449" width="8.28515625" style="499" customWidth="1"/>
    <col min="8450" max="8450" width="41" style="499" customWidth="1"/>
    <col min="8451" max="8455" width="32.7109375" style="499" customWidth="1"/>
    <col min="8456" max="8704" width="8.85546875" style="499"/>
    <col min="8705" max="8705" width="8.28515625" style="499" customWidth="1"/>
    <col min="8706" max="8706" width="41" style="499" customWidth="1"/>
    <col min="8707" max="8711" width="32.7109375" style="499" customWidth="1"/>
    <col min="8712" max="8960" width="8.85546875" style="499"/>
    <col min="8961" max="8961" width="8.28515625" style="499" customWidth="1"/>
    <col min="8962" max="8962" width="41" style="499" customWidth="1"/>
    <col min="8963" max="8967" width="32.7109375" style="499" customWidth="1"/>
    <col min="8968" max="9216" width="8.85546875" style="499"/>
    <col min="9217" max="9217" width="8.28515625" style="499" customWidth="1"/>
    <col min="9218" max="9218" width="41" style="499" customWidth="1"/>
    <col min="9219" max="9223" width="32.7109375" style="499" customWidth="1"/>
    <col min="9224" max="9472" width="8.85546875" style="499"/>
    <col min="9473" max="9473" width="8.28515625" style="499" customWidth="1"/>
    <col min="9474" max="9474" width="41" style="499" customWidth="1"/>
    <col min="9475" max="9479" width="32.7109375" style="499" customWidth="1"/>
    <col min="9480" max="9728" width="8.85546875" style="499"/>
    <col min="9729" max="9729" width="8.28515625" style="499" customWidth="1"/>
    <col min="9730" max="9730" width="41" style="499" customWidth="1"/>
    <col min="9731" max="9735" width="32.7109375" style="499" customWidth="1"/>
    <col min="9736" max="9984" width="8.85546875" style="499"/>
    <col min="9985" max="9985" width="8.28515625" style="499" customWidth="1"/>
    <col min="9986" max="9986" width="41" style="499" customWidth="1"/>
    <col min="9987" max="9991" width="32.7109375" style="499" customWidth="1"/>
    <col min="9992" max="10240" width="8.85546875" style="499"/>
    <col min="10241" max="10241" width="8.28515625" style="499" customWidth="1"/>
    <col min="10242" max="10242" width="41" style="499" customWidth="1"/>
    <col min="10243" max="10247" width="32.7109375" style="499" customWidth="1"/>
    <col min="10248" max="10496" width="8.85546875" style="499"/>
    <col min="10497" max="10497" width="8.28515625" style="499" customWidth="1"/>
    <col min="10498" max="10498" width="41" style="499" customWidth="1"/>
    <col min="10499" max="10503" width="32.7109375" style="499" customWidth="1"/>
    <col min="10504" max="10752" width="8.85546875" style="499"/>
    <col min="10753" max="10753" width="8.28515625" style="499" customWidth="1"/>
    <col min="10754" max="10754" width="41" style="499" customWidth="1"/>
    <col min="10755" max="10759" width="32.7109375" style="499" customWidth="1"/>
    <col min="10760" max="11008" width="8.85546875" style="499"/>
    <col min="11009" max="11009" width="8.28515625" style="499" customWidth="1"/>
    <col min="11010" max="11010" width="41" style="499" customWidth="1"/>
    <col min="11011" max="11015" width="32.7109375" style="499" customWidth="1"/>
    <col min="11016" max="11264" width="8.85546875" style="499"/>
    <col min="11265" max="11265" width="8.28515625" style="499" customWidth="1"/>
    <col min="11266" max="11266" width="41" style="499" customWidth="1"/>
    <col min="11267" max="11271" width="32.7109375" style="499" customWidth="1"/>
    <col min="11272" max="11520" width="8.85546875" style="499"/>
    <col min="11521" max="11521" width="8.28515625" style="499" customWidth="1"/>
    <col min="11522" max="11522" width="41" style="499" customWidth="1"/>
    <col min="11523" max="11527" width="32.7109375" style="499" customWidth="1"/>
    <col min="11528" max="11776" width="8.85546875" style="499"/>
    <col min="11777" max="11777" width="8.28515625" style="499" customWidth="1"/>
    <col min="11778" max="11778" width="41" style="499" customWidth="1"/>
    <col min="11779" max="11783" width="32.7109375" style="499" customWidth="1"/>
    <col min="11784" max="12032" width="8.85546875" style="499"/>
    <col min="12033" max="12033" width="8.28515625" style="499" customWidth="1"/>
    <col min="12034" max="12034" width="41" style="499" customWidth="1"/>
    <col min="12035" max="12039" width="32.7109375" style="499" customWidth="1"/>
    <col min="12040" max="12288" width="8.85546875" style="499"/>
    <col min="12289" max="12289" width="8.28515625" style="499" customWidth="1"/>
    <col min="12290" max="12290" width="41" style="499" customWidth="1"/>
    <col min="12291" max="12295" width="32.7109375" style="499" customWidth="1"/>
    <col min="12296" max="12544" width="8.85546875" style="499"/>
    <col min="12545" max="12545" width="8.28515625" style="499" customWidth="1"/>
    <col min="12546" max="12546" width="41" style="499" customWidth="1"/>
    <col min="12547" max="12551" width="32.7109375" style="499" customWidth="1"/>
    <col min="12552" max="12800" width="8.85546875" style="499"/>
    <col min="12801" max="12801" width="8.28515625" style="499" customWidth="1"/>
    <col min="12802" max="12802" width="41" style="499" customWidth="1"/>
    <col min="12803" max="12807" width="32.7109375" style="499" customWidth="1"/>
    <col min="12808" max="13056" width="8.85546875" style="499"/>
    <col min="13057" max="13057" width="8.28515625" style="499" customWidth="1"/>
    <col min="13058" max="13058" width="41" style="499" customWidth="1"/>
    <col min="13059" max="13063" width="32.7109375" style="499" customWidth="1"/>
    <col min="13064" max="13312" width="8.85546875" style="499"/>
    <col min="13313" max="13313" width="8.28515625" style="499" customWidth="1"/>
    <col min="13314" max="13314" width="41" style="499" customWidth="1"/>
    <col min="13315" max="13319" width="32.7109375" style="499" customWidth="1"/>
    <col min="13320" max="13568" width="8.85546875" style="499"/>
    <col min="13569" max="13569" width="8.28515625" style="499" customWidth="1"/>
    <col min="13570" max="13570" width="41" style="499" customWidth="1"/>
    <col min="13571" max="13575" width="32.7109375" style="499" customWidth="1"/>
    <col min="13576" max="13824" width="8.85546875" style="499"/>
    <col min="13825" max="13825" width="8.28515625" style="499" customWidth="1"/>
    <col min="13826" max="13826" width="41" style="499" customWidth="1"/>
    <col min="13827" max="13831" width="32.7109375" style="499" customWidth="1"/>
    <col min="13832" max="14080" width="8.85546875" style="499"/>
    <col min="14081" max="14081" width="8.28515625" style="499" customWidth="1"/>
    <col min="14082" max="14082" width="41" style="499" customWidth="1"/>
    <col min="14083" max="14087" width="32.7109375" style="499" customWidth="1"/>
    <col min="14088" max="14336" width="8.85546875" style="499"/>
    <col min="14337" max="14337" width="8.28515625" style="499" customWidth="1"/>
    <col min="14338" max="14338" width="41" style="499" customWidth="1"/>
    <col min="14339" max="14343" width="32.7109375" style="499" customWidth="1"/>
    <col min="14344" max="14592" width="8.85546875" style="499"/>
    <col min="14593" max="14593" width="8.28515625" style="499" customWidth="1"/>
    <col min="14594" max="14594" width="41" style="499" customWidth="1"/>
    <col min="14595" max="14599" width="32.7109375" style="499" customWidth="1"/>
    <col min="14600" max="14848" width="8.85546875" style="499"/>
    <col min="14849" max="14849" width="8.28515625" style="499" customWidth="1"/>
    <col min="14850" max="14850" width="41" style="499" customWidth="1"/>
    <col min="14851" max="14855" width="32.7109375" style="499" customWidth="1"/>
    <col min="14856" max="15104" width="8.85546875" style="499"/>
    <col min="15105" max="15105" width="8.28515625" style="499" customWidth="1"/>
    <col min="15106" max="15106" width="41" style="499" customWidth="1"/>
    <col min="15107" max="15111" width="32.7109375" style="499" customWidth="1"/>
    <col min="15112" max="15360" width="8.85546875" style="499"/>
    <col min="15361" max="15361" width="8.28515625" style="499" customWidth="1"/>
    <col min="15362" max="15362" width="41" style="499" customWidth="1"/>
    <col min="15363" max="15367" width="32.7109375" style="499" customWidth="1"/>
    <col min="15368" max="15616" width="8.85546875" style="499"/>
    <col min="15617" max="15617" width="8.28515625" style="499" customWidth="1"/>
    <col min="15618" max="15618" width="41" style="499" customWidth="1"/>
    <col min="15619" max="15623" width="32.7109375" style="499" customWidth="1"/>
    <col min="15624" max="15872" width="8.85546875" style="499"/>
    <col min="15873" max="15873" width="8.28515625" style="499" customWidth="1"/>
    <col min="15874" max="15874" width="41" style="499" customWidth="1"/>
    <col min="15875" max="15879" width="32.7109375" style="499" customWidth="1"/>
    <col min="15880" max="16128" width="8.85546875" style="499"/>
    <col min="16129" max="16129" width="8.28515625" style="499" customWidth="1"/>
    <col min="16130" max="16130" width="41" style="499" customWidth="1"/>
    <col min="16131" max="16135" width="32.7109375" style="499" customWidth="1"/>
    <col min="16136" max="16384" width="8.85546875" style="499"/>
  </cols>
  <sheetData>
    <row r="1" spans="1:9">
      <c r="G1" s="509" t="s">
        <v>385</v>
      </c>
      <c r="H1" s="508" t="str">
        <f>'1. bevételi főtábla'!AQ1</f>
        <v>sz. melléklet a 6/2019. (V. 16.) sz. rendelethez</v>
      </c>
    </row>
    <row r="2" spans="1:9" ht="15.75">
      <c r="B2" s="507"/>
      <c r="C2" s="507"/>
      <c r="D2" s="507"/>
    </row>
    <row r="3" spans="1:9" ht="15.75">
      <c r="A3" s="992" t="s">
        <v>1159</v>
      </c>
      <c r="B3" s="992"/>
      <c r="C3" s="992"/>
      <c r="D3" s="992"/>
      <c r="E3" s="992"/>
      <c r="F3" s="992"/>
      <c r="G3" s="992"/>
      <c r="H3" s="992"/>
      <c r="I3" s="992"/>
    </row>
    <row r="4" spans="1:9" ht="15.75">
      <c r="A4" s="992" t="s">
        <v>1161</v>
      </c>
      <c r="B4" s="992"/>
      <c r="C4" s="992"/>
      <c r="D4" s="992"/>
      <c r="E4" s="992"/>
      <c r="F4" s="992"/>
      <c r="G4" s="992"/>
      <c r="H4" s="992"/>
      <c r="I4" s="992"/>
    </row>
    <row r="5" spans="1:9" ht="31.9" customHeight="1"/>
    <row r="6" spans="1:9">
      <c r="A6" s="998" t="s">
        <v>1162</v>
      </c>
      <c r="B6" s="999"/>
      <c r="C6" s="999"/>
      <c r="D6" s="999"/>
      <c r="E6" s="999"/>
      <c r="F6" s="999"/>
      <c r="G6" s="999"/>
      <c r="H6" s="999"/>
      <c r="I6" s="999"/>
    </row>
    <row r="7" spans="1:9" ht="90">
      <c r="A7" s="660" t="s">
        <v>422</v>
      </c>
      <c r="B7" s="660" t="s">
        <v>204</v>
      </c>
      <c r="C7" s="660" t="s">
        <v>801</v>
      </c>
      <c r="D7" s="660" t="s">
        <v>241</v>
      </c>
      <c r="E7" s="660" t="s">
        <v>1163</v>
      </c>
      <c r="F7" s="660" t="s">
        <v>1199</v>
      </c>
      <c r="G7" s="660" t="s">
        <v>1198</v>
      </c>
      <c r="H7" s="660" t="s">
        <v>1197</v>
      </c>
      <c r="I7" s="660" t="s">
        <v>802</v>
      </c>
    </row>
    <row r="8" spans="1:9" ht="15">
      <c r="A8" s="660">
        <v>2</v>
      </c>
      <c r="B8" s="660">
        <v>3</v>
      </c>
      <c r="C8" s="660">
        <v>4</v>
      </c>
      <c r="D8" s="660">
        <v>5</v>
      </c>
      <c r="E8" s="660">
        <v>6</v>
      </c>
      <c r="F8" s="660">
        <v>7</v>
      </c>
      <c r="G8" s="660">
        <v>8</v>
      </c>
      <c r="H8" s="660">
        <v>9</v>
      </c>
      <c r="I8" s="660">
        <v>10</v>
      </c>
    </row>
    <row r="9" spans="1:9" ht="25.5">
      <c r="A9" s="513" t="s">
        <v>326</v>
      </c>
      <c r="B9" s="250" t="s">
        <v>803</v>
      </c>
      <c r="C9" s="514">
        <v>7735885</v>
      </c>
      <c r="D9" s="514">
        <v>7797745</v>
      </c>
      <c r="E9" s="514">
        <v>0</v>
      </c>
      <c r="F9" s="514">
        <v>7659329</v>
      </c>
      <c r="G9" s="514">
        <v>32504703</v>
      </c>
      <c r="H9" s="514">
        <v>0</v>
      </c>
      <c r="I9" s="514">
        <v>7659329</v>
      </c>
    </row>
    <row r="10" spans="1:9">
      <c r="A10" s="513" t="s">
        <v>328</v>
      </c>
      <c r="B10" s="250" t="s">
        <v>804</v>
      </c>
      <c r="C10" s="514">
        <v>0</v>
      </c>
      <c r="D10" s="514">
        <v>0</v>
      </c>
      <c r="E10" s="514">
        <v>0</v>
      </c>
      <c r="F10" s="514">
        <v>0</v>
      </c>
      <c r="G10" s="514">
        <v>360000</v>
      </c>
      <c r="H10" s="514">
        <v>0</v>
      </c>
      <c r="I10" s="514">
        <v>0</v>
      </c>
    </row>
    <row r="11" spans="1:9">
      <c r="A11" s="513" t="s">
        <v>338</v>
      </c>
      <c r="B11" s="250" t="s">
        <v>1164</v>
      </c>
      <c r="C11" s="514">
        <v>49010</v>
      </c>
      <c r="D11" s="514">
        <v>49010</v>
      </c>
      <c r="E11" s="514">
        <v>0</v>
      </c>
      <c r="F11" s="514">
        <v>0</v>
      </c>
      <c r="G11" s="514">
        <v>0</v>
      </c>
      <c r="H11" s="514">
        <v>0</v>
      </c>
      <c r="I11" s="514">
        <v>0</v>
      </c>
    </row>
    <row r="12" spans="1:9">
      <c r="A12" s="513" t="s">
        <v>341</v>
      </c>
      <c r="B12" s="250" t="s">
        <v>805</v>
      </c>
      <c r="C12" s="514">
        <v>364960</v>
      </c>
      <c r="D12" s="514">
        <v>364960</v>
      </c>
      <c r="E12" s="514">
        <v>0</v>
      </c>
      <c r="F12" s="514">
        <v>105380</v>
      </c>
      <c r="G12" s="514">
        <v>690000</v>
      </c>
      <c r="H12" s="514">
        <v>0</v>
      </c>
      <c r="I12" s="514">
        <v>105380</v>
      </c>
    </row>
    <row r="13" spans="1:9" ht="25.5">
      <c r="A13" s="513" t="s">
        <v>344</v>
      </c>
      <c r="B13" s="250" t="s">
        <v>806</v>
      </c>
      <c r="C13" s="514">
        <v>130000</v>
      </c>
      <c r="D13" s="514">
        <v>130000</v>
      </c>
      <c r="E13" s="514">
        <v>0</v>
      </c>
      <c r="F13" s="514">
        <v>37650</v>
      </c>
      <c r="G13" s="514">
        <v>0</v>
      </c>
      <c r="H13" s="514">
        <v>0</v>
      </c>
      <c r="I13" s="514">
        <v>37650</v>
      </c>
    </row>
    <row r="14" spans="1:9" ht="25.5">
      <c r="A14" s="513" t="s">
        <v>345</v>
      </c>
      <c r="B14" s="250" t="s">
        <v>807</v>
      </c>
      <c r="C14" s="514">
        <v>8279855</v>
      </c>
      <c r="D14" s="514">
        <v>8341715</v>
      </c>
      <c r="E14" s="514">
        <v>0</v>
      </c>
      <c r="F14" s="514">
        <v>7802359</v>
      </c>
      <c r="G14" s="514">
        <v>33554703</v>
      </c>
      <c r="H14" s="514">
        <v>0</v>
      </c>
      <c r="I14" s="514">
        <v>7802359</v>
      </c>
    </row>
    <row r="15" spans="1:9">
      <c r="A15" s="513" t="s">
        <v>671</v>
      </c>
      <c r="B15" s="250" t="s">
        <v>808</v>
      </c>
      <c r="C15" s="514">
        <v>4228960</v>
      </c>
      <c r="D15" s="514">
        <v>4278960</v>
      </c>
      <c r="E15" s="514">
        <v>0</v>
      </c>
      <c r="F15" s="514">
        <v>4277969</v>
      </c>
      <c r="G15" s="514">
        <v>13800000</v>
      </c>
      <c r="H15" s="514">
        <v>0</v>
      </c>
      <c r="I15" s="514">
        <v>4277969</v>
      </c>
    </row>
    <row r="16" spans="1:9">
      <c r="A16" s="513" t="s">
        <v>673</v>
      </c>
      <c r="B16" s="250" t="s">
        <v>809</v>
      </c>
      <c r="C16" s="514">
        <v>0</v>
      </c>
      <c r="D16" s="514">
        <v>35000</v>
      </c>
      <c r="E16" s="514">
        <v>0</v>
      </c>
      <c r="F16" s="514">
        <v>34602</v>
      </c>
      <c r="G16" s="514">
        <v>2010000</v>
      </c>
      <c r="H16" s="514">
        <v>0</v>
      </c>
      <c r="I16" s="514">
        <v>34602</v>
      </c>
    </row>
    <row r="17" spans="1:9">
      <c r="A17" s="513" t="s">
        <v>675</v>
      </c>
      <c r="B17" s="250" t="s">
        <v>810</v>
      </c>
      <c r="C17" s="514">
        <v>4228960</v>
      </c>
      <c r="D17" s="514">
        <v>4313960</v>
      </c>
      <c r="E17" s="514">
        <v>0</v>
      </c>
      <c r="F17" s="514">
        <v>4312571</v>
      </c>
      <c r="G17" s="514">
        <v>15810000</v>
      </c>
      <c r="H17" s="514">
        <v>0</v>
      </c>
      <c r="I17" s="514">
        <v>4312571</v>
      </c>
    </row>
    <row r="18" spans="1:9">
      <c r="A18" s="243" t="s">
        <v>677</v>
      </c>
      <c r="B18" s="501" t="s">
        <v>811</v>
      </c>
      <c r="C18" s="495">
        <v>12508815</v>
      </c>
      <c r="D18" s="495">
        <v>12655675</v>
      </c>
      <c r="E18" s="495">
        <v>0</v>
      </c>
      <c r="F18" s="495">
        <v>12114930</v>
      </c>
      <c r="G18" s="495">
        <v>49364703</v>
      </c>
      <c r="H18" s="495">
        <v>0</v>
      </c>
      <c r="I18" s="495">
        <v>12114930</v>
      </c>
    </row>
    <row r="19" spans="1:9" ht="25.5">
      <c r="A19" s="243" t="s">
        <v>352</v>
      </c>
      <c r="B19" s="501" t="s">
        <v>1165</v>
      </c>
      <c r="C19" s="495">
        <v>1775555</v>
      </c>
      <c r="D19" s="495">
        <v>1775555</v>
      </c>
      <c r="E19" s="495">
        <v>0</v>
      </c>
      <c r="F19" s="495">
        <v>1745666</v>
      </c>
      <c r="G19" s="495">
        <v>7514712</v>
      </c>
      <c r="H19" s="495">
        <v>0</v>
      </c>
      <c r="I19" s="495">
        <v>1745666</v>
      </c>
    </row>
    <row r="20" spans="1:9">
      <c r="A20" s="513" t="s">
        <v>680</v>
      </c>
      <c r="B20" s="250" t="s">
        <v>812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1598010</v>
      </c>
    </row>
    <row r="21" spans="1:9">
      <c r="A21" s="513" t="s">
        <v>684</v>
      </c>
      <c r="B21" s="250" t="s">
        <v>814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33305</v>
      </c>
    </row>
    <row r="22" spans="1:9">
      <c r="A22" s="513" t="s">
        <v>813</v>
      </c>
      <c r="B22" s="250" t="s">
        <v>816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81292</v>
      </c>
    </row>
    <row r="23" spans="1:9" ht="25.5">
      <c r="A23" s="513" t="s">
        <v>769</v>
      </c>
      <c r="B23" s="250" t="s">
        <v>817</v>
      </c>
      <c r="C23" s="514">
        <v>0</v>
      </c>
      <c r="D23" s="514">
        <v>0</v>
      </c>
      <c r="E23" s="514">
        <v>0</v>
      </c>
      <c r="F23" s="514">
        <v>0</v>
      </c>
      <c r="G23" s="514">
        <v>0</v>
      </c>
      <c r="H23" s="514">
        <v>0</v>
      </c>
      <c r="I23" s="514">
        <v>33059</v>
      </c>
    </row>
    <row r="24" spans="1:9">
      <c r="A24" s="513" t="s">
        <v>353</v>
      </c>
      <c r="B24" s="250" t="s">
        <v>818</v>
      </c>
      <c r="C24" s="514">
        <v>50000</v>
      </c>
      <c r="D24" s="514">
        <v>50000</v>
      </c>
      <c r="E24" s="514">
        <v>0</v>
      </c>
      <c r="F24" s="514">
        <v>0</v>
      </c>
      <c r="G24" s="514">
        <v>0</v>
      </c>
      <c r="H24" s="514">
        <v>0</v>
      </c>
      <c r="I24" s="514">
        <v>0</v>
      </c>
    </row>
    <row r="25" spans="1:9">
      <c r="A25" s="513" t="s">
        <v>686</v>
      </c>
      <c r="B25" s="250" t="s">
        <v>819</v>
      </c>
      <c r="C25" s="514">
        <v>4489510</v>
      </c>
      <c r="D25" s="514">
        <v>4089510</v>
      </c>
      <c r="E25" s="514">
        <v>0</v>
      </c>
      <c r="F25" s="514">
        <v>1246348</v>
      </c>
      <c r="G25" s="514">
        <v>0</v>
      </c>
      <c r="H25" s="514">
        <v>0</v>
      </c>
      <c r="I25" s="514">
        <v>1217546</v>
      </c>
    </row>
    <row r="26" spans="1:9">
      <c r="A26" s="513" t="s">
        <v>1166</v>
      </c>
      <c r="B26" s="250" t="s">
        <v>1167</v>
      </c>
      <c r="C26" s="514">
        <v>4539510</v>
      </c>
      <c r="D26" s="514">
        <v>4139510</v>
      </c>
      <c r="E26" s="514">
        <v>0</v>
      </c>
      <c r="F26" s="514">
        <v>1246348</v>
      </c>
      <c r="G26" s="514">
        <v>0</v>
      </c>
      <c r="H26" s="514">
        <v>0</v>
      </c>
      <c r="I26" s="514">
        <v>1217546</v>
      </c>
    </row>
    <row r="27" spans="1:9" ht="25.5">
      <c r="A27" s="513" t="s">
        <v>687</v>
      </c>
      <c r="B27" s="250" t="s">
        <v>820</v>
      </c>
      <c r="C27" s="514">
        <v>250000</v>
      </c>
      <c r="D27" s="514">
        <v>250000</v>
      </c>
      <c r="E27" s="514">
        <v>70438</v>
      </c>
      <c r="F27" s="514">
        <v>145891</v>
      </c>
      <c r="G27" s="514">
        <v>0</v>
      </c>
      <c r="H27" s="514">
        <v>0</v>
      </c>
      <c r="I27" s="514">
        <v>143225</v>
      </c>
    </row>
    <row r="28" spans="1:9">
      <c r="A28" s="513" t="s">
        <v>689</v>
      </c>
      <c r="B28" s="250" t="s">
        <v>822</v>
      </c>
      <c r="C28" s="514">
        <v>900000</v>
      </c>
      <c r="D28" s="514">
        <v>900000</v>
      </c>
      <c r="E28" s="514">
        <v>123227</v>
      </c>
      <c r="F28" s="514">
        <v>578322</v>
      </c>
      <c r="G28" s="514">
        <v>0</v>
      </c>
      <c r="H28" s="514">
        <v>0</v>
      </c>
      <c r="I28" s="514">
        <v>569134</v>
      </c>
    </row>
    <row r="29" spans="1:9">
      <c r="A29" s="513" t="s">
        <v>821</v>
      </c>
      <c r="B29" s="250" t="s">
        <v>1168</v>
      </c>
      <c r="C29" s="514">
        <v>1150000</v>
      </c>
      <c r="D29" s="514">
        <v>1150000</v>
      </c>
      <c r="E29" s="514">
        <v>193665</v>
      </c>
      <c r="F29" s="514">
        <v>724213</v>
      </c>
      <c r="G29" s="514">
        <v>0</v>
      </c>
      <c r="H29" s="514">
        <v>0</v>
      </c>
      <c r="I29" s="514">
        <v>712359</v>
      </c>
    </row>
    <row r="30" spans="1:9">
      <c r="A30" s="513" t="s">
        <v>690</v>
      </c>
      <c r="B30" s="250" t="s">
        <v>824</v>
      </c>
      <c r="C30" s="514">
        <v>1704130</v>
      </c>
      <c r="D30" s="514">
        <v>2204130</v>
      </c>
      <c r="E30" s="514">
        <v>464759</v>
      </c>
      <c r="F30" s="514">
        <v>1475469</v>
      </c>
      <c r="G30" s="514">
        <v>600000</v>
      </c>
      <c r="H30" s="514">
        <v>0</v>
      </c>
      <c r="I30" s="514">
        <v>1400742</v>
      </c>
    </row>
    <row r="31" spans="1:9">
      <c r="A31" s="513" t="s">
        <v>823</v>
      </c>
      <c r="B31" s="250" t="s">
        <v>826</v>
      </c>
      <c r="C31" s="514">
        <v>1410000</v>
      </c>
      <c r="D31" s="514">
        <v>1410000</v>
      </c>
      <c r="E31" s="514">
        <v>0</v>
      </c>
      <c r="F31" s="514">
        <v>786063</v>
      </c>
      <c r="G31" s="514">
        <v>0</v>
      </c>
      <c r="H31" s="514">
        <v>0</v>
      </c>
      <c r="I31" s="514">
        <v>786063</v>
      </c>
    </row>
    <row r="32" spans="1:9">
      <c r="A32" s="513" t="s">
        <v>825</v>
      </c>
      <c r="B32" s="250" t="s">
        <v>1169</v>
      </c>
      <c r="C32" s="514">
        <v>900000</v>
      </c>
      <c r="D32" s="514">
        <v>900000</v>
      </c>
      <c r="E32" s="514">
        <v>0</v>
      </c>
      <c r="F32" s="514">
        <v>102118</v>
      </c>
      <c r="G32" s="514">
        <v>0</v>
      </c>
      <c r="H32" s="514">
        <v>0</v>
      </c>
      <c r="I32" s="514">
        <v>102118</v>
      </c>
    </row>
    <row r="33" spans="1:9">
      <c r="A33" s="513" t="s">
        <v>692</v>
      </c>
      <c r="B33" s="250" t="s">
        <v>829</v>
      </c>
      <c r="C33" s="514">
        <v>153000</v>
      </c>
      <c r="D33" s="514">
        <v>253000</v>
      </c>
      <c r="E33" s="514">
        <v>0</v>
      </c>
      <c r="F33" s="514">
        <v>37380</v>
      </c>
      <c r="G33" s="514">
        <v>0</v>
      </c>
      <c r="H33" s="514">
        <v>0</v>
      </c>
      <c r="I33" s="514">
        <v>37380</v>
      </c>
    </row>
    <row r="34" spans="1:9" ht="25.5">
      <c r="A34" s="513" t="s">
        <v>694</v>
      </c>
      <c r="B34" s="250" t="s">
        <v>830</v>
      </c>
      <c r="C34" s="514">
        <v>70000</v>
      </c>
      <c r="D34" s="514">
        <v>134000</v>
      </c>
      <c r="E34" s="514">
        <v>0</v>
      </c>
      <c r="F34" s="514">
        <v>114000</v>
      </c>
      <c r="G34" s="514">
        <v>0</v>
      </c>
      <c r="H34" s="514">
        <v>0</v>
      </c>
      <c r="I34" s="514">
        <v>114000</v>
      </c>
    </row>
    <row r="35" spans="1:9">
      <c r="A35" s="513" t="s">
        <v>696</v>
      </c>
      <c r="B35" s="250" t="s">
        <v>1170</v>
      </c>
      <c r="C35" s="514">
        <v>2880538</v>
      </c>
      <c r="D35" s="514">
        <v>2866538</v>
      </c>
      <c r="E35" s="514">
        <v>488740</v>
      </c>
      <c r="F35" s="514">
        <v>2365967</v>
      </c>
      <c r="G35" s="514">
        <v>0</v>
      </c>
      <c r="H35" s="514">
        <v>0</v>
      </c>
      <c r="I35" s="514">
        <v>1630328</v>
      </c>
    </row>
    <row r="36" spans="1:9">
      <c r="A36" s="513" t="s">
        <v>698</v>
      </c>
      <c r="B36" s="250" t="s">
        <v>832</v>
      </c>
      <c r="C36" s="514">
        <v>0</v>
      </c>
      <c r="D36" s="514">
        <v>0</v>
      </c>
      <c r="E36" s="514">
        <v>0</v>
      </c>
      <c r="F36" s="514">
        <v>0</v>
      </c>
      <c r="G36" s="514">
        <v>0</v>
      </c>
      <c r="H36" s="514">
        <v>0</v>
      </c>
      <c r="I36" s="514">
        <v>219193</v>
      </c>
    </row>
    <row r="37" spans="1:9" ht="25.5">
      <c r="A37" s="513" t="s">
        <v>831</v>
      </c>
      <c r="B37" s="250" t="s">
        <v>1171</v>
      </c>
      <c r="C37" s="514">
        <v>7117668</v>
      </c>
      <c r="D37" s="514">
        <v>7767668</v>
      </c>
      <c r="E37" s="514">
        <v>953499</v>
      </c>
      <c r="F37" s="514">
        <v>4880997</v>
      </c>
      <c r="G37" s="514">
        <v>600000</v>
      </c>
      <c r="H37" s="514">
        <v>0</v>
      </c>
      <c r="I37" s="514">
        <v>4070631</v>
      </c>
    </row>
    <row r="38" spans="1:9" ht="25.5">
      <c r="A38" s="513" t="s">
        <v>833</v>
      </c>
      <c r="B38" s="250" t="s">
        <v>834</v>
      </c>
      <c r="C38" s="514">
        <v>2879074</v>
      </c>
      <c r="D38" s="514">
        <v>2879074</v>
      </c>
      <c r="E38" s="514">
        <v>143146</v>
      </c>
      <c r="F38" s="514">
        <v>1461638</v>
      </c>
      <c r="G38" s="514">
        <v>162000</v>
      </c>
      <c r="H38" s="514">
        <v>0</v>
      </c>
      <c r="I38" s="514">
        <v>1391862</v>
      </c>
    </row>
    <row r="39" spans="1:9">
      <c r="A39" s="513" t="s">
        <v>436</v>
      </c>
      <c r="B39" s="250" t="s">
        <v>1172</v>
      </c>
      <c r="C39" s="514">
        <v>70000</v>
      </c>
      <c r="D39" s="514">
        <v>70000</v>
      </c>
      <c r="E39" s="514">
        <v>0</v>
      </c>
      <c r="F39" s="514">
        <v>18820</v>
      </c>
      <c r="G39" s="514">
        <v>0</v>
      </c>
      <c r="H39" s="514">
        <v>0</v>
      </c>
      <c r="I39" s="514">
        <v>18820</v>
      </c>
    </row>
    <row r="40" spans="1:9">
      <c r="A40" s="513" t="s">
        <v>835</v>
      </c>
      <c r="B40" s="250" t="s">
        <v>836</v>
      </c>
      <c r="C40" s="514">
        <v>0</v>
      </c>
      <c r="D40" s="514">
        <v>0</v>
      </c>
      <c r="E40" s="514">
        <v>0</v>
      </c>
      <c r="F40" s="514">
        <v>0</v>
      </c>
      <c r="G40" s="514">
        <v>0</v>
      </c>
      <c r="H40" s="514">
        <v>0</v>
      </c>
      <c r="I40" s="514">
        <v>18820</v>
      </c>
    </row>
    <row r="41" spans="1:9">
      <c r="A41" s="513" t="s">
        <v>1173</v>
      </c>
      <c r="B41" s="250" t="s">
        <v>838</v>
      </c>
      <c r="C41" s="514">
        <v>50000</v>
      </c>
      <c r="D41" s="514">
        <v>300000</v>
      </c>
      <c r="E41" s="514">
        <v>0</v>
      </c>
      <c r="F41" s="514">
        <v>224065</v>
      </c>
      <c r="G41" s="514">
        <v>0</v>
      </c>
      <c r="H41" s="514">
        <v>0</v>
      </c>
      <c r="I41" s="514">
        <v>224065</v>
      </c>
    </row>
    <row r="42" spans="1:9" ht="25.5">
      <c r="A42" s="513" t="s">
        <v>837</v>
      </c>
      <c r="B42" s="250" t="s">
        <v>1174</v>
      </c>
      <c r="C42" s="514">
        <v>2999074</v>
      </c>
      <c r="D42" s="514">
        <v>3249074</v>
      </c>
      <c r="E42" s="514">
        <v>143146</v>
      </c>
      <c r="F42" s="514">
        <v>1704523</v>
      </c>
      <c r="G42" s="514">
        <v>162000</v>
      </c>
      <c r="H42" s="514">
        <v>0</v>
      </c>
      <c r="I42" s="514">
        <v>1634747</v>
      </c>
    </row>
    <row r="43" spans="1:9">
      <c r="A43" s="243" t="s">
        <v>839</v>
      </c>
      <c r="B43" s="501" t="s">
        <v>1175</v>
      </c>
      <c r="C43" s="495">
        <v>15806252</v>
      </c>
      <c r="D43" s="495">
        <v>16306252</v>
      </c>
      <c r="E43" s="495">
        <v>1290310</v>
      </c>
      <c r="F43" s="495">
        <v>8556081</v>
      </c>
      <c r="G43" s="495">
        <v>762000</v>
      </c>
      <c r="H43" s="495">
        <v>0</v>
      </c>
      <c r="I43" s="495">
        <v>7635283</v>
      </c>
    </row>
    <row r="44" spans="1:9">
      <c r="A44" s="513" t="s">
        <v>441</v>
      </c>
      <c r="B44" s="250" t="s">
        <v>1176</v>
      </c>
      <c r="C44" s="514">
        <v>0</v>
      </c>
      <c r="D44" s="514">
        <v>18000</v>
      </c>
      <c r="E44" s="514">
        <v>0</v>
      </c>
      <c r="F44" s="514">
        <v>18000</v>
      </c>
      <c r="G44" s="514">
        <v>0</v>
      </c>
      <c r="H44" s="514">
        <v>0</v>
      </c>
      <c r="I44" s="514">
        <v>18000</v>
      </c>
    </row>
    <row r="45" spans="1:9" ht="25.5">
      <c r="A45" s="513" t="s">
        <v>452</v>
      </c>
      <c r="B45" s="250" t="s">
        <v>1177</v>
      </c>
      <c r="C45" s="514">
        <v>0</v>
      </c>
      <c r="D45" s="514">
        <v>0</v>
      </c>
      <c r="E45" s="514">
        <v>0</v>
      </c>
      <c r="F45" s="514">
        <v>0</v>
      </c>
      <c r="G45" s="514">
        <v>0</v>
      </c>
      <c r="H45" s="514">
        <v>0</v>
      </c>
      <c r="I45" s="514">
        <v>18000</v>
      </c>
    </row>
    <row r="46" spans="1:9" ht="25.5">
      <c r="A46" s="513" t="s">
        <v>1178</v>
      </c>
      <c r="B46" s="250" t="s">
        <v>1179</v>
      </c>
      <c r="C46" s="514">
        <v>1500000</v>
      </c>
      <c r="D46" s="514">
        <v>1900000</v>
      </c>
      <c r="E46" s="514">
        <v>0</v>
      </c>
      <c r="F46" s="514">
        <v>1012130</v>
      </c>
      <c r="G46" s="514">
        <v>4500000</v>
      </c>
      <c r="H46" s="514">
        <v>0</v>
      </c>
      <c r="I46" s="514">
        <v>1012130</v>
      </c>
    </row>
    <row r="47" spans="1:9" ht="25.5">
      <c r="A47" s="513" t="s">
        <v>1180</v>
      </c>
      <c r="B47" s="250" t="s">
        <v>841</v>
      </c>
      <c r="C47" s="514">
        <v>0</v>
      </c>
      <c r="D47" s="514">
        <v>0</v>
      </c>
      <c r="E47" s="514">
        <v>0</v>
      </c>
      <c r="F47" s="514">
        <v>0</v>
      </c>
      <c r="G47" s="514">
        <v>0</v>
      </c>
      <c r="H47" s="514">
        <v>0</v>
      </c>
      <c r="I47" s="514">
        <v>1012130</v>
      </c>
    </row>
    <row r="48" spans="1:9" ht="25.5">
      <c r="A48" s="243" t="s">
        <v>840</v>
      </c>
      <c r="B48" s="501" t="s">
        <v>1181</v>
      </c>
      <c r="C48" s="495">
        <v>1500000</v>
      </c>
      <c r="D48" s="495">
        <v>1918000</v>
      </c>
      <c r="E48" s="495">
        <v>0</v>
      </c>
      <c r="F48" s="495">
        <v>1030130</v>
      </c>
      <c r="G48" s="495">
        <v>4500000</v>
      </c>
      <c r="H48" s="495">
        <v>0</v>
      </c>
      <c r="I48" s="495">
        <v>1030130</v>
      </c>
    </row>
    <row r="49" spans="1:9" ht="25.5">
      <c r="A49" s="513" t="s">
        <v>1182</v>
      </c>
      <c r="B49" s="250" t="s">
        <v>843</v>
      </c>
      <c r="C49" s="514">
        <v>9766366</v>
      </c>
      <c r="D49" s="514">
        <v>9766366</v>
      </c>
      <c r="E49" s="514">
        <v>0</v>
      </c>
      <c r="F49" s="514">
        <v>9766366</v>
      </c>
      <c r="G49" s="514">
        <v>0</v>
      </c>
      <c r="H49" s="514">
        <v>0</v>
      </c>
      <c r="I49" s="514">
        <v>9766366</v>
      </c>
    </row>
    <row r="50" spans="1:9" ht="25.5">
      <c r="A50" s="513" t="s">
        <v>842</v>
      </c>
      <c r="B50" s="250" t="s">
        <v>1183</v>
      </c>
      <c r="C50" s="514">
        <v>9766366</v>
      </c>
      <c r="D50" s="514">
        <v>9766366</v>
      </c>
      <c r="E50" s="514">
        <v>0</v>
      </c>
      <c r="F50" s="514">
        <v>9766366</v>
      </c>
      <c r="G50" s="514">
        <v>0</v>
      </c>
      <c r="H50" s="514">
        <v>0</v>
      </c>
      <c r="I50" s="514">
        <v>9766366</v>
      </c>
    </row>
    <row r="51" spans="1:9" ht="38.25">
      <c r="A51" s="513" t="s">
        <v>634</v>
      </c>
      <c r="B51" s="250" t="s">
        <v>1184</v>
      </c>
      <c r="C51" s="514">
        <v>771108</v>
      </c>
      <c r="D51" s="514">
        <v>871108</v>
      </c>
      <c r="E51" s="514">
        <v>36000</v>
      </c>
      <c r="F51" s="514">
        <v>823608</v>
      </c>
      <c r="G51" s="514">
        <v>0</v>
      </c>
      <c r="H51" s="514">
        <v>0</v>
      </c>
      <c r="I51" s="514">
        <v>787608</v>
      </c>
    </row>
    <row r="52" spans="1:9">
      <c r="A52" s="513" t="s">
        <v>636</v>
      </c>
      <c r="B52" s="250" t="s">
        <v>846</v>
      </c>
      <c r="C52" s="514">
        <v>0</v>
      </c>
      <c r="D52" s="514">
        <v>0</v>
      </c>
      <c r="E52" s="514">
        <v>0</v>
      </c>
      <c r="F52" s="514">
        <v>0</v>
      </c>
      <c r="G52" s="514">
        <v>0</v>
      </c>
      <c r="H52" s="514">
        <v>0</v>
      </c>
      <c r="I52" s="514">
        <v>100000</v>
      </c>
    </row>
    <row r="53" spans="1:9" ht="25.5">
      <c r="A53" s="513" t="s">
        <v>1185</v>
      </c>
      <c r="B53" s="250" t="s">
        <v>847</v>
      </c>
      <c r="C53" s="514">
        <v>0</v>
      </c>
      <c r="D53" s="514">
        <v>0</v>
      </c>
      <c r="E53" s="514">
        <v>0</v>
      </c>
      <c r="F53" s="514">
        <v>0</v>
      </c>
      <c r="G53" s="514">
        <v>0</v>
      </c>
      <c r="H53" s="514">
        <v>0</v>
      </c>
      <c r="I53" s="514">
        <v>440400</v>
      </c>
    </row>
    <row r="54" spans="1:9" ht="25.5">
      <c r="A54" s="513" t="s">
        <v>1186</v>
      </c>
      <c r="B54" s="250" t="s">
        <v>848</v>
      </c>
      <c r="C54" s="514">
        <v>0</v>
      </c>
      <c r="D54" s="514">
        <v>0</v>
      </c>
      <c r="E54" s="514">
        <v>0</v>
      </c>
      <c r="F54" s="514">
        <v>0</v>
      </c>
      <c r="G54" s="514">
        <v>0</v>
      </c>
      <c r="H54" s="514">
        <v>0</v>
      </c>
      <c r="I54" s="514">
        <v>247208</v>
      </c>
    </row>
    <row r="55" spans="1:9">
      <c r="A55" s="513" t="s">
        <v>876</v>
      </c>
      <c r="B55" s="250" t="s">
        <v>851</v>
      </c>
      <c r="C55" s="514">
        <v>200000</v>
      </c>
      <c r="D55" s="514">
        <v>200000</v>
      </c>
      <c r="E55" s="514">
        <v>0</v>
      </c>
      <c r="F55" s="514">
        <v>0</v>
      </c>
      <c r="G55" s="514">
        <v>0</v>
      </c>
      <c r="H55" s="514">
        <v>0</v>
      </c>
      <c r="I55" s="514">
        <v>0</v>
      </c>
    </row>
    <row r="56" spans="1:9" ht="38.25">
      <c r="A56" s="243" t="s">
        <v>877</v>
      </c>
      <c r="B56" s="501" t="s">
        <v>1187</v>
      </c>
      <c r="C56" s="495">
        <v>10737474</v>
      </c>
      <c r="D56" s="495">
        <v>10837474</v>
      </c>
      <c r="E56" s="495">
        <v>36000</v>
      </c>
      <c r="F56" s="495">
        <v>10589974</v>
      </c>
      <c r="G56" s="495">
        <v>0</v>
      </c>
      <c r="H56" s="495">
        <v>0</v>
      </c>
      <c r="I56" s="495">
        <v>10553974</v>
      </c>
    </row>
    <row r="57" spans="1:9" ht="25.5">
      <c r="A57" s="513" t="s">
        <v>850</v>
      </c>
      <c r="B57" s="250" t="s">
        <v>1188</v>
      </c>
      <c r="C57" s="514">
        <v>24970161</v>
      </c>
      <c r="D57" s="514">
        <v>24858761</v>
      </c>
      <c r="E57" s="514">
        <v>0</v>
      </c>
      <c r="F57" s="514">
        <v>0</v>
      </c>
      <c r="G57" s="514">
        <v>0</v>
      </c>
      <c r="H57" s="514">
        <v>0</v>
      </c>
      <c r="I57" s="514">
        <v>0</v>
      </c>
    </row>
    <row r="58" spans="1:9" ht="25.5">
      <c r="A58" s="513" t="s">
        <v>879</v>
      </c>
      <c r="B58" s="250" t="s">
        <v>853</v>
      </c>
      <c r="C58" s="514">
        <v>0</v>
      </c>
      <c r="D58" s="514">
        <v>491733</v>
      </c>
      <c r="E58" s="514">
        <v>0</v>
      </c>
      <c r="F58" s="514">
        <v>466597</v>
      </c>
      <c r="G58" s="514">
        <v>0</v>
      </c>
      <c r="H58" s="514">
        <v>0</v>
      </c>
      <c r="I58" s="514">
        <v>466597</v>
      </c>
    </row>
    <row r="59" spans="1:9" ht="25.5">
      <c r="A59" s="513" t="s">
        <v>852</v>
      </c>
      <c r="B59" s="250" t="s">
        <v>855</v>
      </c>
      <c r="C59" s="514">
        <v>489763</v>
      </c>
      <c r="D59" s="514">
        <v>5989763</v>
      </c>
      <c r="E59" s="514">
        <v>0</v>
      </c>
      <c r="F59" s="514">
        <v>5382441</v>
      </c>
      <c r="G59" s="514">
        <v>0</v>
      </c>
      <c r="H59" s="514">
        <v>0</v>
      </c>
      <c r="I59" s="514">
        <v>5382441</v>
      </c>
    </row>
    <row r="60" spans="1:9" ht="25.5">
      <c r="A60" s="513" t="s">
        <v>854</v>
      </c>
      <c r="B60" s="250" t="s">
        <v>857</v>
      </c>
      <c r="C60" s="514">
        <v>6874180</v>
      </c>
      <c r="D60" s="514">
        <v>6874180</v>
      </c>
      <c r="E60" s="514">
        <v>0</v>
      </c>
      <c r="F60" s="514">
        <v>1579240</v>
      </c>
      <c r="G60" s="514">
        <v>0</v>
      </c>
      <c r="H60" s="514">
        <v>0</v>
      </c>
      <c r="I60" s="514">
        <v>1579240</v>
      </c>
    </row>
    <row r="61" spans="1:9">
      <c r="A61" s="243" t="s">
        <v>856</v>
      </c>
      <c r="B61" s="501" t="s">
        <v>1189</v>
      </c>
      <c r="C61" s="495">
        <v>32334104</v>
      </c>
      <c r="D61" s="495">
        <v>38214437</v>
      </c>
      <c r="E61" s="495">
        <v>0</v>
      </c>
      <c r="F61" s="495">
        <v>7428278</v>
      </c>
      <c r="G61" s="495">
        <v>0</v>
      </c>
      <c r="H61" s="495">
        <v>0</v>
      </c>
      <c r="I61" s="495">
        <v>7428278</v>
      </c>
    </row>
    <row r="62" spans="1:9">
      <c r="A62" s="513" t="s">
        <v>1190</v>
      </c>
      <c r="B62" s="250" t="s">
        <v>860</v>
      </c>
      <c r="C62" s="514">
        <v>0</v>
      </c>
      <c r="D62" s="514">
        <v>403400</v>
      </c>
      <c r="E62" s="514">
        <v>0</v>
      </c>
      <c r="F62" s="514">
        <v>313411</v>
      </c>
      <c r="G62" s="514">
        <v>0</v>
      </c>
      <c r="H62" s="514">
        <v>0</v>
      </c>
      <c r="I62" s="514">
        <v>313411</v>
      </c>
    </row>
    <row r="63" spans="1:9">
      <c r="A63" s="513" t="s">
        <v>858</v>
      </c>
      <c r="B63" s="250" t="s">
        <v>1191</v>
      </c>
      <c r="C63" s="514">
        <v>0</v>
      </c>
      <c r="D63" s="514">
        <v>8000</v>
      </c>
      <c r="E63" s="514">
        <v>0</v>
      </c>
      <c r="F63" s="514">
        <v>8000</v>
      </c>
      <c r="G63" s="514">
        <v>0</v>
      </c>
      <c r="H63" s="514">
        <v>0</v>
      </c>
      <c r="I63" s="514">
        <v>8000</v>
      </c>
    </row>
    <row r="64" spans="1:9" ht="25.5">
      <c r="A64" s="513" t="s">
        <v>859</v>
      </c>
      <c r="B64" s="250" t="s">
        <v>861</v>
      </c>
      <c r="C64" s="514">
        <v>0</v>
      </c>
      <c r="D64" s="514">
        <v>40000</v>
      </c>
      <c r="E64" s="514">
        <v>0</v>
      </c>
      <c r="F64" s="514">
        <v>16824</v>
      </c>
      <c r="G64" s="514">
        <v>0</v>
      </c>
      <c r="H64" s="514">
        <v>0</v>
      </c>
      <c r="I64" s="514">
        <v>16824</v>
      </c>
    </row>
    <row r="65" spans="1:9">
      <c r="A65" s="243" t="s">
        <v>1192</v>
      </c>
      <c r="B65" s="501" t="s">
        <v>1193</v>
      </c>
      <c r="C65" s="495">
        <v>0</v>
      </c>
      <c r="D65" s="495">
        <v>451400</v>
      </c>
      <c r="E65" s="495">
        <v>0</v>
      </c>
      <c r="F65" s="495">
        <v>338235</v>
      </c>
      <c r="G65" s="495">
        <v>0</v>
      </c>
      <c r="H65" s="495">
        <v>0</v>
      </c>
      <c r="I65" s="495">
        <v>338235</v>
      </c>
    </row>
    <row r="66" spans="1:9" ht="25.5">
      <c r="A66" s="243" t="s">
        <v>1194</v>
      </c>
      <c r="B66" s="501" t="s">
        <v>1195</v>
      </c>
      <c r="C66" s="495">
        <v>74662200</v>
      </c>
      <c r="D66" s="495">
        <v>82158793</v>
      </c>
      <c r="E66" s="495">
        <v>1326310</v>
      </c>
      <c r="F66" s="495">
        <v>41803294</v>
      </c>
      <c r="G66" s="495">
        <v>62141415</v>
      </c>
      <c r="H66" s="495">
        <v>0</v>
      </c>
      <c r="I66" s="495">
        <v>40846496</v>
      </c>
    </row>
    <row r="67" spans="1:9" ht="45" customHeight="1"/>
    <row r="68" spans="1:9">
      <c r="A68" s="998" t="s">
        <v>1196</v>
      </c>
      <c r="B68" s="999"/>
      <c r="C68" s="999"/>
      <c r="D68" s="999"/>
      <c r="E68" s="999"/>
      <c r="F68" s="999"/>
      <c r="G68" s="999"/>
      <c r="H68" s="999"/>
      <c r="I68" s="999"/>
    </row>
    <row r="69" spans="1:9" ht="90">
      <c r="A69" s="660" t="s">
        <v>422</v>
      </c>
      <c r="B69" s="660" t="s">
        <v>204</v>
      </c>
      <c r="C69" s="660" t="s">
        <v>801</v>
      </c>
      <c r="D69" s="660" t="s">
        <v>241</v>
      </c>
      <c r="E69" s="660" t="s">
        <v>1163</v>
      </c>
      <c r="F69" s="660" t="s">
        <v>1199</v>
      </c>
      <c r="G69" s="660" t="s">
        <v>1198</v>
      </c>
      <c r="H69" s="660" t="s">
        <v>1197</v>
      </c>
      <c r="I69" s="660" t="s">
        <v>802</v>
      </c>
    </row>
    <row r="70" spans="1:9" ht="15">
      <c r="A70" s="660">
        <v>2</v>
      </c>
      <c r="B70" s="660">
        <v>3</v>
      </c>
      <c r="C70" s="660">
        <v>4</v>
      </c>
      <c r="D70" s="660">
        <v>5</v>
      </c>
      <c r="E70" s="660">
        <v>6</v>
      </c>
      <c r="F70" s="660">
        <v>7</v>
      </c>
      <c r="G70" s="660">
        <v>8</v>
      </c>
      <c r="H70" s="660">
        <v>9</v>
      </c>
      <c r="I70" s="660">
        <v>10</v>
      </c>
    </row>
    <row r="71" spans="1:9" ht="25.5">
      <c r="A71" s="513" t="s">
        <v>330</v>
      </c>
      <c r="B71" s="250" t="s">
        <v>882</v>
      </c>
      <c r="C71" s="514">
        <v>5000000</v>
      </c>
      <c r="D71" s="514">
        <v>12000000</v>
      </c>
      <c r="E71" s="514">
        <v>905559</v>
      </c>
      <c r="F71" s="514">
        <v>10094441</v>
      </c>
      <c r="G71" s="514">
        <v>0</v>
      </c>
      <c r="H71" s="514">
        <v>0</v>
      </c>
      <c r="I71" s="514">
        <v>10094441</v>
      </c>
    </row>
    <row r="72" spans="1:9" ht="25.5">
      <c r="A72" s="513" t="s">
        <v>336</v>
      </c>
      <c r="B72" s="250" t="s">
        <v>883</v>
      </c>
      <c r="C72" s="514">
        <v>5000000</v>
      </c>
      <c r="D72" s="514">
        <v>12000000</v>
      </c>
      <c r="E72" s="514">
        <v>905559</v>
      </c>
      <c r="F72" s="514">
        <v>10094441</v>
      </c>
      <c r="G72" s="514">
        <v>0</v>
      </c>
      <c r="H72" s="514">
        <v>0</v>
      </c>
      <c r="I72" s="514">
        <v>10094441</v>
      </c>
    </row>
    <row r="73" spans="1:9" ht="25.5">
      <c r="A73" s="513" t="s">
        <v>352</v>
      </c>
      <c r="B73" s="250" t="s">
        <v>884</v>
      </c>
      <c r="C73" s="514">
        <v>89751</v>
      </c>
      <c r="D73" s="514">
        <v>89751</v>
      </c>
      <c r="E73" s="514">
        <v>0</v>
      </c>
      <c r="F73" s="514">
        <v>89751</v>
      </c>
      <c r="G73" s="514">
        <v>0</v>
      </c>
      <c r="H73" s="514">
        <v>37308</v>
      </c>
      <c r="I73" s="514">
        <v>89751</v>
      </c>
    </row>
    <row r="74" spans="1:9" ht="25.5">
      <c r="A74" s="513" t="s">
        <v>686</v>
      </c>
      <c r="B74" s="250" t="s">
        <v>885</v>
      </c>
      <c r="C74" s="514">
        <v>5089751</v>
      </c>
      <c r="D74" s="514">
        <v>12089751</v>
      </c>
      <c r="E74" s="514">
        <v>905559</v>
      </c>
      <c r="F74" s="514">
        <v>10184192</v>
      </c>
      <c r="G74" s="514">
        <v>0</v>
      </c>
      <c r="H74" s="514">
        <v>37308</v>
      </c>
      <c r="I74" s="514">
        <v>10184192</v>
      </c>
    </row>
    <row r="75" spans="1:9" ht="25.5">
      <c r="A75" s="243" t="s">
        <v>828</v>
      </c>
      <c r="B75" s="501" t="s">
        <v>886</v>
      </c>
      <c r="C75" s="495">
        <v>5089751</v>
      </c>
      <c r="D75" s="495">
        <v>12089751</v>
      </c>
      <c r="E75" s="495">
        <v>905559</v>
      </c>
      <c r="F75" s="495">
        <v>10184192</v>
      </c>
      <c r="G75" s="495">
        <v>0</v>
      </c>
      <c r="H75" s="495">
        <v>37308</v>
      </c>
      <c r="I75" s="495">
        <v>10184192</v>
      </c>
    </row>
  </sheetData>
  <mergeCells count="4">
    <mergeCell ref="A6:I6"/>
    <mergeCell ref="A68:I68"/>
    <mergeCell ref="A3:I3"/>
    <mergeCell ref="A4:I4"/>
  </mergeCells>
  <printOptions horizontalCentered="1"/>
  <pageMargins left="0.31496062992125984" right="0.31496062992125984" top="0.55118110236220474" bottom="0.35433070866141736" header="0" footer="0.11811023622047245"/>
  <pageSetup paperSize="9" scale="51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3" zoomScaleNormal="73" workbookViewId="0">
      <selection activeCell="F4" sqref="F4"/>
    </sheetView>
  </sheetViews>
  <sheetFormatPr defaultRowHeight="12.75"/>
  <cols>
    <col min="1" max="1" width="8.28515625" style="499" customWidth="1"/>
    <col min="2" max="2" width="41" style="499" customWidth="1"/>
    <col min="3" max="12" width="19.5703125" style="499" customWidth="1"/>
    <col min="13" max="256" width="8.85546875" style="499"/>
    <col min="257" max="257" width="8.28515625" style="499" customWidth="1"/>
    <col min="258" max="258" width="41" style="499" customWidth="1"/>
    <col min="259" max="263" width="32.7109375" style="499" customWidth="1"/>
    <col min="264" max="512" width="8.85546875" style="499"/>
    <col min="513" max="513" width="8.28515625" style="499" customWidth="1"/>
    <col min="514" max="514" width="41" style="499" customWidth="1"/>
    <col min="515" max="519" width="32.7109375" style="499" customWidth="1"/>
    <col min="520" max="768" width="8.85546875" style="499"/>
    <col min="769" max="769" width="8.28515625" style="499" customWidth="1"/>
    <col min="770" max="770" width="41" style="499" customWidth="1"/>
    <col min="771" max="775" width="32.7109375" style="499" customWidth="1"/>
    <col min="776" max="1024" width="8.85546875" style="499"/>
    <col min="1025" max="1025" width="8.28515625" style="499" customWidth="1"/>
    <col min="1026" max="1026" width="41" style="499" customWidth="1"/>
    <col min="1027" max="1031" width="32.7109375" style="499" customWidth="1"/>
    <col min="1032" max="1280" width="8.85546875" style="499"/>
    <col min="1281" max="1281" width="8.28515625" style="499" customWidth="1"/>
    <col min="1282" max="1282" width="41" style="499" customWidth="1"/>
    <col min="1283" max="1287" width="32.7109375" style="499" customWidth="1"/>
    <col min="1288" max="1536" width="8.85546875" style="499"/>
    <col min="1537" max="1537" width="8.28515625" style="499" customWidth="1"/>
    <col min="1538" max="1538" width="41" style="499" customWidth="1"/>
    <col min="1539" max="1543" width="32.7109375" style="499" customWidth="1"/>
    <col min="1544" max="1792" width="8.85546875" style="499"/>
    <col min="1793" max="1793" width="8.28515625" style="499" customWidth="1"/>
    <col min="1794" max="1794" width="41" style="499" customWidth="1"/>
    <col min="1795" max="1799" width="32.7109375" style="499" customWidth="1"/>
    <col min="1800" max="2048" width="8.85546875" style="499"/>
    <col min="2049" max="2049" width="8.28515625" style="499" customWidth="1"/>
    <col min="2050" max="2050" width="41" style="499" customWidth="1"/>
    <col min="2051" max="2055" width="32.7109375" style="499" customWidth="1"/>
    <col min="2056" max="2304" width="8.85546875" style="499"/>
    <col min="2305" max="2305" width="8.28515625" style="499" customWidth="1"/>
    <col min="2306" max="2306" width="41" style="499" customWidth="1"/>
    <col min="2307" max="2311" width="32.7109375" style="499" customWidth="1"/>
    <col min="2312" max="2560" width="8.85546875" style="499"/>
    <col min="2561" max="2561" width="8.28515625" style="499" customWidth="1"/>
    <col min="2562" max="2562" width="41" style="499" customWidth="1"/>
    <col min="2563" max="2567" width="32.7109375" style="499" customWidth="1"/>
    <col min="2568" max="2816" width="8.85546875" style="499"/>
    <col min="2817" max="2817" width="8.28515625" style="499" customWidth="1"/>
    <col min="2818" max="2818" width="41" style="499" customWidth="1"/>
    <col min="2819" max="2823" width="32.7109375" style="499" customWidth="1"/>
    <col min="2824" max="3072" width="8.85546875" style="499"/>
    <col min="3073" max="3073" width="8.28515625" style="499" customWidth="1"/>
    <col min="3074" max="3074" width="41" style="499" customWidth="1"/>
    <col min="3075" max="3079" width="32.7109375" style="499" customWidth="1"/>
    <col min="3080" max="3328" width="8.85546875" style="499"/>
    <col min="3329" max="3329" width="8.28515625" style="499" customWidth="1"/>
    <col min="3330" max="3330" width="41" style="499" customWidth="1"/>
    <col min="3331" max="3335" width="32.7109375" style="499" customWidth="1"/>
    <col min="3336" max="3584" width="8.85546875" style="499"/>
    <col min="3585" max="3585" width="8.28515625" style="499" customWidth="1"/>
    <col min="3586" max="3586" width="41" style="499" customWidth="1"/>
    <col min="3587" max="3591" width="32.7109375" style="499" customWidth="1"/>
    <col min="3592" max="3840" width="8.85546875" style="499"/>
    <col min="3841" max="3841" width="8.28515625" style="499" customWidth="1"/>
    <col min="3842" max="3842" width="41" style="499" customWidth="1"/>
    <col min="3843" max="3847" width="32.7109375" style="499" customWidth="1"/>
    <col min="3848" max="4096" width="8.85546875" style="499"/>
    <col min="4097" max="4097" width="8.28515625" style="499" customWidth="1"/>
    <col min="4098" max="4098" width="41" style="499" customWidth="1"/>
    <col min="4099" max="4103" width="32.7109375" style="499" customWidth="1"/>
    <col min="4104" max="4352" width="8.85546875" style="499"/>
    <col min="4353" max="4353" width="8.28515625" style="499" customWidth="1"/>
    <col min="4354" max="4354" width="41" style="499" customWidth="1"/>
    <col min="4355" max="4359" width="32.7109375" style="499" customWidth="1"/>
    <col min="4360" max="4608" width="8.85546875" style="499"/>
    <col min="4609" max="4609" width="8.28515625" style="499" customWidth="1"/>
    <col min="4610" max="4610" width="41" style="499" customWidth="1"/>
    <col min="4611" max="4615" width="32.7109375" style="499" customWidth="1"/>
    <col min="4616" max="4864" width="8.85546875" style="499"/>
    <col min="4865" max="4865" width="8.28515625" style="499" customWidth="1"/>
    <col min="4866" max="4866" width="41" style="499" customWidth="1"/>
    <col min="4867" max="4871" width="32.7109375" style="499" customWidth="1"/>
    <col min="4872" max="5120" width="8.85546875" style="499"/>
    <col min="5121" max="5121" width="8.28515625" style="499" customWidth="1"/>
    <col min="5122" max="5122" width="41" style="499" customWidth="1"/>
    <col min="5123" max="5127" width="32.7109375" style="499" customWidth="1"/>
    <col min="5128" max="5376" width="8.85546875" style="499"/>
    <col min="5377" max="5377" width="8.28515625" style="499" customWidth="1"/>
    <col min="5378" max="5378" width="41" style="499" customWidth="1"/>
    <col min="5379" max="5383" width="32.7109375" style="499" customWidth="1"/>
    <col min="5384" max="5632" width="8.85546875" style="499"/>
    <col min="5633" max="5633" width="8.28515625" style="499" customWidth="1"/>
    <col min="5634" max="5634" width="41" style="499" customWidth="1"/>
    <col min="5635" max="5639" width="32.7109375" style="499" customWidth="1"/>
    <col min="5640" max="5888" width="8.85546875" style="499"/>
    <col min="5889" max="5889" width="8.28515625" style="499" customWidth="1"/>
    <col min="5890" max="5890" width="41" style="499" customWidth="1"/>
    <col min="5891" max="5895" width="32.7109375" style="499" customWidth="1"/>
    <col min="5896" max="6144" width="8.85546875" style="499"/>
    <col min="6145" max="6145" width="8.28515625" style="499" customWidth="1"/>
    <col min="6146" max="6146" width="41" style="499" customWidth="1"/>
    <col min="6147" max="6151" width="32.7109375" style="499" customWidth="1"/>
    <col min="6152" max="6400" width="8.85546875" style="499"/>
    <col min="6401" max="6401" width="8.28515625" style="499" customWidth="1"/>
    <col min="6402" max="6402" width="41" style="499" customWidth="1"/>
    <col min="6403" max="6407" width="32.7109375" style="499" customWidth="1"/>
    <col min="6408" max="6656" width="8.85546875" style="499"/>
    <col min="6657" max="6657" width="8.28515625" style="499" customWidth="1"/>
    <col min="6658" max="6658" width="41" style="499" customWidth="1"/>
    <col min="6659" max="6663" width="32.7109375" style="499" customWidth="1"/>
    <col min="6664" max="6912" width="8.85546875" style="499"/>
    <col min="6913" max="6913" width="8.28515625" style="499" customWidth="1"/>
    <col min="6914" max="6914" width="41" style="499" customWidth="1"/>
    <col min="6915" max="6919" width="32.7109375" style="499" customWidth="1"/>
    <col min="6920" max="7168" width="8.85546875" style="499"/>
    <col min="7169" max="7169" width="8.28515625" style="499" customWidth="1"/>
    <col min="7170" max="7170" width="41" style="499" customWidth="1"/>
    <col min="7171" max="7175" width="32.7109375" style="499" customWidth="1"/>
    <col min="7176" max="7424" width="8.85546875" style="499"/>
    <col min="7425" max="7425" width="8.28515625" style="499" customWidth="1"/>
    <col min="7426" max="7426" width="41" style="499" customWidth="1"/>
    <col min="7427" max="7431" width="32.7109375" style="499" customWidth="1"/>
    <col min="7432" max="7680" width="8.85546875" style="499"/>
    <col min="7681" max="7681" width="8.28515625" style="499" customWidth="1"/>
    <col min="7682" max="7682" width="41" style="499" customWidth="1"/>
    <col min="7683" max="7687" width="32.7109375" style="499" customWidth="1"/>
    <col min="7688" max="7936" width="8.85546875" style="499"/>
    <col min="7937" max="7937" width="8.28515625" style="499" customWidth="1"/>
    <col min="7938" max="7938" width="41" style="499" customWidth="1"/>
    <col min="7939" max="7943" width="32.7109375" style="499" customWidth="1"/>
    <col min="7944" max="8192" width="8.85546875" style="499"/>
    <col min="8193" max="8193" width="8.28515625" style="499" customWidth="1"/>
    <col min="8194" max="8194" width="41" style="499" customWidth="1"/>
    <col min="8195" max="8199" width="32.7109375" style="499" customWidth="1"/>
    <col min="8200" max="8448" width="8.85546875" style="499"/>
    <col min="8449" max="8449" width="8.28515625" style="499" customWidth="1"/>
    <col min="8450" max="8450" width="41" style="499" customWidth="1"/>
    <col min="8451" max="8455" width="32.7109375" style="499" customWidth="1"/>
    <col min="8456" max="8704" width="8.85546875" style="499"/>
    <col min="8705" max="8705" width="8.28515625" style="499" customWidth="1"/>
    <col min="8706" max="8706" width="41" style="499" customWidth="1"/>
    <col min="8707" max="8711" width="32.7109375" style="499" customWidth="1"/>
    <col min="8712" max="8960" width="8.85546875" style="499"/>
    <col min="8961" max="8961" width="8.28515625" style="499" customWidth="1"/>
    <col min="8962" max="8962" width="41" style="499" customWidth="1"/>
    <col min="8963" max="8967" width="32.7109375" style="499" customWidth="1"/>
    <col min="8968" max="9216" width="8.85546875" style="499"/>
    <col min="9217" max="9217" width="8.28515625" style="499" customWidth="1"/>
    <col min="9218" max="9218" width="41" style="499" customWidth="1"/>
    <col min="9219" max="9223" width="32.7109375" style="499" customWidth="1"/>
    <col min="9224" max="9472" width="8.85546875" style="499"/>
    <col min="9473" max="9473" width="8.28515625" style="499" customWidth="1"/>
    <col min="9474" max="9474" width="41" style="499" customWidth="1"/>
    <col min="9475" max="9479" width="32.7109375" style="499" customWidth="1"/>
    <col min="9480" max="9728" width="8.85546875" style="499"/>
    <col min="9729" max="9729" width="8.28515625" style="499" customWidth="1"/>
    <col min="9730" max="9730" width="41" style="499" customWidth="1"/>
    <col min="9731" max="9735" width="32.7109375" style="499" customWidth="1"/>
    <col min="9736" max="9984" width="8.85546875" style="499"/>
    <col min="9985" max="9985" width="8.28515625" style="499" customWidth="1"/>
    <col min="9986" max="9986" width="41" style="499" customWidth="1"/>
    <col min="9987" max="9991" width="32.7109375" style="499" customWidth="1"/>
    <col min="9992" max="10240" width="8.85546875" style="499"/>
    <col min="10241" max="10241" width="8.28515625" style="499" customWidth="1"/>
    <col min="10242" max="10242" width="41" style="499" customWidth="1"/>
    <col min="10243" max="10247" width="32.7109375" style="499" customWidth="1"/>
    <col min="10248" max="10496" width="8.85546875" style="499"/>
    <col min="10497" max="10497" width="8.28515625" style="499" customWidth="1"/>
    <col min="10498" max="10498" width="41" style="499" customWidth="1"/>
    <col min="10499" max="10503" width="32.7109375" style="499" customWidth="1"/>
    <col min="10504" max="10752" width="8.85546875" style="499"/>
    <col min="10753" max="10753" width="8.28515625" style="499" customWidth="1"/>
    <col min="10754" max="10754" width="41" style="499" customWidth="1"/>
    <col min="10755" max="10759" width="32.7109375" style="499" customWidth="1"/>
    <col min="10760" max="11008" width="8.85546875" style="499"/>
    <col min="11009" max="11009" width="8.28515625" style="499" customWidth="1"/>
    <col min="11010" max="11010" width="41" style="499" customWidth="1"/>
    <col min="11011" max="11015" width="32.7109375" style="499" customWidth="1"/>
    <col min="11016" max="11264" width="8.85546875" style="499"/>
    <col min="11265" max="11265" width="8.28515625" style="499" customWidth="1"/>
    <col min="11266" max="11266" width="41" style="499" customWidth="1"/>
    <col min="11267" max="11271" width="32.7109375" style="499" customWidth="1"/>
    <col min="11272" max="11520" width="8.85546875" style="499"/>
    <col min="11521" max="11521" width="8.28515625" style="499" customWidth="1"/>
    <col min="11522" max="11522" width="41" style="499" customWidth="1"/>
    <col min="11523" max="11527" width="32.7109375" style="499" customWidth="1"/>
    <col min="11528" max="11776" width="8.85546875" style="499"/>
    <col min="11777" max="11777" width="8.28515625" style="499" customWidth="1"/>
    <col min="11778" max="11778" width="41" style="499" customWidth="1"/>
    <col min="11779" max="11783" width="32.7109375" style="499" customWidth="1"/>
    <col min="11784" max="12032" width="8.85546875" style="499"/>
    <col min="12033" max="12033" width="8.28515625" style="499" customWidth="1"/>
    <col min="12034" max="12034" width="41" style="499" customWidth="1"/>
    <col min="12035" max="12039" width="32.7109375" style="499" customWidth="1"/>
    <col min="12040" max="12288" width="8.85546875" style="499"/>
    <col min="12289" max="12289" width="8.28515625" style="499" customWidth="1"/>
    <col min="12290" max="12290" width="41" style="499" customWidth="1"/>
    <col min="12291" max="12295" width="32.7109375" style="499" customWidth="1"/>
    <col min="12296" max="12544" width="8.85546875" style="499"/>
    <col min="12545" max="12545" width="8.28515625" style="499" customWidth="1"/>
    <col min="12546" max="12546" width="41" style="499" customWidth="1"/>
    <col min="12547" max="12551" width="32.7109375" style="499" customWidth="1"/>
    <col min="12552" max="12800" width="8.85546875" style="499"/>
    <col min="12801" max="12801" width="8.28515625" style="499" customWidth="1"/>
    <col min="12802" max="12802" width="41" style="499" customWidth="1"/>
    <col min="12803" max="12807" width="32.7109375" style="499" customWidth="1"/>
    <col min="12808" max="13056" width="8.85546875" style="499"/>
    <col min="13057" max="13057" width="8.28515625" style="499" customWidth="1"/>
    <col min="13058" max="13058" width="41" style="499" customWidth="1"/>
    <col min="13059" max="13063" width="32.7109375" style="499" customWidth="1"/>
    <col min="13064" max="13312" width="8.85546875" style="499"/>
    <col min="13313" max="13313" width="8.28515625" style="499" customWidth="1"/>
    <col min="13314" max="13314" width="41" style="499" customWidth="1"/>
    <col min="13315" max="13319" width="32.7109375" style="499" customWidth="1"/>
    <col min="13320" max="13568" width="8.85546875" style="499"/>
    <col min="13569" max="13569" width="8.28515625" style="499" customWidth="1"/>
    <col min="13570" max="13570" width="41" style="499" customWidth="1"/>
    <col min="13571" max="13575" width="32.7109375" style="499" customWidth="1"/>
    <col min="13576" max="13824" width="8.85546875" style="499"/>
    <col min="13825" max="13825" width="8.28515625" style="499" customWidth="1"/>
    <col min="13826" max="13826" width="41" style="499" customWidth="1"/>
    <col min="13827" max="13831" width="32.7109375" style="499" customWidth="1"/>
    <col min="13832" max="14080" width="8.85546875" style="499"/>
    <col min="14081" max="14081" width="8.28515625" style="499" customWidth="1"/>
    <col min="14082" max="14082" width="41" style="499" customWidth="1"/>
    <col min="14083" max="14087" width="32.7109375" style="499" customWidth="1"/>
    <col min="14088" max="14336" width="8.85546875" style="499"/>
    <col min="14337" max="14337" width="8.28515625" style="499" customWidth="1"/>
    <col min="14338" max="14338" width="41" style="499" customWidth="1"/>
    <col min="14339" max="14343" width="32.7109375" style="499" customWidth="1"/>
    <col min="14344" max="14592" width="8.85546875" style="499"/>
    <col min="14593" max="14593" width="8.28515625" style="499" customWidth="1"/>
    <col min="14594" max="14594" width="41" style="499" customWidth="1"/>
    <col min="14595" max="14599" width="32.7109375" style="499" customWidth="1"/>
    <col min="14600" max="14848" width="8.85546875" style="499"/>
    <col min="14849" max="14849" width="8.28515625" style="499" customWidth="1"/>
    <col min="14850" max="14850" width="41" style="499" customWidth="1"/>
    <col min="14851" max="14855" width="32.7109375" style="499" customWidth="1"/>
    <col min="14856" max="15104" width="8.85546875" style="499"/>
    <col min="15105" max="15105" width="8.28515625" style="499" customWidth="1"/>
    <col min="15106" max="15106" width="41" style="499" customWidth="1"/>
    <col min="15107" max="15111" width="32.7109375" style="499" customWidth="1"/>
    <col min="15112" max="15360" width="8.85546875" style="499"/>
    <col min="15361" max="15361" width="8.28515625" style="499" customWidth="1"/>
    <col min="15362" max="15362" width="41" style="499" customWidth="1"/>
    <col min="15363" max="15367" width="32.7109375" style="499" customWidth="1"/>
    <col min="15368" max="15616" width="8.85546875" style="499"/>
    <col min="15617" max="15617" width="8.28515625" style="499" customWidth="1"/>
    <col min="15618" max="15618" width="41" style="499" customWidth="1"/>
    <col min="15619" max="15623" width="32.7109375" style="499" customWidth="1"/>
    <col min="15624" max="15872" width="8.85546875" style="499"/>
    <col min="15873" max="15873" width="8.28515625" style="499" customWidth="1"/>
    <col min="15874" max="15874" width="41" style="499" customWidth="1"/>
    <col min="15875" max="15879" width="32.7109375" style="499" customWidth="1"/>
    <col min="15880" max="16128" width="8.85546875" style="499"/>
    <col min="16129" max="16129" width="8.28515625" style="499" customWidth="1"/>
    <col min="16130" max="16130" width="41" style="499" customWidth="1"/>
    <col min="16131" max="16135" width="32.7109375" style="499" customWidth="1"/>
    <col min="16136" max="16384" width="8.85546875" style="499"/>
  </cols>
  <sheetData>
    <row r="1" spans="1:12">
      <c r="J1" s="509" t="s">
        <v>387</v>
      </c>
      <c r="K1" s="508" t="str">
        <f>'1. bevételi főtábla'!AQ1</f>
        <v>sz. melléklet a 6/2019. (V. 16.) sz. rendelethez</v>
      </c>
    </row>
    <row r="2" spans="1:12" ht="15.75">
      <c r="B2" s="507"/>
      <c r="C2" s="507"/>
      <c r="D2" s="507"/>
    </row>
    <row r="3" spans="1:12" ht="15.75">
      <c r="A3" s="992" t="s">
        <v>1071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</row>
    <row r="4" spans="1:12" ht="31.9" customHeight="1"/>
    <row r="5" spans="1:12" ht="27" customHeight="1">
      <c r="A5" s="1000" t="s">
        <v>1200</v>
      </c>
      <c r="B5" s="1001"/>
      <c r="C5" s="1001"/>
      <c r="D5" s="1001"/>
      <c r="E5" s="1001"/>
      <c r="F5" s="1001"/>
      <c r="G5" s="1001"/>
      <c r="H5" s="1001"/>
      <c r="I5" s="1001"/>
      <c r="J5" s="1001"/>
      <c r="K5" s="1001"/>
      <c r="L5" s="1002"/>
    </row>
    <row r="6" spans="1:12" ht="75">
      <c r="A6" s="661" t="s">
        <v>422</v>
      </c>
      <c r="B6" s="661" t="s">
        <v>204</v>
      </c>
      <c r="C6" s="661" t="s">
        <v>1201</v>
      </c>
      <c r="D6" s="661" t="s">
        <v>1202</v>
      </c>
      <c r="E6" s="661" t="s">
        <v>1203</v>
      </c>
      <c r="F6" s="661" t="s">
        <v>1204</v>
      </c>
      <c r="G6" s="661" t="s">
        <v>1205</v>
      </c>
      <c r="H6" s="661" t="s">
        <v>1206</v>
      </c>
      <c r="I6" s="661" t="s">
        <v>1207</v>
      </c>
      <c r="J6" s="661" t="s">
        <v>1208</v>
      </c>
      <c r="K6" s="661" t="s">
        <v>1209</v>
      </c>
      <c r="L6" s="661" t="s">
        <v>1210</v>
      </c>
    </row>
    <row r="7" spans="1:12" ht="15">
      <c r="A7" s="661">
        <v>1</v>
      </c>
      <c r="B7" s="661">
        <v>2</v>
      </c>
      <c r="C7" s="661">
        <v>3</v>
      </c>
      <c r="D7" s="661">
        <v>4</v>
      </c>
      <c r="E7" s="661">
        <v>5</v>
      </c>
      <c r="F7" s="661">
        <v>6</v>
      </c>
      <c r="G7" s="661">
        <v>7</v>
      </c>
      <c r="H7" s="661">
        <v>8</v>
      </c>
      <c r="I7" s="661">
        <v>9</v>
      </c>
      <c r="J7" s="661">
        <v>10</v>
      </c>
      <c r="K7" s="661">
        <v>11</v>
      </c>
      <c r="L7" s="661">
        <v>12</v>
      </c>
    </row>
    <row r="8" spans="1:12">
      <c r="A8" s="205" t="s">
        <v>769</v>
      </c>
      <c r="B8" s="206" t="s">
        <v>1211</v>
      </c>
      <c r="C8" s="207">
        <v>1</v>
      </c>
      <c r="D8" s="207">
        <v>1326058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</row>
    <row r="9" spans="1:12" ht="25.5">
      <c r="A9" s="91" t="s">
        <v>823</v>
      </c>
      <c r="B9" s="92" t="s">
        <v>1212</v>
      </c>
      <c r="C9" s="204">
        <v>1</v>
      </c>
      <c r="D9" s="204">
        <v>1326058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</row>
    <row r="10" spans="1:12">
      <c r="A10" s="205" t="s">
        <v>1213</v>
      </c>
      <c r="B10" s="206" t="s">
        <v>1214</v>
      </c>
      <c r="C10" s="207">
        <v>7</v>
      </c>
      <c r="D10" s="207">
        <v>6333271</v>
      </c>
      <c r="E10" s="207">
        <v>0</v>
      </c>
      <c r="F10" s="207">
        <v>0</v>
      </c>
      <c r="G10" s="207">
        <v>0</v>
      </c>
      <c r="H10" s="207">
        <v>0</v>
      </c>
      <c r="I10" s="207">
        <v>105380</v>
      </c>
      <c r="J10" s="207">
        <v>0</v>
      </c>
      <c r="K10" s="207">
        <v>37650</v>
      </c>
      <c r="L10" s="207">
        <v>0</v>
      </c>
    </row>
    <row r="11" spans="1:12" ht="25.5">
      <c r="A11" s="91" t="s">
        <v>1215</v>
      </c>
      <c r="B11" s="92" t="s">
        <v>1216</v>
      </c>
      <c r="C11" s="204">
        <v>7</v>
      </c>
      <c r="D11" s="204">
        <v>6333271</v>
      </c>
      <c r="E11" s="204">
        <v>0</v>
      </c>
      <c r="F11" s="204">
        <v>0</v>
      </c>
      <c r="G11" s="204">
        <v>0</v>
      </c>
      <c r="H11" s="204">
        <v>0</v>
      </c>
      <c r="I11" s="204">
        <v>105380</v>
      </c>
      <c r="J11" s="204">
        <v>0</v>
      </c>
      <c r="K11" s="204">
        <v>37650</v>
      </c>
      <c r="L11" s="204">
        <v>0</v>
      </c>
    </row>
    <row r="12" spans="1:12">
      <c r="A12" s="205" t="s">
        <v>1217</v>
      </c>
      <c r="B12" s="206" t="s">
        <v>1218</v>
      </c>
      <c r="C12" s="207">
        <v>1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4277969</v>
      </c>
    </row>
    <row r="13" spans="1:12" ht="25.5">
      <c r="A13" s="91" t="s">
        <v>1219</v>
      </c>
      <c r="B13" s="92" t="s">
        <v>1220</v>
      </c>
      <c r="C13" s="204">
        <v>1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4277969</v>
      </c>
    </row>
    <row r="14" spans="1:12" ht="25.5">
      <c r="A14" s="91" t="s">
        <v>454</v>
      </c>
      <c r="B14" s="92" t="s">
        <v>1221</v>
      </c>
      <c r="C14" s="204">
        <v>9</v>
      </c>
      <c r="D14" s="204">
        <v>7659329</v>
      </c>
      <c r="E14" s="204">
        <v>0</v>
      </c>
      <c r="F14" s="204">
        <v>0</v>
      </c>
      <c r="G14" s="204">
        <v>0</v>
      </c>
      <c r="H14" s="204">
        <v>0</v>
      </c>
      <c r="I14" s="204">
        <v>105380</v>
      </c>
      <c r="J14" s="204">
        <v>0</v>
      </c>
      <c r="K14" s="204">
        <v>37650</v>
      </c>
      <c r="L14" s="204">
        <v>4277969</v>
      </c>
    </row>
    <row r="15" spans="1:12" ht="38.25">
      <c r="A15" s="205" t="s">
        <v>1222</v>
      </c>
      <c r="B15" s="206" t="s">
        <v>1223</v>
      </c>
      <c r="C15" s="207">
        <v>9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</row>
  </sheetData>
  <mergeCells count="2">
    <mergeCell ref="A5:L5"/>
    <mergeCell ref="A3:L3"/>
  </mergeCells>
  <pageMargins left="0.7" right="0.7" top="0.75" bottom="0.75" header="0.3" footer="0.3"/>
  <pageSetup paperSize="9" scale="5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opLeftCell="A10" workbookViewId="0">
      <selection activeCell="D29" sqref="D29"/>
    </sheetView>
  </sheetViews>
  <sheetFormatPr defaultColWidth="8.85546875" defaultRowHeight="12.75"/>
  <cols>
    <col min="1" max="1" width="27.28515625" style="571" customWidth="1"/>
    <col min="2" max="2" width="15" style="571" customWidth="1"/>
    <col min="3" max="3" width="15.42578125" style="571" customWidth="1"/>
    <col min="4" max="4" width="16.42578125" style="571" customWidth="1"/>
    <col min="5" max="5" width="11.42578125" style="571" customWidth="1"/>
    <col min="6" max="6" width="17.28515625" style="571" customWidth="1"/>
    <col min="7" max="7" width="8.85546875" style="571"/>
    <col min="8" max="8" width="9.140625" style="571" bestFit="1" customWidth="1"/>
    <col min="9" max="16384" width="8.85546875" style="571"/>
  </cols>
  <sheetData>
    <row r="1" spans="1:10">
      <c r="A1" s="1006" t="s">
        <v>585</v>
      </c>
      <c r="B1" s="1006"/>
      <c r="C1" s="1006"/>
      <c r="D1" s="1006"/>
      <c r="E1" s="1006"/>
      <c r="F1" s="1006"/>
    </row>
    <row r="2" spans="1:10">
      <c r="A2" s="1006" t="s">
        <v>1090</v>
      </c>
      <c r="B2" s="1006"/>
      <c r="C2" s="1006"/>
      <c r="D2" s="1006"/>
      <c r="E2" s="1006"/>
      <c r="F2" s="1006"/>
    </row>
    <row r="4" spans="1:10" s="658" customFormat="1" ht="12">
      <c r="C4" s="659" t="s">
        <v>389</v>
      </c>
      <c r="D4" s="1007" t="str">
        <f>'1. bevételi főtábla'!AQ1</f>
        <v>sz. melléklet a 6/2019. (V. 16.) sz. rendelethez</v>
      </c>
      <c r="E4" s="1007"/>
      <c r="F4" s="1007"/>
    </row>
    <row r="5" spans="1:10" ht="15">
      <c r="D5" s="572"/>
      <c r="E5" s="572"/>
      <c r="F5" s="572"/>
    </row>
    <row r="6" spans="1:10" ht="28.5">
      <c r="A6" s="573" t="s">
        <v>1091</v>
      </c>
      <c r="B6" s="1008" t="s">
        <v>1092</v>
      </c>
      <c r="C6" s="1008"/>
      <c r="D6" s="1008"/>
      <c r="E6" s="1008"/>
      <c r="F6" s="574"/>
    </row>
    <row r="7" spans="1:10" ht="14.25">
      <c r="A7" s="573"/>
      <c r="B7" s="1009" t="s">
        <v>1093</v>
      </c>
      <c r="C7" s="1009"/>
      <c r="D7" s="1009"/>
      <c r="E7" s="1009"/>
      <c r="F7" s="1009"/>
    </row>
    <row r="8" spans="1:10" ht="15" thickBot="1">
      <c r="A8" s="575"/>
      <c r="B8" s="1010"/>
      <c r="C8" s="1010"/>
      <c r="D8" s="1010"/>
      <c r="E8" s="575"/>
      <c r="F8" s="576" t="s">
        <v>894</v>
      </c>
    </row>
    <row r="9" spans="1:10" ht="15" thickBot="1">
      <c r="A9" s="577" t="s">
        <v>1094</v>
      </c>
      <c r="B9" s="578">
        <v>2017</v>
      </c>
      <c r="C9" s="578">
        <v>2018</v>
      </c>
      <c r="D9" s="578">
        <v>2019</v>
      </c>
      <c r="E9" s="578">
        <v>2020</v>
      </c>
      <c r="F9" s="579" t="s">
        <v>214</v>
      </c>
    </row>
    <row r="10" spans="1:10" ht="14.25">
      <c r="A10" s="580" t="s">
        <v>1095</v>
      </c>
      <c r="B10" s="581"/>
      <c r="C10" s="582">
        <v>716424</v>
      </c>
      <c r="D10" s="582">
        <v>2454786</v>
      </c>
      <c r="E10" s="582"/>
      <c r="F10" s="583">
        <f t="shared" ref="F10:F16" si="0">SUM(B10:D10)</f>
        <v>3171210</v>
      </c>
      <c r="J10" s="584"/>
    </row>
    <row r="11" spans="1:10" ht="28.5">
      <c r="A11" s="585" t="s">
        <v>1096</v>
      </c>
      <c r="B11" s="586"/>
      <c r="C11" s="587"/>
      <c r="E11" s="587"/>
      <c r="F11" s="583">
        <f t="shared" si="0"/>
        <v>0</v>
      </c>
    </row>
    <row r="12" spans="1:10" ht="14.25">
      <c r="A12" s="585" t="s">
        <v>1097</v>
      </c>
      <c r="B12" s="586"/>
      <c r="C12" s="587"/>
      <c r="D12" s="587">
        <v>28540894</v>
      </c>
      <c r="E12" s="587"/>
      <c r="F12" s="583">
        <f>SUM(B12:D12)</f>
        <v>28540894</v>
      </c>
    </row>
    <row r="13" spans="1:10" ht="14.25">
      <c r="A13" s="585" t="s">
        <v>1098</v>
      </c>
      <c r="B13" s="586"/>
      <c r="C13" s="587"/>
      <c r="D13" s="587"/>
      <c r="E13" s="587"/>
      <c r="F13" s="583">
        <f t="shared" si="0"/>
        <v>0</v>
      </c>
    </row>
    <row r="14" spans="1:10" ht="14.25">
      <c r="A14" s="585" t="s">
        <v>1099</v>
      </c>
      <c r="B14" s="586"/>
      <c r="C14" s="587"/>
      <c r="D14" s="587"/>
      <c r="E14" s="587"/>
      <c r="F14" s="583">
        <f t="shared" si="0"/>
        <v>0</v>
      </c>
    </row>
    <row r="15" spans="1:10" ht="14.25">
      <c r="A15" s="585" t="s">
        <v>1100</v>
      </c>
      <c r="B15" s="586"/>
      <c r="C15" s="587"/>
      <c r="D15" s="587"/>
      <c r="E15" s="587"/>
      <c r="F15" s="583">
        <f t="shared" si="0"/>
        <v>0</v>
      </c>
    </row>
    <row r="16" spans="1:10" ht="15" thickBot="1">
      <c r="A16" s="588"/>
      <c r="B16" s="589"/>
      <c r="C16" s="590"/>
      <c r="D16" s="590"/>
      <c r="E16" s="590"/>
      <c r="F16" s="583">
        <f t="shared" si="0"/>
        <v>0</v>
      </c>
    </row>
    <row r="17" spans="1:6" ht="15" thickBot="1">
      <c r="A17" s="591" t="s">
        <v>1101</v>
      </c>
      <c r="B17" s="592">
        <f t="shared" ref="B17:C17" si="1">SUM(B10:B16)</f>
        <v>0</v>
      </c>
      <c r="C17" s="592">
        <f t="shared" si="1"/>
        <v>716424</v>
      </c>
      <c r="D17" s="592">
        <f>SUM(D10:D16)</f>
        <v>30995680</v>
      </c>
      <c r="E17" s="592">
        <f>SUM(E10:E16)</f>
        <v>0</v>
      </c>
      <c r="F17" s="592">
        <f t="shared" ref="F17" si="2">SUM(F10:F16)</f>
        <v>31712104</v>
      </c>
    </row>
    <row r="18" spans="1:6" ht="15" thickBot="1">
      <c r="A18" s="593"/>
      <c r="B18" s="594"/>
      <c r="C18" s="594"/>
      <c r="D18" s="594"/>
      <c r="E18" s="594"/>
      <c r="F18" s="595"/>
    </row>
    <row r="19" spans="1:6" ht="15" thickBot="1">
      <c r="A19" s="577" t="s">
        <v>1102</v>
      </c>
      <c r="B19" s="596">
        <v>2017</v>
      </c>
      <c r="C19" s="596">
        <v>2018</v>
      </c>
      <c r="D19" s="596">
        <v>2019</v>
      </c>
      <c r="E19" s="578">
        <v>2020</v>
      </c>
      <c r="F19" s="597" t="s">
        <v>214</v>
      </c>
    </row>
    <row r="20" spans="1:6" ht="14.25">
      <c r="A20" s="580" t="s">
        <v>1103</v>
      </c>
      <c r="B20" s="598"/>
      <c r="C20" s="582"/>
      <c r="D20" s="582"/>
      <c r="E20" s="582"/>
      <c r="F20" s="583">
        <f>SUM(B20:D20)</f>
        <v>0</v>
      </c>
    </row>
    <row r="21" spans="1:6" ht="14.25">
      <c r="A21" s="585" t="s">
        <v>1104</v>
      </c>
      <c r="B21" s="586"/>
      <c r="C21" s="587"/>
      <c r="D21" s="587"/>
      <c r="E21" s="587"/>
      <c r="F21" s="583">
        <f>SUM(B21:D21)</f>
        <v>0</v>
      </c>
    </row>
    <row r="22" spans="1:6" ht="14.25">
      <c r="A22" s="585" t="s">
        <v>1105</v>
      </c>
      <c r="B22" s="586"/>
      <c r="C22" s="587">
        <v>7164239</v>
      </c>
      <c r="D22" s="587">
        <v>24547865</v>
      </c>
      <c r="E22" s="587"/>
      <c r="F22" s="583">
        <f>SUM(B22:D22)</f>
        <v>31712104</v>
      </c>
    </row>
    <row r="23" spans="1:6" ht="14.25">
      <c r="A23" s="585" t="s">
        <v>1087</v>
      </c>
      <c r="B23" s="586"/>
      <c r="C23" s="587"/>
      <c r="D23" s="587"/>
      <c r="E23" s="587"/>
      <c r="F23" s="583">
        <v>0</v>
      </c>
    </row>
    <row r="24" spans="1:6" ht="14.25">
      <c r="A24" s="585"/>
      <c r="B24" s="586"/>
      <c r="C24" s="587"/>
      <c r="D24" s="587"/>
      <c r="E24" s="587"/>
      <c r="F24" s="583">
        <v>0</v>
      </c>
    </row>
    <row r="25" spans="1:6" ht="14.25">
      <c r="A25" s="585"/>
      <c r="B25" s="586"/>
      <c r="C25" s="587"/>
      <c r="D25" s="587"/>
      <c r="E25" s="587"/>
      <c r="F25" s="583">
        <v>0</v>
      </c>
    </row>
    <row r="26" spans="1:6" ht="15" thickBot="1">
      <c r="A26" s="588"/>
      <c r="B26" s="589"/>
      <c r="C26" s="590"/>
      <c r="D26" s="590"/>
      <c r="E26" s="590"/>
      <c r="F26" s="583">
        <v>0</v>
      </c>
    </row>
    <row r="27" spans="1:6" ht="15" thickBot="1">
      <c r="A27" s="591" t="s">
        <v>214</v>
      </c>
      <c r="B27" s="592">
        <f>SUM(B20:B26)</f>
        <v>0</v>
      </c>
      <c r="C27" s="592">
        <f>SUM(C20:C26)</f>
        <v>7164239</v>
      </c>
      <c r="D27" s="592">
        <f t="shared" ref="D27:F27" si="3">SUM(D20:D26)</f>
        <v>24547865</v>
      </c>
      <c r="E27" s="592">
        <f t="shared" si="3"/>
        <v>0</v>
      </c>
      <c r="F27" s="592">
        <f t="shared" si="3"/>
        <v>31712104</v>
      </c>
    </row>
    <row r="30" spans="1:6" ht="28.5">
      <c r="A30" s="573" t="s">
        <v>1091</v>
      </c>
      <c r="B30" s="1003" t="s">
        <v>1106</v>
      </c>
      <c r="C30" s="1003"/>
      <c r="D30" s="1003"/>
      <c r="E30" s="1003"/>
      <c r="F30" s="599"/>
    </row>
    <row r="31" spans="1:6" ht="14.25">
      <c r="A31" s="573"/>
      <c r="B31" s="1004" t="s">
        <v>1107</v>
      </c>
      <c r="C31" s="1004"/>
      <c r="D31" s="1004"/>
      <c r="E31" s="1004"/>
      <c r="F31" s="1004"/>
    </row>
    <row r="32" spans="1:6" ht="15" thickBot="1">
      <c r="A32" s="575"/>
      <c r="B32" s="1005"/>
      <c r="C32" s="1005"/>
      <c r="D32" s="1005"/>
      <c r="E32" s="594"/>
      <c r="F32" s="600" t="s">
        <v>894</v>
      </c>
    </row>
    <row r="33" spans="1:8" ht="15" thickBot="1">
      <c r="A33" s="577" t="s">
        <v>1094</v>
      </c>
      <c r="B33" s="596">
        <v>2017</v>
      </c>
      <c r="C33" s="596">
        <v>2018</v>
      </c>
      <c r="D33" s="596">
        <v>2019</v>
      </c>
      <c r="E33" s="578">
        <v>2020</v>
      </c>
      <c r="F33" s="597" t="s">
        <v>214</v>
      </c>
    </row>
    <row r="34" spans="1:8" ht="14.25">
      <c r="A34" s="580" t="s">
        <v>1095</v>
      </c>
      <c r="B34" s="598"/>
      <c r="C34" s="582"/>
      <c r="D34" s="582"/>
      <c r="E34" s="582"/>
      <c r="F34" s="583">
        <v>0</v>
      </c>
    </row>
    <row r="35" spans="1:8" ht="28.5">
      <c r="A35" s="585" t="s">
        <v>1096</v>
      </c>
      <c r="B35" s="586"/>
      <c r="C35" s="587"/>
      <c r="D35" s="587"/>
      <c r="E35" s="587"/>
      <c r="F35" s="583"/>
    </row>
    <row r="36" spans="1:8" ht="14.25">
      <c r="A36" s="585" t="s">
        <v>1097</v>
      </c>
      <c r="B36" s="586"/>
      <c r="C36" s="587">
        <v>1804725</v>
      </c>
      <c r="D36" s="601">
        <v>2232927</v>
      </c>
      <c r="E36" s="587"/>
      <c r="F36" s="583">
        <f>SUM(B36:D36)</f>
        <v>4037652</v>
      </c>
    </row>
    <row r="37" spans="1:8" ht="14.25">
      <c r="A37" s="585" t="s">
        <v>1098</v>
      </c>
      <c r="B37" s="586"/>
      <c r="C37" s="587"/>
      <c r="D37" s="587"/>
      <c r="E37" s="587"/>
      <c r="F37" s="583">
        <v>0</v>
      </c>
    </row>
    <row r="38" spans="1:8" ht="14.25">
      <c r="A38" s="585" t="s">
        <v>1099</v>
      </c>
      <c r="B38" s="586"/>
      <c r="C38" s="587"/>
      <c r="D38" s="587"/>
      <c r="E38" s="587"/>
      <c r="F38" s="583">
        <v>0</v>
      </c>
    </row>
    <row r="39" spans="1:8" ht="14.25">
      <c r="A39" s="585" t="s">
        <v>1100</v>
      </c>
      <c r="B39" s="586"/>
      <c r="C39" s="587"/>
      <c r="D39" s="587"/>
      <c r="E39" s="587"/>
      <c r="F39" s="583">
        <v>0</v>
      </c>
    </row>
    <row r="40" spans="1:8" ht="15" thickBot="1">
      <c r="A40" s="588"/>
      <c r="B40" s="589"/>
      <c r="C40" s="590"/>
      <c r="D40" s="590"/>
      <c r="E40" s="590"/>
      <c r="F40" s="583">
        <v>0</v>
      </c>
    </row>
    <row r="41" spans="1:8" ht="15" thickBot="1">
      <c r="A41" s="591" t="s">
        <v>1101</v>
      </c>
      <c r="B41" s="592">
        <f>SUM(B34:B40)</f>
        <v>0</v>
      </c>
      <c r="C41" s="592">
        <f>SUM(C34:C40)</f>
        <v>1804725</v>
      </c>
      <c r="D41" s="592">
        <f t="shared" ref="D41:F41" si="4">SUM(D34:D40)</f>
        <v>2232927</v>
      </c>
      <c r="E41" s="592">
        <f t="shared" si="4"/>
        <v>0</v>
      </c>
      <c r="F41" s="592">
        <f t="shared" si="4"/>
        <v>4037652</v>
      </c>
    </row>
    <row r="42" spans="1:8" ht="15" thickBot="1">
      <c r="A42" s="593"/>
      <c r="B42" s="594"/>
      <c r="C42" s="594"/>
      <c r="D42" s="594"/>
      <c r="E42" s="594"/>
      <c r="F42" s="595"/>
    </row>
    <row r="43" spans="1:8" ht="15" thickBot="1">
      <c r="A43" s="577" t="s">
        <v>1102</v>
      </c>
      <c r="B43" s="596">
        <v>2017</v>
      </c>
      <c r="C43" s="596">
        <v>2018</v>
      </c>
      <c r="D43" s="596">
        <v>2019</v>
      </c>
      <c r="E43" s="578">
        <v>2020</v>
      </c>
      <c r="F43" s="597" t="s">
        <v>214</v>
      </c>
    </row>
    <row r="44" spans="1:8" ht="14.25">
      <c r="A44" s="580" t="s">
        <v>1103</v>
      </c>
      <c r="B44" s="598"/>
      <c r="C44" s="582"/>
      <c r="D44" s="582"/>
      <c r="E44" s="582"/>
      <c r="F44" s="583">
        <f>SUM(B44:D44)</f>
        <v>0</v>
      </c>
    </row>
    <row r="45" spans="1:8" ht="14.25">
      <c r="A45" s="585" t="s">
        <v>1104</v>
      </c>
      <c r="B45" s="586"/>
      <c r="C45" s="587">
        <v>202725</v>
      </c>
      <c r="D45" s="601">
        <v>3482927</v>
      </c>
      <c r="E45" s="587"/>
      <c r="F45" s="583">
        <f>SUM(B45:D45)</f>
        <v>3685652</v>
      </c>
    </row>
    <row r="46" spans="1:8" ht="14.25">
      <c r="A46" s="585" t="s">
        <v>1105</v>
      </c>
      <c r="B46" s="586"/>
      <c r="C46" s="587"/>
      <c r="D46" s="587">
        <v>352000</v>
      </c>
      <c r="E46" s="587"/>
      <c r="F46" s="583">
        <f>SUM(B46:D46)</f>
        <v>352000</v>
      </c>
      <c r="H46" s="602"/>
    </row>
    <row r="47" spans="1:8" ht="14.25">
      <c r="A47" s="585" t="s">
        <v>1087</v>
      </c>
      <c r="B47" s="586"/>
      <c r="C47" s="587"/>
      <c r="D47" s="587"/>
      <c r="E47" s="587"/>
      <c r="F47" s="583">
        <v>0</v>
      </c>
    </row>
    <row r="48" spans="1:8" ht="14.25">
      <c r="A48" s="585"/>
      <c r="B48" s="586"/>
      <c r="C48" s="587"/>
      <c r="D48" s="587"/>
      <c r="E48" s="587"/>
      <c r="F48" s="583">
        <v>0</v>
      </c>
    </row>
    <row r="49" spans="1:6" ht="14.25">
      <c r="A49" s="585"/>
      <c r="B49" s="586"/>
      <c r="C49" s="587"/>
      <c r="D49" s="587"/>
      <c r="E49" s="587"/>
      <c r="F49" s="583">
        <v>0</v>
      </c>
    </row>
    <row r="50" spans="1:6" ht="15" thickBot="1">
      <c r="A50" s="588"/>
      <c r="B50" s="589"/>
      <c r="C50" s="590"/>
      <c r="D50" s="590"/>
      <c r="E50" s="590"/>
      <c r="F50" s="583">
        <v>0</v>
      </c>
    </row>
    <row r="51" spans="1:6" ht="15" thickBot="1">
      <c r="A51" s="591" t="s">
        <v>214</v>
      </c>
      <c r="B51" s="592">
        <f>SUM(B44:B50)</f>
        <v>0</v>
      </c>
      <c r="C51" s="592">
        <f>SUM(C44:C50)</f>
        <v>202725</v>
      </c>
      <c r="D51" s="592">
        <f t="shared" ref="D51:F51" si="5">SUM(D44:D50)</f>
        <v>3834927</v>
      </c>
      <c r="E51" s="592">
        <f t="shared" si="5"/>
        <v>0</v>
      </c>
      <c r="F51" s="592">
        <f t="shared" si="5"/>
        <v>4037652</v>
      </c>
    </row>
  </sheetData>
  <mergeCells count="9">
    <mergeCell ref="B30:E30"/>
    <mergeCell ref="B31:F31"/>
    <mergeCell ref="B32:D32"/>
    <mergeCell ref="A1:F1"/>
    <mergeCell ref="A2:F2"/>
    <mergeCell ref="D4:F4"/>
    <mergeCell ref="B6:E6"/>
    <mergeCell ref="B7:F7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H5" sqref="H5:J5"/>
    </sheetView>
  </sheetViews>
  <sheetFormatPr defaultRowHeight="12.75"/>
  <cols>
    <col min="1" max="1" width="4.5703125" style="571" customWidth="1"/>
    <col min="2" max="2" width="24.7109375" style="571" customWidth="1"/>
    <col min="3" max="3" width="12.28515625" style="571" bestFit="1" customWidth="1"/>
    <col min="4" max="4" width="13.42578125" style="571" customWidth="1"/>
    <col min="5" max="5" width="15.7109375" style="571" customWidth="1"/>
    <col min="6" max="6" width="12.28515625" style="571" customWidth="1"/>
    <col min="7" max="7" width="12.85546875" style="571" customWidth="1"/>
    <col min="8" max="8" width="10.7109375" style="571" customWidth="1"/>
    <col min="9" max="9" width="11" style="571" customWidth="1"/>
    <col min="10" max="10" width="13" style="571" customWidth="1"/>
    <col min="11" max="256" width="8.85546875" style="571"/>
    <col min="257" max="257" width="4.5703125" style="571" customWidth="1"/>
    <col min="258" max="258" width="24.140625" style="571" customWidth="1"/>
    <col min="259" max="259" width="9" style="571" customWidth="1"/>
    <col min="260" max="260" width="13.42578125" style="571" customWidth="1"/>
    <col min="261" max="261" width="15.7109375" style="571" customWidth="1"/>
    <col min="262" max="262" width="12.28515625" style="571" customWidth="1"/>
    <col min="263" max="263" width="12.85546875" style="571" customWidth="1"/>
    <col min="264" max="264" width="10.7109375" style="571" customWidth="1"/>
    <col min="265" max="265" width="11" style="571" customWidth="1"/>
    <col min="266" max="266" width="13" style="571" customWidth="1"/>
    <col min="267" max="512" width="8.85546875" style="571"/>
    <col min="513" max="513" width="4.5703125" style="571" customWidth="1"/>
    <col min="514" max="514" width="24.140625" style="571" customWidth="1"/>
    <col min="515" max="515" width="9" style="571" customWidth="1"/>
    <col min="516" max="516" width="13.42578125" style="571" customWidth="1"/>
    <col min="517" max="517" width="15.7109375" style="571" customWidth="1"/>
    <col min="518" max="518" width="12.28515625" style="571" customWidth="1"/>
    <col min="519" max="519" width="12.85546875" style="571" customWidth="1"/>
    <col min="520" max="520" width="10.7109375" style="571" customWidth="1"/>
    <col min="521" max="521" width="11" style="571" customWidth="1"/>
    <col min="522" max="522" width="13" style="571" customWidth="1"/>
    <col min="523" max="768" width="8.85546875" style="571"/>
    <col min="769" max="769" width="4.5703125" style="571" customWidth="1"/>
    <col min="770" max="770" width="24.140625" style="571" customWidth="1"/>
    <col min="771" max="771" width="9" style="571" customWidth="1"/>
    <col min="772" max="772" width="13.42578125" style="571" customWidth="1"/>
    <col min="773" max="773" width="15.7109375" style="571" customWidth="1"/>
    <col min="774" max="774" width="12.28515625" style="571" customWidth="1"/>
    <col min="775" max="775" width="12.85546875" style="571" customWidth="1"/>
    <col min="776" max="776" width="10.7109375" style="571" customWidth="1"/>
    <col min="777" max="777" width="11" style="571" customWidth="1"/>
    <col min="778" max="778" width="13" style="571" customWidth="1"/>
    <col min="779" max="1024" width="8.85546875" style="571"/>
    <col min="1025" max="1025" width="4.5703125" style="571" customWidth="1"/>
    <col min="1026" max="1026" width="24.140625" style="571" customWidth="1"/>
    <col min="1027" max="1027" width="9" style="571" customWidth="1"/>
    <col min="1028" max="1028" width="13.42578125" style="571" customWidth="1"/>
    <col min="1029" max="1029" width="15.7109375" style="571" customWidth="1"/>
    <col min="1030" max="1030" width="12.28515625" style="571" customWidth="1"/>
    <col min="1031" max="1031" width="12.85546875" style="571" customWidth="1"/>
    <col min="1032" max="1032" width="10.7109375" style="571" customWidth="1"/>
    <col min="1033" max="1033" width="11" style="571" customWidth="1"/>
    <col min="1034" max="1034" width="13" style="571" customWidth="1"/>
    <col min="1035" max="1280" width="8.85546875" style="571"/>
    <col min="1281" max="1281" width="4.5703125" style="571" customWidth="1"/>
    <col min="1282" max="1282" width="24.140625" style="571" customWidth="1"/>
    <col min="1283" max="1283" width="9" style="571" customWidth="1"/>
    <col min="1284" max="1284" width="13.42578125" style="571" customWidth="1"/>
    <col min="1285" max="1285" width="15.7109375" style="571" customWidth="1"/>
    <col min="1286" max="1286" width="12.28515625" style="571" customWidth="1"/>
    <col min="1287" max="1287" width="12.85546875" style="571" customWidth="1"/>
    <col min="1288" max="1288" width="10.7109375" style="571" customWidth="1"/>
    <col min="1289" max="1289" width="11" style="571" customWidth="1"/>
    <col min="1290" max="1290" width="13" style="571" customWidth="1"/>
    <col min="1291" max="1536" width="8.85546875" style="571"/>
    <col min="1537" max="1537" width="4.5703125" style="571" customWidth="1"/>
    <col min="1538" max="1538" width="24.140625" style="571" customWidth="1"/>
    <col min="1539" max="1539" width="9" style="571" customWidth="1"/>
    <col min="1540" max="1540" width="13.42578125" style="571" customWidth="1"/>
    <col min="1541" max="1541" width="15.7109375" style="571" customWidth="1"/>
    <col min="1542" max="1542" width="12.28515625" style="571" customWidth="1"/>
    <col min="1543" max="1543" width="12.85546875" style="571" customWidth="1"/>
    <col min="1544" max="1544" width="10.7109375" style="571" customWidth="1"/>
    <col min="1545" max="1545" width="11" style="571" customWidth="1"/>
    <col min="1546" max="1546" width="13" style="571" customWidth="1"/>
    <col min="1547" max="1792" width="8.85546875" style="571"/>
    <col min="1793" max="1793" width="4.5703125" style="571" customWidth="1"/>
    <col min="1794" max="1794" width="24.140625" style="571" customWidth="1"/>
    <col min="1795" max="1795" width="9" style="571" customWidth="1"/>
    <col min="1796" max="1796" width="13.42578125" style="571" customWidth="1"/>
    <col min="1797" max="1797" width="15.7109375" style="571" customWidth="1"/>
    <col min="1798" max="1798" width="12.28515625" style="571" customWidth="1"/>
    <col min="1799" max="1799" width="12.85546875" style="571" customWidth="1"/>
    <col min="1800" max="1800" width="10.7109375" style="571" customWidth="1"/>
    <col min="1801" max="1801" width="11" style="571" customWidth="1"/>
    <col min="1802" max="1802" width="13" style="571" customWidth="1"/>
    <col min="1803" max="2048" width="8.85546875" style="571"/>
    <col min="2049" max="2049" width="4.5703125" style="571" customWidth="1"/>
    <col min="2050" max="2050" width="24.140625" style="571" customWidth="1"/>
    <col min="2051" max="2051" width="9" style="571" customWidth="1"/>
    <col min="2052" max="2052" width="13.42578125" style="571" customWidth="1"/>
    <col min="2053" max="2053" width="15.7109375" style="571" customWidth="1"/>
    <col min="2054" max="2054" width="12.28515625" style="571" customWidth="1"/>
    <col min="2055" max="2055" width="12.85546875" style="571" customWidth="1"/>
    <col min="2056" max="2056" width="10.7109375" style="571" customWidth="1"/>
    <col min="2057" max="2057" width="11" style="571" customWidth="1"/>
    <col min="2058" max="2058" width="13" style="571" customWidth="1"/>
    <col min="2059" max="2304" width="8.85546875" style="571"/>
    <col min="2305" max="2305" width="4.5703125" style="571" customWidth="1"/>
    <col min="2306" max="2306" width="24.140625" style="571" customWidth="1"/>
    <col min="2307" max="2307" width="9" style="571" customWidth="1"/>
    <col min="2308" max="2308" width="13.42578125" style="571" customWidth="1"/>
    <col min="2309" max="2309" width="15.7109375" style="571" customWidth="1"/>
    <col min="2310" max="2310" width="12.28515625" style="571" customWidth="1"/>
    <col min="2311" max="2311" width="12.85546875" style="571" customWidth="1"/>
    <col min="2312" max="2312" width="10.7109375" style="571" customWidth="1"/>
    <col min="2313" max="2313" width="11" style="571" customWidth="1"/>
    <col min="2314" max="2314" width="13" style="571" customWidth="1"/>
    <col min="2315" max="2560" width="8.85546875" style="571"/>
    <col min="2561" max="2561" width="4.5703125" style="571" customWidth="1"/>
    <col min="2562" max="2562" width="24.140625" style="571" customWidth="1"/>
    <col min="2563" max="2563" width="9" style="571" customWidth="1"/>
    <col min="2564" max="2564" width="13.42578125" style="571" customWidth="1"/>
    <col min="2565" max="2565" width="15.7109375" style="571" customWidth="1"/>
    <col min="2566" max="2566" width="12.28515625" style="571" customWidth="1"/>
    <col min="2567" max="2567" width="12.85546875" style="571" customWidth="1"/>
    <col min="2568" max="2568" width="10.7109375" style="571" customWidth="1"/>
    <col min="2569" max="2569" width="11" style="571" customWidth="1"/>
    <col min="2570" max="2570" width="13" style="571" customWidth="1"/>
    <col min="2571" max="2816" width="8.85546875" style="571"/>
    <col min="2817" max="2817" width="4.5703125" style="571" customWidth="1"/>
    <col min="2818" max="2818" width="24.140625" style="571" customWidth="1"/>
    <col min="2819" max="2819" width="9" style="571" customWidth="1"/>
    <col min="2820" max="2820" width="13.42578125" style="571" customWidth="1"/>
    <col min="2821" max="2821" width="15.7109375" style="571" customWidth="1"/>
    <col min="2822" max="2822" width="12.28515625" style="571" customWidth="1"/>
    <col min="2823" max="2823" width="12.85546875" style="571" customWidth="1"/>
    <col min="2824" max="2824" width="10.7109375" style="571" customWidth="1"/>
    <col min="2825" max="2825" width="11" style="571" customWidth="1"/>
    <col min="2826" max="2826" width="13" style="571" customWidth="1"/>
    <col min="2827" max="3072" width="8.85546875" style="571"/>
    <col min="3073" max="3073" width="4.5703125" style="571" customWidth="1"/>
    <col min="3074" max="3074" width="24.140625" style="571" customWidth="1"/>
    <col min="3075" max="3075" width="9" style="571" customWidth="1"/>
    <col min="3076" max="3076" width="13.42578125" style="571" customWidth="1"/>
    <col min="3077" max="3077" width="15.7109375" style="571" customWidth="1"/>
    <col min="3078" max="3078" width="12.28515625" style="571" customWidth="1"/>
    <col min="3079" max="3079" width="12.85546875" style="571" customWidth="1"/>
    <col min="3080" max="3080" width="10.7109375" style="571" customWidth="1"/>
    <col min="3081" max="3081" width="11" style="571" customWidth="1"/>
    <col min="3082" max="3082" width="13" style="571" customWidth="1"/>
    <col min="3083" max="3328" width="8.85546875" style="571"/>
    <col min="3329" max="3329" width="4.5703125" style="571" customWidth="1"/>
    <col min="3330" max="3330" width="24.140625" style="571" customWidth="1"/>
    <col min="3331" max="3331" width="9" style="571" customWidth="1"/>
    <col min="3332" max="3332" width="13.42578125" style="571" customWidth="1"/>
    <col min="3333" max="3333" width="15.7109375" style="571" customWidth="1"/>
    <col min="3334" max="3334" width="12.28515625" style="571" customWidth="1"/>
    <col min="3335" max="3335" width="12.85546875" style="571" customWidth="1"/>
    <col min="3336" max="3336" width="10.7109375" style="571" customWidth="1"/>
    <col min="3337" max="3337" width="11" style="571" customWidth="1"/>
    <col min="3338" max="3338" width="13" style="571" customWidth="1"/>
    <col min="3339" max="3584" width="8.85546875" style="571"/>
    <col min="3585" max="3585" width="4.5703125" style="571" customWidth="1"/>
    <col min="3586" max="3586" width="24.140625" style="571" customWidth="1"/>
    <col min="3587" max="3587" width="9" style="571" customWidth="1"/>
    <col min="3588" max="3588" width="13.42578125" style="571" customWidth="1"/>
    <col min="3589" max="3589" width="15.7109375" style="571" customWidth="1"/>
    <col min="3590" max="3590" width="12.28515625" style="571" customWidth="1"/>
    <col min="3591" max="3591" width="12.85546875" style="571" customWidth="1"/>
    <col min="3592" max="3592" width="10.7109375" style="571" customWidth="1"/>
    <col min="3593" max="3593" width="11" style="571" customWidth="1"/>
    <col min="3594" max="3594" width="13" style="571" customWidth="1"/>
    <col min="3595" max="3840" width="8.85546875" style="571"/>
    <col min="3841" max="3841" width="4.5703125" style="571" customWidth="1"/>
    <col min="3842" max="3842" width="24.140625" style="571" customWidth="1"/>
    <col min="3843" max="3843" width="9" style="571" customWidth="1"/>
    <col min="3844" max="3844" width="13.42578125" style="571" customWidth="1"/>
    <col min="3845" max="3845" width="15.7109375" style="571" customWidth="1"/>
    <col min="3846" max="3846" width="12.28515625" style="571" customWidth="1"/>
    <col min="3847" max="3847" width="12.85546875" style="571" customWidth="1"/>
    <col min="3848" max="3848" width="10.7109375" style="571" customWidth="1"/>
    <col min="3849" max="3849" width="11" style="571" customWidth="1"/>
    <col min="3850" max="3850" width="13" style="571" customWidth="1"/>
    <col min="3851" max="4096" width="8.85546875" style="571"/>
    <col min="4097" max="4097" width="4.5703125" style="571" customWidth="1"/>
    <col min="4098" max="4098" width="24.140625" style="571" customWidth="1"/>
    <col min="4099" max="4099" width="9" style="571" customWidth="1"/>
    <col min="4100" max="4100" width="13.42578125" style="571" customWidth="1"/>
    <col min="4101" max="4101" width="15.7109375" style="571" customWidth="1"/>
    <col min="4102" max="4102" width="12.28515625" style="571" customWidth="1"/>
    <col min="4103" max="4103" width="12.85546875" style="571" customWidth="1"/>
    <col min="4104" max="4104" width="10.7109375" style="571" customWidth="1"/>
    <col min="4105" max="4105" width="11" style="571" customWidth="1"/>
    <col min="4106" max="4106" width="13" style="571" customWidth="1"/>
    <col min="4107" max="4352" width="8.85546875" style="571"/>
    <col min="4353" max="4353" width="4.5703125" style="571" customWidth="1"/>
    <col min="4354" max="4354" width="24.140625" style="571" customWidth="1"/>
    <col min="4355" max="4355" width="9" style="571" customWidth="1"/>
    <col min="4356" max="4356" width="13.42578125" style="571" customWidth="1"/>
    <col min="4357" max="4357" width="15.7109375" style="571" customWidth="1"/>
    <col min="4358" max="4358" width="12.28515625" style="571" customWidth="1"/>
    <col min="4359" max="4359" width="12.85546875" style="571" customWidth="1"/>
    <col min="4360" max="4360" width="10.7109375" style="571" customWidth="1"/>
    <col min="4361" max="4361" width="11" style="571" customWidth="1"/>
    <col min="4362" max="4362" width="13" style="571" customWidth="1"/>
    <col min="4363" max="4608" width="8.85546875" style="571"/>
    <col min="4609" max="4609" width="4.5703125" style="571" customWidth="1"/>
    <col min="4610" max="4610" width="24.140625" style="571" customWidth="1"/>
    <col min="4611" max="4611" width="9" style="571" customWidth="1"/>
    <col min="4612" max="4612" width="13.42578125" style="571" customWidth="1"/>
    <col min="4613" max="4613" width="15.7109375" style="571" customWidth="1"/>
    <col min="4614" max="4614" width="12.28515625" style="571" customWidth="1"/>
    <col min="4615" max="4615" width="12.85546875" style="571" customWidth="1"/>
    <col min="4616" max="4616" width="10.7109375" style="571" customWidth="1"/>
    <col min="4617" max="4617" width="11" style="571" customWidth="1"/>
    <col min="4618" max="4618" width="13" style="571" customWidth="1"/>
    <col min="4619" max="4864" width="8.85546875" style="571"/>
    <col min="4865" max="4865" width="4.5703125" style="571" customWidth="1"/>
    <col min="4866" max="4866" width="24.140625" style="571" customWidth="1"/>
    <col min="4867" max="4867" width="9" style="571" customWidth="1"/>
    <col min="4868" max="4868" width="13.42578125" style="571" customWidth="1"/>
    <col min="4869" max="4869" width="15.7109375" style="571" customWidth="1"/>
    <col min="4870" max="4870" width="12.28515625" style="571" customWidth="1"/>
    <col min="4871" max="4871" width="12.85546875" style="571" customWidth="1"/>
    <col min="4872" max="4872" width="10.7109375" style="571" customWidth="1"/>
    <col min="4873" max="4873" width="11" style="571" customWidth="1"/>
    <col min="4874" max="4874" width="13" style="571" customWidth="1"/>
    <col min="4875" max="5120" width="8.85546875" style="571"/>
    <col min="5121" max="5121" width="4.5703125" style="571" customWidth="1"/>
    <col min="5122" max="5122" width="24.140625" style="571" customWidth="1"/>
    <col min="5123" max="5123" width="9" style="571" customWidth="1"/>
    <col min="5124" max="5124" width="13.42578125" style="571" customWidth="1"/>
    <col min="5125" max="5125" width="15.7109375" style="571" customWidth="1"/>
    <col min="5126" max="5126" width="12.28515625" style="571" customWidth="1"/>
    <col min="5127" max="5127" width="12.85546875" style="571" customWidth="1"/>
    <col min="5128" max="5128" width="10.7109375" style="571" customWidth="1"/>
    <col min="5129" max="5129" width="11" style="571" customWidth="1"/>
    <col min="5130" max="5130" width="13" style="571" customWidth="1"/>
    <col min="5131" max="5376" width="8.85546875" style="571"/>
    <col min="5377" max="5377" width="4.5703125" style="571" customWidth="1"/>
    <col min="5378" max="5378" width="24.140625" style="571" customWidth="1"/>
    <col min="5379" max="5379" width="9" style="571" customWidth="1"/>
    <col min="5380" max="5380" width="13.42578125" style="571" customWidth="1"/>
    <col min="5381" max="5381" width="15.7109375" style="571" customWidth="1"/>
    <col min="5382" max="5382" width="12.28515625" style="571" customWidth="1"/>
    <col min="5383" max="5383" width="12.85546875" style="571" customWidth="1"/>
    <col min="5384" max="5384" width="10.7109375" style="571" customWidth="1"/>
    <col min="5385" max="5385" width="11" style="571" customWidth="1"/>
    <col min="5386" max="5386" width="13" style="571" customWidth="1"/>
    <col min="5387" max="5632" width="8.85546875" style="571"/>
    <col min="5633" max="5633" width="4.5703125" style="571" customWidth="1"/>
    <col min="5634" max="5634" width="24.140625" style="571" customWidth="1"/>
    <col min="5635" max="5635" width="9" style="571" customWidth="1"/>
    <col min="5636" max="5636" width="13.42578125" style="571" customWidth="1"/>
    <col min="5637" max="5637" width="15.7109375" style="571" customWidth="1"/>
    <col min="5638" max="5638" width="12.28515625" style="571" customWidth="1"/>
    <col min="5639" max="5639" width="12.85546875" style="571" customWidth="1"/>
    <col min="5640" max="5640" width="10.7109375" style="571" customWidth="1"/>
    <col min="5641" max="5641" width="11" style="571" customWidth="1"/>
    <col min="5642" max="5642" width="13" style="571" customWidth="1"/>
    <col min="5643" max="5888" width="8.85546875" style="571"/>
    <col min="5889" max="5889" width="4.5703125" style="571" customWidth="1"/>
    <col min="5890" max="5890" width="24.140625" style="571" customWidth="1"/>
    <col min="5891" max="5891" width="9" style="571" customWidth="1"/>
    <col min="5892" max="5892" width="13.42578125" style="571" customWidth="1"/>
    <col min="5893" max="5893" width="15.7109375" style="571" customWidth="1"/>
    <col min="5894" max="5894" width="12.28515625" style="571" customWidth="1"/>
    <col min="5895" max="5895" width="12.85546875" style="571" customWidth="1"/>
    <col min="5896" max="5896" width="10.7109375" style="571" customWidth="1"/>
    <col min="5897" max="5897" width="11" style="571" customWidth="1"/>
    <col min="5898" max="5898" width="13" style="571" customWidth="1"/>
    <col min="5899" max="6144" width="8.85546875" style="571"/>
    <col min="6145" max="6145" width="4.5703125" style="571" customWidth="1"/>
    <col min="6146" max="6146" width="24.140625" style="571" customWidth="1"/>
    <col min="6147" max="6147" width="9" style="571" customWidth="1"/>
    <col min="6148" max="6148" width="13.42578125" style="571" customWidth="1"/>
    <col min="6149" max="6149" width="15.7109375" style="571" customWidth="1"/>
    <col min="6150" max="6150" width="12.28515625" style="571" customWidth="1"/>
    <col min="6151" max="6151" width="12.85546875" style="571" customWidth="1"/>
    <col min="6152" max="6152" width="10.7109375" style="571" customWidth="1"/>
    <col min="6153" max="6153" width="11" style="571" customWidth="1"/>
    <col min="6154" max="6154" width="13" style="571" customWidth="1"/>
    <col min="6155" max="6400" width="8.85546875" style="571"/>
    <col min="6401" max="6401" width="4.5703125" style="571" customWidth="1"/>
    <col min="6402" max="6402" width="24.140625" style="571" customWidth="1"/>
    <col min="6403" max="6403" width="9" style="571" customWidth="1"/>
    <col min="6404" max="6404" width="13.42578125" style="571" customWidth="1"/>
    <col min="6405" max="6405" width="15.7109375" style="571" customWidth="1"/>
    <col min="6406" max="6406" width="12.28515625" style="571" customWidth="1"/>
    <col min="6407" max="6407" width="12.85546875" style="571" customWidth="1"/>
    <col min="6408" max="6408" width="10.7109375" style="571" customWidth="1"/>
    <col min="6409" max="6409" width="11" style="571" customWidth="1"/>
    <col min="6410" max="6410" width="13" style="571" customWidth="1"/>
    <col min="6411" max="6656" width="8.85546875" style="571"/>
    <col min="6657" max="6657" width="4.5703125" style="571" customWidth="1"/>
    <col min="6658" max="6658" width="24.140625" style="571" customWidth="1"/>
    <col min="6659" max="6659" width="9" style="571" customWidth="1"/>
    <col min="6660" max="6660" width="13.42578125" style="571" customWidth="1"/>
    <col min="6661" max="6661" width="15.7109375" style="571" customWidth="1"/>
    <col min="6662" max="6662" width="12.28515625" style="571" customWidth="1"/>
    <col min="6663" max="6663" width="12.85546875" style="571" customWidth="1"/>
    <col min="6664" max="6664" width="10.7109375" style="571" customWidth="1"/>
    <col min="6665" max="6665" width="11" style="571" customWidth="1"/>
    <col min="6666" max="6666" width="13" style="571" customWidth="1"/>
    <col min="6667" max="6912" width="8.85546875" style="571"/>
    <col min="6913" max="6913" width="4.5703125" style="571" customWidth="1"/>
    <col min="6914" max="6914" width="24.140625" style="571" customWidth="1"/>
    <col min="6915" max="6915" width="9" style="571" customWidth="1"/>
    <col min="6916" max="6916" width="13.42578125" style="571" customWidth="1"/>
    <col min="6917" max="6917" width="15.7109375" style="571" customWidth="1"/>
    <col min="6918" max="6918" width="12.28515625" style="571" customWidth="1"/>
    <col min="6919" max="6919" width="12.85546875" style="571" customWidth="1"/>
    <col min="6920" max="6920" width="10.7109375" style="571" customWidth="1"/>
    <col min="6921" max="6921" width="11" style="571" customWidth="1"/>
    <col min="6922" max="6922" width="13" style="571" customWidth="1"/>
    <col min="6923" max="7168" width="8.85546875" style="571"/>
    <col min="7169" max="7169" width="4.5703125" style="571" customWidth="1"/>
    <col min="7170" max="7170" width="24.140625" style="571" customWidth="1"/>
    <col min="7171" max="7171" width="9" style="571" customWidth="1"/>
    <col min="7172" max="7172" width="13.42578125" style="571" customWidth="1"/>
    <col min="7173" max="7173" width="15.7109375" style="571" customWidth="1"/>
    <col min="7174" max="7174" width="12.28515625" style="571" customWidth="1"/>
    <col min="7175" max="7175" width="12.85546875" style="571" customWidth="1"/>
    <col min="7176" max="7176" width="10.7109375" style="571" customWidth="1"/>
    <col min="7177" max="7177" width="11" style="571" customWidth="1"/>
    <col min="7178" max="7178" width="13" style="571" customWidth="1"/>
    <col min="7179" max="7424" width="8.85546875" style="571"/>
    <col min="7425" max="7425" width="4.5703125" style="571" customWidth="1"/>
    <col min="7426" max="7426" width="24.140625" style="571" customWidth="1"/>
    <col min="7427" max="7427" width="9" style="571" customWidth="1"/>
    <col min="7428" max="7428" width="13.42578125" style="571" customWidth="1"/>
    <col min="7429" max="7429" width="15.7109375" style="571" customWidth="1"/>
    <col min="7430" max="7430" width="12.28515625" style="571" customWidth="1"/>
    <col min="7431" max="7431" width="12.85546875" style="571" customWidth="1"/>
    <col min="7432" max="7432" width="10.7109375" style="571" customWidth="1"/>
    <col min="7433" max="7433" width="11" style="571" customWidth="1"/>
    <col min="7434" max="7434" width="13" style="571" customWidth="1"/>
    <col min="7435" max="7680" width="8.85546875" style="571"/>
    <col min="7681" max="7681" width="4.5703125" style="571" customWidth="1"/>
    <col min="7682" max="7682" width="24.140625" style="571" customWidth="1"/>
    <col min="7683" max="7683" width="9" style="571" customWidth="1"/>
    <col min="7684" max="7684" width="13.42578125" style="571" customWidth="1"/>
    <col min="7685" max="7685" width="15.7109375" style="571" customWidth="1"/>
    <col min="7686" max="7686" width="12.28515625" style="571" customWidth="1"/>
    <col min="7687" max="7687" width="12.85546875" style="571" customWidth="1"/>
    <col min="7688" max="7688" width="10.7109375" style="571" customWidth="1"/>
    <col min="7689" max="7689" width="11" style="571" customWidth="1"/>
    <col min="7690" max="7690" width="13" style="571" customWidth="1"/>
    <col min="7691" max="7936" width="8.85546875" style="571"/>
    <col min="7937" max="7937" width="4.5703125" style="571" customWidth="1"/>
    <col min="7938" max="7938" width="24.140625" style="571" customWidth="1"/>
    <col min="7939" max="7939" width="9" style="571" customWidth="1"/>
    <col min="7940" max="7940" width="13.42578125" style="571" customWidth="1"/>
    <col min="7941" max="7941" width="15.7109375" style="571" customWidth="1"/>
    <col min="7942" max="7942" width="12.28515625" style="571" customWidth="1"/>
    <col min="7943" max="7943" width="12.85546875" style="571" customWidth="1"/>
    <col min="7944" max="7944" width="10.7109375" style="571" customWidth="1"/>
    <col min="7945" max="7945" width="11" style="571" customWidth="1"/>
    <col min="7946" max="7946" width="13" style="571" customWidth="1"/>
    <col min="7947" max="8192" width="8.85546875" style="571"/>
    <col min="8193" max="8193" width="4.5703125" style="571" customWidth="1"/>
    <col min="8194" max="8194" width="24.140625" style="571" customWidth="1"/>
    <col min="8195" max="8195" width="9" style="571" customWidth="1"/>
    <col min="8196" max="8196" width="13.42578125" style="571" customWidth="1"/>
    <col min="8197" max="8197" width="15.7109375" style="571" customWidth="1"/>
    <col min="8198" max="8198" width="12.28515625" style="571" customWidth="1"/>
    <col min="8199" max="8199" width="12.85546875" style="571" customWidth="1"/>
    <col min="8200" max="8200" width="10.7109375" style="571" customWidth="1"/>
    <col min="8201" max="8201" width="11" style="571" customWidth="1"/>
    <col min="8202" max="8202" width="13" style="571" customWidth="1"/>
    <col min="8203" max="8448" width="8.85546875" style="571"/>
    <col min="8449" max="8449" width="4.5703125" style="571" customWidth="1"/>
    <col min="8450" max="8450" width="24.140625" style="571" customWidth="1"/>
    <col min="8451" max="8451" width="9" style="571" customWidth="1"/>
    <col min="8452" max="8452" width="13.42578125" style="571" customWidth="1"/>
    <col min="8453" max="8453" width="15.7109375" style="571" customWidth="1"/>
    <col min="8454" max="8454" width="12.28515625" style="571" customWidth="1"/>
    <col min="8455" max="8455" width="12.85546875" style="571" customWidth="1"/>
    <col min="8456" max="8456" width="10.7109375" style="571" customWidth="1"/>
    <col min="8457" max="8457" width="11" style="571" customWidth="1"/>
    <col min="8458" max="8458" width="13" style="571" customWidth="1"/>
    <col min="8459" max="8704" width="8.85546875" style="571"/>
    <col min="8705" max="8705" width="4.5703125" style="571" customWidth="1"/>
    <col min="8706" max="8706" width="24.140625" style="571" customWidth="1"/>
    <col min="8707" max="8707" width="9" style="571" customWidth="1"/>
    <col min="8708" max="8708" width="13.42578125" style="571" customWidth="1"/>
    <col min="8709" max="8709" width="15.7109375" style="571" customWidth="1"/>
    <col min="8710" max="8710" width="12.28515625" style="571" customWidth="1"/>
    <col min="8711" max="8711" width="12.85546875" style="571" customWidth="1"/>
    <col min="8712" max="8712" width="10.7109375" style="571" customWidth="1"/>
    <col min="8713" max="8713" width="11" style="571" customWidth="1"/>
    <col min="8714" max="8714" width="13" style="571" customWidth="1"/>
    <col min="8715" max="8960" width="8.85546875" style="571"/>
    <col min="8961" max="8961" width="4.5703125" style="571" customWidth="1"/>
    <col min="8962" max="8962" width="24.140625" style="571" customWidth="1"/>
    <col min="8963" max="8963" width="9" style="571" customWidth="1"/>
    <col min="8964" max="8964" width="13.42578125" style="571" customWidth="1"/>
    <col min="8965" max="8965" width="15.7109375" style="571" customWidth="1"/>
    <col min="8966" max="8966" width="12.28515625" style="571" customWidth="1"/>
    <col min="8967" max="8967" width="12.85546875" style="571" customWidth="1"/>
    <col min="8968" max="8968" width="10.7109375" style="571" customWidth="1"/>
    <col min="8969" max="8969" width="11" style="571" customWidth="1"/>
    <col min="8970" max="8970" width="13" style="571" customWidth="1"/>
    <col min="8971" max="9216" width="8.85546875" style="571"/>
    <col min="9217" max="9217" width="4.5703125" style="571" customWidth="1"/>
    <col min="9218" max="9218" width="24.140625" style="571" customWidth="1"/>
    <col min="9219" max="9219" width="9" style="571" customWidth="1"/>
    <col min="9220" max="9220" width="13.42578125" style="571" customWidth="1"/>
    <col min="9221" max="9221" width="15.7109375" style="571" customWidth="1"/>
    <col min="9222" max="9222" width="12.28515625" style="571" customWidth="1"/>
    <col min="9223" max="9223" width="12.85546875" style="571" customWidth="1"/>
    <col min="9224" max="9224" width="10.7109375" style="571" customWidth="1"/>
    <col min="9225" max="9225" width="11" style="571" customWidth="1"/>
    <col min="9226" max="9226" width="13" style="571" customWidth="1"/>
    <col min="9227" max="9472" width="8.85546875" style="571"/>
    <col min="9473" max="9473" width="4.5703125" style="571" customWidth="1"/>
    <col min="9474" max="9474" width="24.140625" style="571" customWidth="1"/>
    <col min="9475" max="9475" width="9" style="571" customWidth="1"/>
    <col min="9476" max="9476" width="13.42578125" style="571" customWidth="1"/>
    <col min="9477" max="9477" width="15.7109375" style="571" customWidth="1"/>
    <col min="9478" max="9478" width="12.28515625" style="571" customWidth="1"/>
    <col min="9479" max="9479" width="12.85546875" style="571" customWidth="1"/>
    <col min="9480" max="9480" width="10.7109375" style="571" customWidth="1"/>
    <col min="9481" max="9481" width="11" style="571" customWidth="1"/>
    <col min="9482" max="9482" width="13" style="571" customWidth="1"/>
    <col min="9483" max="9728" width="8.85546875" style="571"/>
    <col min="9729" max="9729" width="4.5703125" style="571" customWidth="1"/>
    <col min="9730" max="9730" width="24.140625" style="571" customWidth="1"/>
    <col min="9731" max="9731" width="9" style="571" customWidth="1"/>
    <col min="9732" max="9732" width="13.42578125" style="571" customWidth="1"/>
    <col min="9733" max="9733" width="15.7109375" style="571" customWidth="1"/>
    <col min="9734" max="9734" width="12.28515625" style="571" customWidth="1"/>
    <col min="9735" max="9735" width="12.85546875" style="571" customWidth="1"/>
    <col min="9736" max="9736" width="10.7109375" style="571" customWidth="1"/>
    <col min="9737" max="9737" width="11" style="571" customWidth="1"/>
    <col min="9738" max="9738" width="13" style="571" customWidth="1"/>
    <col min="9739" max="9984" width="8.85546875" style="571"/>
    <col min="9985" max="9985" width="4.5703125" style="571" customWidth="1"/>
    <col min="9986" max="9986" width="24.140625" style="571" customWidth="1"/>
    <col min="9987" max="9987" width="9" style="571" customWidth="1"/>
    <col min="9988" max="9988" width="13.42578125" style="571" customWidth="1"/>
    <col min="9989" max="9989" width="15.7109375" style="571" customWidth="1"/>
    <col min="9990" max="9990" width="12.28515625" style="571" customWidth="1"/>
    <col min="9991" max="9991" width="12.85546875" style="571" customWidth="1"/>
    <col min="9992" max="9992" width="10.7109375" style="571" customWidth="1"/>
    <col min="9993" max="9993" width="11" style="571" customWidth="1"/>
    <col min="9994" max="9994" width="13" style="571" customWidth="1"/>
    <col min="9995" max="10240" width="8.85546875" style="571"/>
    <col min="10241" max="10241" width="4.5703125" style="571" customWidth="1"/>
    <col min="10242" max="10242" width="24.140625" style="571" customWidth="1"/>
    <col min="10243" max="10243" width="9" style="571" customWidth="1"/>
    <col min="10244" max="10244" width="13.42578125" style="571" customWidth="1"/>
    <col min="10245" max="10245" width="15.7109375" style="571" customWidth="1"/>
    <col min="10246" max="10246" width="12.28515625" style="571" customWidth="1"/>
    <col min="10247" max="10247" width="12.85546875" style="571" customWidth="1"/>
    <col min="10248" max="10248" width="10.7109375" style="571" customWidth="1"/>
    <col min="10249" max="10249" width="11" style="571" customWidth="1"/>
    <col min="10250" max="10250" width="13" style="571" customWidth="1"/>
    <col min="10251" max="10496" width="8.85546875" style="571"/>
    <col min="10497" max="10497" width="4.5703125" style="571" customWidth="1"/>
    <col min="10498" max="10498" width="24.140625" style="571" customWidth="1"/>
    <col min="10499" max="10499" width="9" style="571" customWidth="1"/>
    <col min="10500" max="10500" width="13.42578125" style="571" customWidth="1"/>
    <col min="10501" max="10501" width="15.7109375" style="571" customWidth="1"/>
    <col min="10502" max="10502" width="12.28515625" style="571" customWidth="1"/>
    <col min="10503" max="10503" width="12.85546875" style="571" customWidth="1"/>
    <col min="10504" max="10504" width="10.7109375" style="571" customWidth="1"/>
    <col min="10505" max="10505" width="11" style="571" customWidth="1"/>
    <col min="10506" max="10506" width="13" style="571" customWidth="1"/>
    <col min="10507" max="10752" width="8.85546875" style="571"/>
    <col min="10753" max="10753" width="4.5703125" style="571" customWidth="1"/>
    <col min="10754" max="10754" width="24.140625" style="571" customWidth="1"/>
    <col min="10755" max="10755" width="9" style="571" customWidth="1"/>
    <col min="10756" max="10756" width="13.42578125" style="571" customWidth="1"/>
    <col min="10757" max="10757" width="15.7109375" style="571" customWidth="1"/>
    <col min="10758" max="10758" width="12.28515625" style="571" customWidth="1"/>
    <col min="10759" max="10759" width="12.85546875" style="571" customWidth="1"/>
    <col min="10760" max="10760" width="10.7109375" style="571" customWidth="1"/>
    <col min="10761" max="10761" width="11" style="571" customWidth="1"/>
    <col min="10762" max="10762" width="13" style="571" customWidth="1"/>
    <col min="10763" max="11008" width="8.85546875" style="571"/>
    <col min="11009" max="11009" width="4.5703125" style="571" customWidth="1"/>
    <col min="11010" max="11010" width="24.140625" style="571" customWidth="1"/>
    <col min="11011" max="11011" width="9" style="571" customWidth="1"/>
    <col min="11012" max="11012" width="13.42578125" style="571" customWidth="1"/>
    <col min="11013" max="11013" width="15.7109375" style="571" customWidth="1"/>
    <col min="11014" max="11014" width="12.28515625" style="571" customWidth="1"/>
    <col min="11015" max="11015" width="12.85546875" style="571" customWidth="1"/>
    <col min="11016" max="11016" width="10.7109375" style="571" customWidth="1"/>
    <col min="11017" max="11017" width="11" style="571" customWidth="1"/>
    <col min="11018" max="11018" width="13" style="571" customWidth="1"/>
    <col min="11019" max="11264" width="8.85546875" style="571"/>
    <col min="11265" max="11265" width="4.5703125" style="571" customWidth="1"/>
    <col min="11266" max="11266" width="24.140625" style="571" customWidth="1"/>
    <col min="11267" max="11267" width="9" style="571" customWidth="1"/>
    <col min="11268" max="11268" width="13.42578125" style="571" customWidth="1"/>
    <col min="11269" max="11269" width="15.7109375" style="571" customWidth="1"/>
    <col min="11270" max="11270" width="12.28515625" style="571" customWidth="1"/>
    <col min="11271" max="11271" width="12.85546875" style="571" customWidth="1"/>
    <col min="11272" max="11272" width="10.7109375" style="571" customWidth="1"/>
    <col min="11273" max="11273" width="11" style="571" customWidth="1"/>
    <col min="11274" max="11274" width="13" style="571" customWidth="1"/>
    <col min="11275" max="11520" width="8.85546875" style="571"/>
    <col min="11521" max="11521" width="4.5703125" style="571" customWidth="1"/>
    <col min="11522" max="11522" width="24.140625" style="571" customWidth="1"/>
    <col min="11523" max="11523" width="9" style="571" customWidth="1"/>
    <col min="11524" max="11524" width="13.42578125" style="571" customWidth="1"/>
    <col min="11525" max="11525" width="15.7109375" style="571" customWidth="1"/>
    <col min="11526" max="11526" width="12.28515625" style="571" customWidth="1"/>
    <col min="11527" max="11527" width="12.85546875" style="571" customWidth="1"/>
    <col min="11528" max="11528" width="10.7109375" style="571" customWidth="1"/>
    <col min="11529" max="11529" width="11" style="571" customWidth="1"/>
    <col min="11530" max="11530" width="13" style="571" customWidth="1"/>
    <col min="11531" max="11776" width="8.85546875" style="571"/>
    <col min="11777" max="11777" width="4.5703125" style="571" customWidth="1"/>
    <col min="11778" max="11778" width="24.140625" style="571" customWidth="1"/>
    <col min="11779" max="11779" width="9" style="571" customWidth="1"/>
    <col min="11780" max="11780" width="13.42578125" style="571" customWidth="1"/>
    <col min="11781" max="11781" width="15.7109375" style="571" customWidth="1"/>
    <col min="11782" max="11782" width="12.28515625" style="571" customWidth="1"/>
    <col min="11783" max="11783" width="12.85546875" style="571" customWidth="1"/>
    <col min="11784" max="11784" width="10.7109375" style="571" customWidth="1"/>
    <col min="11785" max="11785" width="11" style="571" customWidth="1"/>
    <col min="11786" max="11786" width="13" style="571" customWidth="1"/>
    <col min="11787" max="12032" width="8.85546875" style="571"/>
    <col min="12033" max="12033" width="4.5703125" style="571" customWidth="1"/>
    <col min="12034" max="12034" width="24.140625" style="571" customWidth="1"/>
    <col min="12035" max="12035" width="9" style="571" customWidth="1"/>
    <col min="12036" max="12036" width="13.42578125" style="571" customWidth="1"/>
    <col min="12037" max="12037" width="15.7109375" style="571" customWidth="1"/>
    <col min="12038" max="12038" width="12.28515625" style="571" customWidth="1"/>
    <col min="12039" max="12039" width="12.85546875" style="571" customWidth="1"/>
    <col min="12040" max="12040" width="10.7109375" style="571" customWidth="1"/>
    <col min="12041" max="12041" width="11" style="571" customWidth="1"/>
    <col min="12042" max="12042" width="13" style="571" customWidth="1"/>
    <col min="12043" max="12288" width="8.85546875" style="571"/>
    <col min="12289" max="12289" width="4.5703125" style="571" customWidth="1"/>
    <col min="12290" max="12290" width="24.140625" style="571" customWidth="1"/>
    <col min="12291" max="12291" width="9" style="571" customWidth="1"/>
    <col min="12292" max="12292" width="13.42578125" style="571" customWidth="1"/>
    <col min="12293" max="12293" width="15.7109375" style="571" customWidth="1"/>
    <col min="12294" max="12294" width="12.28515625" style="571" customWidth="1"/>
    <col min="12295" max="12295" width="12.85546875" style="571" customWidth="1"/>
    <col min="12296" max="12296" width="10.7109375" style="571" customWidth="1"/>
    <col min="12297" max="12297" width="11" style="571" customWidth="1"/>
    <col min="12298" max="12298" width="13" style="571" customWidth="1"/>
    <col min="12299" max="12544" width="8.85546875" style="571"/>
    <col min="12545" max="12545" width="4.5703125" style="571" customWidth="1"/>
    <col min="12546" max="12546" width="24.140625" style="571" customWidth="1"/>
    <col min="12547" max="12547" width="9" style="571" customWidth="1"/>
    <col min="12548" max="12548" width="13.42578125" style="571" customWidth="1"/>
    <col min="12549" max="12549" width="15.7109375" style="571" customWidth="1"/>
    <col min="12550" max="12550" width="12.28515625" style="571" customWidth="1"/>
    <col min="12551" max="12551" width="12.85546875" style="571" customWidth="1"/>
    <col min="12552" max="12552" width="10.7109375" style="571" customWidth="1"/>
    <col min="12553" max="12553" width="11" style="571" customWidth="1"/>
    <col min="12554" max="12554" width="13" style="571" customWidth="1"/>
    <col min="12555" max="12800" width="8.85546875" style="571"/>
    <col min="12801" max="12801" width="4.5703125" style="571" customWidth="1"/>
    <col min="12802" max="12802" width="24.140625" style="571" customWidth="1"/>
    <col min="12803" max="12803" width="9" style="571" customWidth="1"/>
    <col min="12804" max="12804" width="13.42578125" style="571" customWidth="1"/>
    <col min="12805" max="12805" width="15.7109375" style="571" customWidth="1"/>
    <col min="12806" max="12806" width="12.28515625" style="571" customWidth="1"/>
    <col min="12807" max="12807" width="12.85546875" style="571" customWidth="1"/>
    <col min="12808" max="12808" width="10.7109375" style="571" customWidth="1"/>
    <col min="12809" max="12809" width="11" style="571" customWidth="1"/>
    <col min="12810" max="12810" width="13" style="571" customWidth="1"/>
    <col min="12811" max="13056" width="8.85546875" style="571"/>
    <col min="13057" max="13057" width="4.5703125" style="571" customWidth="1"/>
    <col min="13058" max="13058" width="24.140625" style="571" customWidth="1"/>
    <col min="13059" max="13059" width="9" style="571" customWidth="1"/>
    <col min="13060" max="13060" width="13.42578125" style="571" customWidth="1"/>
    <col min="13061" max="13061" width="15.7109375" style="571" customWidth="1"/>
    <col min="13062" max="13062" width="12.28515625" style="571" customWidth="1"/>
    <col min="13063" max="13063" width="12.85546875" style="571" customWidth="1"/>
    <col min="13064" max="13064" width="10.7109375" style="571" customWidth="1"/>
    <col min="13065" max="13065" width="11" style="571" customWidth="1"/>
    <col min="13066" max="13066" width="13" style="571" customWidth="1"/>
    <col min="13067" max="13312" width="8.85546875" style="571"/>
    <col min="13313" max="13313" width="4.5703125" style="571" customWidth="1"/>
    <col min="13314" max="13314" width="24.140625" style="571" customWidth="1"/>
    <col min="13315" max="13315" width="9" style="571" customWidth="1"/>
    <col min="13316" max="13316" width="13.42578125" style="571" customWidth="1"/>
    <col min="13317" max="13317" width="15.7109375" style="571" customWidth="1"/>
    <col min="13318" max="13318" width="12.28515625" style="571" customWidth="1"/>
    <col min="13319" max="13319" width="12.85546875" style="571" customWidth="1"/>
    <col min="13320" max="13320" width="10.7109375" style="571" customWidth="1"/>
    <col min="13321" max="13321" width="11" style="571" customWidth="1"/>
    <col min="13322" max="13322" width="13" style="571" customWidth="1"/>
    <col min="13323" max="13568" width="8.85546875" style="571"/>
    <col min="13569" max="13569" width="4.5703125" style="571" customWidth="1"/>
    <col min="13570" max="13570" width="24.140625" style="571" customWidth="1"/>
    <col min="13571" max="13571" width="9" style="571" customWidth="1"/>
    <col min="13572" max="13572" width="13.42578125" style="571" customWidth="1"/>
    <col min="13573" max="13573" width="15.7109375" style="571" customWidth="1"/>
    <col min="13574" max="13574" width="12.28515625" style="571" customWidth="1"/>
    <col min="13575" max="13575" width="12.85546875" style="571" customWidth="1"/>
    <col min="13576" max="13576" width="10.7109375" style="571" customWidth="1"/>
    <col min="13577" max="13577" width="11" style="571" customWidth="1"/>
    <col min="13578" max="13578" width="13" style="571" customWidth="1"/>
    <col min="13579" max="13824" width="8.85546875" style="571"/>
    <col min="13825" max="13825" width="4.5703125" style="571" customWidth="1"/>
    <col min="13826" max="13826" width="24.140625" style="571" customWidth="1"/>
    <col min="13827" max="13827" width="9" style="571" customWidth="1"/>
    <col min="13828" max="13828" width="13.42578125" style="571" customWidth="1"/>
    <col min="13829" max="13829" width="15.7109375" style="571" customWidth="1"/>
    <col min="13830" max="13830" width="12.28515625" style="571" customWidth="1"/>
    <col min="13831" max="13831" width="12.85546875" style="571" customWidth="1"/>
    <col min="13832" max="13832" width="10.7109375" style="571" customWidth="1"/>
    <col min="13833" max="13833" width="11" style="571" customWidth="1"/>
    <col min="13834" max="13834" width="13" style="571" customWidth="1"/>
    <col min="13835" max="14080" width="8.85546875" style="571"/>
    <col min="14081" max="14081" width="4.5703125" style="571" customWidth="1"/>
    <col min="14082" max="14082" width="24.140625" style="571" customWidth="1"/>
    <col min="14083" max="14083" width="9" style="571" customWidth="1"/>
    <col min="14084" max="14084" width="13.42578125" style="571" customWidth="1"/>
    <col min="14085" max="14085" width="15.7109375" style="571" customWidth="1"/>
    <col min="14086" max="14086" width="12.28515625" style="571" customWidth="1"/>
    <col min="14087" max="14087" width="12.85546875" style="571" customWidth="1"/>
    <col min="14088" max="14088" width="10.7109375" style="571" customWidth="1"/>
    <col min="14089" max="14089" width="11" style="571" customWidth="1"/>
    <col min="14090" max="14090" width="13" style="571" customWidth="1"/>
    <col min="14091" max="14336" width="8.85546875" style="571"/>
    <col min="14337" max="14337" width="4.5703125" style="571" customWidth="1"/>
    <col min="14338" max="14338" width="24.140625" style="571" customWidth="1"/>
    <col min="14339" max="14339" width="9" style="571" customWidth="1"/>
    <col min="14340" max="14340" width="13.42578125" style="571" customWidth="1"/>
    <col min="14341" max="14341" width="15.7109375" style="571" customWidth="1"/>
    <col min="14342" max="14342" width="12.28515625" style="571" customWidth="1"/>
    <col min="14343" max="14343" width="12.85546875" style="571" customWidth="1"/>
    <col min="14344" max="14344" width="10.7109375" style="571" customWidth="1"/>
    <col min="14345" max="14345" width="11" style="571" customWidth="1"/>
    <col min="14346" max="14346" width="13" style="571" customWidth="1"/>
    <col min="14347" max="14592" width="8.85546875" style="571"/>
    <col min="14593" max="14593" width="4.5703125" style="571" customWidth="1"/>
    <col min="14594" max="14594" width="24.140625" style="571" customWidth="1"/>
    <col min="14595" max="14595" width="9" style="571" customWidth="1"/>
    <col min="14596" max="14596" width="13.42578125" style="571" customWidth="1"/>
    <col min="14597" max="14597" width="15.7109375" style="571" customWidth="1"/>
    <col min="14598" max="14598" width="12.28515625" style="571" customWidth="1"/>
    <col min="14599" max="14599" width="12.85546875" style="571" customWidth="1"/>
    <col min="14600" max="14600" width="10.7109375" style="571" customWidth="1"/>
    <col min="14601" max="14601" width="11" style="571" customWidth="1"/>
    <col min="14602" max="14602" width="13" style="571" customWidth="1"/>
    <col min="14603" max="14848" width="8.85546875" style="571"/>
    <col min="14849" max="14849" width="4.5703125" style="571" customWidth="1"/>
    <col min="14850" max="14850" width="24.140625" style="571" customWidth="1"/>
    <col min="14851" max="14851" width="9" style="571" customWidth="1"/>
    <col min="14852" max="14852" width="13.42578125" style="571" customWidth="1"/>
    <col min="14853" max="14853" width="15.7109375" style="571" customWidth="1"/>
    <col min="14854" max="14854" width="12.28515625" style="571" customWidth="1"/>
    <col min="14855" max="14855" width="12.85546875" style="571" customWidth="1"/>
    <col min="14856" max="14856" width="10.7109375" style="571" customWidth="1"/>
    <col min="14857" max="14857" width="11" style="571" customWidth="1"/>
    <col min="14858" max="14858" width="13" style="571" customWidth="1"/>
    <col min="14859" max="15104" width="8.85546875" style="571"/>
    <col min="15105" max="15105" width="4.5703125" style="571" customWidth="1"/>
    <col min="15106" max="15106" width="24.140625" style="571" customWidth="1"/>
    <col min="15107" max="15107" width="9" style="571" customWidth="1"/>
    <col min="15108" max="15108" width="13.42578125" style="571" customWidth="1"/>
    <col min="15109" max="15109" width="15.7109375" style="571" customWidth="1"/>
    <col min="15110" max="15110" width="12.28515625" style="571" customWidth="1"/>
    <col min="15111" max="15111" width="12.85546875" style="571" customWidth="1"/>
    <col min="15112" max="15112" width="10.7109375" style="571" customWidth="1"/>
    <col min="15113" max="15113" width="11" style="571" customWidth="1"/>
    <col min="15114" max="15114" width="13" style="571" customWidth="1"/>
    <col min="15115" max="15360" width="8.85546875" style="571"/>
    <col min="15361" max="15361" width="4.5703125" style="571" customWidth="1"/>
    <col min="15362" max="15362" width="24.140625" style="571" customWidth="1"/>
    <col min="15363" max="15363" width="9" style="571" customWidth="1"/>
    <col min="15364" max="15364" width="13.42578125" style="571" customWidth="1"/>
    <col min="15365" max="15365" width="15.7109375" style="571" customWidth="1"/>
    <col min="15366" max="15366" width="12.28515625" style="571" customWidth="1"/>
    <col min="15367" max="15367" width="12.85546875" style="571" customWidth="1"/>
    <col min="15368" max="15368" width="10.7109375" style="571" customWidth="1"/>
    <col min="15369" max="15369" width="11" style="571" customWidth="1"/>
    <col min="15370" max="15370" width="13" style="571" customWidth="1"/>
    <col min="15371" max="15616" width="8.85546875" style="571"/>
    <col min="15617" max="15617" width="4.5703125" style="571" customWidth="1"/>
    <col min="15618" max="15618" width="24.140625" style="571" customWidth="1"/>
    <col min="15619" max="15619" width="9" style="571" customWidth="1"/>
    <col min="15620" max="15620" width="13.42578125" style="571" customWidth="1"/>
    <col min="15621" max="15621" width="15.7109375" style="571" customWidth="1"/>
    <col min="15622" max="15622" width="12.28515625" style="571" customWidth="1"/>
    <col min="15623" max="15623" width="12.85546875" style="571" customWidth="1"/>
    <col min="15624" max="15624" width="10.7109375" style="571" customWidth="1"/>
    <col min="15625" max="15625" width="11" style="571" customWidth="1"/>
    <col min="15626" max="15626" width="13" style="571" customWidth="1"/>
    <col min="15627" max="15872" width="8.85546875" style="571"/>
    <col min="15873" max="15873" width="4.5703125" style="571" customWidth="1"/>
    <col min="15874" max="15874" width="24.140625" style="571" customWidth="1"/>
    <col min="15875" max="15875" width="9" style="571" customWidth="1"/>
    <col min="15876" max="15876" width="13.42578125" style="571" customWidth="1"/>
    <col min="15877" max="15877" width="15.7109375" style="571" customWidth="1"/>
    <col min="15878" max="15878" width="12.28515625" style="571" customWidth="1"/>
    <col min="15879" max="15879" width="12.85546875" style="571" customWidth="1"/>
    <col min="15880" max="15880" width="10.7109375" style="571" customWidth="1"/>
    <col min="15881" max="15881" width="11" style="571" customWidth="1"/>
    <col min="15882" max="15882" width="13" style="571" customWidth="1"/>
    <col min="15883" max="16128" width="8.85546875" style="571"/>
    <col min="16129" max="16129" width="4.5703125" style="571" customWidth="1"/>
    <col min="16130" max="16130" width="24.140625" style="571" customWidth="1"/>
    <col min="16131" max="16131" width="9" style="571" customWidth="1"/>
    <col min="16132" max="16132" width="13.42578125" style="571" customWidth="1"/>
    <col min="16133" max="16133" width="15.7109375" style="571" customWidth="1"/>
    <col min="16134" max="16134" width="12.28515625" style="571" customWidth="1"/>
    <col min="16135" max="16135" width="12.85546875" style="571" customWidth="1"/>
    <col min="16136" max="16136" width="10.7109375" style="571" customWidth="1"/>
    <col min="16137" max="16137" width="11" style="571" customWidth="1"/>
    <col min="16138" max="16138" width="13" style="571" customWidth="1"/>
    <col min="16139" max="16384" width="8.85546875" style="571"/>
  </cols>
  <sheetData>
    <row r="1" spans="1:11" s="607" customFormat="1" ht="15">
      <c r="A1" s="603"/>
      <c r="B1" s="604"/>
      <c r="C1" s="605"/>
      <c r="D1" s="605"/>
      <c r="E1" s="605"/>
      <c r="F1" s="605"/>
      <c r="G1" s="605"/>
      <c r="H1" s="605"/>
      <c r="I1" s="605"/>
      <c r="J1" s="606"/>
      <c r="K1" s="606"/>
    </row>
    <row r="2" spans="1:11" s="607" customFormat="1" ht="15.75">
      <c r="A2" s="1015" t="s">
        <v>209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</row>
    <row r="3" spans="1:11" s="607" customFormat="1" ht="15.75">
      <c r="A3" s="1016" t="s">
        <v>1108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</row>
    <row r="4" spans="1:11" s="607" customFormat="1" ht="15.75">
      <c r="A4" s="608"/>
      <c r="B4" s="608"/>
      <c r="C4" s="608"/>
      <c r="D4" s="608"/>
      <c r="E4" s="608"/>
      <c r="F4" s="608"/>
      <c r="G4" s="608"/>
      <c r="H4" s="608"/>
      <c r="I4" s="608"/>
      <c r="J4" s="608"/>
      <c r="K4" s="608"/>
    </row>
    <row r="5" spans="1:11" s="654" customFormat="1" ht="12">
      <c r="A5" s="652"/>
      <c r="B5" s="652"/>
      <c r="C5" s="652"/>
      <c r="D5" s="652"/>
      <c r="E5" s="652"/>
      <c r="F5" s="652"/>
      <c r="G5" s="653" t="s">
        <v>391</v>
      </c>
      <c r="H5" s="1017" t="str">
        <f>'1. bevételi főtábla'!AQ1</f>
        <v>sz. melléklet a 6/2019. (V. 16.) sz. rendelethez</v>
      </c>
      <c r="I5" s="1017"/>
      <c r="J5" s="1017"/>
      <c r="K5" s="652"/>
    </row>
    <row r="6" spans="1:11" s="607" customFormat="1" ht="15.75">
      <c r="A6" s="608"/>
      <c r="B6" s="608"/>
      <c r="C6" s="608"/>
      <c r="D6" s="608"/>
      <c r="E6" s="608"/>
      <c r="F6" s="608"/>
      <c r="G6" s="608"/>
      <c r="H6" s="572"/>
      <c r="I6" s="572"/>
      <c r="J6" s="572"/>
      <c r="K6" s="608"/>
    </row>
    <row r="7" spans="1:11" ht="13.5" thickBot="1">
      <c r="A7" s="609"/>
      <c r="B7" s="610"/>
      <c r="C7" s="611"/>
      <c r="D7" s="612"/>
      <c r="E7" s="611"/>
      <c r="F7" s="611"/>
      <c r="G7" s="613"/>
      <c r="H7" s="613"/>
      <c r="I7" s="613"/>
      <c r="J7" s="614"/>
      <c r="K7" s="615"/>
    </row>
    <row r="8" spans="1:11">
      <c r="A8" s="1018" t="s">
        <v>1075</v>
      </c>
      <c r="B8" s="1020" t="s">
        <v>1076</v>
      </c>
      <c r="C8" s="1013" t="s">
        <v>1077</v>
      </c>
      <c r="D8" s="1013" t="s">
        <v>1109</v>
      </c>
      <c r="E8" s="1013" t="s">
        <v>1079</v>
      </c>
      <c r="F8" s="1022" t="s">
        <v>1110</v>
      </c>
      <c r="G8" s="1024">
        <v>2019</v>
      </c>
      <c r="H8" s="1011">
        <v>2020</v>
      </c>
      <c r="I8" s="1011">
        <v>2021</v>
      </c>
      <c r="J8" s="1013" t="s">
        <v>1111</v>
      </c>
      <c r="K8" s="574"/>
    </row>
    <row r="9" spans="1:11" ht="13.5" thickBot="1">
      <c r="A9" s="1019"/>
      <c r="B9" s="1021"/>
      <c r="C9" s="1014"/>
      <c r="D9" s="1014"/>
      <c r="E9" s="1014"/>
      <c r="F9" s="1023"/>
      <c r="G9" s="1025"/>
      <c r="H9" s="1012"/>
      <c r="I9" s="1012"/>
      <c r="J9" s="1014"/>
      <c r="K9" s="574"/>
    </row>
    <row r="10" spans="1:11" ht="25.5">
      <c r="A10" s="616" t="s">
        <v>900</v>
      </c>
      <c r="B10" s="617" t="s">
        <v>1112</v>
      </c>
      <c r="C10" s="618"/>
      <c r="D10" s="619"/>
      <c r="E10" s="619"/>
      <c r="F10" s="620">
        <f>SUM(F11:F12)</f>
        <v>7366964</v>
      </c>
      <c r="G10" s="620">
        <f t="shared" ref="G10:I10" si="0">SUM(G11:G12)</f>
        <v>28382792</v>
      </c>
      <c r="H10" s="620">
        <f t="shared" si="0"/>
        <v>0</v>
      </c>
      <c r="I10" s="620">
        <f t="shared" si="0"/>
        <v>0</v>
      </c>
      <c r="J10" s="621">
        <f>G10+H10+I10+F10</f>
        <v>35749756</v>
      </c>
      <c r="K10" s="622"/>
    </row>
    <row r="11" spans="1:11" ht="25.5" customHeight="1">
      <c r="A11" s="623" t="s">
        <v>1113</v>
      </c>
      <c r="B11" s="624" t="s">
        <v>1114</v>
      </c>
      <c r="C11" s="625">
        <v>2018</v>
      </c>
      <c r="D11" s="624"/>
      <c r="E11" s="626" t="s">
        <v>1115</v>
      </c>
      <c r="F11" s="627">
        <f>'15. eus pályázatok'!C51</f>
        <v>202725</v>
      </c>
      <c r="G11" s="627">
        <f>'15. eus pályázatok'!D51</f>
        <v>3834927</v>
      </c>
      <c r="H11" s="627">
        <f>'15. eus pályázatok'!E51</f>
        <v>0</v>
      </c>
      <c r="I11" s="627">
        <v>0</v>
      </c>
      <c r="J11" s="621">
        <f>G11+H11+I11+F11</f>
        <v>4037652</v>
      </c>
    </row>
    <row r="12" spans="1:11" ht="25.5" customHeight="1" thickBot="1">
      <c r="A12" s="628" t="s">
        <v>1116</v>
      </c>
      <c r="B12" s="629" t="s">
        <v>1117</v>
      </c>
      <c r="C12" s="630">
        <v>2018</v>
      </c>
      <c r="D12" s="629"/>
      <c r="E12" s="631" t="s">
        <v>1115</v>
      </c>
      <c r="F12" s="632">
        <f>'15. eus pályázatok'!C27</f>
        <v>7164239</v>
      </c>
      <c r="G12" s="632">
        <f>'15. eus pályázatok'!D27</f>
        <v>24547865</v>
      </c>
      <c r="H12" s="632">
        <f>'15. eus pályázatok'!E27</f>
        <v>0</v>
      </c>
      <c r="I12" s="632">
        <v>0</v>
      </c>
      <c r="J12" s="633">
        <f>G12+H12+I12+F12</f>
        <v>31712104</v>
      </c>
    </row>
    <row r="13" spans="1:11">
      <c r="G13" s="602"/>
    </row>
  </sheetData>
  <mergeCells count="13">
    <mergeCell ref="H8:H9"/>
    <mergeCell ref="I8:I9"/>
    <mergeCell ref="J8:J9"/>
    <mergeCell ref="A2:K2"/>
    <mergeCell ref="A3:K3"/>
    <mergeCell ref="H5:J5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>
      <selection activeCell="J14" sqref="J14"/>
    </sheetView>
  </sheetViews>
  <sheetFormatPr defaultColWidth="8.85546875" defaultRowHeight="15"/>
  <cols>
    <col min="1" max="1" width="12.140625" style="607" customWidth="1"/>
    <col min="2" max="2" width="38.42578125" style="607" customWidth="1"/>
    <col min="3" max="3" width="24" style="607" customWidth="1"/>
    <col min="4" max="4" width="31.42578125" style="607" customWidth="1"/>
    <col min="5" max="16384" width="8.85546875" style="607"/>
  </cols>
  <sheetData>
    <row r="1" spans="1:6">
      <c r="A1" s="634"/>
      <c r="B1" s="634"/>
      <c r="C1" s="634"/>
      <c r="D1" s="635"/>
    </row>
    <row r="2" spans="1:6" ht="20.25">
      <c r="A2" s="1028" t="s">
        <v>585</v>
      </c>
      <c r="B2" s="1028"/>
      <c r="C2" s="1028"/>
      <c r="D2" s="1028"/>
    </row>
    <row r="3" spans="1:6">
      <c r="A3" s="1029" t="s">
        <v>1118</v>
      </c>
      <c r="B3" s="1029"/>
      <c r="C3" s="1029"/>
      <c r="D3" s="1029"/>
    </row>
    <row r="4" spans="1:6">
      <c r="A4" s="1029"/>
      <c r="B4" s="1029"/>
      <c r="C4" s="1029"/>
      <c r="D4" s="1029"/>
    </row>
    <row r="5" spans="1:6" ht="20.25">
      <c r="A5" s="636"/>
      <c r="B5" s="636"/>
      <c r="C5" s="636"/>
      <c r="D5" s="636"/>
    </row>
    <row r="6" spans="1:6" s="654" customFormat="1" ht="12">
      <c r="C6" s="655" t="s">
        <v>494</v>
      </c>
      <c r="D6" s="656" t="str">
        <f>'1. bevételi főtábla'!AQ1</f>
        <v>sz. melléklet a 6/2019. (V. 16.) sz. rendelethez</v>
      </c>
      <c r="E6" s="657"/>
      <c r="F6" s="657"/>
    </row>
    <row r="7" spans="1:6" ht="15.75" thickBot="1">
      <c r="A7" s="634"/>
      <c r="B7" s="634"/>
      <c r="C7" s="634"/>
      <c r="D7" s="637" t="s">
        <v>894</v>
      </c>
    </row>
    <row r="8" spans="1:6" ht="29.25" thickBot="1">
      <c r="A8" s="638" t="s">
        <v>363</v>
      </c>
      <c r="B8" s="638" t="s">
        <v>364</v>
      </c>
      <c r="C8" s="638" t="s">
        <v>365</v>
      </c>
      <c r="D8" s="638" t="s">
        <v>366</v>
      </c>
    </row>
    <row r="9" spans="1:6" ht="15.75" thickBot="1">
      <c r="A9" s="639">
        <v>1</v>
      </c>
      <c r="B9" s="640">
        <v>2</v>
      </c>
      <c r="C9" s="640">
        <v>3</v>
      </c>
      <c r="D9" s="640">
        <v>4</v>
      </c>
    </row>
    <row r="10" spans="1:6" ht="28.5">
      <c r="A10" s="641" t="s">
        <v>367</v>
      </c>
      <c r="B10" s="642" t="s">
        <v>368</v>
      </c>
      <c r="C10" s="643">
        <v>0</v>
      </c>
      <c r="D10" s="643">
        <v>0</v>
      </c>
    </row>
    <row r="11" spans="1:6" ht="28.5">
      <c r="A11" s="641" t="s">
        <v>369</v>
      </c>
      <c r="B11" s="644" t="s">
        <v>370</v>
      </c>
      <c r="C11" s="643">
        <v>0</v>
      </c>
      <c r="D11" s="643">
        <v>0</v>
      </c>
    </row>
    <row r="12" spans="1:6" ht="42.75">
      <c r="A12" s="641" t="s">
        <v>371</v>
      </c>
      <c r="B12" s="644" t="s">
        <v>372</v>
      </c>
      <c r="C12" s="643">
        <v>0</v>
      </c>
      <c r="D12" s="643">
        <v>0</v>
      </c>
    </row>
    <row r="13" spans="1:6" ht="28.5">
      <c r="A13" s="641" t="s">
        <v>373</v>
      </c>
      <c r="B13" s="644" t="s">
        <v>374</v>
      </c>
      <c r="C13" s="643">
        <v>0</v>
      </c>
      <c r="D13" s="643">
        <v>0</v>
      </c>
    </row>
    <row r="14" spans="1:6" ht="28.5">
      <c r="A14" s="641" t="s">
        <v>375</v>
      </c>
      <c r="B14" s="644" t="s">
        <v>401</v>
      </c>
      <c r="C14" s="643">
        <v>0</v>
      </c>
      <c r="D14" s="643">
        <v>0</v>
      </c>
    </row>
    <row r="15" spans="1:6" ht="29.25" customHeight="1">
      <c r="A15" s="641" t="s">
        <v>376</v>
      </c>
      <c r="B15" s="644" t="s">
        <v>377</v>
      </c>
      <c r="C15" s="643">
        <v>0</v>
      </c>
      <c r="D15" s="643">
        <v>0</v>
      </c>
    </row>
    <row r="16" spans="1:6" ht="28.5">
      <c r="A16" s="641" t="s">
        <v>378</v>
      </c>
      <c r="B16" s="644" t="s">
        <v>396</v>
      </c>
      <c r="C16" s="643">
        <v>0</v>
      </c>
      <c r="D16" s="643">
        <v>0</v>
      </c>
    </row>
    <row r="17" spans="1:4" ht="28.5">
      <c r="A17" s="641" t="s">
        <v>379</v>
      </c>
      <c r="B17" s="644" t="s">
        <v>380</v>
      </c>
      <c r="C17" s="643">
        <v>0</v>
      </c>
      <c r="D17" s="643">
        <v>563804</v>
      </c>
    </row>
    <row r="18" spans="1:4" ht="28.5">
      <c r="A18" s="641" t="s">
        <v>381</v>
      </c>
      <c r="B18" s="644" t="s">
        <v>393</v>
      </c>
      <c r="C18" s="643">
        <v>0</v>
      </c>
      <c r="D18" s="643">
        <v>0</v>
      </c>
    </row>
    <row r="19" spans="1:4" ht="28.5">
      <c r="A19" s="641" t="s">
        <v>382</v>
      </c>
      <c r="B19" s="644" t="s">
        <v>394</v>
      </c>
      <c r="C19" s="643">
        <v>0</v>
      </c>
      <c r="D19" s="643">
        <v>0</v>
      </c>
    </row>
    <row r="20" spans="1:4" ht="28.5">
      <c r="A20" s="641" t="s">
        <v>383</v>
      </c>
      <c r="B20" s="644" t="s">
        <v>395</v>
      </c>
      <c r="C20" s="643">
        <v>0</v>
      </c>
      <c r="D20" s="643">
        <v>0</v>
      </c>
    </row>
    <row r="21" spans="1:4" ht="28.5">
      <c r="A21" s="641" t="s">
        <v>384</v>
      </c>
      <c r="B21" s="644" t="s">
        <v>583</v>
      </c>
      <c r="C21" s="643">
        <v>0</v>
      </c>
      <c r="D21" s="643">
        <v>23945</v>
      </c>
    </row>
    <row r="22" spans="1:4" ht="28.5">
      <c r="A22" s="641" t="s">
        <v>385</v>
      </c>
      <c r="B22" s="644" t="s">
        <v>386</v>
      </c>
      <c r="C22" s="643">
        <v>0</v>
      </c>
      <c r="D22" s="643">
        <v>0</v>
      </c>
    </row>
    <row r="23" spans="1:4" ht="28.5">
      <c r="A23" s="641" t="s">
        <v>387</v>
      </c>
      <c r="B23" s="644" t="s">
        <v>388</v>
      </c>
      <c r="C23" s="643">
        <v>0</v>
      </c>
      <c r="D23" s="643">
        <v>0</v>
      </c>
    </row>
    <row r="24" spans="1:4" ht="27.6" customHeight="1">
      <c r="A24" s="641" t="s">
        <v>389</v>
      </c>
      <c r="B24" s="644" t="s">
        <v>390</v>
      </c>
      <c r="C24" s="643">
        <v>0</v>
      </c>
      <c r="D24" s="643">
        <v>0</v>
      </c>
    </row>
    <row r="25" spans="1:4" ht="27.6" customHeight="1" thickBot="1">
      <c r="A25" s="641" t="s">
        <v>391</v>
      </c>
      <c r="B25" s="645" t="s">
        <v>392</v>
      </c>
      <c r="C25" s="643">
        <v>0</v>
      </c>
      <c r="D25" s="643">
        <v>0</v>
      </c>
    </row>
    <row r="26" spans="1:4" ht="27.6" customHeight="1" thickBot="1">
      <c r="A26" s="646"/>
      <c r="B26" s="647" t="s">
        <v>214</v>
      </c>
      <c r="C26" s="648">
        <f>SUM(C10:C25)</f>
        <v>0</v>
      </c>
      <c r="D26" s="648">
        <f>SUM(D10:D25)</f>
        <v>587749</v>
      </c>
    </row>
    <row r="28" spans="1:4" ht="33" customHeight="1">
      <c r="A28" s="1030" t="s">
        <v>584</v>
      </c>
      <c r="B28" s="1030"/>
    </row>
    <row r="29" spans="1:4" ht="27.6" customHeight="1">
      <c r="A29" s="1031" t="s">
        <v>1119</v>
      </c>
      <c r="B29" s="1032"/>
      <c r="C29" s="1032"/>
      <c r="D29" s="1033"/>
    </row>
    <row r="30" spans="1:4" ht="42" customHeight="1">
      <c r="A30" s="649" t="s">
        <v>379</v>
      </c>
      <c r="B30" s="1034" t="s">
        <v>1120</v>
      </c>
      <c r="C30" s="1035"/>
      <c r="D30" s="650">
        <f>D17</f>
        <v>563804</v>
      </c>
    </row>
    <row r="31" spans="1:4" ht="27.6" customHeight="1">
      <c r="A31" s="651" t="s">
        <v>384</v>
      </c>
      <c r="B31" s="1026" t="s">
        <v>1121</v>
      </c>
      <c r="C31" s="1027"/>
      <c r="D31" s="650">
        <f>D21</f>
        <v>23945</v>
      </c>
    </row>
  </sheetData>
  <mergeCells count="6">
    <mergeCell ref="B31:C31"/>
    <mergeCell ref="A2:D2"/>
    <mergeCell ref="A3:D4"/>
    <mergeCell ref="A28:B28"/>
    <mergeCell ref="A29:D29"/>
    <mergeCell ref="B30:C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topLeftCell="A10" workbookViewId="0">
      <selection activeCell="H5" sqref="H5"/>
    </sheetView>
  </sheetViews>
  <sheetFormatPr defaultColWidth="8.85546875" defaultRowHeight="12.75"/>
  <cols>
    <col min="1" max="1" width="9.28515625" style="499" bestFit="1" customWidth="1"/>
    <col min="2" max="2" width="26" style="499" customWidth="1"/>
    <col min="3" max="3" width="9.28515625" style="499" bestFit="1" customWidth="1"/>
    <col min="4" max="4" width="12" style="499" bestFit="1" customWidth="1"/>
    <col min="5" max="5" width="12.28515625" style="499" customWidth="1"/>
    <col min="6" max="8" width="11.85546875" style="499" bestFit="1" customWidth="1"/>
    <col min="9" max="9" width="10.42578125" style="499" customWidth="1"/>
    <col min="10" max="10" width="12.42578125" style="499" customWidth="1"/>
    <col min="11" max="16384" width="8.85546875" style="499"/>
  </cols>
  <sheetData>
    <row r="1" spans="1:10">
      <c r="A1" s="86"/>
      <c r="B1" s="515"/>
      <c r="C1" s="86"/>
      <c r="D1" s="86"/>
      <c r="E1" s="86"/>
      <c r="F1" s="86"/>
      <c r="G1" s="86"/>
      <c r="H1" s="86"/>
      <c r="I1" s="86"/>
      <c r="J1" s="516"/>
    </row>
    <row r="2" spans="1:10" s="607" customFormat="1" ht="18">
      <c r="A2" s="1041" t="s">
        <v>585</v>
      </c>
      <c r="B2" s="1041"/>
      <c r="C2" s="1041"/>
      <c r="D2" s="1041"/>
      <c r="E2" s="1041"/>
      <c r="F2" s="1041"/>
      <c r="G2" s="1041"/>
      <c r="H2" s="1041"/>
      <c r="I2" s="1041"/>
      <c r="J2" s="1041"/>
    </row>
    <row r="3" spans="1:10" ht="18">
      <c r="A3" s="1042" t="s">
        <v>1074</v>
      </c>
      <c r="B3" s="1042"/>
      <c r="C3" s="1042"/>
      <c r="D3" s="1042"/>
      <c r="E3" s="1042"/>
      <c r="F3" s="1042"/>
      <c r="G3" s="1042"/>
      <c r="H3" s="1042"/>
      <c r="I3" s="1042"/>
      <c r="J3" s="1042"/>
    </row>
    <row r="4" spans="1:10" ht="20.25">
      <c r="A4" s="517"/>
      <c r="B4" s="517"/>
      <c r="C4" s="517"/>
      <c r="D4" s="517"/>
      <c r="E4" s="517"/>
      <c r="F4" s="517"/>
      <c r="G4" s="517"/>
      <c r="H4" s="517"/>
      <c r="I4" s="517"/>
      <c r="J4" s="517"/>
    </row>
    <row r="5" spans="1:10" s="654" customFormat="1" ht="12">
      <c r="E5" s="657"/>
      <c r="F5" s="657"/>
      <c r="G5" s="655" t="s">
        <v>497</v>
      </c>
      <c r="H5" s="656" t="str">
        <f>'1. bevételi főtábla'!AQ1</f>
        <v>sz. melléklet a 6/2019. (V. 16.) sz. rendelethez</v>
      </c>
    </row>
    <row r="6" spans="1:10" ht="13.5" thickBot="1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15" thickBot="1">
      <c r="A7" s="1036" t="s">
        <v>1075</v>
      </c>
      <c r="B7" s="1045" t="s">
        <v>1076</v>
      </c>
      <c r="C7" s="1036" t="s">
        <v>1077</v>
      </c>
      <c r="D7" s="1036" t="s">
        <v>1078</v>
      </c>
      <c r="E7" s="1036" t="s">
        <v>1079</v>
      </c>
      <c r="F7" s="1038" t="s">
        <v>1080</v>
      </c>
      <c r="G7" s="1039"/>
      <c r="H7" s="1039"/>
      <c r="I7" s="1039"/>
      <c r="J7" s="1040"/>
    </row>
    <row r="8" spans="1:10" ht="15" thickBot="1">
      <c r="A8" s="1037"/>
      <c r="B8" s="1046"/>
      <c r="C8" s="1037"/>
      <c r="D8" s="1037"/>
      <c r="E8" s="1037"/>
      <c r="F8" s="518">
        <v>2015</v>
      </c>
      <c r="G8" s="518">
        <v>2016</v>
      </c>
      <c r="H8" s="518">
        <v>2017</v>
      </c>
      <c r="I8" s="518">
        <v>2018</v>
      </c>
      <c r="J8" s="518">
        <v>2019</v>
      </c>
    </row>
    <row r="9" spans="1:10" ht="13.5" thickBot="1">
      <c r="A9" s="519">
        <v>1</v>
      </c>
      <c r="B9" s="520">
        <v>2</v>
      </c>
      <c r="C9" s="519">
        <v>3</v>
      </c>
      <c r="D9" s="519">
        <v>12</v>
      </c>
      <c r="E9" s="519">
        <v>4</v>
      </c>
      <c r="F9" s="519">
        <v>6</v>
      </c>
      <c r="G9" s="519">
        <v>7</v>
      </c>
      <c r="H9" s="519">
        <v>8</v>
      </c>
      <c r="I9" s="521">
        <v>9</v>
      </c>
      <c r="J9" s="519">
        <v>10</v>
      </c>
    </row>
    <row r="10" spans="1:10" ht="30" customHeight="1">
      <c r="A10" s="522" t="s">
        <v>367</v>
      </c>
      <c r="B10" s="523" t="s">
        <v>1081</v>
      </c>
      <c r="C10" s="524"/>
      <c r="D10" s="87"/>
      <c r="E10" s="87"/>
      <c r="F10" s="525">
        <f>SUM(F11:F11)</f>
        <v>0</v>
      </c>
      <c r="G10" s="526">
        <f>SUM(G11:G11)</f>
        <v>0</v>
      </c>
      <c r="H10" s="526">
        <f>SUM(H11:H11)</f>
        <v>0</v>
      </c>
      <c r="I10" s="527">
        <f>SUM(I11:I11)</f>
        <v>0</v>
      </c>
      <c r="J10" s="527">
        <f>SUM(J11:J11)</f>
        <v>0</v>
      </c>
    </row>
    <row r="11" spans="1:10" ht="30" customHeight="1">
      <c r="A11" s="528"/>
      <c r="B11" s="529"/>
      <c r="C11" s="87"/>
      <c r="D11" s="530"/>
      <c r="E11" s="87"/>
      <c r="F11" s="88"/>
      <c r="G11" s="88"/>
      <c r="H11" s="89"/>
      <c r="I11" s="531">
        <v>0</v>
      </c>
      <c r="J11" s="532"/>
    </row>
    <row r="12" spans="1:10" ht="14.25">
      <c r="A12" s="528"/>
      <c r="B12" s="529"/>
      <c r="C12" s="87"/>
      <c r="D12" s="530"/>
      <c r="E12" s="87"/>
      <c r="F12" s="88"/>
      <c r="G12" s="89"/>
      <c r="H12" s="89"/>
      <c r="I12" s="533"/>
      <c r="J12" s="89"/>
    </row>
    <row r="13" spans="1:10" ht="31.5" customHeight="1">
      <c r="A13" s="534" t="s">
        <v>369</v>
      </c>
      <c r="B13" s="523" t="s">
        <v>1082</v>
      </c>
      <c r="C13" s="524"/>
      <c r="D13" s="87"/>
      <c r="E13" s="87"/>
      <c r="F13" s="525">
        <f>SUM(F14:F14)</f>
        <v>0</v>
      </c>
      <c r="G13" s="526">
        <f>SUM(G14:G14)</f>
        <v>0</v>
      </c>
      <c r="H13" s="526">
        <f>SUM(H14:H14)</f>
        <v>0</v>
      </c>
      <c r="I13" s="527">
        <f>SUM(I14:I14)</f>
        <v>0</v>
      </c>
      <c r="J13" s="526">
        <v>0</v>
      </c>
    </row>
    <row r="14" spans="1:10" ht="31.5" customHeight="1">
      <c r="A14" s="528"/>
      <c r="B14" s="529"/>
      <c r="C14" s="87"/>
      <c r="D14" s="530"/>
      <c r="E14" s="87"/>
      <c r="F14" s="88"/>
      <c r="G14" s="89"/>
      <c r="H14" s="89"/>
      <c r="I14" s="533">
        <v>0</v>
      </c>
      <c r="J14" s="89"/>
    </row>
    <row r="15" spans="1:10" ht="14.25">
      <c r="A15" s="528"/>
      <c r="B15" s="529"/>
      <c r="C15" s="87"/>
      <c r="D15" s="87"/>
      <c r="E15" s="87"/>
      <c r="F15" s="88"/>
      <c r="G15" s="89"/>
      <c r="H15" s="89"/>
      <c r="I15" s="533"/>
      <c r="J15" s="89"/>
    </row>
    <row r="16" spans="1:10" ht="21" customHeight="1">
      <c r="A16" s="534" t="s">
        <v>371</v>
      </c>
      <c r="B16" s="523" t="s">
        <v>1083</v>
      </c>
      <c r="C16" s="524"/>
      <c r="D16" s="87"/>
      <c r="E16" s="87"/>
      <c r="F16" s="88"/>
      <c r="G16" s="89"/>
      <c r="H16" s="89"/>
      <c r="I16" s="533"/>
      <c r="J16" s="89"/>
    </row>
    <row r="17" spans="1:10" ht="18" customHeight="1">
      <c r="A17" s="535"/>
      <c r="B17" s="536" t="s">
        <v>1084</v>
      </c>
      <c r="C17" s="537"/>
      <c r="D17" s="537"/>
      <c r="E17" s="537"/>
      <c r="F17" s="88"/>
      <c r="G17" s="88"/>
      <c r="H17" s="88"/>
      <c r="I17" s="538"/>
      <c r="J17" s="88"/>
    </row>
    <row r="18" spans="1:10" ht="18.75" customHeight="1">
      <c r="A18" s="539" t="s">
        <v>373</v>
      </c>
      <c r="B18" s="540" t="s">
        <v>1085</v>
      </c>
      <c r="C18" s="537"/>
      <c r="D18" s="537"/>
      <c r="E18" s="537"/>
      <c r="F18" s="88"/>
      <c r="G18" s="88"/>
      <c r="H18" s="88"/>
      <c r="I18" s="538"/>
      <c r="J18" s="88"/>
    </row>
    <row r="19" spans="1:10" ht="18" customHeight="1">
      <c r="A19" s="535"/>
      <c r="B19" s="536" t="s">
        <v>1086</v>
      </c>
      <c r="C19" s="537"/>
      <c r="D19" s="537"/>
      <c r="E19" s="537"/>
      <c r="F19" s="88"/>
      <c r="G19" s="88"/>
      <c r="H19" s="88"/>
      <c r="I19" s="538"/>
      <c r="J19" s="88"/>
    </row>
    <row r="20" spans="1:10" ht="18" customHeight="1">
      <c r="A20" s="539" t="s">
        <v>376</v>
      </c>
      <c r="B20" s="540" t="s">
        <v>1087</v>
      </c>
      <c r="C20" s="537"/>
      <c r="D20" s="537"/>
      <c r="E20" s="537"/>
      <c r="F20" s="525">
        <f>SUM(F21:F22)</f>
        <v>0</v>
      </c>
      <c r="G20" s="525">
        <f>SUM(G21:G22)</f>
        <v>0</v>
      </c>
      <c r="H20" s="525">
        <f>SUM(H21:H22)</f>
        <v>0</v>
      </c>
      <c r="I20" s="541">
        <f>SUM(I21:I22)</f>
        <v>0</v>
      </c>
      <c r="J20" s="525">
        <v>0</v>
      </c>
    </row>
    <row r="21" spans="1:10" ht="33.75" customHeight="1">
      <c r="A21" s="542"/>
      <c r="B21" s="543"/>
      <c r="C21" s="544"/>
      <c r="D21" s="545"/>
      <c r="E21" s="544"/>
      <c r="F21" s="546"/>
      <c r="G21" s="546"/>
      <c r="H21" s="546"/>
      <c r="I21" s="547"/>
      <c r="J21" s="88"/>
    </row>
    <row r="22" spans="1:10" ht="30" customHeight="1" thickBot="1">
      <c r="A22" s="542"/>
      <c r="B22" s="543"/>
      <c r="C22" s="544"/>
      <c r="D22" s="545"/>
      <c r="E22" s="544"/>
      <c r="F22" s="546"/>
      <c r="G22" s="546"/>
      <c r="H22" s="546"/>
      <c r="I22" s="547"/>
      <c r="J22" s="546"/>
    </row>
    <row r="23" spans="1:10" ht="21" customHeight="1" thickBot="1">
      <c r="A23" s="1043" t="s">
        <v>1088</v>
      </c>
      <c r="B23" s="1044"/>
      <c r="C23" s="548"/>
      <c r="D23" s="549"/>
      <c r="E23" s="549"/>
      <c r="F23" s="550">
        <f>F10+F13+F20</f>
        <v>0</v>
      </c>
      <c r="G23" s="550">
        <f>G10+G13+G20</f>
        <v>0</v>
      </c>
      <c r="H23" s="550">
        <f>H10+H13+H20</f>
        <v>0</v>
      </c>
      <c r="I23" s="551">
        <f>I10+I13+I20</f>
        <v>0</v>
      </c>
      <c r="J23" s="551">
        <f>J10+J13+J20</f>
        <v>0</v>
      </c>
    </row>
  </sheetData>
  <mergeCells count="9">
    <mergeCell ref="E7:E8"/>
    <mergeCell ref="F7:J7"/>
    <mergeCell ref="A2:J2"/>
    <mergeCell ref="A3:J3"/>
    <mergeCell ref="A23:B23"/>
    <mergeCell ref="A7:A8"/>
    <mergeCell ref="B7:B8"/>
    <mergeCell ref="C7:C8"/>
    <mergeCell ref="D7:D8"/>
  </mergeCells>
  <printOptions horizontalCentered="1"/>
  <pageMargins left="0.39370078740157483" right="0.39370078740157483" top="0.86614173228346458" bottom="0.19685039370078741" header="0" footer="0"/>
  <pageSetup paperSize="9"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4" sqref="E4"/>
    </sheetView>
  </sheetViews>
  <sheetFormatPr defaultColWidth="8.85546875" defaultRowHeight="12.75"/>
  <cols>
    <col min="1" max="1" width="3.85546875" style="663" customWidth="1"/>
    <col min="2" max="2" width="26.140625" style="663" customWidth="1"/>
    <col min="3" max="3" width="15.28515625" style="663" customWidth="1"/>
    <col min="4" max="5" width="15" style="663" customWidth="1"/>
    <col min="6" max="6" width="15.5703125" style="663" customWidth="1"/>
    <col min="7" max="16384" width="8.85546875" style="663"/>
  </cols>
  <sheetData>
    <row r="1" spans="1:6" ht="15.6" customHeight="1">
      <c r="A1" s="1047" t="s">
        <v>585</v>
      </c>
      <c r="B1" s="1047"/>
      <c r="C1" s="1047"/>
      <c r="D1" s="1047"/>
      <c r="E1" s="1047"/>
      <c r="F1" s="1047"/>
    </row>
    <row r="2" spans="1:6" ht="15.6" customHeight="1">
      <c r="A2" s="1047" t="s">
        <v>1256</v>
      </c>
      <c r="B2" s="1047"/>
      <c r="C2" s="1047"/>
      <c r="D2" s="1047"/>
      <c r="E2" s="1047"/>
      <c r="F2" s="1047"/>
    </row>
    <row r="3" spans="1:6" ht="15">
      <c r="C3" s="785"/>
    </row>
    <row r="4" spans="1:6">
      <c r="D4" s="765" t="s">
        <v>499</v>
      </c>
      <c r="E4" s="766" t="str">
        <f>'1. bevételi főtábla'!AQ1</f>
        <v>sz. melléklet a 6/2019. (V. 16.) sz. rendelethez</v>
      </c>
    </row>
    <row r="6" spans="1:6">
      <c r="F6" s="786" t="s">
        <v>894</v>
      </c>
    </row>
    <row r="7" spans="1:6" ht="26.25" customHeight="1">
      <c r="A7" s="787"/>
      <c r="B7" s="788" t="s">
        <v>1257</v>
      </c>
      <c r="C7" s="788" t="s">
        <v>362</v>
      </c>
      <c r="D7" s="668" t="s">
        <v>1258</v>
      </c>
      <c r="E7" s="668" t="s">
        <v>1259</v>
      </c>
      <c r="F7" s="668" t="s">
        <v>1260</v>
      </c>
    </row>
    <row r="8" spans="1:6" ht="24" customHeight="1">
      <c r="A8" s="789">
        <v>1</v>
      </c>
      <c r="B8" s="793" t="s">
        <v>543</v>
      </c>
      <c r="C8" s="793" t="s">
        <v>544</v>
      </c>
      <c r="D8" s="790">
        <f>(20700*3)+(40200*9)</f>
        <v>423900</v>
      </c>
      <c r="E8" s="790">
        <v>440400</v>
      </c>
      <c r="F8" s="790">
        <v>440400</v>
      </c>
    </row>
    <row r="9" spans="1:6" ht="24" customHeight="1">
      <c r="A9" s="789">
        <v>2</v>
      </c>
      <c r="B9" s="793" t="s">
        <v>701</v>
      </c>
      <c r="C9" s="793" t="s">
        <v>701</v>
      </c>
      <c r="D9" s="790">
        <v>100000</v>
      </c>
      <c r="E9" s="790">
        <v>100000</v>
      </c>
      <c r="F9" s="790">
        <v>100000</v>
      </c>
    </row>
    <row r="10" spans="1:6" ht="38.25">
      <c r="A10" s="789">
        <v>3</v>
      </c>
      <c r="B10" s="794" t="s">
        <v>546</v>
      </c>
      <c r="C10" s="794" t="s">
        <v>545</v>
      </c>
      <c r="D10" s="795">
        <v>247208</v>
      </c>
      <c r="E10" s="795">
        <v>330708</v>
      </c>
      <c r="F10" s="795">
        <v>247208</v>
      </c>
    </row>
    <row r="11" spans="1:6" ht="24" customHeight="1">
      <c r="A11" s="789"/>
      <c r="B11" s="791" t="s">
        <v>287</v>
      </c>
      <c r="C11" s="791"/>
      <c r="D11" s="792">
        <f>SUM(D8:D10)</f>
        <v>771108</v>
      </c>
      <c r="E11" s="792">
        <f>SUM(E8:E10)</f>
        <v>871108</v>
      </c>
      <c r="F11" s="792">
        <f>SUM(F8:F10)</f>
        <v>787608</v>
      </c>
    </row>
  </sheetData>
  <mergeCells count="2">
    <mergeCell ref="A2:F2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6"/>
  <sheetViews>
    <sheetView view="pageBreakPreview" zoomScale="75" zoomScaleSheetLayoutView="75" workbookViewId="0">
      <pane xSplit="7" ySplit="5" topLeftCell="H37" activePane="bottomRight" state="frozen"/>
      <selection activeCell="H10" sqref="H10"/>
      <selection pane="topRight" activeCell="H10" sqref="H10"/>
      <selection pane="bottomLeft" activeCell="H10" sqref="H10"/>
      <selection pane="bottomRight" activeCell="J73" sqref="J73"/>
    </sheetView>
  </sheetViews>
  <sheetFormatPr defaultColWidth="9.140625" defaultRowHeight="15"/>
  <cols>
    <col min="1" max="1" width="3" style="63" customWidth="1"/>
    <col min="2" max="2" width="3.42578125" style="63" customWidth="1"/>
    <col min="3" max="3" width="4.42578125" style="63" customWidth="1"/>
    <col min="4" max="4" width="4.7109375" style="63" customWidth="1"/>
    <col min="5" max="5" width="5.140625" style="63" customWidth="1"/>
    <col min="6" max="6" width="59" style="63" customWidth="1"/>
    <col min="7" max="7" width="6.7109375" style="63" customWidth="1"/>
    <col min="8" max="8" width="0.140625" style="63" customWidth="1"/>
    <col min="9" max="9" width="12.140625" style="63" customWidth="1"/>
    <col min="10" max="10" width="10.42578125" style="63" customWidth="1"/>
    <col min="11" max="11" width="11.7109375" style="63" customWidth="1"/>
    <col min="12" max="16" width="10.7109375" style="63" customWidth="1"/>
    <col min="17" max="17" width="12.140625" style="63" customWidth="1"/>
    <col min="18" max="18" width="11.28515625" style="63" customWidth="1"/>
    <col min="19" max="19" width="11.85546875" style="63" customWidth="1"/>
    <col min="20" max="20" width="10.7109375" style="63" customWidth="1"/>
    <col min="21" max="21" width="12.140625" style="63" hidden="1" customWidth="1"/>
    <col min="22" max="23" width="11.42578125" style="63" hidden="1" customWidth="1"/>
    <col min="24" max="24" width="12" style="63" hidden="1" customWidth="1"/>
    <col min="25" max="25" width="12" style="64" hidden="1" customWidth="1"/>
    <col min="26" max="27" width="9.42578125" style="64" hidden="1" customWidth="1"/>
    <col min="28" max="28" width="12" style="64" hidden="1" customWidth="1"/>
    <col min="29" max="29" width="12.140625" style="63" hidden="1" customWidth="1"/>
    <col min="30" max="30" width="12" style="63" hidden="1" customWidth="1"/>
    <col min="31" max="32" width="11.85546875" style="63" hidden="1" customWidth="1"/>
    <col min="33" max="16384" width="9.140625" style="64"/>
  </cols>
  <sheetData>
    <row r="1" spans="1:39" s="98" customFormat="1" ht="15.75">
      <c r="A1" s="48"/>
      <c r="B1" s="48"/>
      <c r="C1" s="48"/>
      <c r="D1" s="48"/>
      <c r="E1" s="48"/>
      <c r="F1" s="850" t="s">
        <v>1007</v>
      </c>
      <c r="G1" s="850"/>
      <c r="H1" s="850"/>
      <c r="I1" s="850"/>
      <c r="J1" s="850"/>
      <c r="K1" s="850"/>
      <c r="L1" s="850"/>
      <c r="M1" s="850"/>
      <c r="N1" s="850"/>
      <c r="O1" s="850"/>
      <c r="P1" s="261" t="s">
        <v>369</v>
      </c>
      <c r="Q1" s="48" t="str">
        <f>'1. bevételi főtábla'!AQ1</f>
        <v>sz. melléklet a 6/2019. (V. 16.) sz. rendelethez</v>
      </c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</row>
    <row r="2" spans="1:39" s="98" customFormat="1" ht="15.7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13"/>
      <c r="P2" s="48"/>
      <c r="Q2" s="48"/>
      <c r="R2" s="48"/>
      <c r="S2" s="48"/>
      <c r="T2" s="48"/>
      <c r="U2" s="48"/>
      <c r="V2" s="48"/>
    </row>
    <row r="3" spans="1:39" ht="12.75" customHeight="1">
      <c r="A3" s="884" t="s">
        <v>243</v>
      </c>
      <c r="B3" s="886" t="s">
        <v>244</v>
      </c>
      <c r="C3" s="886" t="s">
        <v>245</v>
      </c>
      <c r="D3" s="886" t="s">
        <v>246</v>
      </c>
      <c r="E3" s="894" t="s">
        <v>283</v>
      </c>
      <c r="F3" s="880"/>
      <c r="G3" s="880" t="s">
        <v>248</v>
      </c>
      <c r="H3" s="285"/>
      <c r="I3" s="852" t="s">
        <v>1002</v>
      </c>
      <c r="J3" s="852"/>
      <c r="K3" s="852"/>
      <c r="L3" s="852"/>
      <c r="M3" s="852" t="s">
        <v>1003</v>
      </c>
      <c r="N3" s="852"/>
      <c r="O3" s="852"/>
      <c r="P3" s="852"/>
      <c r="Q3" s="852" t="s">
        <v>1006</v>
      </c>
      <c r="R3" s="852"/>
      <c r="S3" s="852"/>
      <c r="T3" s="853"/>
      <c r="U3" s="895" t="s">
        <v>589</v>
      </c>
      <c r="V3" s="895"/>
      <c r="W3" s="895"/>
      <c r="X3" s="895"/>
      <c r="Y3" s="895" t="s">
        <v>586</v>
      </c>
      <c r="Z3" s="895"/>
      <c r="AA3" s="895"/>
      <c r="AB3" s="895"/>
      <c r="AC3" s="895" t="s">
        <v>590</v>
      </c>
      <c r="AD3" s="895"/>
      <c r="AE3" s="895"/>
      <c r="AF3" s="895"/>
    </row>
    <row r="4" spans="1:39" ht="17.25" customHeight="1">
      <c r="A4" s="885"/>
      <c r="B4" s="887"/>
      <c r="C4" s="887"/>
      <c r="D4" s="887"/>
      <c r="E4" s="881"/>
      <c r="F4" s="881"/>
      <c r="G4" s="881"/>
      <c r="H4" s="283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8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</row>
    <row r="5" spans="1:39" ht="48" customHeight="1">
      <c r="A5" s="885"/>
      <c r="B5" s="887"/>
      <c r="C5" s="887"/>
      <c r="D5" s="887"/>
      <c r="E5" s="881"/>
      <c r="F5" s="881"/>
      <c r="G5" s="881"/>
      <c r="H5" s="284" t="s">
        <v>214</v>
      </c>
      <c r="I5" s="260" t="s">
        <v>249</v>
      </c>
      <c r="J5" s="260" t="s">
        <v>250</v>
      </c>
      <c r="K5" s="260" t="s">
        <v>251</v>
      </c>
      <c r="L5" s="284" t="s">
        <v>214</v>
      </c>
      <c r="M5" s="260" t="s">
        <v>249</v>
      </c>
      <c r="N5" s="260" t="s">
        <v>250</v>
      </c>
      <c r="O5" s="260" t="s">
        <v>251</v>
      </c>
      <c r="P5" s="284" t="s">
        <v>214</v>
      </c>
      <c r="Q5" s="260" t="s">
        <v>249</v>
      </c>
      <c r="R5" s="260" t="s">
        <v>250</v>
      </c>
      <c r="S5" s="260" t="s">
        <v>251</v>
      </c>
      <c r="T5" s="2" t="s">
        <v>214</v>
      </c>
      <c r="U5" s="262" t="s">
        <v>249</v>
      </c>
      <c r="V5" s="262" t="s">
        <v>250</v>
      </c>
      <c r="W5" s="262" t="s">
        <v>251</v>
      </c>
      <c r="X5" s="278" t="s">
        <v>214</v>
      </c>
      <c r="Y5" s="262" t="s">
        <v>249</v>
      </c>
      <c r="Z5" s="262" t="s">
        <v>250</v>
      </c>
      <c r="AA5" s="262" t="s">
        <v>251</v>
      </c>
      <c r="AB5" s="278" t="s">
        <v>214</v>
      </c>
      <c r="AC5" s="262" t="s">
        <v>249</v>
      </c>
      <c r="AD5" s="262" t="s">
        <v>250</v>
      </c>
      <c r="AE5" s="262" t="s">
        <v>251</v>
      </c>
      <c r="AF5" s="278" t="s">
        <v>214</v>
      </c>
    </row>
    <row r="6" spans="1:39" ht="23.25">
      <c r="A6" s="30">
        <v>101</v>
      </c>
      <c r="B6" s="31">
        <v>1</v>
      </c>
      <c r="C6" s="882" t="s">
        <v>125</v>
      </c>
      <c r="D6" s="882"/>
      <c r="E6" s="882"/>
      <c r="F6" s="882"/>
      <c r="G6" s="882"/>
      <c r="H6" s="124" t="e">
        <f>SUM(#REF!)</f>
        <v>#REF!</v>
      </c>
      <c r="I6" s="234">
        <f>I7+I8+I9+I11+I12</f>
        <v>42328096</v>
      </c>
      <c r="J6" s="234">
        <f>'4. kiadási korm. funk.'!HQ8</f>
        <v>0</v>
      </c>
      <c r="K6" s="234">
        <f>'4. kiadási korm. funk.'!HR8</f>
        <v>0</v>
      </c>
      <c r="L6" s="235">
        <f t="shared" ref="L6:L9" si="0">SUM(I6:K6)</f>
        <v>42328096</v>
      </c>
      <c r="M6" s="234">
        <f>'4. kiadási korm. funk.'!HS8</f>
        <v>43492956</v>
      </c>
      <c r="N6" s="234">
        <f>'4. kiadási korm. funk.'!HT8</f>
        <v>0</v>
      </c>
      <c r="O6" s="234">
        <f>'4. kiadási korm. funk.'!HU8</f>
        <v>0</v>
      </c>
      <c r="P6" s="235">
        <f t="shared" ref="P6:P9" si="1">SUM(M6:O6)</f>
        <v>43492956</v>
      </c>
      <c r="Q6" s="234">
        <f>'4. kiadási korm. funk.'!HV8</f>
        <v>33079983</v>
      </c>
      <c r="R6" s="234">
        <f>'4. kiadási korm. funk.'!HW8</f>
        <v>0</v>
      </c>
      <c r="S6" s="234">
        <f>'4. kiadási korm. funk.'!HX8</f>
        <v>0</v>
      </c>
      <c r="T6" s="286">
        <f t="shared" ref="T6:T9" si="2">SUM(Q6:S6)</f>
        <v>33079983</v>
      </c>
      <c r="U6" s="280" t="e">
        <f>#REF!+#REF!+I6</f>
        <v>#REF!</v>
      </c>
      <c r="V6" s="280" t="e">
        <f>#REF!+#REF!+J6</f>
        <v>#REF!</v>
      </c>
      <c r="W6" s="280" t="e">
        <f>#REF!+#REF!+K6</f>
        <v>#REF!</v>
      </c>
      <c r="X6" s="279" t="e">
        <f>#REF!+#REF!+L6</f>
        <v>#REF!</v>
      </c>
      <c r="Y6" s="280">
        <v>61328</v>
      </c>
      <c r="Z6" s="280" t="e">
        <f>#REF!+#REF!+N6</f>
        <v>#REF!</v>
      </c>
      <c r="AA6" s="280" t="e">
        <f>#REF!+#REF!+O6</f>
        <v>#REF!</v>
      </c>
      <c r="AB6" s="279">
        <v>61328</v>
      </c>
      <c r="AC6" s="280" t="e">
        <f>AC7+AC8+AC9+AC11+AC12</f>
        <v>#REF!</v>
      </c>
      <c r="AD6" s="280" t="e">
        <f>#REF!+#REF!+R6</f>
        <v>#REF!</v>
      </c>
      <c r="AE6" s="280" t="e">
        <f>#REF!+#REF!+S6</f>
        <v>#REF!</v>
      </c>
      <c r="AF6" s="279">
        <v>37309</v>
      </c>
    </row>
    <row r="7" spans="1:39">
      <c r="A7" s="59"/>
      <c r="B7" s="38"/>
      <c r="C7" s="32">
        <v>1</v>
      </c>
      <c r="D7" s="8" t="s">
        <v>207</v>
      </c>
      <c r="E7" s="7"/>
      <c r="F7" s="7"/>
      <c r="G7" s="9" t="s">
        <v>126</v>
      </c>
      <c r="H7" s="124" t="e">
        <f>SUM(#REF!)</f>
        <v>#REF!</v>
      </c>
      <c r="I7" s="241">
        <f>'4. kiadási korm. funk.'!HP9</f>
        <v>12508815</v>
      </c>
      <c r="J7" s="241">
        <v>0</v>
      </c>
      <c r="K7" s="241">
        <v>0</v>
      </c>
      <c r="L7" s="240">
        <f t="shared" si="0"/>
        <v>12508815</v>
      </c>
      <c r="M7" s="241">
        <f>'4. kiadási korm. funk.'!HS9</f>
        <v>12655675</v>
      </c>
      <c r="N7" s="241">
        <f>'4. kiadási korm. funk.'!HT9</f>
        <v>0</v>
      </c>
      <c r="O7" s="241">
        <f>'4. kiadási korm. funk.'!HU9</f>
        <v>0</v>
      </c>
      <c r="P7" s="240">
        <f t="shared" si="1"/>
        <v>12655675</v>
      </c>
      <c r="Q7" s="241">
        <f>'4. kiadási korm. funk.'!HV9</f>
        <v>12114930</v>
      </c>
      <c r="R7" s="241">
        <f>'4. kiadási korm. funk.'!HW9</f>
        <v>0</v>
      </c>
      <c r="S7" s="241">
        <f>'4. kiadási korm. funk.'!HX9</f>
        <v>0</v>
      </c>
      <c r="T7" s="287">
        <f t="shared" si="2"/>
        <v>12114930</v>
      </c>
      <c r="U7" s="280">
        <v>14587</v>
      </c>
      <c r="V7" s="280" t="e">
        <f>#REF!+#REF!+J7</f>
        <v>#REF!</v>
      </c>
      <c r="W7" s="280" t="e">
        <f>#REF!+#REF!+K7</f>
        <v>#REF!</v>
      </c>
      <c r="X7" s="279">
        <v>14587</v>
      </c>
      <c r="Y7" s="280">
        <v>16470</v>
      </c>
      <c r="Z7" s="280" t="e">
        <f>#REF!+#REF!+N7</f>
        <v>#REF!</v>
      </c>
      <c r="AA7" s="280" t="e">
        <f>#REF!+#REF!+O7</f>
        <v>#REF!</v>
      </c>
      <c r="AB7" s="279">
        <v>16470</v>
      </c>
      <c r="AC7" s="280">
        <v>16469</v>
      </c>
      <c r="AD7" s="280" t="e">
        <f>#REF!+#REF!+R7</f>
        <v>#REF!</v>
      </c>
      <c r="AE7" s="280" t="e">
        <f>#REF!+#REF!+S7</f>
        <v>#REF!</v>
      </c>
      <c r="AF7" s="279">
        <v>16469</v>
      </c>
    </row>
    <row r="8" spans="1:39">
      <c r="A8" s="34"/>
      <c r="B8" s="38"/>
      <c r="C8" s="7">
        <v>2</v>
      </c>
      <c r="D8" s="883" t="s">
        <v>127</v>
      </c>
      <c r="E8" s="883"/>
      <c r="F8" s="883"/>
      <c r="G8" s="9" t="s">
        <v>128</v>
      </c>
      <c r="H8" s="124" t="e">
        <f>SUM(#REF!)</f>
        <v>#REF!</v>
      </c>
      <c r="I8" s="241">
        <f>'4. kiadási korm. funk.'!HP10</f>
        <v>1775555</v>
      </c>
      <c r="J8" s="241">
        <f>'4. kiadási korm. funk.'!HQ10</f>
        <v>0</v>
      </c>
      <c r="K8" s="241">
        <f>'4. kiadási korm. funk.'!HR10</f>
        <v>0</v>
      </c>
      <c r="L8" s="240">
        <f t="shared" si="0"/>
        <v>1775555</v>
      </c>
      <c r="M8" s="241">
        <f>'4. kiadási korm. funk.'!HS10</f>
        <v>1775555</v>
      </c>
      <c r="N8" s="241">
        <f>'4. kiadási korm. funk.'!HT10</f>
        <v>0</v>
      </c>
      <c r="O8" s="241">
        <f>'4. kiadási korm. funk.'!HU10</f>
        <v>0</v>
      </c>
      <c r="P8" s="240">
        <f t="shared" si="1"/>
        <v>1775555</v>
      </c>
      <c r="Q8" s="241">
        <f>'4. kiadási korm. funk.'!HV10</f>
        <v>1745666</v>
      </c>
      <c r="R8" s="241">
        <f>'4. kiadási korm. funk.'!HW10</f>
        <v>0</v>
      </c>
      <c r="S8" s="241">
        <f>'4. kiadási korm. funk.'!HX10</f>
        <v>0</v>
      </c>
      <c r="T8" s="287">
        <f t="shared" si="2"/>
        <v>1745666</v>
      </c>
      <c r="U8" s="280">
        <v>2621</v>
      </c>
      <c r="V8" s="280" t="e">
        <f>#REF!+#REF!+J8</f>
        <v>#REF!</v>
      </c>
      <c r="W8" s="280" t="e">
        <f>#REF!+#REF!+K8</f>
        <v>#REF!</v>
      </c>
      <c r="X8" s="279">
        <v>2621</v>
      </c>
      <c r="Y8" s="280">
        <v>3177</v>
      </c>
      <c r="Z8" s="280" t="e">
        <f>#REF!+#REF!+N8</f>
        <v>#REF!</v>
      </c>
      <c r="AA8" s="280" t="e">
        <f>#REF!+#REF!+O8</f>
        <v>#REF!</v>
      </c>
      <c r="AB8" s="279">
        <v>3177</v>
      </c>
      <c r="AC8" s="280">
        <v>3168</v>
      </c>
      <c r="AD8" s="280" t="e">
        <f>#REF!+#REF!+R8</f>
        <v>#REF!</v>
      </c>
      <c r="AE8" s="280" t="e">
        <f>#REF!+#REF!+S8</f>
        <v>#REF!</v>
      </c>
      <c r="AF8" s="279">
        <v>3168</v>
      </c>
    </row>
    <row r="9" spans="1:39">
      <c r="A9" s="34"/>
      <c r="B9" s="38"/>
      <c r="C9" s="32">
        <v>3</v>
      </c>
      <c r="D9" s="8" t="s">
        <v>222</v>
      </c>
      <c r="E9" s="7"/>
      <c r="F9" s="7"/>
      <c r="G9" s="9" t="s">
        <v>129</v>
      </c>
      <c r="H9" s="124" t="e">
        <f>SUM(#REF!)</f>
        <v>#REF!</v>
      </c>
      <c r="I9" s="241">
        <f>'4. kiadási korm. funk.'!HP11</f>
        <v>15806252</v>
      </c>
      <c r="J9" s="241">
        <f>'4. kiadási korm. funk.'!HQ11</f>
        <v>0</v>
      </c>
      <c r="K9" s="241">
        <f>'4. kiadási korm. funk.'!HR11</f>
        <v>0</v>
      </c>
      <c r="L9" s="240">
        <f t="shared" si="0"/>
        <v>15806252</v>
      </c>
      <c r="M9" s="241">
        <f>'4. kiadási korm. funk.'!HS11</f>
        <v>16306252</v>
      </c>
      <c r="N9" s="241">
        <f>'4. kiadási korm. funk.'!HT11</f>
        <v>0</v>
      </c>
      <c r="O9" s="241">
        <f>'4. kiadási korm. funk.'!HU11</f>
        <v>0</v>
      </c>
      <c r="P9" s="240">
        <f t="shared" si="1"/>
        <v>16306252</v>
      </c>
      <c r="Q9" s="241">
        <f>'4. kiadási korm. funk.'!HV11</f>
        <v>7635283</v>
      </c>
      <c r="R9" s="241">
        <f>'4. kiadási korm. funk.'!HW11</f>
        <v>0</v>
      </c>
      <c r="S9" s="241">
        <f>'4. kiadási korm. funk.'!HX11</f>
        <v>0</v>
      </c>
      <c r="T9" s="287">
        <f t="shared" si="2"/>
        <v>7635283</v>
      </c>
      <c r="U9" s="280">
        <v>11290</v>
      </c>
      <c r="V9" s="280" t="e">
        <f>#REF!+#REF!+J9</f>
        <v>#REF!</v>
      </c>
      <c r="W9" s="280" t="e">
        <f>#REF!+#REF!+K9</f>
        <v>#REF!</v>
      </c>
      <c r="X9" s="279">
        <v>11290</v>
      </c>
      <c r="Y9" s="280">
        <v>13910</v>
      </c>
      <c r="Z9" s="280" t="e">
        <f>#REF!+#REF!+N9</f>
        <v>#REF!</v>
      </c>
      <c r="AA9" s="280" t="e">
        <f>#REF!+#REF!+O9</f>
        <v>#REF!</v>
      </c>
      <c r="AB9" s="279">
        <v>13910</v>
      </c>
      <c r="AC9" s="280">
        <v>12191</v>
      </c>
      <c r="AD9" s="280" t="e">
        <f>#REF!+#REF!+R9</f>
        <v>#REF!</v>
      </c>
      <c r="AE9" s="280" t="e">
        <f>#REF!+#REF!+S9</f>
        <v>#REF!</v>
      </c>
      <c r="AF9" s="279">
        <v>12191</v>
      </c>
    </row>
    <row r="10" spans="1:39">
      <c r="A10" s="34"/>
      <c r="B10" s="27"/>
      <c r="C10" s="52"/>
      <c r="D10" s="53"/>
      <c r="E10" s="890" t="s">
        <v>130</v>
      </c>
      <c r="F10" s="890"/>
      <c r="G10" s="38" t="s">
        <v>131</v>
      </c>
      <c r="H10" s="54" t="e">
        <f>SUM(#REF!)</f>
        <v>#REF!</v>
      </c>
      <c r="I10" s="111">
        <f>'4. kiadási korm. funk.'!HP12</f>
        <v>70000</v>
      </c>
      <c r="J10" s="111">
        <f>'4. kiadási korm. funk.'!HQ12</f>
        <v>0</v>
      </c>
      <c r="K10" s="111">
        <f>'4. kiadási korm. funk.'!HR12</f>
        <v>0</v>
      </c>
      <c r="L10" s="54">
        <f>SUM(I10:K10)</f>
        <v>70000</v>
      </c>
      <c r="M10" s="111">
        <f>'4. kiadási korm. funk.'!HS12</f>
        <v>20000</v>
      </c>
      <c r="N10" s="111">
        <f>'4. kiadási korm. funk.'!HT12</f>
        <v>0</v>
      </c>
      <c r="O10" s="111">
        <f>'4. kiadási korm. funk.'!HU12</f>
        <v>0</v>
      </c>
      <c r="P10" s="54">
        <f>SUM(M10:O10)</f>
        <v>20000</v>
      </c>
      <c r="Q10" s="111">
        <f>'4. kiadási korm. funk.'!HV12</f>
        <v>18820</v>
      </c>
      <c r="R10" s="111">
        <f>'4. kiadási korm. funk.'!HW12</f>
        <v>0</v>
      </c>
      <c r="S10" s="111">
        <f>'4. kiadási korm. funk.'!HX12</f>
        <v>0</v>
      </c>
      <c r="T10" s="288">
        <f>SUM(Q10:S10)</f>
        <v>18820</v>
      </c>
      <c r="U10" s="282" t="e">
        <f>#REF!+#REF!+I10</f>
        <v>#REF!</v>
      </c>
      <c r="V10" s="282" t="e">
        <f>#REF!+#REF!+J10</f>
        <v>#REF!</v>
      </c>
      <c r="W10" s="282" t="e">
        <f>#REF!+#REF!+K10</f>
        <v>#REF!</v>
      </c>
      <c r="X10" s="281" t="e">
        <f>#REF!+#REF!+L10</f>
        <v>#REF!</v>
      </c>
      <c r="Y10" s="282" t="e">
        <f>#REF!+#REF!+M10</f>
        <v>#REF!</v>
      </c>
      <c r="Z10" s="282" t="e">
        <f>#REF!+#REF!+N10</f>
        <v>#REF!</v>
      </c>
      <c r="AA10" s="282" t="e">
        <f>#REF!+#REF!+O10</f>
        <v>#REF!</v>
      </c>
      <c r="AB10" s="281" t="e">
        <f>#REF!+#REF!+P10</f>
        <v>#REF!</v>
      </c>
      <c r="AC10" s="282" t="e">
        <f>#REF!+#REF!+Q10</f>
        <v>#REF!</v>
      </c>
      <c r="AD10" s="282" t="e">
        <f>#REF!+#REF!+R10</f>
        <v>#REF!</v>
      </c>
      <c r="AE10" s="282" t="e">
        <f>#REF!+#REF!+S10</f>
        <v>#REF!</v>
      </c>
      <c r="AF10" s="281" t="e">
        <f>#REF!+H10+T10</f>
        <v>#REF!</v>
      </c>
    </row>
    <row r="11" spans="1:39">
      <c r="A11" s="34"/>
      <c r="B11" s="38"/>
      <c r="C11" s="32">
        <v>4</v>
      </c>
      <c r="D11" s="8" t="s">
        <v>217</v>
      </c>
      <c r="E11" s="7"/>
      <c r="F11" s="7"/>
      <c r="G11" s="9" t="s">
        <v>132</v>
      </c>
      <c r="H11" s="124" t="e">
        <f>SUM(#REF!)</f>
        <v>#REF!</v>
      </c>
      <c r="I11" s="241">
        <f>'4. kiadási korm. funk.'!HP13</f>
        <v>1500000</v>
      </c>
      <c r="J11" s="241">
        <f>'4. kiadási korm. funk.'!HQ13</f>
        <v>0</v>
      </c>
      <c r="K11" s="241">
        <f>'4. kiadási korm. funk.'!HR13</f>
        <v>0</v>
      </c>
      <c r="L11" s="240">
        <f t="shared" ref="L11:L63" si="3">SUM(I11:K11)</f>
        <v>1500000</v>
      </c>
      <c r="M11" s="241">
        <f>'4. kiadási korm. funk.'!HS13</f>
        <v>1918000</v>
      </c>
      <c r="N11" s="241">
        <f>'4. kiadási korm. funk.'!HT13</f>
        <v>0</v>
      </c>
      <c r="O11" s="241">
        <f>'4. kiadási korm. funk.'!HU13</f>
        <v>0</v>
      </c>
      <c r="P11" s="240">
        <f t="shared" ref="P11:P64" si="4">SUM(M11:O11)</f>
        <v>1918000</v>
      </c>
      <c r="Q11" s="241">
        <f>'4. kiadási korm. funk.'!HV13</f>
        <v>1030130</v>
      </c>
      <c r="R11" s="241">
        <f>'4. kiadási korm. funk.'!HW13</f>
        <v>0</v>
      </c>
      <c r="S11" s="241">
        <f>'4. kiadási korm. funk.'!HX13</f>
        <v>0</v>
      </c>
      <c r="T11" s="287">
        <f t="shared" ref="T11:T64" si="5">SUM(Q11:S11)</f>
        <v>1030130</v>
      </c>
      <c r="U11" s="280" t="e">
        <f>#REF!+#REF!+I11</f>
        <v>#REF!</v>
      </c>
      <c r="V11" s="280" t="e">
        <f>#REF!+#REF!+J11</f>
        <v>#REF!</v>
      </c>
      <c r="W11" s="280" t="e">
        <f>#REF!+#REF!+K11</f>
        <v>#REF!</v>
      </c>
      <c r="X11" s="279" t="e">
        <f>#REF!+#REF!+L11</f>
        <v>#REF!</v>
      </c>
      <c r="Y11" s="280" t="e">
        <f>#REF!+#REF!+M11</f>
        <v>#REF!</v>
      </c>
      <c r="Z11" s="280" t="e">
        <f>#REF!+#REF!+N11</f>
        <v>#REF!</v>
      </c>
      <c r="AA11" s="280" t="e">
        <f>#REF!+#REF!+O11</f>
        <v>#REF!</v>
      </c>
      <c r="AB11" s="279" t="e">
        <f>#REF!+#REF!+P11</f>
        <v>#REF!</v>
      </c>
      <c r="AC11" s="280" t="e">
        <f>#REF!+#REF!+Q11</f>
        <v>#REF!</v>
      </c>
      <c r="AD11" s="280" t="e">
        <f>#REF!+#REF!+R11</f>
        <v>#REF!</v>
      </c>
      <c r="AE11" s="280" t="e">
        <f>#REF!+#REF!+S11</f>
        <v>#REF!</v>
      </c>
      <c r="AF11" s="279" t="e">
        <f>#REF!+H11+T11</f>
        <v>#REF!</v>
      </c>
    </row>
    <row r="12" spans="1:39">
      <c r="A12" s="34"/>
      <c r="B12" s="38"/>
      <c r="C12" s="32">
        <v>5</v>
      </c>
      <c r="D12" s="8" t="s">
        <v>133</v>
      </c>
      <c r="E12" s="7"/>
      <c r="F12" s="7"/>
      <c r="G12" s="9" t="s">
        <v>134</v>
      </c>
      <c r="H12" s="124" t="e">
        <f>SUM(#REF!)</f>
        <v>#REF!</v>
      </c>
      <c r="I12" s="241">
        <f>'4. kiadási korm. funk.'!HP14</f>
        <v>10737474</v>
      </c>
      <c r="J12" s="241">
        <f>'4. kiadási korm. funk.'!HQ14</f>
        <v>0</v>
      </c>
      <c r="K12" s="241">
        <f>'4. kiadási korm. funk.'!HR14</f>
        <v>0</v>
      </c>
      <c r="L12" s="240">
        <f t="shared" si="3"/>
        <v>10737474</v>
      </c>
      <c r="M12" s="241">
        <f>'4. kiadási korm. funk.'!HS14</f>
        <v>10837474</v>
      </c>
      <c r="N12" s="241">
        <f>'4. kiadási korm. funk.'!HT14</f>
        <v>0</v>
      </c>
      <c r="O12" s="241">
        <f>'4. kiadási korm. funk.'!HU14</f>
        <v>0</v>
      </c>
      <c r="P12" s="240">
        <f t="shared" si="4"/>
        <v>10837474</v>
      </c>
      <c r="Q12" s="241">
        <f>'4. kiadási korm. funk.'!HV14</f>
        <v>10553974</v>
      </c>
      <c r="R12" s="241">
        <f>'4. kiadási korm. funk.'!HW14</f>
        <v>0</v>
      </c>
      <c r="S12" s="241">
        <f>'4. kiadási korm. funk.'!HX14</f>
        <v>0</v>
      </c>
      <c r="T12" s="287">
        <f t="shared" si="5"/>
        <v>10553974</v>
      </c>
      <c r="U12" s="280" t="e">
        <f>#REF!+#REF!+I12</f>
        <v>#REF!</v>
      </c>
      <c r="V12" s="280" t="e">
        <f>#REF!+#REF!+J12</f>
        <v>#REF!</v>
      </c>
      <c r="W12" s="280" t="e">
        <f>#REF!+#REF!+K12</f>
        <v>#REF!</v>
      </c>
      <c r="X12" s="279" t="e">
        <f>#REF!+#REF!+L12</f>
        <v>#REF!</v>
      </c>
      <c r="Y12" s="280" t="e">
        <f>#REF!+#REF!+M12</f>
        <v>#REF!</v>
      </c>
      <c r="Z12" s="280" t="e">
        <f>#REF!+#REF!+N12</f>
        <v>#REF!</v>
      </c>
      <c r="AA12" s="280" t="e">
        <f>#REF!+#REF!+O12</f>
        <v>#REF!</v>
      </c>
      <c r="AB12" s="279" t="e">
        <f>#REF!+#REF!+P12</f>
        <v>#REF!</v>
      </c>
      <c r="AC12" s="280" t="e">
        <f>#REF!+#REF!+Q12</f>
        <v>#REF!</v>
      </c>
      <c r="AD12" s="280" t="e">
        <f>#REF!+#REF!+R12</f>
        <v>#REF!</v>
      </c>
      <c r="AE12" s="280" t="e">
        <f>#REF!+#REF!+S12</f>
        <v>#REF!</v>
      </c>
      <c r="AF12" s="279" t="e">
        <f>#REF!+H12+T12</f>
        <v>#REF!</v>
      </c>
    </row>
    <row r="13" spans="1:39">
      <c r="A13" s="34"/>
      <c r="B13" s="38"/>
      <c r="C13" s="55"/>
      <c r="D13" s="52">
        <v>1</v>
      </c>
      <c r="E13" s="38" t="s">
        <v>135</v>
      </c>
      <c r="F13" s="38"/>
      <c r="G13" s="38" t="s">
        <v>136</v>
      </c>
      <c r="H13" s="54" t="e">
        <f>SUM(#REF!)</f>
        <v>#REF!</v>
      </c>
      <c r="I13" s="111">
        <f>'4. kiadási korm. funk.'!HP15</f>
        <v>0</v>
      </c>
      <c r="J13" s="111">
        <f>'4. kiadási korm. funk.'!HQ15</f>
        <v>0</v>
      </c>
      <c r="K13" s="111">
        <f>'4. kiadási korm. funk.'!HR15</f>
        <v>0</v>
      </c>
      <c r="L13" s="54">
        <f t="shared" si="3"/>
        <v>0</v>
      </c>
      <c r="M13" s="111">
        <f>'4. kiadási korm. funk.'!HS15</f>
        <v>0</v>
      </c>
      <c r="N13" s="111">
        <f>'4. kiadási korm. funk.'!HT15</f>
        <v>0</v>
      </c>
      <c r="O13" s="111">
        <f>'4. kiadási korm. funk.'!HU15</f>
        <v>0</v>
      </c>
      <c r="P13" s="54">
        <f t="shared" si="4"/>
        <v>0</v>
      </c>
      <c r="Q13" s="111">
        <f>'4. kiadási korm. funk.'!HV15</f>
        <v>0</v>
      </c>
      <c r="R13" s="111">
        <f>'4. kiadási korm. funk.'!HW15</f>
        <v>0</v>
      </c>
      <c r="S13" s="111">
        <f>'4. kiadási korm. funk.'!HX15</f>
        <v>0</v>
      </c>
      <c r="T13" s="288">
        <f t="shared" si="5"/>
        <v>0</v>
      </c>
      <c r="U13" s="282" t="e">
        <f>#REF!+#REF!+I13</f>
        <v>#REF!</v>
      </c>
      <c r="V13" s="282" t="e">
        <f>#REF!+#REF!+J13</f>
        <v>#REF!</v>
      </c>
      <c r="W13" s="282" t="e">
        <f>#REF!+#REF!+K13</f>
        <v>#REF!</v>
      </c>
      <c r="X13" s="281" t="e">
        <f>#REF!+#REF!+L13</f>
        <v>#REF!</v>
      </c>
      <c r="Y13" s="282" t="e">
        <f>#REF!+#REF!+M13</f>
        <v>#REF!</v>
      </c>
      <c r="Z13" s="282" t="e">
        <f>#REF!+#REF!+N13</f>
        <v>#REF!</v>
      </c>
      <c r="AA13" s="282" t="e">
        <f>#REF!+#REF!+O13</f>
        <v>#REF!</v>
      </c>
      <c r="AB13" s="281" t="e">
        <f>#REF!+#REF!+P13</f>
        <v>#REF!</v>
      </c>
      <c r="AC13" s="282" t="e">
        <f>#REF!+#REF!+Q13</f>
        <v>#REF!</v>
      </c>
      <c r="AD13" s="282" t="e">
        <f>#REF!+#REF!+R13</f>
        <v>#REF!</v>
      </c>
      <c r="AE13" s="282" t="e">
        <f>#REF!+#REF!+S13</f>
        <v>#REF!</v>
      </c>
      <c r="AF13" s="281" t="e">
        <f>#REF!+H13+T13</f>
        <v>#REF!</v>
      </c>
    </row>
    <row r="14" spans="1:39">
      <c r="A14" s="34"/>
      <c r="B14" s="38"/>
      <c r="C14" s="55"/>
      <c r="D14" s="52">
        <v>2</v>
      </c>
      <c r="E14" s="38" t="s">
        <v>137</v>
      </c>
      <c r="F14" s="38"/>
      <c r="G14" s="38" t="s">
        <v>138</v>
      </c>
      <c r="H14" s="54" t="e">
        <f>SUM(#REF!)</f>
        <v>#REF!</v>
      </c>
      <c r="I14" s="111">
        <f>'4. kiadási korm. funk.'!HP16</f>
        <v>9766366</v>
      </c>
      <c r="J14" s="111">
        <f>'4. kiadási korm. funk.'!HQ16</f>
        <v>0</v>
      </c>
      <c r="K14" s="111">
        <f>'4. kiadási korm. funk.'!HR16</f>
        <v>0</v>
      </c>
      <c r="L14" s="54">
        <f t="shared" si="3"/>
        <v>9766366</v>
      </c>
      <c r="M14" s="111">
        <f>'4. kiadási korm. funk.'!HS16</f>
        <v>9766366</v>
      </c>
      <c r="N14" s="111">
        <f>'4. kiadási korm. funk.'!HT16</f>
        <v>0</v>
      </c>
      <c r="O14" s="111">
        <f>'4. kiadási korm. funk.'!HU16</f>
        <v>0</v>
      </c>
      <c r="P14" s="54">
        <f t="shared" si="4"/>
        <v>9766366</v>
      </c>
      <c r="Q14" s="111">
        <f>'4. kiadási korm. funk.'!HV16</f>
        <v>9766366</v>
      </c>
      <c r="R14" s="111">
        <f>'4. kiadási korm. funk.'!HW16</f>
        <v>0</v>
      </c>
      <c r="S14" s="111">
        <f>'4. kiadási korm. funk.'!HX16</f>
        <v>0</v>
      </c>
      <c r="T14" s="288">
        <f t="shared" si="5"/>
        <v>9766366</v>
      </c>
      <c r="U14" s="282" t="e">
        <f>#REF!+#REF!+I14</f>
        <v>#REF!</v>
      </c>
      <c r="V14" s="282" t="e">
        <f>#REF!+#REF!+J14</f>
        <v>#REF!</v>
      </c>
      <c r="W14" s="282" t="e">
        <f>#REF!+#REF!+K14</f>
        <v>#REF!</v>
      </c>
      <c r="X14" s="281" t="e">
        <f>#REF!+#REF!+L14</f>
        <v>#REF!</v>
      </c>
      <c r="Y14" s="282" t="e">
        <f>#REF!+#REF!+M14</f>
        <v>#REF!</v>
      </c>
      <c r="Z14" s="282" t="e">
        <f>#REF!+#REF!+N14</f>
        <v>#REF!</v>
      </c>
      <c r="AA14" s="282" t="e">
        <f>#REF!+#REF!+O14</f>
        <v>#REF!</v>
      </c>
      <c r="AB14" s="281" t="e">
        <f>#REF!+#REF!+P14</f>
        <v>#REF!</v>
      </c>
      <c r="AC14" s="282" t="e">
        <f>#REF!+#REF!+Q14</f>
        <v>#REF!</v>
      </c>
      <c r="AD14" s="282" t="e">
        <f>#REF!+#REF!+R14</f>
        <v>#REF!</v>
      </c>
      <c r="AE14" s="282" t="e">
        <f>#REF!+#REF!+S14</f>
        <v>#REF!</v>
      </c>
      <c r="AF14" s="281" t="e">
        <f>#REF!+H14+T14</f>
        <v>#REF!</v>
      </c>
    </row>
    <row r="15" spans="1:39">
      <c r="A15" s="34"/>
      <c r="B15" s="36"/>
      <c r="C15" s="37"/>
      <c r="D15" s="52">
        <v>3</v>
      </c>
      <c r="E15" s="27" t="s">
        <v>139</v>
      </c>
      <c r="F15" s="56"/>
      <c r="G15" s="38" t="s">
        <v>140</v>
      </c>
      <c r="H15" s="54" t="e">
        <f>SUM(#REF!)</f>
        <v>#REF!</v>
      </c>
      <c r="I15" s="111">
        <f>'4. kiadási korm. funk.'!HP17</f>
        <v>0</v>
      </c>
      <c r="J15" s="111">
        <f>'4. kiadási korm. funk.'!HQ17</f>
        <v>0</v>
      </c>
      <c r="K15" s="111">
        <f>'4. kiadási korm. funk.'!HR17</f>
        <v>0</v>
      </c>
      <c r="L15" s="54">
        <f t="shared" si="3"/>
        <v>0</v>
      </c>
      <c r="M15" s="111">
        <f>'4. kiadási korm. funk.'!HS17</f>
        <v>0</v>
      </c>
      <c r="N15" s="111">
        <f>'4. kiadási korm. funk.'!HT17</f>
        <v>0</v>
      </c>
      <c r="O15" s="111">
        <f>'4. kiadási korm. funk.'!HU17</f>
        <v>0</v>
      </c>
      <c r="P15" s="54">
        <f t="shared" si="4"/>
        <v>0</v>
      </c>
      <c r="Q15" s="111">
        <f>'4. kiadási korm. funk.'!HV17</f>
        <v>0</v>
      </c>
      <c r="R15" s="111">
        <f>'4. kiadási korm. funk.'!HW17</f>
        <v>0</v>
      </c>
      <c r="S15" s="111">
        <f>'4. kiadási korm. funk.'!HX17</f>
        <v>0</v>
      </c>
      <c r="T15" s="288">
        <f t="shared" si="5"/>
        <v>0</v>
      </c>
      <c r="U15" s="282" t="e">
        <f>#REF!+#REF!+I15</f>
        <v>#REF!</v>
      </c>
      <c r="V15" s="282" t="e">
        <f>#REF!+#REF!+J15</f>
        <v>#REF!</v>
      </c>
      <c r="W15" s="282" t="e">
        <f>#REF!+#REF!+K15</f>
        <v>#REF!</v>
      </c>
      <c r="X15" s="281" t="e">
        <f>#REF!+#REF!+L15</f>
        <v>#REF!</v>
      </c>
      <c r="Y15" s="282" t="e">
        <f>#REF!+#REF!+M15</f>
        <v>#REF!</v>
      </c>
      <c r="Z15" s="282" t="e">
        <f>#REF!+#REF!+N15</f>
        <v>#REF!</v>
      </c>
      <c r="AA15" s="282" t="e">
        <f>#REF!+#REF!+O15</f>
        <v>#REF!</v>
      </c>
      <c r="AB15" s="281" t="e">
        <f>#REF!+#REF!+P15</f>
        <v>#REF!</v>
      </c>
      <c r="AC15" s="282" t="e">
        <f>#REF!+#REF!+Q15</f>
        <v>#REF!</v>
      </c>
      <c r="AD15" s="282" t="e">
        <f>#REF!+#REF!+R15</f>
        <v>#REF!</v>
      </c>
      <c r="AE15" s="282" t="e">
        <f>#REF!+#REF!+S15</f>
        <v>#REF!</v>
      </c>
      <c r="AF15" s="281" t="e">
        <f>#REF!+H15+T15</f>
        <v>#REF!</v>
      </c>
    </row>
    <row r="16" spans="1:39">
      <c r="A16" s="34"/>
      <c r="B16" s="36"/>
      <c r="C16" s="37"/>
      <c r="D16" s="52">
        <v>4</v>
      </c>
      <c r="E16" s="27" t="s">
        <v>141</v>
      </c>
      <c r="F16" s="56"/>
      <c r="G16" s="38" t="s">
        <v>142</v>
      </c>
      <c r="H16" s="54" t="e">
        <f>SUM(#REF!)</f>
        <v>#REF!</v>
      </c>
      <c r="I16" s="111">
        <f>'4. kiadási korm. funk.'!HP18</f>
        <v>0</v>
      </c>
      <c r="J16" s="111">
        <f>'4. kiadási korm. funk.'!HQ18</f>
        <v>0</v>
      </c>
      <c r="K16" s="111">
        <f>'4. kiadási korm. funk.'!HR18</f>
        <v>0</v>
      </c>
      <c r="L16" s="54">
        <f t="shared" si="3"/>
        <v>0</v>
      </c>
      <c r="M16" s="111">
        <f>'4. kiadási korm. funk.'!HS18</f>
        <v>0</v>
      </c>
      <c r="N16" s="111">
        <f>'4. kiadási korm. funk.'!HT18</f>
        <v>0</v>
      </c>
      <c r="O16" s="111">
        <f>'4. kiadási korm. funk.'!HU18</f>
        <v>0</v>
      </c>
      <c r="P16" s="54">
        <f t="shared" si="4"/>
        <v>0</v>
      </c>
      <c r="Q16" s="111">
        <f>'4. kiadási korm. funk.'!HV18</f>
        <v>0</v>
      </c>
      <c r="R16" s="111">
        <f>'4. kiadási korm. funk.'!HW18</f>
        <v>0</v>
      </c>
      <c r="S16" s="111">
        <f>'4. kiadási korm. funk.'!HX18</f>
        <v>0</v>
      </c>
      <c r="T16" s="288">
        <f t="shared" si="5"/>
        <v>0</v>
      </c>
      <c r="U16" s="282" t="e">
        <f>#REF!+#REF!+I16</f>
        <v>#REF!</v>
      </c>
      <c r="V16" s="282" t="e">
        <f>#REF!+#REF!+J16</f>
        <v>#REF!</v>
      </c>
      <c r="W16" s="282" t="e">
        <f>#REF!+#REF!+K16</f>
        <v>#REF!</v>
      </c>
      <c r="X16" s="281" t="e">
        <f>#REF!+#REF!+L16</f>
        <v>#REF!</v>
      </c>
      <c r="Y16" s="282" t="e">
        <f>#REF!+#REF!+M16</f>
        <v>#REF!</v>
      </c>
      <c r="Z16" s="282" t="e">
        <f>#REF!+#REF!+N16</f>
        <v>#REF!</v>
      </c>
      <c r="AA16" s="282" t="e">
        <f>#REF!+#REF!+O16</f>
        <v>#REF!</v>
      </c>
      <c r="AB16" s="281" t="e">
        <f>#REF!+#REF!+P16</f>
        <v>#REF!</v>
      </c>
      <c r="AC16" s="282" t="e">
        <f>#REF!+#REF!+Q16</f>
        <v>#REF!</v>
      </c>
      <c r="AD16" s="282" t="e">
        <f>#REF!+#REF!+R16</f>
        <v>#REF!</v>
      </c>
      <c r="AE16" s="282" t="e">
        <f>#REF!+#REF!+S16</f>
        <v>#REF!</v>
      </c>
      <c r="AF16" s="281" t="e">
        <f>#REF!+H16+T16</f>
        <v>#REF!</v>
      </c>
    </row>
    <row r="17" spans="1:32">
      <c r="A17" s="34"/>
      <c r="B17" s="36"/>
      <c r="C17" s="37"/>
      <c r="D17" s="52">
        <v>5</v>
      </c>
      <c r="E17" s="27" t="s">
        <v>143</v>
      </c>
      <c r="F17" s="56"/>
      <c r="G17" s="38" t="s">
        <v>144</v>
      </c>
      <c r="H17" s="54" t="e">
        <f>SUM(#REF!)</f>
        <v>#REF!</v>
      </c>
      <c r="I17" s="111">
        <f>'4. kiadási korm. funk.'!HP19</f>
        <v>0</v>
      </c>
      <c r="J17" s="111">
        <f>'4. kiadási korm. funk.'!HQ19</f>
        <v>0</v>
      </c>
      <c r="K17" s="111">
        <f>'4. kiadási korm. funk.'!HR19</f>
        <v>0</v>
      </c>
      <c r="L17" s="54">
        <f t="shared" si="3"/>
        <v>0</v>
      </c>
      <c r="M17" s="111">
        <f>'4. kiadási korm. funk.'!HS19</f>
        <v>0</v>
      </c>
      <c r="N17" s="111">
        <f>'4. kiadási korm. funk.'!HT19</f>
        <v>0</v>
      </c>
      <c r="O17" s="111">
        <f>'4. kiadási korm. funk.'!HU19</f>
        <v>0</v>
      </c>
      <c r="P17" s="54">
        <f t="shared" si="4"/>
        <v>0</v>
      </c>
      <c r="Q17" s="111">
        <f>'4. kiadási korm. funk.'!HV19</f>
        <v>0</v>
      </c>
      <c r="R17" s="111">
        <f>'4. kiadási korm. funk.'!HW19</f>
        <v>0</v>
      </c>
      <c r="S17" s="111">
        <f>'4. kiadási korm. funk.'!HX19</f>
        <v>0</v>
      </c>
      <c r="T17" s="288">
        <f t="shared" si="5"/>
        <v>0</v>
      </c>
      <c r="U17" s="282" t="e">
        <f>#REF!+#REF!+I17</f>
        <v>#REF!</v>
      </c>
      <c r="V17" s="282" t="e">
        <f>#REF!+#REF!+J17</f>
        <v>#REF!</v>
      </c>
      <c r="W17" s="282" t="e">
        <f>#REF!+#REF!+K17</f>
        <v>#REF!</v>
      </c>
      <c r="X17" s="281" t="e">
        <f>#REF!+#REF!+L17</f>
        <v>#REF!</v>
      </c>
      <c r="Y17" s="282" t="e">
        <f>#REF!+#REF!+M17</f>
        <v>#REF!</v>
      </c>
      <c r="Z17" s="282" t="e">
        <f>#REF!+#REF!+N17</f>
        <v>#REF!</v>
      </c>
      <c r="AA17" s="282" t="e">
        <f>#REF!+#REF!+O17</f>
        <v>#REF!</v>
      </c>
      <c r="AB17" s="281" t="e">
        <f>#REF!+#REF!+P17</f>
        <v>#REF!</v>
      </c>
      <c r="AC17" s="282" t="e">
        <f>#REF!+#REF!+Q17</f>
        <v>#REF!</v>
      </c>
      <c r="AD17" s="282" t="e">
        <f>#REF!+#REF!+R17</f>
        <v>#REF!</v>
      </c>
      <c r="AE17" s="282" t="e">
        <f>#REF!+#REF!+S17</f>
        <v>#REF!</v>
      </c>
      <c r="AF17" s="281" t="e">
        <f>#REF!+H17+T17</f>
        <v>#REF!</v>
      </c>
    </row>
    <row r="18" spans="1:32">
      <c r="A18" s="34"/>
      <c r="B18" s="36"/>
      <c r="C18" s="37"/>
      <c r="D18" s="52">
        <v>6</v>
      </c>
      <c r="E18" s="27" t="s">
        <v>145</v>
      </c>
      <c r="F18" s="56"/>
      <c r="G18" s="38" t="s">
        <v>146</v>
      </c>
      <c r="H18" s="54" t="e">
        <f>SUM(#REF!)</f>
        <v>#REF!</v>
      </c>
      <c r="I18" s="111">
        <f>'4. kiadási korm. funk.'!HP20</f>
        <v>771108</v>
      </c>
      <c r="J18" s="111">
        <f>'4. kiadási korm. funk.'!HQ20</f>
        <v>0</v>
      </c>
      <c r="K18" s="111">
        <f>'4. kiadási korm. funk.'!HR20</f>
        <v>0</v>
      </c>
      <c r="L18" s="54">
        <f t="shared" si="3"/>
        <v>771108</v>
      </c>
      <c r="M18" s="111">
        <f>'4. kiadási korm. funk.'!HS20</f>
        <v>871108</v>
      </c>
      <c r="N18" s="111">
        <f>'4. kiadási korm. funk.'!HT20</f>
        <v>0</v>
      </c>
      <c r="O18" s="111">
        <f>'4. kiadási korm. funk.'!HU20</f>
        <v>0</v>
      </c>
      <c r="P18" s="54">
        <f t="shared" si="4"/>
        <v>871108</v>
      </c>
      <c r="Q18" s="111">
        <f>'4. kiadási korm. funk.'!HV20</f>
        <v>787608</v>
      </c>
      <c r="R18" s="111">
        <f>'4. kiadási korm. funk.'!HW20</f>
        <v>0</v>
      </c>
      <c r="S18" s="111">
        <f>'4. kiadási korm. funk.'!HX20</f>
        <v>0</v>
      </c>
      <c r="T18" s="288">
        <f t="shared" si="5"/>
        <v>787608</v>
      </c>
      <c r="U18" s="282" t="e">
        <f>#REF!+#REF!+I18</f>
        <v>#REF!</v>
      </c>
      <c r="V18" s="282" t="e">
        <f>#REF!+#REF!+J18</f>
        <v>#REF!</v>
      </c>
      <c r="W18" s="282" t="e">
        <f>#REF!+#REF!+K18</f>
        <v>#REF!</v>
      </c>
      <c r="X18" s="281" t="e">
        <f>#REF!+#REF!+L18</f>
        <v>#REF!</v>
      </c>
      <c r="Y18" s="282" t="e">
        <f>#REF!+#REF!+M18</f>
        <v>#REF!</v>
      </c>
      <c r="Z18" s="282" t="e">
        <f>#REF!+#REF!+N18</f>
        <v>#REF!</v>
      </c>
      <c r="AA18" s="282" t="e">
        <f>#REF!+#REF!+O18</f>
        <v>#REF!</v>
      </c>
      <c r="AB18" s="281" t="e">
        <f>#REF!+#REF!+P18</f>
        <v>#REF!</v>
      </c>
      <c r="AC18" s="282" t="e">
        <f>#REF!+#REF!+Q18</f>
        <v>#REF!</v>
      </c>
      <c r="AD18" s="282" t="e">
        <f>#REF!+#REF!+R18</f>
        <v>#REF!</v>
      </c>
      <c r="AE18" s="282" t="e">
        <f>#REF!+#REF!+S18</f>
        <v>#REF!</v>
      </c>
      <c r="AF18" s="281" t="e">
        <f>#REF!+H18+T18</f>
        <v>#REF!</v>
      </c>
    </row>
    <row r="19" spans="1:32">
      <c r="A19" s="34"/>
      <c r="B19" s="36"/>
      <c r="C19" s="37"/>
      <c r="D19" s="52">
        <v>7</v>
      </c>
      <c r="E19" s="27" t="s">
        <v>147</v>
      </c>
      <c r="F19" s="56"/>
      <c r="G19" s="38" t="s">
        <v>148</v>
      </c>
      <c r="H19" s="54" t="e">
        <f>SUM(#REF!)</f>
        <v>#REF!</v>
      </c>
      <c r="I19" s="111">
        <f>'4. kiadási korm. funk.'!HP21</f>
        <v>0</v>
      </c>
      <c r="J19" s="111">
        <f>'4. kiadási korm. funk.'!HQ21</f>
        <v>0</v>
      </c>
      <c r="K19" s="111">
        <f>'4. kiadási korm. funk.'!HR21</f>
        <v>0</v>
      </c>
      <c r="L19" s="54">
        <f t="shared" si="3"/>
        <v>0</v>
      </c>
      <c r="M19" s="111">
        <f>'4. kiadási korm. funk.'!HS21</f>
        <v>0</v>
      </c>
      <c r="N19" s="111">
        <f>'4. kiadási korm. funk.'!HT21</f>
        <v>0</v>
      </c>
      <c r="O19" s="111">
        <f>'4. kiadási korm. funk.'!HU21</f>
        <v>0</v>
      </c>
      <c r="P19" s="54">
        <f t="shared" si="4"/>
        <v>0</v>
      </c>
      <c r="Q19" s="111">
        <f>'4. kiadási korm. funk.'!HV21</f>
        <v>0</v>
      </c>
      <c r="R19" s="111">
        <f>'4. kiadási korm. funk.'!HW21</f>
        <v>0</v>
      </c>
      <c r="S19" s="111">
        <f>'4. kiadási korm. funk.'!HX21</f>
        <v>0</v>
      </c>
      <c r="T19" s="288">
        <f t="shared" si="5"/>
        <v>0</v>
      </c>
      <c r="U19" s="282" t="e">
        <f>#REF!+#REF!+I19</f>
        <v>#REF!</v>
      </c>
      <c r="V19" s="282" t="e">
        <f>#REF!+#REF!+J19</f>
        <v>#REF!</v>
      </c>
      <c r="W19" s="282" t="e">
        <f>#REF!+#REF!+K19</f>
        <v>#REF!</v>
      </c>
      <c r="X19" s="281" t="e">
        <f>#REF!+#REF!+L19</f>
        <v>#REF!</v>
      </c>
      <c r="Y19" s="282" t="e">
        <f>#REF!+#REF!+M19</f>
        <v>#REF!</v>
      </c>
      <c r="Z19" s="282" t="e">
        <f>#REF!+#REF!+N19</f>
        <v>#REF!</v>
      </c>
      <c r="AA19" s="282" t="e">
        <f>#REF!+#REF!+O19</f>
        <v>#REF!</v>
      </c>
      <c r="AB19" s="281" t="e">
        <f>#REF!+#REF!+P19</f>
        <v>#REF!</v>
      </c>
      <c r="AC19" s="282" t="e">
        <f>#REF!+#REF!+Q19</f>
        <v>#REF!</v>
      </c>
      <c r="AD19" s="282" t="e">
        <f>#REF!+#REF!+R19</f>
        <v>#REF!</v>
      </c>
      <c r="AE19" s="282" t="e">
        <f>#REF!+#REF!+S19</f>
        <v>#REF!</v>
      </c>
      <c r="AF19" s="281" t="e">
        <f>#REF!+H19+T19</f>
        <v>#REF!</v>
      </c>
    </row>
    <row r="20" spans="1:32">
      <c r="A20" s="34"/>
      <c r="B20" s="36"/>
      <c r="C20" s="37"/>
      <c r="D20" s="52">
        <v>8</v>
      </c>
      <c r="E20" s="27" t="s">
        <v>149</v>
      </c>
      <c r="F20" s="56"/>
      <c r="G20" s="38" t="s">
        <v>150</v>
      </c>
      <c r="H20" s="54" t="e">
        <f>SUM(#REF!)</f>
        <v>#REF!</v>
      </c>
      <c r="I20" s="111">
        <f>'4. kiadási korm. funk.'!HP22</f>
        <v>0</v>
      </c>
      <c r="J20" s="111">
        <f>'4. kiadási korm. funk.'!HQ22</f>
        <v>0</v>
      </c>
      <c r="K20" s="111">
        <f>'4. kiadási korm. funk.'!HR22</f>
        <v>0</v>
      </c>
      <c r="L20" s="54">
        <f t="shared" si="3"/>
        <v>0</v>
      </c>
      <c r="M20" s="111">
        <f>'4. kiadási korm. funk.'!HS22</f>
        <v>0</v>
      </c>
      <c r="N20" s="111">
        <f>'4. kiadási korm. funk.'!HT22</f>
        <v>0</v>
      </c>
      <c r="O20" s="111">
        <f>'4. kiadási korm. funk.'!HU22</f>
        <v>0</v>
      </c>
      <c r="P20" s="54">
        <f t="shared" si="4"/>
        <v>0</v>
      </c>
      <c r="Q20" s="111">
        <f>'4. kiadási korm. funk.'!HV22</f>
        <v>0</v>
      </c>
      <c r="R20" s="111">
        <f>'4. kiadási korm. funk.'!HW22</f>
        <v>0</v>
      </c>
      <c r="S20" s="111">
        <f>'4. kiadási korm. funk.'!HX22</f>
        <v>0</v>
      </c>
      <c r="T20" s="288">
        <f t="shared" si="5"/>
        <v>0</v>
      </c>
      <c r="U20" s="282" t="e">
        <f>#REF!+#REF!+I20</f>
        <v>#REF!</v>
      </c>
      <c r="V20" s="282" t="e">
        <f>#REF!+#REF!+J20</f>
        <v>#REF!</v>
      </c>
      <c r="W20" s="282" t="e">
        <f>#REF!+#REF!+K20</f>
        <v>#REF!</v>
      </c>
      <c r="X20" s="281" t="e">
        <f>#REF!+#REF!+L20</f>
        <v>#REF!</v>
      </c>
      <c r="Y20" s="282" t="e">
        <f>#REF!+#REF!+M20</f>
        <v>#REF!</v>
      </c>
      <c r="Z20" s="282" t="e">
        <f>#REF!+#REF!+N20</f>
        <v>#REF!</v>
      </c>
      <c r="AA20" s="282" t="e">
        <f>#REF!+#REF!+O20</f>
        <v>#REF!</v>
      </c>
      <c r="AB20" s="281" t="e">
        <f>#REF!+#REF!+P20</f>
        <v>#REF!</v>
      </c>
      <c r="AC20" s="282" t="e">
        <f>#REF!+#REF!+Q20</f>
        <v>#REF!</v>
      </c>
      <c r="AD20" s="282" t="e">
        <f>#REF!+#REF!+R20</f>
        <v>#REF!</v>
      </c>
      <c r="AE20" s="282" t="e">
        <f>#REF!+#REF!+S20</f>
        <v>#REF!</v>
      </c>
      <c r="AF20" s="281" t="e">
        <f>#REF!+H20+T20</f>
        <v>#REF!</v>
      </c>
    </row>
    <row r="21" spans="1:32">
      <c r="A21" s="34"/>
      <c r="B21" s="36"/>
      <c r="C21" s="37"/>
      <c r="D21" s="52">
        <v>9</v>
      </c>
      <c r="E21" s="27" t="s">
        <v>151</v>
      </c>
      <c r="F21" s="56"/>
      <c r="G21" s="38" t="s">
        <v>152</v>
      </c>
      <c r="H21" s="54" t="e">
        <f>SUM(#REF!)</f>
        <v>#REF!</v>
      </c>
      <c r="I21" s="111">
        <f>'4. kiadási korm. funk.'!HP23</f>
        <v>0</v>
      </c>
      <c r="J21" s="111">
        <f>'4. kiadási korm. funk.'!HQ23</f>
        <v>0</v>
      </c>
      <c r="K21" s="111">
        <f>'4. kiadási korm. funk.'!HR23</f>
        <v>0</v>
      </c>
      <c r="L21" s="54">
        <f t="shared" si="3"/>
        <v>0</v>
      </c>
      <c r="M21" s="111">
        <f>'4. kiadási korm. funk.'!HS23</f>
        <v>0</v>
      </c>
      <c r="N21" s="111">
        <f>'4. kiadási korm. funk.'!HT23</f>
        <v>0</v>
      </c>
      <c r="O21" s="111">
        <f>'4. kiadási korm. funk.'!HU23</f>
        <v>0</v>
      </c>
      <c r="P21" s="54">
        <f t="shared" si="4"/>
        <v>0</v>
      </c>
      <c r="Q21" s="111">
        <f>'4. kiadási korm. funk.'!HV23</f>
        <v>0</v>
      </c>
      <c r="R21" s="111">
        <f>'4. kiadási korm. funk.'!HW23</f>
        <v>0</v>
      </c>
      <c r="S21" s="111">
        <f>'4. kiadási korm. funk.'!HX23</f>
        <v>0</v>
      </c>
      <c r="T21" s="288">
        <f t="shared" si="5"/>
        <v>0</v>
      </c>
      <c r="U21" s="282" t="e">
        <f>#REF!+#REF!+I21</f>
        <v>#REF!</v>
      </c>
      <c r="V21" s="282" t="e">
        <f>#REF!+#REF!+J21</f>
        <v>#REF!</v>
      </c>
      <c r="W21" s="282" t="e">
        <f>#REF!+#REF!+K21</f>
        <v>#REF!</v>
      </c>
      <c r="X21" s="281" t="e">
        <f>#REF!+#REF!+L21</f>
        <v>#REF!</v>
      </c>
      <c r="Y21" s="282" t="e">
        <f>#REF!+#REF!+M21</f>
        <v>#REF!</v>
      </c>
      <c r="Z21" s="282" t="e">
        <f>#REF!+#REF!+N21</f>
        <v>#REF!</v>
      </c>
      <c r="AA21" s="282" t="e">
        <f>#REF!+#REF!+O21</f>
        <v>#REF!</v>
      </c>
      <c r="AB21" s="281" t="e">
        <f>#REF!+#REF!+P21</f>
        <v>#REF!</v>
      </c>
      <c r="AC21" s="282" t="e">
        <f>#REF!+#REF!+Q21</f>
        <v>#REF!</v>
      </c>
      <c r="AD21" s="282" t="e">
        <f>#REF!+#REF!+R21</f>
        <v>#REF!</v>
      </c>
      <c r="AE21" s="282" t="e">
        <f>#REF!+#REF!+S21</f>
        <v>#REF!</v>
      </c>
      <c r="AF21" s="281" t="e">
        <f>#REF!+H21+T21</f>
        <v>#REF!</v>
      </c>
    </row>
    <row r="22" spans="1:32">
      <c r="A22" s="34"/>
      <c r="B22" s="36"/>
      <c r="C22" s="37"/>
      <c r="D22" s="52">
        <v>10</v>
      </c>
      <c r="E22" s="27" t="s">
        <v>208</v>
      </c>
      <c r="F22" s="52"/>
      <c r="G22" s="38" t="s">
        <v>153</v>
      </c>
      <c r="H22" s="54" t="e">
        <f>SUM(#REF!)</f>
        <v>#REF!</v>
      </c>
      <c r="I22" s="111">
        <f>'4. kiadási korm. funk.'!HP24</f>
        <v>200000</v>
      </c>
      <c r="J22" s="111">
        <f>'4. kiadási korm. funk.'!HQ24</f>
        <v>0</v>
      </c>
      <c r="K22" s="111">
        <f>'4. kiadási korm. funk.'!HR24</f>
        <v>0</v>
      </c>
      <c r="L22" s="54">
        <f t="shared" si="3"/>
        <v>200000</v>
      </c>
      <c r="M22" s="111">
        <f>'4. kiadási korm. funk.'!HS24</f>
        <v>200000</v>
      </c>
      <c r="N22" s="111">
        <f>'4. kiadási korm. funk.'!HT24</f>
        <v>0</v>
      </c>
      <c r="O22" s="111">
        <f>'4. kiadási korm. funk.'!HU24</f>
        <v>0</v>
      </c>
      <c r="P22" s="54">
        <f t="shared" si="4"/>
        <v>200000</v>
      </c>
      <c r="Q22" s="111">
        <f>'4. kiadási korm. funk.'!HV24</f>
        <v>0</v>
      </c>
      <c r="R22" s="111">
        <f>'4. kiadási korm. funk.'!HW24</f>
        <v>0</v>
      </c>
      <c r="S22" s="111">
        <f>'4. kiadási korm. funk.'!HX24</f>
        <v>0</v>
      </c>
      <c r="T22" s="288">
        <f t="shared" si="5"/>
        <v>0</v>
      </c>
      <c r="U22" s="282" t="e">
        <f>#REF!+#REF!+I22</f>
        <v>#REF!</v>
      </c>
      <c r="V22" s="282" t="e">
        <f>#REF!+#REF!+J22</f>
        <v>#REF!</v>
      </c>
      <c r="W22" s="282" t="e">
        <f>#REF!+#REF!+K22</f>
        <v>#REF!</v>
      </c>
      <c r="X22" s="281" t="e">
        <f>#REF!+#REF!+L22</f>
        <v>#REF!</v>
      </c>
      <c r="Y22" s="282" t="e">
        <f>#REF!+#REF!+M22</f>
        <v>#REF!</v>
      </c>
      <c r="Z22" s="282" t="e">
        <f>#REF!+#REF!+N22</f>
        <v>#REF!</v>
      </c>
      <c r="AA22" s="282" t="e">
        <f>#REF!+#REF!+O22</f>
        <v>#REF!</v>
      </c>
      <c r="AB22" s="281" t="e">
        <f>#REF!+#REF!+P22</f>
        <v>#REF!</v>
      </c>
      <c r="AC22" s="282" t="e">
        <f>#REF!+#REF!+Q22</f>
        <v>#REF!</v>
      </c>
      <c r="AD22" s="282" t="e">
        <f>#REF!+#REF!+R22</f>
        <v>#REF!</v>
      </c>
      <c r="AE22" s="282" t="e">
        <f>#REF!+#REF!+S22</f>
        <v>#REF!</v>
      </c>
      <c r="AF22" s="281" t="e">
        <f>#REF!+H22+T22</f>
        <v>#REF!</v>
      </c>
    </row>
    <row r="23" spans="1:32">
      <c r="A23" s="34"/>
      <c r="B23" s="36"/>
      <c r="C23" s="37"/>
      <c r="D23" s="40"/>
      <c r="E23" s="57" t="s">
        <v>2</v>
      </c>
      <c r="F23" s="38" t="s">
        <v>154</v>
      </c>
      <c r="G23" s="38" t="s">
        <v>153</v>
      </c>
      <c r="H23" s="54" t="e">
        <f>SUM(#REF!)</f>
        <v>#REF!</v>
      </c>
      <c r="I23" s="111">
        <f>'4. kiadási korm. funk.'!HP25</f>
        <v>0</v>
      </c>
      <c r="J23" s="111">
        <f>'4. kiadási korm. funk.'!HQ25</f>
        <v>0</v>
      </c>
      <c r="K23" s="111">
        <f>'4. kiadási korm. funk.'!HR25</f>
        <v>0</v>
      </c>
      <c r="L23" s="54">
        <f t="shared" si="3"/>
        <v>0</v>
      </c>
      <c r="M23" s="111">
        <f>'4. kiadási korm. funk.'!HS25</f>
        <v>0</v>
      </c>
      <c r="N23" s="111">
        <f>'4. kiadási korm. funk.'!HT25</f>
        <v>0</v>
      </c>
      <c r="O23" s="111">
        <f>'4. kiadási korm. funk.'!HU25</f>
        <v>0</v>
      </c>
      <c r="P23" s="54">
        <f t="shared" si="4"/>
        <v>0</v>
      </c>
      <c r="Q23" s="111">
        <f>'4. kiadási korm. funk.'!HV25</f>
        <v>0</v>
      </c>
      <c r="R23" s="111">
        <f>'4. kiadási korm. funk.'!HW25</f>
        <v>0</v>
      </c>
      <c r="S23" s="111">
        <f>'4. kiadási korm. funk.'!HX25</f>
        <v>0</v>
      </c>
      <c r="T23" s="288">
        <f t="shared" si="5"/>
        <v>0</v>
      </c>
      <c r="U23" s="282" t="e">
        <f>#REF!+#REF!+I23</f>
        <v>#REF!</v>
      </c>
      <c r="V23" s="282" t="e">
        <f>#REF!+#REF!+J23</f>
        <v>#REF!</v>
      </c>
      <c r="W23" s="282" t="e">
        <f>#REF!+#REF!+K23</f>
        <v>#REF!</v>
      </c>
      <c r="X23" s="281" t="e">
        <f>#REF!+#REF!+L23</f>
        <v>#REF!</v>
      </c>
      <c r="Y23" s="282" t="e">
        <f>#REF!+#REF!+M23</f>
        <v>#REF!</v>
      </c>
      <c r="Z23" s="282" t="e">
        <f>#REF!+#REF!+N23</f>
        <v>#REF!</v>
      </c>
      <c r="AA23" s="282" t="e">
        <f>#REF!+#REF!+O23</f>
        <v>#REF!</v>
      </c>
      <c r="AB23" s="281" t="e">
        <f>#REF!+#REF!+P23</f>
        <v>#REF!</v>
      </c>
      <c r="AC23" s="282" t="e">
        <f>#REF!+#REF!+Q23</f>
        <v>#REF!</v>
      </c>
      <c r="AD23" s="282" t="e">
        <f>#REF!+#REF!+R23</f>
        <v>#REF!</v>
      </c>
      <c r="AE23" s="282" t="e">
        <f>#REF!+#REF!+S23</f>
        <v>#REF!</v>
      </c>
      <c r="AF23" s="281" t="e">
        <f>#REF!+H23+T23</f>
        <v>#REF!</v>
      </c>
    </row>
    <row r="24" spans="1:32">
      <c r="A24" s="34"/>
      <c r="B24" s="36"/>
      <c r="C24" s="37"/>
      <c r="D24" s="40"/>
      <c r="E24" s="57" t="s">
        <v>2</v>
      </c>
      <c r="F24" s="27" t="s">
        <v>155</v>
      </c>
      <c r="G24" s="38" t="s">
        <v>153</v>
      </c>
      <c r="H24" s="54" t="e">
        <f>SUM(#REF!)</f>
        <v>#REF!</v>
      </c>
      <c r="I24" s="111">
        <f>'4. kiadási korm. funk.'!HP26</f>
        <v>200000</v>
      </c>
      <c r="J24" s="111">
        <f>'4. kiadási korm. funk.'!HQ26</f>
        <v>0</v>
      </c>
      <c r="K24" s="111">
        <f>'4. kiadási korm. funk.'!HR26</f>
        <v>0</v>
      </c>
      <c r="L24" s="54">
        <f t="shared" si="3"/>
        <v>200000</v>
      </c>
      <c r="M24" s="111">
        <f>'4. kiadási korm. funk.'!HS26</f>
        <v>200000</v>
      </c>
      <c r="N24" s="111">
        <f>'4. kiadási korm. funk.'!HT26</f>
        <v>0</v>
      </c>
      <c r="O24" s="111">
        <f>'4. kiadási korm. funk.'!HU26</f>
        <v>0</v>
      </c>
      <c r="P24" s="54">
        <f t="shared" si="4"/>
        <v>200000</v>
      </c>
      <c r="Q24" s="111">
        <f>'4. kiadási korm. funk.'!HV26</f>
        <v>0</v>
      </c>
      <c r="R24" s="111">
        <f>'4. kiadási korm. funk.'!HW26</f>
        <v>0</v>
      </c>
      <c r="S24" s="111">
        <f>'4. kiadási korm. funk.'!HX26</f>
        <v>0</v>
      </c>
      <c r="T24" s="288">
        <f t="shared" si="5"/>
        <v>0</v>
      </c>
      <c r="U24" s="282" t="e">
        <f>#REF!+#REF!+I24</f>
        <v>#REF!</v>
      </c>
      <c r="V24" s="282" t="e">
        <f>#REF!+#REF!+J24</f>
        <v>#REF!</v>
      </c>
      <c r="W24" s="282" t="e">
        <f>#REF!+#REF!+K24</f>
        <v>#REF!</v>
      </c>
      <c r="X24" s="281" t="e">
        <f>#REF!+#REF!+L24</f>
        <v>#REF!</v>
      </c>
      <c r="Y24" s="282" t="e">
        <f>#REF!+#REF!+M24</f>
        <v>#REF!</v>
      </c>
      <c r="Z24" s="282" t="e">
        <f>#REF!+#REF!+N24</f>
        <v>#REF!</v>
      </c>
      <c r="AA24" s="282" t="e">
        <f>#REF!+#REF!+O24</f>
        <v>#REF!</v>
      </c>
      <c r="AB24" s="281" t="e">
        <f>#REF!+#REF!+P24</f>
        <v>#REF!</v>
      </c>
      <c r="AC24" s="282" t="e">
        <f>#REF!+#REF!+Q24</f>
        <v>#REF!</v>
      </c>
      <c r="AD24" s="282" t="e">
        <f>#REF!+#REF!+R24</f>
        <v>#REF!</v>
      </c>
      <c r="AE24" s="282" t="e">
        <f>#REF!+#REF!+S24</f>
        <v>#REF!</v>
      </c>
      <c r="AF24" s="281" t="e">
        <f>#REF!+H24+T24</f>
        <v>#REF!</v>
      </c>
    </row>
    <row r="25" spans="1:32">
      <c r="A25" s="34"/>
      <c r="B25" s="36"/>
      <c r="C25" s="37"/>
      <c r="D25" s="40"/>
      <c r="E25" s="57" t="s">
        <v>2</v>
      </c>
      <c r="F25" s="27" t="s">
        <v>156</v>
      </c>
      <c r="G25" s="38" t="s">
        <v>153</v>
      </c>
      <c r="H25" s="54" t="e">
        <f>SUM(#REF!)</f>
        <v>#REF!</v>
      </c>
      <c r="I25" s="111">
        <f>'4. kiadási korm. funk.'!HP27</f>
        <v>0</v>
      </c>
      <c r="J25" s="111">
        <f>'4. kiadási korm. funk.'!HQ27</f>
        <v>0</v>
      </c>
      <c r="K25" s="111">
        <f>'4. kiadási korm. funk.'!HR27</f>
        <v>0</v>
      </c>
      <c r="L25" s="54">
        <f t="shared" si="3"/>
        <v>0</v>
      </c>
      <c r="M25" s="111">
        <f>'4. kiadási korm. funk.'!HS27</f>
        <v>0</v>
      </c>
      <c r="N25" s="111">
        <f>'4. kiadási korm. funk.'!HT27</f>
        <v>0</v>
      </c>
      <c r="O25" s="111">
        <f>'4. kiadási korm. funk.'!HU27</f>
        <v>0</v>
      </c>
      <c r="P25" s="54">
        <f t="shared" si="4"/>
        <v>0</v>
      </c>
      <c r="Q25" s="111">
        <f>'4. kiadási korm. funk.'!HV27</f>
        <v>0</v>
      </c>
      <c r="R25" s="111">
        <f>'4. kiadási korm. funk.'!HW27</f>
        <v>0</v>
      </c>
      <c r="S25" s="111">
        <f>'4. kiadási korm. funk.'!HX27</f>
        <v>0</v>
      </c>
      <c r="T25" s="288">
        <f t="shared" si="5"/>
        <v>0</v>
      </c>
      <c r="U25" s="282" t="e">
        <f>#REF!+#REF!+I25</f>
        <v>#REF!</v>
      </c>
      <c r="V25" s="282" t="e">
        <f>#REF!+#REF!+J25</f>
        <v>#REF!</v>
      </c>
      <c r="W25" s="282" t="e">
        <f>#REF!+#REF!+K25</f>
        <v>#REF!</v>
      </c>
      <c r="X25" s="281" t="e">
        <f>#REF!+#REF!+L25</f>
        <v>#REF!</v>
      </c>
      <c r="Y25" s="282" t="e">
        <f>#REF!+#REF!+M25</f>
        <v>#REF!</v>
      </c>
      <c r="Z25" s="282" t="e">
        <f>#REF!+#REF!+N25</f>
        <v>#REF!</v>
      </c>
      <c r="AA25" s="282" t="e">
        <f>#REF!+#REF!+O25</f>
        <v>#REF!</v>
      </c>
      <c r="AB25" s="281" t="e">
        <f>#REF!+#REF!+P25</f>
        <v>#REF!</v>
      </c>
      <c r="AC25" s="282" t="e">
        <f>#REF!+#REF!+Q25</f>
        <v>#REF!</v>
      </c>
      <c r="AD25" s="282" t="e">
        <f>#REF!+#REF!+R25</f>
        <v>#REF!</v>
      </c>
      <c r="AE25" s="282" t="e">
        <f>#REF!+#REF!+S25</f>
        <v>#REF!</v>
      </c>
      <c r="AF25" s="281" t="e">
        <f>#REF!+H25+T25</f>
        <v>#REF!</v>
      </c>
    </row>
    <row r="26" spans="1:32">
      <c r="A26" s="34"/>
      <c r="B26" s="36"/>
      <c r="C26" s="37"/>
      <c r="D26" s="40"/>
      <c r="E26" s="57" t="s">
        <v>2</v>
      </c>
      <c r="F26" s="27" t="s">
        <v>157</v>
      </c>
      <c r="G26" s="38" t="s">
        <v>153</v>
      </c>
      <c r="H26" s="54" t="e">
        <f>SUM(#REF!)</f>
        <v>#REF!</v>
      </c>
      <c r="I26" s="111">
        <f>'4. kiadási korm. funk.'!HP28</f>
        <v>0</v>
      </c>
      <c r="J26" s="111">
        <f>'4. kiadási korm. funk.'!HQ28</f>
        <v>0</v>
      </c>
      <c r="K26" s="111">
        <f>'4. kiadási korm. funk.'!HR28</f>
        <v>0</v>
      </c>
      <c r="L26" s="54">
        <f t="shared" si="3"/>
        <v>0</v>
      </c>
      <c r="M26" s="111">
        <f>'4. kiadási korm. funk.'!HS28</f>
        <v>0</v>
      </c>
      <c r="N26" s="111">
        <f>'4. kiadási korm. funk.'!HT28</f>
        <v>0</v>
      </c>
      <c r="O26" s="111">
        <f>'4. kiadási korm. funk.'!HU28</f>
        <v>0</v>
      </c>
      <c r="P26" s="54">
        <f t="shared" si="4"/>
        <v>0</v>
      </c>
      <c r="Q26" s="111">
        <f>'4. kiadási korm. funk.'!HV28</f>
        <v>0</v>
      </c>
      <c r="R26" s="111">
        <f>'4. kiadási korm. funk.'!HW28</f>
        <v>0</v>
      </c>
      <c r="S26" s="111">
        <f>'4. kiadási korm. funk.'!HX28</f>
        <v>0</v>
      </c>
      <c r="T26" s="288">
        <f t="shared" si="5"/>
        <v>0</v>
      </c>
      <c r="U26" s="282" t="e">
        <f>#REF!+#REF!+I26</f>
        <v>#REF!</v>
      </c>
      <c r="V26" s="282" t="e">
        <f>#REF!+#REF!+J26</f>
        <v>#REF!</v>
      </c>
      <c r="W26" s="282" t="e">
        <f>#REF!+#REF!+K26</f>
        <v>#REF!</v>
      </c>
      <c r="X26" s="281" t="e">
        <f>#REF!+#REF!+L26</f>
        <v>#REF!</v>
      </c>
      <c r="Y26" s="282" t="e">
        <f>#REF!+#REF!+M26</f>
        <v>#REF!</v>
      </c>
      <c r="Z26" s="282" t="e">
        <f>#REF!+#REF!+N26</f>
        <v>#REF!</v>
      </c>
      <c r="AA26" s="282" t="e">
        <f>#REF!+#REF!+O26</f>
        <v>#REF!</v>
      </c>
      <c r="AB26" s="281" t="e">
        <f>#REF!+#REF!+P26</f>
        <v>#REF!</v>
      </c>
      <c r="AC26" s="282" t="e">
        <f>#REF!+#REF!+Q26</f>
        <v>#REF!</v>
      </c>
      <c r="AD26" s="282" t="e">
        <f>#REF!+#REF!+R26</f>
        <v>#REF!</v>
      </c>
      <c r="AE26" s="282" t="e">
        <f>#REF!+#REF!+S26</f>
        <v>#REF!</v>
      </c>
      <c r="AF26" s="281" t="e">
        <f>#REF!+H26+T26</f>
        <v>#REF!</v>
      </c>
    </row>
    <row r="27" spans="1:32" ht="15" hidden="1" customHeight="1">
      <c r="A27" s="34"/>
      <c r="B27" s="36"/>
      <c r="C27" s="37"/>
      <c r="D27" s="40"/>
      <c r="E27" s="1"/>
      <c r="F27" s="1"/>
      <c r="G27" s="1"/>
      <c r="H27" s="54" t="e">
        <f>SUM(#REF!)</f>
        <v>#REF!</v>
      </c>
      <c r="I27" s="111">
        <f>'4. kiadási korm. funk.'!HP29</f>
        <v>0</v>
      </c>
      <c r="J27" s="111">
        <f>'4. kiadási korm. funk.'!HQ29</f>
        <v>0</v>
      </c>
      <c r="K27" s="111">
        <f>'4. kiadási korm. funk.'!HR29</f>
        <v>0</v>
      </c>
      <c r="L27" s="54">
        <f t="shared" si="3"/>
        <v>0</v>
      </c>
      <c r="M27" s="111">
        <f>'4. kiadási korm. funk.'!HS29</f>
        <v>0</v>
      </c>
      <c r="N27" s="111">
        <f>'4. kiadási korm. funk.'!HT29</f>
        <v>0</v>
      </c>
      <c r="O27" s="111">
        <f>'4. kiadási korm. funk.'!HU29</f>
        <v>0</v>
      </c>
      <c r="P27" s="54">
        <f t="shared" si="4"/>
        <v>0</v>
      </c>
      <c r="Q27" s="111">
        <f>'4. kiadási korm. funk.'!HV29</f>
        <v>0</v>
      </c>
      <c r="R27" s="111">
        <f>'4. kiadási korm. funk.'!HW29</f>
        <v>0</v>
      </c>
      <c r="S27" s="111">
        <f>'4. kiadási korm. funk.'!HX29</f>
        <v>0</v>
      </c>
      <c r="T27" s="288">
        <f t="shared" si="5"/>
        <v>0</v>
      </c>
      <c r="U27" s="282" t="e">
        <f>#REF!+#REF!+I27</f>
        <v>#REF!</v>
      </c>
      <c r="V27" s="282" t="e">
        <f>#REF!+#REF!+J27</f>
        <v>#REF!</v>
      </c>
      <c r="W27" s="282" t="e">
        <f>#REF!+#REF!+K27</f>
        <v>#REF!</v>
      </c>
      <c r="X27" s="281" t="e">
        <f>#REF!+#REF!+L27</f>
        <v>#REF!</v>
      </c>
      <c r="Y27" s="282" t="e">
        <f>#REF!+#REF!+M27</f>
        <v>#REF!</v>
      </c>
      <c r="Z27" s="282" t="e">
        <f>#REF!+#REF!+N27</f>
        <v>#REF!</v>
      </c>
      <c r="AA27" s="282" t="e">
        <f>#REF!+#REF!+O27</f>
        <v>#REF!</v>
      </c>
      <c r="AB27" s="281" t="e">
        <f>#REF!+#REF!+P27</f>
        <v>#REF!</v>
      </c>
      <c r="AC27" s="282" t="e">
        <f>#REF!+#REF!+Q27</f>
        <v>#REF!</v>
      </c>
      <c r="AD27" s="282" t="e">
        <f>#REF!+#REF!+R27</f>
        <v>#REF!</v>
      </c>
      <c r="AE27" s="282" t="e">
        <f>#REF!+#REF!+S27</f>
        <v>#REF!</v>
      </c>
      <c r="AF27" s="281" t="e">
        <f>#REF!+H27+T27</f>
        <v>#REF!</v>
      </c>
    </row>
    <row r="28" spans="1:32">
      <c r="A28" s="34"/>
      <c r="B28" s="31">
        <v>2</v>
      </c>
      <c r="C28" s="891" t="s">
        <v>158</v>
      </c>
      <c r="D28" s="891"/>
      <c r="E28" s="891"/>
      <c r="F28" s="891"/>
      <c r="G28" s="891"/>
      <c r="H28" s="235" t="e">
        <f>SUM(#REF!)</f>
        <v>#REF!</v>
      </c>
      <c r="I28" s="234">
        <f>I29+I30+I31</f>
        <v>32334104</v>
      </c>
      <c r="J28" s="234">
        <f>'4. kiadási korm. funk.'!HQ30</f>
        <v>0</v>
      </c>
      <c r="K28" s="234">
        <f>'4. kiadási korm. funk.'!HR30</f>
        <v>0</v>
      </c>
      <c r="L28" s="235">
        <f t="shared" si="3"/>
        <v>32334104</v>
      </c>
      <c r="M28" s="234">
        <f>'4. kiadási korm. funk.'!HS30</f>
        <v>38665837</v>
      </c>
      <c r="N28" s="234">
        <f>'4. kiadási korm. funk.'!HT30</f>
        <v>0</v>
      </c>
      <c r="O28" s="234">
        <f>'4. kiadási korm. funk.'!HU30</f>
        <v>0</v>
      </c>
      <c r="P28" s="235">
        <f t="shared" si="4"/>
        <v>38665837</v>
      </c>
      <c r="Q28" s="234">
        <f>'4. kiadási korm. funk.'!HV30</f>
        <v>7766513</v>
      </c>
      <c r="R28" s="234">
        <f>'4. kiadási korm. funk.'!HW30</f>
        <v>0</v>
      </c>
      <c r="S28" s="234">
        <f>'4. kiadási korm. funk.'!HX30</f>
        <v>0</v>
      </c>
      <c r="T28" s="286">
        <f t="shared" si="5"/>
        <v>7766513</v>
      </c>
      <c r="U28" s="280" t="e">
        <f>#REF!+#REF!+I28</f>
        <v>#REF!</v>
      </c>
      <c r="V28" s="280" t="e">
        <f>#REF!+#REF!+J28</f>
        <v>#REF!</v>
      </c>
      <c r="W28" s="280" t="e">
        <f>#REF!+#REF!+K28</f>
        <v>#REF!</v>
      </c>
      <c r="X28" s="279" t="e">
        <f>#REF!+#REF!+L28</f>
        <v>#REF!</v>
      </c>
      <c r="Y28" s="280">
        <v>16553</v>
      </c>
      <c r="Z28" s="280" t="e">
        <f>#REF!+#REF!+N28</f>
        <v>#REF!</v>
      </c>
      <c r="AA28" s="280" t="e">
        <f>#REF!+#REF!+O28</f>
        <v>#REF!</v>
      </c>
      <c r="AB28" s="279">
        <v>16553</v>
      </c>
      <c r="AC28" s="280">
        <v>16550</v>
      </c>
      <c r="AD28" s="280" t="e">
        <f>#REF!+#REF!+R28</f>
        <v>#REF!</v>
      </c>
      <c r="AE28" s="280" t="e">
        <f>#REF!+#REF!+S28</f>
        <v>#REF!</v>
      </c>
      <c r="AF28" s="279">
        <v>16550</v>
      </c>
    </row>
    <row r="29" spans="1:32">
      <c r="A29" s="34"/>
      <c r="B29" s="38"/>
      <c r="C29" s="242">
        <v>1</v>
      </c>
      <c r="D29" s="191" t="s">
        <v>221</v>
      </c>
      <c r="E29" s="190"/>
      <c r="F29" s="190"/>
      <c r="G29" s="255" t="s">
        <v>159</v>
      </c>
      <c r="H29" s="240" t="e">
        <f>SUM(#REF!)</f>
        <v>#REF!</v>
      </c>
      <c r="I29" s="241">
        <f>'4. kiadási korm. funk.'!HP31</f>
        <v>32334104</v>
      </c>
      <c r="J29" s="241">
        <f>'4. kiadási korm. funk.'!HQ31</f>
        <v>0</v>
      </c>
      <c r="K29" s="241">
        <f>'4. kiadási korm. funk.'!HR31</f>
        <v>0</v>
      </c>
      <c r="L29" s="240">
        <f t="shared" si="3"/>
        <v>32334104</v>
      </c>
      <c r="M29" s="241">
        <f>'4. kiadási korm. funk.'!HS31</f>
        <v>38214437</v>
      </c>
      <c r="N29" s="241">
        <f>'4. kiadási korm. funk.'!HT31</f>
        <v>0</v>
      </c>
      <c r="O29" s="241">
        <f>'4. kiadási korm. funk.'!HU31</f>
        <v>0</v>
      </c>
      <c r="P29" s="240">
        <f t="shared" si="4"/>
        <v>38214437</v>
      </c>
      <c r="Q29" s="241">
        <f>'4. kiadási korm. funk.'!HV31</f>
        <v>7428278</v>
      </c>
      <c r="R29" s="241">
        <f>'4. kiadási korm. funk.'!HW31</f>
        <v>0</v>
      </c>
      <c r="S29" s="241">
        <f>'4. kiadási korm. funk.'!HX31</f>
        <v>0</v>
      </c>
      <c r="T29" s="287">
        <f t="shared" si="5"/>
        <v>7428278</v>
      </c>
      <c r="U29" s="280" t="e">
        <f>#REF!+#REF!+I29</f>
        <v>#REF!</v>
      </c>
      <c r="V29" s="280" t="e">
        <f>#REF!+#REF!+J29</f>
        <v>#REF!</v>
      </c>
      <c r="W29" s="280" t="e">
        <f>#REF!+#REF!+K29</f>
        <v>#REF!</v>
      </c>
      <c r="X29" s="279" t="e">
        <f>#REF!+#REF!+L29</f>
        <v>#REF!</v>
      </c>
      <c r="Y29" s="280">
        <v>10071</v>
      </c>
      <c r="Z29" s="280" t="e">
        <f>#REF!+#REF!+N29</f>
        <v>#REF!</v>
      </c>
      <c r="AA29" s="280" t="e">
        <f>#REF!+#REF!+O29</f>
        <v>#REF!</v>
      </c>
      <c r="AB29" s="279">
        <v>10071</v>
      </c>
      <c r="AC29" s="280">
        <v>10071</v>
      </c>
      <c r="AD29" s="280" t="e">
        <f>#REF!+#REF!+R29</f>
        <v>#REF!</v>
      </c>
      <c r="AE29" s="280" t="e">
        <f>#REF!+#REF!+S29</f>
        <v>#REF!</v>
      </c>
      <c r="AF29" s="279">
        <v>10071</v>
      </c>
    </row>
    <row r="30" spans="1:32">
      <c r="A30" s="34"/>
      <c r="B30" s="38"/>
      <c r="C30" s="242">
        <v>2</v>
      </c>
      <c r="D30" s="191" t="s">
        <v>220</v>
      </c>
      <c r="E30" s="190"/>
      <c r="F30" s="190"/>
      <c r="G30" s="255" t="s">
        <v>160</v>
      </c>
      <c r="H30" s="240" t="e">
        <f>SUM(#REF!)</f>
        <v>#REF!</v>
      </c>
      <c r="I30" s="241">
        <v>0</v>
      </c>
      <c r="J30" s="241">
        <v>0</v>
      </c>
      <c r="K30" s="241">
        <f>'4. kiadási korm. funk.'!HR32</f>
        <v>0</v>
      </c>
      <c r="L30" s="240">
        <f t="shared" si="3"/>
        <v>0</v>
      </c>
      <c r="M30" s="241">
        <f>'4. kiadási korm. funk.'!HS32</f>
        <v>451400</v>
      </c>
      <c r="N30" s="241">
        <f>'4. kiadási korm. funk.'!HT32</f>
        <v>0</v>
      </c>
      <c r="O30" s="241">
        <f>'4. kiadási korm. funk.'!HU32</f>
        <v>0</v>
      </c>
      <c r="P30" s="240">
        <f t="shared" si="4"/>
        <v>451400</v>
      </c>
      <c r="Q30" s="241">
        <f>'4. kiadási korm. funk.'!HV32</f>
        <v>338235</v>
      </c>
      <c r="R30" s="241">
        <f>'4. kiadási korm. funk.'!HW32</f>
        <v>0</v>
      </c>
      <c r="S30" s="241">
        <f>'4. kiadási korm. funk.'!HX32</f>
        <v>0</v>
      </c>
      <c r="T30" s="287">
        <f t="shared" si="5"/>
        <v>338235</v>
      </c>
      <c r="U30" s="280" t="e">
        <f>#REF!+#REF!+I30</f>
        <v>#REF!</v>
      </c>
      <c r="V30" s="280" t="e">
        <f>#REF!+#REF!+J30</f>
        <v>#REF!</v>
      </c>
      <c r="W30" s="280" t="e">
        <f>#REF!+#REF!+K30</f>
        <v>#REF!</v>
      </c>
      <c r="X30" s="279" t="e">
        <f>#REF!+#REF!+L30</f>
        <v>#REF!</v>
      </c>
      <c r="Y30" s="280" t="e">
        <f>#REF!+#REF!+M30</f>
        <v>#REF!</v>
      </c>
      <c r="Z30" s="280" t="e">
        <f>#REF!+#REF!+N30</f>
        <v>#REF!</v>
      </c>
      <c r="AA30" s="280" t="e">
        <f>#REF!+#REF!+O30</f>
        <v>#REF!</v>
      </c>
      <c r="AB30" s="279" t="e">
        <f>#REF!+#REF!+P30</f>
        <v>#REF!</v>
      </c>
      <c r="AC30" s="280" t="e">
        <f>#REF!+#REF!+Q30</f>
        <v>#REF!</v>
      </c>
      <c r="AD30" s="280" t="e">
        <f>#REF!+#REF!+R30</f>
        <v>#REF!</v>
      </c>
      <c r="AE30" s="280" t="e">
        <f>#REF!+#REF!+S30</f>
        <v>#REF!</v>
      </c>
      <c r="AF30" s="279" t="e">
        <f>#REF!+H30+T30</f>
        <v>#REF!</v>
      </c>
    </row>
    <row r="31" spans="1:32">
      <c r="A31" s="34"/>
      <c r="B31" s="38"/>
      <c r="C31" s="242">
        <v>3</v>
      </c>
      <c r="D31" s="191" t="s">
        <v>161</v>
      </c>
      <c r="E31" s="190"/>
      <c r="F31" s="190"/>
      <c r="G31" s="255" t="s">
        <v>162</v>
      </c>
      <c r="H31" s="240" t="e">
        <f>SUM(#REF!)</f>
        <v>#REF!</v>
      </c>
      <c r="I31" s="241">
        <f>'4. kiadási korm. funk.'!HP33</f>
        <v>0</v>
      </c>
      <c r="J31" s="241">
        <f>'4. kiadási korm. funk.'!HQ33</f>
        <v>0</v>
      </c>
      <c r="K31" s="241">
        <f>'4. kiadási korm. funk.'!HR33</f>
        <v>0</v>
      </c>
      <c r="L31" s="240">
        <f t="shared" si="3"/>
        <v>0</v>
      </c>
      <c r="M31" s="241">
        <v>0</v>
      </c>
      <c r="N31" s="241">
        <f>'4. kiadási korm. funk.'!HT33</f>
        <v>0</v>
      </c>
      <c r="O31" s="241">
        <f>'4. kiadási korm. funk.'!HU33</f>
        <v>0</v>
      </c>
      <c r="P31" s="240">
        <f t="shared" si="4"/>
        <v>0</v>
      </c>
      <c r="Q31" s="241">
        <f>'4. kiadási korm. funk.'!HV33</f>
        <v>0</v>
      </c>
      <c r="R31" s="241">
        <f>'4. kiadási korm. funk.'!HW33</f>
        <v>0</v>
      </c>
      <c r="S31" s="241">
        <f>'4. kiadási korm. funk.'!HX33</f>
        <v>0</v>
      </c>
      <c r="T31" s="287">
        <f t="shared" si="5"/>
        <v>0</v>
      </c>
      <c r="U31" s="280" t="e">
        <f>#REF!+#REF!+I31</f>
        <v>#REF!</v>
      </c>
      <c r="V31" s="280" t="e">
        <f>#REF!+#REF!+J31</f>
        <v>#REF!</v>
      </c>
      <c r="W31" s="280" t="e">
        <f>#REF!+#REF!+K31</f>
        <v>#REF!</v>
      </c>
      <c r="X31" s="279" t="e">
        <f>#REF!+#REF!+L31</f>
        <v>#REF!</v>
      </c>
      <c r="Y31" s="280" t="e">
        <f>#REF!+#REF!+M31</f>
        <v>#REF!</v>
      </c>
      <c r="Z31" s="280" t="e">
        <f>#REF!+#REF!+N31</f>
        <v>#REF!</v>
      </c>
      <c r="AA31" s="280" t="e">
        <f>#REF!+#REF!+O31</f>
        <v>#REF!</v>
      </c>
      <c r="AB31" s="279" t="e">
        <f>#REF!+#REF!+P31</f>
        <v>#REF!</v>
      </c>
      <c r="AC31" s="280" t="e">
        <f>#REF!+#REF!+Q31</f>
        <v>#REF!</v>
      </c>
      <c r="AD31" s="280" t="e">
        <f>#REF!+#REF!+R31</f>
        <v>#REF!</v>
      </c>
      <c r="AE31" s="280" t="e">
        <f>#REF!+#REF!+S31</f>
        <v>#REF!</v>
      </c>
      <c r="AF31" s="279" t="e">
        <f>#REF!+H31+T31</f>
        <v>#REF!</v>
      </c>
    </row>
    <row r="32" spans="1:32">
      <c r="A32" s="34"/>
      <c r="B32" s="36"/>
      <c r="C32" s="37"/>
      <c r="D32" s="55">
        <v>1</v>
      </c>
      <c r="E32" s="27" t="s">
        <v>163</v>
      </c>
      <c r="F32" s="52"/>
      <c r="G32" s="38" t="s">
        <v>164</v>
      </c>
      <c r="H32" s="54" t="e">
        <f>SUM(#REF!)</f>
        <v>#REF!</v>
      </c>
      <c r="I32" s="111">
        <f>'4. kiadási korm. funk.'!HP34</f>
        <v>0</v>
      </c>
      <c r="J32" s="111">
        <f>'4. kiadási korm. funk.'!HQ34</f>
        <v>0</v>
      </c>
      <c r="K32" s="111">
        <f>'4. kiadási korm. funk.'!HR34</f>
        <v>0</v>
      </c>
      <c r="L32" s="54">
        <f t="shared" si="3"/>
        <v>0</v>
      </c>
      <c r="M32" s="111">
        <f>'4. kiadási korm. funk.'!HS34</f>
        <v>0</v>
      </c>
      <c r="N32" s="111">
        <f>'4. kiadási korm. funk.'!HT34</f>
        <v>0</v>
      </c>
      <c r="O32" s="111">
        <f>'4. kiadási korm. funk.'!HU34</f>
        <v>0</v>
      </c>
      <c r="P32" s="54">
        <f t="shared" si="4"/>
        <v>0</v>
      </c>
      <c r="Q32" s="111">
        <f>'4. kiadási korm. funk.'!HV34</f>
        <v>0</v>
      </c>
      <c r="R32" s="111">
        <f>'4. kiadási korm. funk.'!HW34</f>
        <v>0</v>
      </c>
      <c r="S32" s="111">
        <f>'4. kiadási korm. funk.'!HX34</f>
        <v>0</v>
      </c>
      <c r="T32" s="288">
        <f t="shared" si="5"/>
        <v>0</v>
      </c>
      <c r="U32" s="282" t="e">
        <f>#REF!+#REF!+I32</f>
        <v>#REF!</v>
      </c>
      <c r="V32" s="282" t="e">
        <f>#REF!+#REF!+J32</f>
        <v>#REF!</v>
      </c>
      <c r="W32" s="282" t="e">
        <f>#REF!+#REF!+K32</f>
        <v>#REF!</v>
      </c>
      <c r="X32" s="281" t="e">
        <f>#REF!+#REF!+L32</f>
        <v>#REF!</v>
      </c>
      <c r="Y32" s="282" t="e">
        <f>#REF!+#REF!+M32</f>
        <v>#REF!</v>
      </c>
      <c r="Z32" s="282" t="e">
        <f>#REF!+#REF!+N32</f>
        <v>#REF!</v>
      </c>
      <c r="AA32" s="282" t="e">
        <f>#REF!+#REF!+O32</f>
        <v>#REF!</v>
      </c>
      <c r="AB32" s="281" t="e">
        <f>#REF!+#REF!+P32</f>
        <v>#REF!</v>
      </c>
      <c r="AC32" s="282" t="e">
        <f>#REF!+#REF!+Q32</f>
        <v>#REF!</v>
      </c>
      <c r="AD32" s="282" t="e">
        <f>#REF!+#REF!+R32</f>
        <v>#REF!</v>
      </c>
      <c r="AE32" s="282" t="e">
        <f>#REF!+#REF!+S32</f>
        <v>#REF!</v>
      </c>
      <c r="AF32" s="281" t="e">
        <f>#REF!+H32+T32</f>
        <v>#REF!</v>
      </c>
    </row>
    <row r="33" spans="1:32">
      <c r="A33" s="34"/>
      <c r="B33" s="36"/>
      <c r="C33" s="37"/>
      <c r="D33" s="55">
        <v>2</v>
      </c>
      <c r="E33" s="27" t="s">
        <v>165</v>
      </c>
      <c r="F33" s="52"/>
      <c r="G33" s="38" t="s">
        <v>166</v>
      </c>
      <c r="H33" s="54" t="e">
        <f>SUM(#REF!)</f>
        <v>#REF!</v>
      </c>
      <c r="I33" s="111">
        <f>'4. kiadási korm. funk.'!HP35</f>
        <v>0</v>
      </c>
      <c r="J33" s="111">
        <f>'4. kiadási korm. funk.'!HQ35</f>
        <v>0</v>
      </c>
      <c r="K33" s="111">
        <f>'4. kiadási korm. funk.'!HR35</f>
        <v>0</v>
      </c>
      <c r="L33" s="54">
        <f t="shared" si="3"/>
        <v>0</v>
      </c>
      <c r="M33" s="111">
        <f>'4. kiadási korm. funk.'!HS35</f>
        <v>0</v>
      </c>
      <c r="N33" s="111">
        <f>'4. kiadási korm. funk.'!HT35</f>
        <v>0</v>
      </c>
      <c r="O33" s="111">
        <f>'4. kiadási korm. funk.'!HU35</f>
        <v>0</v>
      </c>
      <c r="P33" s="54">
        <f t="shared" si="4"/>
        <v>0</v>
      </c>
      <c r="Q33" s="111">
        <f>'4. kiadási korm. funk.'!HV35</f>
        <v>0</v>
      </c>
      <c r="R33" s="111">
        <f>'4. kiadási korm. funk.'!HW35</f>
        <v>0</v>
      </c>
      <c r="S33" s="111">
        <f>'4. kiadási korm. funk.'!HX35</f>
        <v>0</v>
      </c>
      <c r="T33" s="288">
        <f t="shared" si="5"/>
        <v>0</v>
      </c>
      <c r="U33" s="282" t="e">
        <f>#REF!+#REF!+I33</f>
        <v>#REF!</v>
      </c>
      <c r="V33" s="282" t="e">
        <f>#REF!+#REF!+J33</f>
        <v>#REF!</v>
      </c>
      <c r="W33" s="282" t="e">
        <f>#REF!+#REF!+K33</f>
        <v>#REF!</v>
      </c>
      <c r="X33" s="281" t="e">
        <f>#REF!+#REF!+L33</f>
        <v>#REF!</v>
      </c>
      <c r="Y33" s="282" t="e">
        <f>#REF!+#REF!+M33</f>
        <v>#REF!</v>
      </c>
      <c r="Z33" s="282" t="e">
        <f>#REF!+#REF!+N33</f>
        <v>#REF!</v>
      </c>
      <c r="AA33" s="282" t="e">
        <f>#REF!+#REF!+O33</f>
        <v>#REF!</v>
      </c>
      <c r="AB33" s="281" t="e">
        <f>#REF!+#REF!+P33</f>
        <v>#REF!</v>
      </c>
      <c r="AC33" s="282" t="e">
        <f>#REF!+#REF!+Q33</f>
        <v>#REF!</v>
      </c>
      <c r="AD33" s="282" t="e">
        <f>#REF!+#REF!+R33</f>
        <v>#REF!</v>
      </c>
      <c r="AE33" s="282" t="e">
        <f>#REF!+#REF!+S33</f>
        <v>#REF!</v>
      </c>
      <c r="AF33" s="281" t="e">
        <f>#REF!+H33+T33</f>
        <v>#REF!</v>
      </c>
    </row>
    <row r="34" spans="1:32">
      <c r="A34" s="34"/>
      <c r="B34" s="36"/>
      <c r="C34" s="37"/>
      <c r="D34" s="55">
        <v>3</v>
      </c>
      <c r="E34" s="27" t="s">
        <v>167</v>
      </c>
      <c r="F34" s="52"/>
      <c r="G34" s="38" t="s">
        <v>168</v>
      </c>
      <c r="H34" s="54" t="e">
        <f>SUM(#REF!)</f>
        <v>#REF!</v>
      </c>
      <c r="I34" s="111">
        <f>'4. kiadási korm. funk.'!HP36</f>
        <v>0</v>
      </c>
      <c r="J34" s="111">
        <f>'4. kiadási korm. funk.'!HQ36</f>
        <v>0</v>
      </c>
      <c r="K34" s="111">
        <f>'4. kiadási korm. funk.'!HR36</f>
        <v>0</v>
      </c>
      <c r="L34" s="54">
        <f t="shared" si="3"/>
        <v>0</v>
      </c>
      <c r="M34" s="111">
        <f>'4. kiadási korm. funk.'!HS36</f>
        <v>0</v>
      </c>
      <c r="N34" s="111">
        <f>'4. kiadási korm. funk.'!HT36</f>
        <v>0</v>
      </c>
      <c r="O34" s="111">
        <f>'4. kiadási korm. funk.'!HU36</f>
        <v>0</v>
      </c>
      <c r="P34" s="54">
        <f t="shared" si="4"/>
        <v>0</v>
      </c>
      <c r="Q34" s="111">
        <f>'4. kiadási korm. funk.'!HV36</f>
        <v>0</v>
      </c>
      <c r="R34" s="111">
        <f>'4. kiadási korm. funk.'!HW36</f>
        <v>0</v>
      </c>
      <c r="S34" s="111">
        <f>'4. kiadási korm. funk.'!HX36</f>
        <v>0</v>
      </c>
      <c r="T34" s="288">
        <f t="shared" si="5"/>
        <v>0</v>
      </c>
      <c r="U34" s="282" t="e">
        <f>#REF!+#REF!+I34</f>
        <v>#REF!</v>
      </c>
      <c r="V34" s="282" t="e">
        <f>#REF!+#REF!+J34</f>
        <v>#REF!</v>
      </c>
      <c r="W34" s="282" t="e">
        <f>#REF!+#REF!+K34</f>
        <v>#REF!</v>
      </c>
      <c r="X34" s="281" t="e">
        <f>#REF!+#REF!+L34</f>
        <v>#REF!</v>
      </c>
      <c r="Y34" s="282" t="e">
        <f>#REF!+#REF!+M34</f>
        <v>#REF!</v>
      </c>
      <c r="Z34" s="282" t="e">
        <f>#REF!+#REF!+N34</f>
        <v>#REF!</v>
      </c>
      <c r="AA34" s="282" t="e">
        <f>#REF!+#REF!+O34</f>
        <v>#REF!</v>
      </c>
      <c r="AB34" s="281" t="e">
        <f>#REF!+#REF!+P34</f>
        <v>#REF!</v>
      </c>
      <c r="AC34" s="282" t="e">
        <f>#REF!+#REF!+Q34</f>
        <v>#REF!</v>
      </c>
      <c r="AD34" s="282" t="e">
        <f>#REF!+#REF!+R34</f>
        <v>#REF!</v>
      </c>
      <c r="AE34" s="282" t="e">
        <f>#REF!+#REF!+S34</f>
        <v>#REF!</v>
      </c>
      <c r="AF34" s="281" t="e">
        <f>#REF!+H34+T34</f>
        <v>#REF!</v>
      </c>
    </row>
    <row r="35" spans="1:32">
      <c r="A35" s="34"/>
      <c r="B35" s="36"/>
      <c r="C35" s="37"/>
      <c r="D35" s="55">
        <v>4</v>
      </c>
      <c r="E35" s="27" t="s">
        <v>169</v>
      </c>
      <c r="F35" s="52"/>
      <c r="G35" s="38" t="s">
        <v>170</v>
      </c>
      <c r="H35" s="54" t="e">
        <f>SUM(#REF!)</f>
        <v>#REF!</v>
      </c>
      <c r="I35" s="111">
        <f>'4. kiadási korm. funk.'!HP37</f>
        <v>0</v>
      </c>
      <c r="J35" s="111">
        <f>'4. kiadási korm. funk.'!HQ37</f>
        <v>0</v>
      </c>
      <c r="K35" s="111">
        <f>'4. kiadási korm. funk.'!HR37</f>
        <v>0</v>
      </c>
      <c r="L35" s="54">
        <f t="shared" si="3"/>
        <v>0</v>
      </c>
      <c r="M35" s="111">
        <f>'4. kiadási korm. funk.'!HS37</f>
        <v>0</v>
      </c>
      <c r="N35" s="111">
        <f>'4. kiadási korm. funk.'!HT37</f>
        <v>0</v>
      </c>
      <c r="O35" s="111">
        <f>'4. kiadási korm. funk.'!HU37</f>
        <v>0</v>
      </c>
      <c r="P35" s="54">
        <f t="shared" si="4"/>
        <v>0</v>
      </c>
      <c r="Q35" s="111">
        <f>'4. kiadási korm. funk.'!HV37</f>
        <v>0</v>
      </c>
      <c r="R35" s="111">
        <f>'4. kiadási korm. funk.'!HW37</f>
        <v>0</v>
      </c>
      <c r="S35" s="111">
        <f>'4. kiadási korm. funk.'!HX37</f>
        <v>0</v>
      </c>
      <c r="T35" s="288">
        <f t="shared" si="5"/>
        <v>0</v>
      </c>
      <c r="U35" s="282" t="e">
        <f>#REF!+#REF!+I35</f>
        <v>#REF!</v>
      </c>
      <c r="V35" s="282" t="e">
        <f>#REF!+#REF!+J35</f>
        <v>#REF!</v>
      </c>
      <c r="W35" s="282" t="e">
        <f>#REF!+#REF!+K35</f>
        <v>#REF!</v>
      </c>
      <c r="X35" s="281" t="e">
        <f>#REF!+#REF!+L35</f>
        <v>#REF!</v>
      </c>
      <c r="Y35" s="282" t="e">
        <f>#REF!+#REF!+M35</f>
        <v>#REF!</v>
      </c>
      <c r="Z35" s="282" t="e">
        <f>#REF!+#REF!+N35</f>
        <v>#REF!</v>
      </c>
      <c r="AA35" s="282" t="e">
        <f>#REF!+#REF!+O35</f>
        <v>#REF!</v>
      </c>
      <c r="AB35" s="281" t="e">
        <f>#REF!+#REF!+P35</f>
        <v>#REF!</v>
      </c>
      <c r="AC35" s="282" t="e">
        <f>#REF!+#REF!+Q35</f>
        <v>#REF!</v>
      </c>
      <c r="AD35" s="282" t="e">
        <f>#REF!+#REF!+R35</f>
        <v>#REF!</v>
      </c>
      <c r="AE35" s="282" t="e">
        <f>#REF!+#REF!+S35</f>
        <v>#REF!</v>
      </c>
      <c r="AF35" s="281" t="e">
        <f>#REF!+H35+T35</f>
        <v>#REF!</v>
      </c>
    </row>
    <row r="36" spans="1:32">
      <c r="A36" s="34"/>
      <c r="B36" s="36"/>
      <c r="C36" s="37"/>
      <c r="D36" s="55">
        <v>5</v>
      </c>
      <c r="E36" s="27" t="s">
        <v>171</v>
      </c>
      <c r="F36" s="52"/>
      <c r="G36" s="38" t="s">
        <v>172</v>
      </c>
      <c r="H36" s="54" t="e">
        <f>SUM(#REF!)</f>
        <v>#REF!</v>
      </c>
      <c r="I36" s="111">
        <f>'4. kiadási korm. funk.'!HP38</f>
        <v>0</v>
      </c>
      <c r="J36" s="111">
        <f>'4. kiadási korm. funk.'!HQ38</f>
        <v>0</v>
      </c>
      <c r="K36" s="111">
        <f>'4. kiadási korm. funk.'!HR38</f>
        <v>0</v>
      </c>
      <c r="L36" s="54">
        <f t="shared" si="3"/>
        <v>0</v>
      </c>
      <c r="M36" s="111">
        <f>'4. kiadási korm. funk.'!HS38</f>
        <v>0</v>
      </c>
      <c r="N36" s="111">
        <f>'4. kiadási korm. funk.'!HT38</f>
        <v>0</v>
      </c>
      <c r="O36" s="111">
        <f>'4. kiadási korm. funk.'!HU38</f>
        <v>0</v>
      </c>
      <c r="P36" s="54">
        <f t="shared" si="4"/>
        <v>0</v>
      </c>
      <c r="Q36" s="111">
        <f>'4. kiadási korm. funk.'!HV38</f>
        <v>0</v>
      </c>
      <c r="R36" s="111">
        <f>'4. kiadási korm. funk.'!HW38</f>
        <v>0</v>
      </c>
      <c r="S36" s="111">
        <f>'4. kiadási korm. funk.'!HX38</f>
        <v>0</v>
      </c>
      <c r="T36" s="288">
        <f t="shared" si="5"/>
        <v>0</v>
      </c>
      <c r="U36" s="282" t="e">
        <f>#REF!+#REF!+I36</f>
        <v>#REF!</v>
      </c>
      <c r="V36" s="282" t="e">
        <f>#REF!+#REF!+J36</f>
        <v>#REF!</v>
      </c>
      <c r="W36" s="282" t="e">
        <f>#REF!+#REF!+K36</f>
        <v>#REF!</v>
      </c>
      <c r="X36" s="281" t="e">
        <f>#REF!+#REF!+L36</f>
        <v>#REF!</v>
      </c>
      <c r="Y36" s="282" t="e">
        <f>#REF!+#REF!+M36</f>
        <v>#REF!</v>
      </c>
      <c r="Z36" s="282" t="e">
        <f>#REF!+#REF!+N36</f>
        <v>#REF!</v>
      </c>
      <c r="AA36" s="282" t="e">
        <f>#REF!+#REF!+O36</f>
        <v>#REF!</v>
      </c>
      <c r="AB36" s="281" t="e">
        <f>#REF!+#REF!+P36</f>
        <v>#REF!</v>
      </c>
      <c r="AC36" s="282" t="e">
        <f>#REF!+#REF!+Q36</f>
        <v>#REF!</v>
      </c>
      <c r="AD36" s="282" t="e">
        <f>#REF!+#REF!+R36</f>
        <v>#REF!</v>
      </c>
      <c r="AE36" s="282" t="e">
        <f>#REF!+#REF!+S36</f>
        <v>#REF!</v>
      </c>
      <c r="AF36" s="281" t="e">
        <f>#REF!+H36+T36</f>
        <v>#REF!</v>
      </c>
    </row>
    <row r="37" spans="1:32">
      <c r="A37" s="34"/>
      <c r="B37" s="36"/>
      <c r="C37" s="37"/>
      <c r="D37" s="55">
        <v>6</v>
      </c>
      <c r="E37" s="27" t="s">
        <v>173</v>
      </c>
      <c r="F37" s="52"/>
      <c r="G37" s="38" t="s">
        <v>174</v>
      </c>
      <c r="H37" s="54" t="e">
        <f>SUM(#REF!)</f>
        <v>#REF!</v>
      </c>
      <c r="I37" s="111">
        <f>'4. kiadási korm. funk.'!HP39</f>
        <v>0</v>
      </c>
      <c r="J37" s="111">
        <f>'4. kiadási korm. funk.'!HQ39</f>
        <v>0</v>
      </c>
      <c r="K37" s="111">
        <f>'4. kiadási korm. funk.'!HR39</f>
        <v>0</v>
      </c>
      <c r="L37" s="54">
        <f t="shared" si="3"/>
        <v>0</v>
      </c>
      <c r="M37" s="111">
        <v>0</v>
      </c>
      <c r="N37" s="111">
        <f>'4. kiadási korm. funk.'!HT39</f>
        <v>0</v>
      </c>
      <c r="O37" s="111">
        <f>'4. kiadási korm. funk.'!HU39</f>
        <v>0</v>
      </c>
      <c r="P37" s="54">
        <f t="shared" si="4"/>
        <v>0</v>
      </c>
      <c r="Q37" s="111">
        <f>'4. kiadási korm. funk.'!HV39</f>
        <v>0</v>
      </c>
      <c r="R37" s="111">
        <f>'4. kiadási korm. funk.'!HW39</f>
        <v>0</v>
      </c>
      <c r="S37" s="111">
        <f>'4. kiadási korm. funk.'!HX39</f>
        <v>0</v>
      </c>
      <c r="T37" s="288">
        <f t="shared" si="5"/>
        <v>0</v>
      </c>
      <c r="U37" s="282" t="e">
        <f>#REF!+#REF!+I37</f>
        <v>#REF!</v>
      </c>
      <c r="V37" s="282" t="e">
        <f>#REF!+#REF!+J37</f>
        <v>#REF!</v>
      </c>
      <c r="W37" s="282" t="e">
        <f>#REF!+#REF!+K37</f>
        <v>#REF!</v>
      </c>
      <c r="X37" s="281" t="e">
        <f>#REF!+#REF!+L37</f>
        <v>#REF!</v>
      </c>
      <c r="Y37" s="282" t="e">
        <f>#REF!+#REF!+M37</f>
        <v>#REF!</v>
      </c>
      <c r="Z37" s="282" t="e">
        <f>#REF!+#REF!+N37</f>
        <v>#REF!</v>
      </c>
      <c r="AA37" s="282" t="e">
        <f>#REF!+#REF!+O37</f>
        <v>#REF!</v>
      </c>
      <c r="AB37" s="281" t="e">
        <f>#REF!+#REF!+P37</f>
        <v>#REF!</v>
      </c>
      <c r="AC37" s="282" t="e">
        <f>#REF!+#REF!+Q37</f>
        <v>#REF!</v>
      </c>
      <c r="AD37" s="282" t="e">
        <f>#REF!+#REF!+R37</f>
        <v>#REF!</v>
      </c>
      <c r="AE37" s="282" t="e">
        <f>#REF!+#REF!+S37</f>
        <v>#REF!</v>
      </c>
      <c r="AF37" s="281" t="e">
        <f>#REF!+H37+T37</f>
        <v>#REF!</v>
      </c>
    </row>
    <row r="38" spans="1:32">
      <c r="A38" s="34"/>
      <c r="B38" s="36"/>
      <c r="C38" s="37"/>
      <c r="D38" s="55">
        <v>7</v>
      </c>
      <c r="E38" s="27" t="s">
        <v>175</v>
      </c>
      <c r="F38" s="52"/>
      <c r="G38" s="38" t="s">
        <v>176</v>
      </c>
      <c r="H38" s="54" t="e">
        <f>SUM(#REF!)</f>
        <v>#REF!</v>
      </c>
      <c r="I38" s="111">
        <f>'4. kiadási korm. funk.'!HP40</f>
        <v>0</v>
      </c>
      <c r="J38" s="111">
        <f>'4. kiadási korm. funk.'!HQ40</f>
        <v>0</v>
      </c>
      <c r="K38" s="111">
        <f>'4. kiadási korm. funk.'!HR40</f>
        <v>0</v>
      </c>
      <c r="L38" s="54">
        <f t="shared" si="3"/>
        <v>0</v>
      </c>
      <c r="M38" s="111">
        <f>'4. kiadási korm. funk.'!HS40</f>
        <v>0</v>
      </c>
      <c r="N38" s="111">
        <f>'4. kiadási korm. funk.'!HT40</f>
        <v>0</v>
      </c>
      <c r="O38" s="111">
        <f>'4. kiadási korm. funk.'!HU40</f>
        <v>0</v>
      </c>
      <c r="P38" s="54">
        <f t="shared" si="4"/>
        <v>0</v>
      </c>
      <c r="Q38" s="111">
        <f>'4. kiadási korm. funk.'!HV40</f>
        <v>0</v>
      </c>
      <c r="R38" s="111">
        <f>'4. kiadási korm. funk.'!HW40</f>
        <v>0</v>
      </c>
      <c r="S38" s="111">
        <f>'4. kiadási korm. funk.'!HX40</f>
        <v>0</v>
      </c>
      <c r="T38" s="288">
        <f t="shared" si="5"/>
        <v>0</v>
      </c>
      <c r="U38" s="282" t="e">
        <f>#REF!+#REF!+I38</f>
        <v>#REF!</v>
      </c>
      <c r="V38" s="282" t="e">
        <f>#REF!+#REF!+J38</f>
        <v>#REF!</v>
      </c>
      <c r="W38" s="282" t="e">
        <f>#REF!+#REF!+K38</f>
        <v>#REF!</v>
      </c>
      <c r="X38" s="281" t="e">
        <f>#REF!+#REF!+L38</f>
        <v>#REF!</v>
      </c>
      <c r="Y38" s="282" t="e">
        <f>#REF!+#REF!+M38</f>
        <v>#REF!</v>
      </c>
      <c r="Z38" s="282" t="e">
        <f>#REF!+#REF!+N38</f>
        <v>#REF!</v>
      </c>
      <c r="AA38" s="282" t="e">
        <f>#REF!+#REF!+O38</f>
        <v>#REF!</v>
      </c>
      <c r="AB38" s="281" t="e">
        <f>#REF!+#REF!+P38</f>
        <v>#REF!</v>
      </c>
      <c r="AC38" s="282" t="e">
        <f>#REF!+#REF!+Q38</f>
        <v>#REF!</v>
      </c>
      <c r="AD38" s="282" t="e">
        <f>#REF!+#REF!+R38</f>
        <v>#REF!</v>
      </c>
      <c r="AE38" s="282" t="e">
        <f>#REF!+#REF!+S38</f>
        <v>#REF!</v>
      </c>
      <c r="AF38" s="281" t="e">
        <f>#REF!+H38+T38</f>
        <v>#REF!</v>
      </c>
    </row>
    <row r="39" spans="1:32">
      <c r="A39" s="34"/>
      <c r="B39" s="36"/>
      <c r="C39" s="37"/>
      <c r="D39" s="55">
        <v>8</v>
      </c>
      <c r="E39" s="27" t="s">
        <v>177</v>
      </c>
      <c r="F39" s="52"/>
      <c r="G39" s="38" t="s">
        <v>178</v>
      </c>
      <c r="H39" s="54" t="e">
        <f>SUM(#REF!)</f>
        <v>#REF!</v>
      </c>
      <c r="I39" s="111">
        <v>0</v>
      </c>
      <c r="J39" s="111">
        <f>'4. kiadási korm. funk.'!HQ41</f>
        <v>0</v>
      </c>
      <c r="K39" s="111">
        <f>'4. kiadási korm. funk.'!HR41</f>
        <v>0</v>
      </c>
      <c r="L39" s="54">
        <f t="shared" si="3"/>
        <v>0</v>
      </c>
      <c r="M39" s="111">
        <v>0</v>
      </c>
      <c r="N39" s="111">
        <f>'4. kiadási korm. funk.'!HT41</f>
        <v>0</v>
      </c>
      <c r="O39" s="111">
        <f>'4. kiadási korm. funk.'!HU41</f>
        <v>0</v>
      </c>
      <c r="P39" s="54">
        <f t="shared" si="4"/>
        <v>0</v>
      </c>
      <c r="Q39" s="111">
        <f>'4. kiadási korm. funk.'!HV41</f>
        <v>0</v>
      </c>
      <c r="R39" s="111">
        <f>'4. kiadási korm. funk.'!HW41</f>
        <v>0</v>
      </c>
      <c r="S39" s="111">
        <f>'4. kiadási korm. funk.'!HX41</f>
        <v>0</v>
      </c>
      <c r="T39" s="288">
        <f t="shared" si="5"/>
        <v>0</v>
      </c>
      <c r="U39" s="282" t="e">
        <f>#REF!+#REF!+I39</f>
        <v>#REF!</v>
      </c>
      <c r="V39" s="282" t="e">
        <f>#REF!+#REF!+J39</f>
        <v>#REF!</v>
      </c>
      <c r="W39" s="282" t="e">
        <f>#REF!+#REF!+K39</f>
        <v>#REF!</v>
      </c>
      <c r="X39" s="281" t="e">
        <f>#REF!+#REF!+L39</f>
        <v>#REF!</v>
      </c>
      <c r="Y39" s="282" t="e">
        <f>#REF!+#REF!+M39</f>
        <v>#REF!</v>
      </c>
      <c r="Z39" s="282" t="e">
        <f>#REF!+#REF!+N39</f>
        <v>#REF!</v>
      </c>
      <c r="AA39" s="282" t="e">
        <f>#REF!+#REF!+O39</f>
        <v>#REF!</v>
      </c>
      <c r="AB39" s="281" t="e">
        <f>#REF!+#REF!+P39</f>
        <v>#REF!</v>
      </c>
      <c r="AC39" s="282" t="e">
        <f>#REF!+#REF!+Q39</f>
        <v>#REF!</v>
      </c>
      <c r="AD39" s="282" t="e">
        <f>#REF!+#REF!+R39</f>
        <v>#REF!</v>
      </c>
      <c r="AE39" s="282" t="e">
        <f>#REF!+#REF!+S39</f>
        <v>#REF!</v>
      </c>
      <c r="AF39" s="281" t="e">
        <f>#REF!+H39+T39</f>
        <v>#REF!</v>
      </c>
    </row>
    <row r="40" spans="1:32">
      <c r="A40" s="892" t="s">
        <v>179</v>
      </c>
      <c r="B40" s="893"/>
      <c r="C40" s="893"/>
      <c r="D40" s="893"/>
      <c r="E40" s="893"/>
      <c r="F40" s="893"/>
      <c r="G40" s="893"/>
      <c r="H40" s="236" t="e">
        <f>SUM(#REF!)</f>
        <v>#REF!</v>
      </c>
      <c r="I40" s="237">
        <f>'4. kiadási korm. funk.'!HP42</f>
        <v>74662200</v>
      </c>
      <c r="J40" s="237">
        <f>'4. kiadási korm. funk.'!HQ42</f>
        <v>0</v>
      </c>
      <c r="K40" s="237">
        <f>'4. kiadási korm. funk.'!HR42</f>
        <v>0</v>
      </c>
      <c r="L40" s="236">
        <f t="shared" si="3"/>
        <v>74662200</v>
      </c>
      <c r="M40" s="237">
        <f>'4. kiadási korm. funk.'!HS42</f>
        <v>82158793</v>
      </c>
      <c r="N40" s="237">
        <f>'4. kiadási korm. funk.'!HT42</f>
        <v>0</v>
      </c>
      <c r="O40" s="237">
        <f>'4. kiadási korm. funk.'!HU42</f>
        <v>0</v>
      </c>
      <c r="P40" s="236">
        <f t="shared" si="4"/>
        <v>82158793</v>
      </c>
      <c r="Q40" s="237">
        <f>'4. kiadási korm. funk.'!HV42</f>
        <v>40846496</v>
      </c>
      <c r="R40" s="237">
        <f>'4. kiadási korm. funk.'!HW42</f>
        <v>0</v>
      </c>
      <c r="S40" s="237">
        <f>'4. kiadási korm. funk.'!HX42</f>
        <v>0</v>
      </c>
      <c r="T40" s="289">
        <f t="shared" si="5"/>
        <v>40846496</v>
      </c>
      <c r="U40" s="280">
        <v>55786</v>
      </c>
      <c r="V40" s="280" t="e">
        <f>#REF!+#REF!+J40</f>
        <v>#REF!</v>
      </c>
      <c r="W40" s="280" t="e">
        <f>#REF!+#REF!+K40</f>
        <v>#REF!</v>
      </c>
      <c r="X40" s="279">
        <v>55786</v>
      </c>
      <c r="Y40" s="280">
        <v>77881</v>
      </c>
      <c r="Z40" s="280" t="e">
        <f>#REF!+#REF!+N40</f>
        <v>#REF!</v>
      </c>
      <c r="AA40" s="280" t="e">
        <f>#REF!+#REF!+O40</f>
        <v>#REF!</v>
      </c>
      <c r="AB40" s="279">
        <v>77881</v>
      </c>
      <c r="AC40" s="280" t="e">
        <f>AC6+AC28</f>
        <v>#REF!</v>
      </c>
      <c r="AD40" s="280" t="e">
        <f>#REF!+#REF!+R40</f>
        <v>#REF!</v>
      </c>
      <c r="AE40" s="280" t="e">
        <f>#REF!+#REF!+S40</f>
        <v>#REF!</v>
      </c>
      <c r="AF40" s="279">
        <v>53859</v>
      </c>
    </row>
    <row r="41" spans="1:32">
      <c r="A41" s="34"/>
      <c r="B41" s="4">
        <v>3</v>
      </c>
      <c r="C41" s="891" t="s">
        <v>180</v>
      </c>
      <c r="D41" s="891"/>
      <c r="E41" s="891"/>
      <c r="F41" s="891"/>
      <c r="G41" s="891"/>
      <c r="H41" s="235" t="e">
        <f>SUM(#REF!)</f>
        <v>#REF!</v>
      </c>
      <c r="I41" s="234">
        <f>'4. kiadási korm. funk.'!HP43</f>
        <v>5089751</v>
      </c>
      <c r="J41" s="234">
        <f>'4. kiadási korm. funk.'!HQ43</f>
        <v>0</v>
      </c>
      <c r="K41" s="234">
        <f>'4. kiadási korm. funk.'!HR43</f>
        <v>0</v>
      </c>
      <c r="L41" s="235">
        <f t="shared" si="3"/>
        <v>5089751</v>
      </c>
      <c r="M41" s="234">
        <f>'4. kiadási korm. funk.'!HS43</f>
        <v>12089751</v>
      </c>
      <c r="N41" s="234">
        <f>'4. kiadási korm. funk.'!HT43</f>
        <v>0</v>
      </c>
      <c r="O41" s="234">
        <f>'4. kiadási korm. funk.'!HU43</f>
        <v>0</v>
      </c>
      <c r="P41" s="235">
        <f t="shared" si="4"/>
        <v>12089751</v>
      </c>
      <c r="Q41" s="234">
        <f>'4. kiadási korm. funk.'!HV43</f>
        <v>10184192</v>
      </c>
      <c r="R41" s="234">
        <f>'4. kiadási korm. funk.'!HW43</f>
        <v>0</v>
      </c>
      <c r="S41" s="234">
        <f>'4. kiadási korm. funk.'!HX43</f>
        <v>0</v>
      </c>
      <c r="T41" s="286">
        <f t="shared" si="5"/>
        <v>10184192</v>
      </c>
      <c r="U41" s="280" t="e">
        <f>#REF!+#REF!+I41</f>
        <v>#REF!</v>
      </c>
      <c r="V41" s="280" t="e">
        <f>#REF!+#REF!+J41</f>
        <v>#REF!</v>
      </c>
      <c r="W41" s="280" t="e">
        <f>#REF!+#REF!+K41</f>
        <v>#REF!</v>
      </c>
      <c r="X41" s="279" t="e">
        <f>#REF!+#REF!+L41</f>
        <v>#REF!</v>
      </c>
      <c r="Y41" s="280" t="e">
        <f>#REF!+#REF!+M41</f>
        <v>#REF!</v>
      </c>
      <c r="Z41" s="280" t="e">
        <f>#REF!+#REF!+N41</f>
        <v>#REF!</v>
      </c>
      <c r="AA41" s="280" t="e">
        <f>#REF!+#REF!+O41</f>
        <v>#REF!</v>
      </c>
      <c r="AB41" s="279" t="e">
        <f>#REF!+#REF!+P41</f>
        <v>#REF!</v>
      </c>
      <c r="AC41" s="280" t="e">
        <f>#REF!+#REF!+Q41</f>
        <v>#REF!</v>
      </c>
      <c r="AD41" s="280" t="e">
        <f>#REF!+#REF!+R41</f>
        <v>#REF!</v>
      </c>
      <c r="AE41" s="280" t="e">
        <f>#REF!+#REF!+S41</f>
        <v>#REF!</v>
      </c>
      <c r="AF41" s="279" t="e">
        <f>#REF!+H41+T41</f>
        <v>#REF!</v>
      </c>
    </row>
    <row r="42" spans="1:32">
      <c r="A42" s="34"/>
      <c r="B42" s="36"/>
      <c r="C42" s="190">
        <v>1</v>
      </c>
      <c r="D42" s="191" t="s">
        <v>181</v>
      </c>
      <c r="E42" s="238"/>
      <c r="F42" s="238"/>
      <c r="G42" s="255" t="s">
        <v>182</v>
      </c>
      <c r="H42" s="240" t="e">
        <f>SUM(#REF!)</f>
        <v>#REF!</v>
      </c>
      <c r="I42" s="241">
        <f>'4. kiadási korm. funk.'!HP44</f>
        <v>5089751</v>
      </c>
      <c r="J42" s="241">
        <f>'4. kiadási korm. funk.'!HQ44</f>
        <v>0</v>
      </c>
      <c r="K42" s="241">
        <f>'4. kiadási korm. funk.'!HR44</f>
        <v>0</v>
      </c>
      <c r="L42" s="240">
        <f t="shared" si="3"/>
        <v>5089751</v>
      </c>
      <c r="M42" s="241">
        <f>'4. kiadási korm. funk.'!HS44</f>
        <v>12089751</v>
      </c>
      <c r="N42" s="241">
        <f>'4. kiadási korm. funk.'!HT44</f>
        <v>0</v>
      </c>
      <c r="O42" s="241">
        <f>'4. kiadási korm. funk.'!HU44</f>
        <v>0</v>
      </c>
      <c r="P42" s="240">
        <f t="shared" si="4"/>
        <v>12089751</v>
      </c>
      <c r="Q42" s="241">
        <f>'4. kiadási korm. funk.'!HV44</f>
        <v>10184192</v>
      </c>
      <c r="R42" s="241">
        <f>'4. kiadási korm. funk.'!HW44</f>
        <v>0</v>
      </c>
      <c r="S42" s="241">
        <f>'4. kiadási korm. funk.'!HX44</f>
        <v>0</v>
      </c>
      <c r="T42" s="287">
        <f t="shared" si="5"/>
        <v>10184192</v>
      </c>
      <c r="U42" s="280" t="e">
        <f>#REF!+#REF!+I42</f>
        <v>#REF!</v>
      </c>
      <c r="V42" s="280" t="e">
        <f>#REF!+#REF!+J42</f>
        <v>#REF!</v>
      </c>
      <c r="W42" s="280" t="e">
        <f>#REF!+#REF!+K42</f>
        <v>#REF!</v>
      </c>
      <c r="X42" s="279" t="e">
        <f>#REF!+#REF!+L42</f>
        <v>#REF!</v>
      </c>
      <c r="Y42" s="280" t="e">
        <f>#REF!+#REF!+M42</f>
        <v>#REF!</v>
      </c>
      <c r="Z42" s="280" t="e">
        <f>#REF!+#REF!+N42</f>
        <v>#REF!</v>
      </c>
      <c r="AA42" s="280" t="e">
        <f>#REF!+#REF!+O42</f>
        <v>#REF!</v>
      </c>
      <c r="AB42" s="279" t="e">
        <f>#REF!+#REF!+P42</f>
        <v>#REF!</v>
      </c>
      <c r="AC42" s="280" t="e">
        <f>#REF!+#REF!+Q42</f>
        <v>#REF!</v>
      </c>
      <c r="AD42" s="280" t="e">
        <f>#REF!+#REF!+R42</f>
        <v>#REF!</v>
      </c>
      <c r="AE42" s="280" t="e">
        <f>#REF!+#REF!+S42</f>
        <v>#REF!</v>
      </c>
      <c r="AF42" s="279" t="e">
        <f>#REF!+H42+T42</f>
        <v>#REF!</v>
      </c>
    </row>
    <row r="43" spans="1:32">
      <c r="A43" s="34"/>
      <c r="B43" s="36"/>
      <c r="C43" s="37"/>
      <c r="D43" s="52">
        <v>1</v>
      </c>
      <c r="E43" s="27" t="s">
        <v>183</v>
      </c>
      <c r="F43" s="27"/>
      <c r="G43" s="27" t="s">
        <v>184</v>
      </c>
      <c r="H43" s="54" t="e">
        <f>SUM(#REF!)</f>
        <v>#REF!</v>
      </c>
      <c r="I43" s="111">
        <f>'4. kiadási korm. funk.'!HP45</f>
        <v>5000000</v>
      </c>
      <c r="J43" s="111">
        <f>'4. kiadási korm. funk.'!HQ45</f>
        <v>0</v>
      </c>
      <c r="K43" s="111">
        <f>'4. kiadási korm. funk.'!HR45</f>
        <v>0</v>
      </c>
      <c r="L43" s="54">
        <f t="shared" si="3"/>
        <v>5000000</v>
      </c>
      <c r="M43" s="111">
        <f>'4. kiadási korm. funk.'!HS45</f>
        <v>12000000</v>
      </c>
      <c r="N43" s="111">
        <f>'4. kiadási korm. funk.'!HT45</f>
        <v>0</v>
      </c>
      <c r="O43" s="111">
        <f>'4. kiadási korm. funk.'!HU45</f>
        <v>0</v>
      </c>
      <c r="P43" s="54">
        <f t="shared" si="4"/>
        <v>12000000</v>
      </c>
      <c r="Q43" s="111">
        <f>'4. kiadási korm. funk.'!HV45</f>
        <v>10094441</v>
      </c>
      <c r="R43" s="111">
        <f>'4. kiadási korm. funk.'!HW45</f>
        <v>0</v>
      </c>
      <c r="S43" s="111">
        <f>'4. kiadási korm. funk.'!HX45</f>
        <v>0</v>
      </c>
      <c r="T43" s="288">
        <f t="shared" si="5"/>
        <v>10094441</v>
      </c>
      <c r="U43" s="282" t="e">
        <f>#REF!+#REF!+I43</f>
        <v>#REF!</v>
      </c>
      <c r="V43" s="282" t="e">
        <f>#REF!+#REF!+J43</f>
        <v>#REF!</v>
      </c>
      <c r="W43" s="282" t="e">
        <f>#REF!+#REF!+K43</f>
        <v>#REF!</v>
      </c>
      <c r="X43" s="281" t="e">
        <f>#REF!+#REF!+L43</f>
        <v>#REF!</v>
      </c>
      <c r="Y43" s="282" t="e">
        <f>#REF!+#REF!+M43</f>
        <v>#REF!</v>
      </c>
      <c r="Z43" s="282" t="e">
        <f>#REF!+#REF!+N43</f>
        <v>#REF!</v>
      </c>
      <c r="AA43" s="282" t="e">
        <f>#REF!+#REF!+O43</f>
        <v>#REF!</v>
      </c>
      <c r="AB43" s="281" t="e">
        <f>#REF!+#REF!+P43</f>
        <v>#REF!</v>
      </c>
      <c r="AC43" s="282" t="e">
        <f>#REF!+#REF!+Q43</f>
        <v>#REF!</v>
      </c>
      <c r="AD43" s="282" t="e">
        <f>#REF!+#REF!+R43</f>
        <v>#REF!</v>
      </c>
      <c r="AE43" s="282" t="e">
        <f>#REF!+#REF!+S43</f>
        <v>#REF!</v>
      </c>
      <c r="AF43" s="281" t="e">
        <f>#REF!+H43+T43</f>
        <v>#REF!</v>
      </c>
    </row>
    <row r="44" spans="1:32">
      <c r="A44" s="34"/>
      <c r="B44" s="36"/>
      <c r="C44" s="37"/>
      <c r="D44" s="40"/>
      <c r="E44" s="52">
        <v>1</v>
      </c>
      <c r="F44" s="27" t="s">
        <v>185</v>
      </c>
      <c r="G44" s="27" t="s">
        <v>186</v>
      </c>
      <c r="H44" s="54" t="e">
        <f>SUM(#REF!)</f>
        <v>#REF!</v>
      </c>
      <c r="I44" s="111">
        <f>'4. kiadási korm. funk.'!HP46</f>
        <v>0</v>
      </c>
      <c r="J44" s="111">
        <f>'4. kiadási korm. funk.'!HQ46</f>
        <v>0</v>
      </c>
      <c r="K44" s="111">
        <f>'4. kiadási korm. funk.'!HR46</f>
        <v>0</v>
      </c>
      <c r="L44" s="54">
        <f t="shared" si="3"/>
        <v>0</v>
      </c>
      <c r="M44" s="111">
        <f>'4. kiadási korm. funk.'!HS46</f>
        <v>0</v>
      </c>
      <c r="N44" s="111">
        <f>'4. kiadási korm. funk.'!HT46</f>
        <v>0</v>
      </c>
      <c r="O44" s="111">
        <f>'4. kiadási korm. funk.'!HU46</f>
        <v>0</v>
      </c>
      <c r="P44" s="54">
        <f t="shared" si="4"/>
        <v>0</v>
      </c>
      <c r="Q44" s="111">
        <f>'4. kiadási korm. funk.'!HV46</f>
        <v>0</v>
      </c>
      <c r="R44" s="111">
        <f>'4. kiadási korm. funk.'!HW46</f>
        <v>0</v>
      </c>
      <c r="S44" s="111">
        <f>'4. kiadási korm. funk.'!HX46</f>
        <v>0</v>
      </c>
      <c r="T44" s="288">
        <f t="shared" si="5"/>
        <v>0</v>
      </c>
      <c r="U44" s="282" t="e">
        <f>#REF!+#REF!+I44</f>
        <v>#REF!</v>
      </c>
      <c r="V44" s="282" t="e">
        <f>#REF!+#REF!+J44</f>
        <v>#REF!</v>
      </c>
      <c r="W44" s="282" t="e">
        <f>#REF!+#REF!+K44</f>
        <v>#REF!</v>
      </c>
      <c r="X44" s="281" t="e">
        <f>#REF!+#REF!+L44</f>
        <v>#REF!</v>
      </c>
      <c r="Y44" s="282" t="e">
        <f>#REF!+#REF!+M44</f>
        <v>#REF!</v>
      </c>
      <c r="Z44" s="282" t="e">
        <f>#REF!+#REF!+N44</f>
        <v>#REF!</v>
      </c>
      <c r="AA44" s="282" t="e">
        <f>#REF!+#REF!+O44</f>
        <v>#REF!</v>
      </c>
      <c r="AB44" s="281" t="e">
        <f>#REF!+#REF!+P44</f>
        <v>#REF!</v>
      </c>
      <c r="AC44" s="282" t="e">
        <f>#REF!+#REF!+Q44</f>
        <v>#REF!</v>
      </c>
      <c r="AD44" s="282" t="e">
        <f>#REF!+#REF!+R44</f>
        <v>#REF!</v>
      </c>
      <c r="AE44" s="282" t="e">
        <f>#REF!+#REF!+S44</f>
        <v>#REF!</v>
      </c>
      <c r="AF44" s="281" t="e">
        <f>#REF!+H44+T44</f>
        <v>#REF!</v>
      </c>
    </row>
    <row r="45" spans="1:32">
      <c r="A45" s="34"/>
      <c r="B45" s="36"/>
      <c r="C45" s="37"/>
      <c r="D45" s="40"/>
      <c r="E45" s="52">
        <v>2</v>
      </c>
      <c r="F45" s="27" t="s">
        <v>187</v>
      </c>
      <c r="G45" s="27" t="s">
        <v>188</v>
      </c>
      <c r="H45" s="54" t="e">
        <f>SUM(#REF!)</f>
        <v>#REF!</v>
      </c>
      <c r="I45" s="111">
        <f>'4. kiadási korm. funk.'!HP47</f>
        <v>5000000</v>
      </c>
      <c r="J45" s="111">
        <f>'4. kiadási korm. funk.'!HQ47</f>
        <v>0</v>
      </c>
      <c r="K45" s="111">
        <f>'4. kiadási korm. funk.'!HR47</f>
        <v>0</v>
      </c>
      <c r="L45" s="54">
        <f t="shared" si="3"/>
        <v>5000000</v>
      </c>
      <c r="M45" s="111">
        <f>'4. kiadási korm. funk.'!HS47</f>
        <v>12000000</v>
      </c>
      <c r="N45" s="111">
        <f>'4. kiadási korm. funk.'!HT47</f>
        <v>0</v>
      </c>
      <c r="O45" s="111">
        <f>'4. kiadási korm. funk.'!HU47</f>
        <v>0</v>
      </c>
      <c r="P45" s="54">
        <f t="shared" si="4"/>
        <v>12000000</v>
      </c>
      <c r="Q45" s="111">
        <f>'4. kiadási korm. funk.'!HV47</f>
        <v>10094441</v>
      </c>
      <c r="R45" s="111">
        <f>'4. kiadási korm. funk.'!HW47</f>
        <v>0</v>
      </c>
      <c r="S45" s="111">
        <f>'4. kiadási korm. funk.'!HX47</f>
        <v>0</v>
      </c>
      <c r="T45" s="288">
        <f t="shared" si="5"/>
        <v>10094441</v>
      </c>
      <c r="U45" s="282" t="e">
        <f>#REF!+#REF!+I45</f>
        <v>#REF!</v>
      </c>
      <c r="V45" s="282" t="e">
        <f>#REF!+#REF!+J45</f>
        <v>#REF!</v>
      </c>
      <c r="W45" s="282" t="e">
        <f>#REF!+#REF!+K45</f>
        <v>#REF!</v>
      </c>
      <c r="X45" s="281" t="e">
        <f>#REF!+#REF!+L45</f>
        <v>#REF!</v>
      </c>
      <c r="Y45" s="282" t="e">
        <f>#REF!+#REF!+M45</f>
        <v>#REF!</v>
      </c>
      <c r="Z45" s="282" t="e">
        <f>#REF!+#REF!+N45</f>
        <v>#REF!</v>
      </c>
      <c r="AA45" s="282" t="e">
        <f>#REF!+#REF!+O45</f>
        <v>#REF!</v>
      </c>
      <c r="AB45" s="281" t="e">
        <f>#REF!+#REF!+P45</f>
        <v>#REF!</v>
      </c>
      <c r="AC45" s="282" t="e">
        <f>#REF!+#REF!+Q45</f>
        <v>#REF!</v>
      </c>
      <c r="AD45" s="282" t="e">
        <f>#REF!+#REF!+R45</f>
        <v>#REF!</v>
      </c>
      <c r="AE45" s="282" t="e">
        <f>#REF!+#REF!+S45</f>
        <v>#REF!</v>
      </c>
      <c r="AF45" s="281" t="e">
        <f>#REF!+H45+T45</f>
        <v>#REF!</v>
      </c>
    </row>
    <row r="46" spans="1:32" ht="15" hidden="1" customHeight="1">
      <c r="A46" s="34"/>
      <c r="B46" s="36"/>
      <c r="C46" s="37"/>
      <c r="D46" s="40"/>
      <c r="E46" s="43"/>
      <c r="F46" s="36"/>
      <c r="G46" s="36"/>
      <c r="H46" s="54" t="e">
        <f>SUM(#REF!)</f>
        <v>#REF!</v>
      </c>
      <c r="I46" s="111">
        <f>'4. kiadási korm. funk.'!HP48</f>
        <v>0</v>
      </c>
      <c r="J46" s="111">
        <f>'4. kiadási korm. funk.'!HQ48</f>
        <v>0</v>
      </c>
      <c r="K46" s="111">
        <f>'4. kiadási korm. funk.'!HR48</f>
        <v>0</v>
      </c>
      <c r="L46" s="54">
        <f t="shared" si="3"/>
        <v>0</v>
      </c>
      <c r="M46" s="111">
        <f>'4. kiadási korm. funk.'!HS48</f>
        <v>0</v>
      </c>
      <c r="N46" s="111">
        <f>'4. kiadási korm. funk.'!HT48</f>
        <v>0</v>
      </c>
      <c r="O46" s="111">
        <f>'4. kiadási korm. funk.'!HU48</f>
        <v>0</v>
      </c>
      <c r="P46" s="54">
        <f t="shared" si="4"/>
        <v>0</v>
      </c>
      <c r="Q46" s="111">
        <f>'4. kiadási korm. funk.'!HV48</f>
        <v>0</v>
      </c>
      <c r="R46" s="111">
        <f>'4. kiadási korm. funk.'!HW48</f>
        <v>0</v>
      </c>
      <c r="S46" s="111">
        <f>'4. kiadási korm. funk.'!HX48</f>
        <v>0</v>
      </c>
      <c r="T46" s="288">
        <f t="shared" si="5"/>
        <v>0</v>
      </c>
      <c r="U46" s="282" t="e">
        <f>#REF!+#REF!+I46</f>
        <v>#REF!</v>
      </c>
      <c r="V46" s="282" t="e">
        <f>#REF!+#REF!+J46</f>
        <v>#REF!</v>
      </c>
      <c r="W46" s="282" t="e">
        <f>#REF!+#REF!+K46</f>
        <v>#REF!</v>
      </c>
      <c r="X46" s="281" t="e">
        <f>#REF!+#REF!+L46</f>
        <v>#REF!</v>
      </c>
      <c r="Y46" s="282" t="e">
        <f>#REF!+#REF!+M46</f>
        <v>#REF!</v>
      </c>
      <c r="Z46" s="282" t="e">
        <f>#REF!+#REF!+N46</f>
        <v>#REF!</v>
      </c>
      <c r="AA46" s="282" t="e">
        <f>#REF!+#REF!+O46</f>
        <v>#REF!</v>
      </c>
      <c r="AB46" s="281" t="e">
        <f>#REF!+#REF!+P46</f>
        <v>#REF!</v>
      </c>
      <c r="AC46" s="282" t="e">
        <f>#REF!+#REF!+Q46</f>
        <v>#REF!</v>
      </c>
      <c r="AD46" s="282" t="e">
        <f>#REF!+#REF!+R46</f>
        <v>#REF!</v>
      </c>
      <c r="AE46" s="282" t="e">
        <f>#REF!+#REF!+S46</f>
        <v>#REF!</v>
      </c>
      <c r="AF46" s="281" t="e">
        <f>#REF!+H46+T46</f>
        <v>#REF!</v>
      </c>
    </row>
    <row r="47" spans="1:32" ht="15" hidden="1" customHeight="1">
      <c r="A47" s="34"/>
      <c r="B47" s="36"/>
      <c r="C47" s="37"/>
      <c r="D47" s="40"/>
      <c r="E47" s="43"/>
      <c r="F47" s="36"/>
      <c r="G47" s="36"/>
      <c r="H47" s="54" t="e">
        <f>SUM(#REF!)</f>
        <v>#REF!</v>
      </c>
      <c r="I47" s="111">
        <f>'4. kiadási korm. funk.'!HP49</f>
        <v>0</v>
      </c>
      <c r="J47" s="111">
        <f>'4. kiadási korm. funk.'!HQ49</f>
        <v>0</v>
      </c>
      <c r="K47" s="111">
        <f>'4. kiadási korm. funk.'!HR49</f>
        <v>0</v>
      </c>
      <c r="L47" s="54">
        <f t="shared" si="3"/>
        <v>0</v>
      </c>
      <c r="M47" s="111">
        <f>'4. kiadási korm. funk.'!HS49</f>
        <v>0</v>
      </c>
      <c r="N47" s="111">
        <f>'4. kiadási korm. funk.'!HT49</f>
        <v>0</v>
      </c>
      <c r="O47" s="111">
        <f>'4. kiadási korm. funk.'!HU49</f>
        <v>0</v>
      </c>
      <c r="P47" s="54">
        <f t="shared" si="4"/>
        <v>0</v>
      </c>
      <c r="Q47" s="111">
        <f>'4. kiadási korm. funk.'!HV49</f>
        <v>0</v>
      </c>
      <c r="R47" s="111">
        <f>'4. kiadási korm. funk.'!HW49</f>
        <v>0</v>
      </c>
      <c r="S47" s="111">
        <f>'4. kiadási korm. funk.'!HX49</f>
        <v>0</v>
      </c>
      <c r="T47" s="288">
        <f t="shared" si="5"/>
        <v>0</v>
      </c>
      <c r="U47" s="282" t="e">
        <f>#REF!+#REF!+I47</f>
        <v>#REF!</v>
      </c>
      <c r="V47" s="282" t="e">
        <f>#REF!+#REF!+J47</f>
        <v>#REF!</v>
      </c>
      <c r="W47" s="282" t="e">
        <f>#REF!+#REF!+K47</f>
        <v>#REF!</v>
      </c>
      <c r="X47" s="281" t="e">
        <f>#REF!+#REF!+L47</f>
        <v>#REF!</v>
      </c>
      <c r="Y47" s="282" t="e">
        <f>#REF!+#REF!+M47</f>
        <v>#REF!</v>
      </c>
      <c r="Z47" s="282" t="e">
        <f>#REF!+#REF!+N47</f>
        <v>#REF!</v>
      </c>
      <c r="AA47" s="282" t="e">
        <f>#REF!+#REF!+O47</f>
        <v>#REF!</v>
      </c>
      <c r="AB47" s="281" t="e">
        <f>#REF!+#REF!+P47</f>
        <v>#REF!</v>
      </c>
      <c r="AC47" s="282" t="e">
        <f>#REF!+#REF!+Q47</f>
        <v>#REF!</v>
      </c>
      <c r="AD47" s="282" t="e">
        <f>#REF!+#REF!+R47</f>
        <v>#REF!</v>
      </c>
      <c r="AE47" s="282" t="e">
        <f>#REF!+#REF!+S47</f>
        <v>#REF!</v>
      </c>
      <c r="AF47" s="281" t="e">
        <f>#REF!+H47+T47</f>
        <v>#REF!</v>
      </c>
    </row>
    <row r="48" spans="1:32" ht="15" hidden="1" customHeight="1">
      <c r="A48" s="34"/>
      <c r="B48" s="36"/>
      <c r="C48" s="37"/>
      <c r="D48" s="40"/>
      <c r="E48" s="43"/>
      <c r="F48" s="36"/>
      <c r="G48" s="36"/>
      <c r="H48" s="54" t="e">
        <f>SUM(#REF!)</f>
        <v>#REF!</v>
      </c>
      <c r="I48" s="111">
        <f>'4. kiadási korm. funk.'!HP50</f>
        <v>0</v>
      </c>
      <c r="J48" s="111">
        <f>'4. kiadási korm. funk.'!HQ50</f>
        <v>0</v>
      </c>
      <c r="K48" s="111">
        <f>'4. kiadási korm. funk.'!HR50</f>
        <v>0</v>
      </c>
      <c r="L48" s="54">
        <f t="shared" si="3"/>
        <v>0</v>
      </c>
      <c r="M48" s="111">
        <f>'4. kiadási korm. funk.'!HS50</f>
        <v>0</v>
      </c>
      <c r="N48" s="111">
        <f>'4. kiadási korm. funk.'!HT50</f>
        <v>0</v>
      </c>
      <c r="O48" s="111">
        <f>'4. kiadási korm. funk.'!HU50</f>
        <v>0</v>
      </c>
      <c r="P48" s="54">
        <f t="shared" si="4"/>
        <v>0</v>
      </c>
      <c r="Q48" s="111">
        <f>'4. kiadási korm. funk.'!HV50</f>
        <v>0</v>
      </c>
      <c r="R48" s="111">
        <f>'4. kiadási korm. funk.'!HW50</f>
        <v>0</v>
      </c>
      <c r="S48" s="111">
        <f>'4. kiadási korm. funk.'!HX50</f>
        <v>0</v>
      </c>
      <c r="T48" s="288">
        <f t="shared" si="5"/>
        <v>0</v>
      </c>
      <c r="U48" s="282" t="e">
        <f>#REF!+#REF!+I48</f>
        <v>#REF!</v>
      </c>
      <c r="V48" s="282" t="e">
        <f>#REF!+#REF!+J48</f>
        <v>#REF!</v>
      </c>
      <c r="W48" s="282" t="e">
        <f>#REF!+#REF!+K48</f>
        <v>#REF!</v>
      </c>
      <c r="X48" s="281" t="e">
        <f>#REF!+#REF!+L48</f>
        <v>#REF!</v>
      </c>
      <c r="Y48" s="282" t="e">
        <f>#REF!+#REF!+M48</f>
        <v>#REF!</v>
      </c>
      <c r="Z48" s="282" t="e">
        <f>#REF!+#REF!+N48</f>
        <v>#REF!</v>
      </c>
      <c r="AA48" s="282" t="e">
        <f>#REF!+#REF!+O48</f>
        <v>#REF!</v>
      </c>
      <c r="AB48" s="281" t="e">
        <f>#REF!+#REF!+P48</f>
        <v>#REF!</v>
      </c>
      <c r="AC48" s="282" t="e">
        <f>#REF!+#REF!+Q48</f>
        <v>#REF!</v>
      </c>
      <c r="AD48" s="282" t="e">
        <f>#REF!+#REF!+R48</f>
        <v>#REF!</v>
      </c>
      <c r="AE48" s="282" t="e">
        <f>#REF!+#REF!+S48</f>
        <v>#REF!</v>
      </c>
      <c r="AF48" s="281" t="e">
        <f>#REF!+H48+T48</f>
        <v>#REF!</v>
      </c>
    </row>
    <row r="49" spans="1:32" ht="15" hidden="1" customHeight="1">
      <c r="A49" s="34"/>
      <c r="B49" s="36"/>
      <c r="C49" s="37"/>
      <c r="D49" s="40"/>
      <c r="E49" s="43"/>
      <c r="F49" s="36"/>
      <c r="G49" s="36"/>
      <c r="H49" s="54" t="e">
        <f>SUM(#REF!)</f>
        <v>#REF!</v>
      </c>
      <c r="I49" s="111">
        <f>'4. kiadási korm. funk.'!HP51</f>
        <v>0</v>
      </c>
      <c r="J49" s="111">
        <f>'4. kiadási korm. funk.'!HQ51</f>
        <v>0</v>
      </c>
      <c r="K49" s="111">
        <f>'4. kiadási korm. funk.'!HR51</f>
        <v>0</v>
      </c>
      <c r="L49" s="54">
        <f t="shared" si="3"/>
        <v>0</v>
      </c>
      <c r="M49" s="111">
        <f>'4. kiadási korm. funk.'!HS51</f>
        <v>0</v>
      </c>
      <c r="N49" s="111">
        <f>'4. kiadási korm. funk.'!HT51</f>
        <v>0</v>
      </c>
      <c r="O49" s="111">
        <f>'4. kiadási korm. funk.'!HU51</f>
        <v>0</v>
      </c>
      <c r="P49" s="54">
        <f t="shared" si="4"/>
        <v>0</v>
      </c>
      <c r="Q49" s="111">
        <f>'4. kiadási korm. funk.'!HV51</f>
        <v>0</v>
      </c>
      <c r="R49" s="111">
        <f>'4. kiadási korm. funk.'!HW51</f>
        <v>0</v>
      </c>
      <c r="S49" s="111">
        <f>'4. kiadási korm. funk.'!HX51</f>
        <v>0</v>
      </c>
      <c r="T49" s="288">
        <f t="shared" si="5"/>
        <v>0</v>
      </c>
      <c r="U49" s="282" t="e">
        <f>#REF!+#REF!+I49</f>
        <v>#REF!</v>
      </c>
      <c r="V49" s="282" t="e">
        <f>#REF!+#REF!+J49</f>
        <v>#REF!</v>
      </c>
      <c r="W49" s="282" t="e">
        <f>#REF!+#REF!+K49</f>
        <v>#REF!</v>
      </c>
      <c r="X49" s="281" t="e">
        <f>#REF!+#REF!+L49</f>
        <v>#REF!</v>
      </c>
      <c r="Y49" s="282" t="e">
        <f>#REF!+#REF!+M49</f>
        <v>#REF!</v>
      </c>
      <c r="Z49" s="282" t="e">
        <f>#REF!+#REF!+N49</f>
        <v>#REF!</v>
      </c>
      <c r="AA49" s="282" t="e">
        <f>#REF!+#REF!+O49</f>
        <v>#REF!</v>
      </c>
      <c r="AB49" s="281" t="e">
        <f>#REF!+#REF!+P49</f>
        <v>#REF!</v>
      </c>
      <c r="AC49" s="282" t="e">
        <f>#REF!+#REF!+Q49</f>
        <v>#REF!</v>
      </c>
      <c r="AD49" s="282" t="e">
        <f>#REF!+#REF!+R49</f>
        <v>#REF!</v>
      </c>
      <c r="AE49" s="282" t="e">
        <f>#REF!+#REF!+S49</f>
        <v>#REF!</v>
      </c>
      <c r="AF49" s="281" t="e">
        <f>#REF!+H49+T49</f>
        <v>#REF!</v>
      </c>
    </row>
    <row r="50" spans="1:32" ht="15" hidden="1" customHeight="1">
      <c r="A50" s="34"/>
      <c r="B50" s="36"/>
      <c r="C50" s="37"/>
      <c r="D50" s="40"/>
      <c r="E50" s="43"/>
      <c r="F50" s="36"/>
      <c r="G50" s="36"/>
      <c r="H50" s="54" t="e">
        <f>SUM(#REF!)</f>
        <v>#REF!</v>
      </c>
      <c r="I50" s="111">
        <f>'4. kiadási korm. funk.'!HP52</f>
        <v>0</v>
      </c>
      <c r="J50" s="111">
        <f>'4. kiadási korm. funk.'!HQ52</f>
        <v>0</v>
      </c>
      <c r="K50" s="111">
        <f>'4. kiadási korm. funk.'!HR52</f>
        <v>0</v>
      </c>
      <c r="L50" s="54">
        <f t="shared" si="3"/>
        <v>0</v>
      </c>
      <c r="M50" s="111">
        <f>'4. kiadási korm. funk.'!HS52</f>
        <v>0</v>
      </c>
      <c r="N50" s="111">
        <f>'4. kiadási korm. funk.'!HT52</f>
        <v>0</v>
      </c>
      <c r="O50" s="111">
        <f>'4. kiadási korm. funk.'!HU52</f>
        <v>0</v>
      </c>
      <c r="P50" s="54">
        <f t="shared" si="4"/>
        <v>0</v>
      </c>
      <c r="Q50" s="111">
        <f>'4. kiadási korm. funk.'!HV52</f>
        <v>0</v>
      </c>
      <c r="R50" s="111">
        <f>'4. kiadási korm. funk.'!HW52</f>
        <v>0</v>
      </c>
      <c r="S50" s="111">
        <f>'4. kiadási korm. funk.'!HX52</f>
        <v>0</v>
      </c>
      <c r="T50" s="288">
        <f t="shared" si="5"/>
        <v>0</v>
      </c>
      <c r="U50" s="282" t="e">
        <f>#REF!+#REF!+I50</f>
        <v>#REF!</v>
      </c>
      <c r="V50" s="282" t="e">
        <f>#REF!+#REF!+J50</f>
        <v>#REF!</v>
      </c>
      <c r="W50" s="282" t="e">
        <f>#REF!+#REF!+K50</f>
        <v>#REF!</v>
      </c>
      <c r="X50" s="281" t="e">
        <f>#REF!+#REF!+L50</f>
        <v>#REF!</v>
      </c>
      <c r="Y50" s="282" t="e">
        <f>#REF!+#REF!+M50</f>
        <v>#REF!</v>
      </c>
      <c r="Z50" s="282" t="e">
        <f>#REF!+#REF!+N50</f>
        <v>#REF!</v>
      </c>
      <c r="AA50" s="282" t="e">
        <f>#REF!+#REF!+O50</f>
        <v>#REF!</v>
      </c>
      <c r="AB50" s="281" t="e">
        <f>#REF!+#REF!+P50</f>
        <v>#REF!</v>
      </c>
      <c r="AC50" s="282" t="e">
        <f>#REF!+#REF!+Q50</f>
        <v>#REF!</v>
      </c>
      <c r="AD50" s="282" t="e">
        <f>#REF!+#REF!+R50</f>
        <v>#REF!</v>
      </c>
      <c r="AE50" s="282" t="e">
        <f>#REF!+#REF!+S50</f>
        <v>#REF!</v>
      </c>
      <c r="AF50" s="281" t="e">
        <f>#REF!+H50+T50</f>
        <v>#REF!</v>
      </c>
    </row>
    <row r="51" spans="1:32" ht="15" hidden="1" customHeight="1">
      <c r="A51" s="34"/>
      <c r="B51" s="36"/>
      <c r="C51" s="37"/>
      <c r="D51" s="40"/>
      <c r="E51" s="43"/>
      <c r="F51" s="36"/>
      <c r="G51" s="36"/>
      <c r="H51" s="54" t="e">
        <f>SUM(#REF!)</f>
        <v>#REF!</v>
      </c>
      <c r="I51" s="111">
        <f>'4. kiadási korm. funk.'!HP53</f>
        <v>0</v>
      </c>
      <c r="J51" s="111">
        <f>'4. kiadási korm. funk.'!HQ53</f>
        <v>0</v>
      </c>
      <c r="K51" s="111">
        <f>'4. kiadási korm. funk.'!HR53</f>
        <v>0</v>
      </c>
      <c r="L51" s="54">
        <f t="shared" si="3"/>
        <v>0</v>
      </c>
      <c r="M51" s="111">
        <f>'4. kiadási korm. funk.'!HS53</f>
        <v>0</v>
      </c>
      <c r="N51" s="111">
        <f>'4. kiadási korm. funk.'!HT53</f>
        <v>0</v>
      </c>
      <c r="O51" s="111">
        <f>'4. kiadási korm. funk.'!HU53</f>
        <v>0</v>
      </c>
      <c r="P51" s="54">
        <f t="shared" si="4"/>
        <v>0</v>
      </c>
      <c r="Q51" s="111">
        <f>'4. kiadási korm. funk.'!HV53</f>
        <v>0</v>
      </c>
      <c r="R51" s="111">
        <f>'4. kiadási korm. funk.'!HW53</f>
        <v>0</v>
      </c>
      <c r="S51" s="111">
        <f>'4. kiadási korm. funk.'!HX53</f>
        <v>0</v>
      </c>
      <c r="T51" s="288">
        <f t="shared" si="5"/>
        <v>0</v>
      </c>
      <c r="U51" s="282" t="e">
        <f>#REF!+#REF!+I51</f>
        <v>#REF!</v>
      </c>
      <c r="V51" s="282" t="e">
        <f>#REF!+#REF!+J51</f>
        <v>#REF!</v>
      </c>
      <c r="W51" s="282" t="e">
        <f>#REF!+#REF!+K51</f>
        <v>#REF!</v>
      </c>
      <c r="X51" s="281" t="e">
        <f>#REF!+#REF!+L51</f>
        <v>#REF!</v>
      </c>
      <c r="Y51" s="282" t="e">
        <f>#REF!+#REF!+M51</f>
        <v>#REF!</v>
      </c>
      <c r="Z51" s="282" t="e">
        <f>#REF!+#REF!+N51</f>
        <v>#REF!</v>
      </c>
      <c r="AA51" s="282" t="e">
        <f>#REF!+#REF!+O51</f>
        <v>#REF!</v>
      </c>
      <c r="AB51" s="281" t="e">
        <f>#REF!+#REF!+P51</f>
        <v>#REF!</v>
      </c>
      <c r="AC51" s="282" t="e">
        <f>#REF!+#REF!+Q51</f>
        <v>#REF!</v>
      </c>
      <c r="AD51" s="282" t="e">
        <f>#REF!+#REF!+R51</f>
        <v>#REF!</v>
      </c>
      <c r="AE51" s="282" t="e">
        <f>#REF!+#REF!+S51</f>
        <v>#REF!</v>
      </c>
      <c r="AF51" s="281" t="e">
        <f>#REF!+H51+T51</f>
        <v>#REF!</v>
      </c>
    </row>
    <row r="52" spans="1:32" ht="15" hidden="1" customHeight="1">
      <c r="A52" s="34"/>
      <c r="B52" s="36"/>
      <c r="C52" s="37"/>
      <c r="D52" s="40"/>
      <c r="E52" s="43"/>
      <c r="F52" s="36"/>
      <c r="G52" s="36"/>
      <c r="H52" s="54" t="e">
        <f>SUM(#REF!)</f>
        <v>#REF!</v>
      </c>
      <c r="I52" s="111">
        <f>'4. kiadási korm. funk.'!HP54</f>
        <v>0</v>
      </c>
      <c r="J52" s="111">
        <f>'4. kiadási korm. funk.'!HQ54</f>
        <v>0</v>
      </c>
      <c r="K52" s="111">
        <f>'4. kiadási korm. funk.'!HR54</f>
        <v>0</v>
      </c>
      <c r="L52" s="54">
        <f t="shared" si="3"/>
        <v>0</v>
      </c>
      <c r="M52" s="111">
        <f>'4. kiadási korm. funk.'!HS54</f>
        <v>0</v>
      </c>
      <c r="N52" s="111">
        <f>'4. kiadási korm. funk.'!HT54</f>
        <v>0</v>
      </c>
      <c r="O52" s="111">
        <f>'4. kiadási korm. funk.'!HU54</f>
        <v>0</v>
      </c>
      <c r="P52" s="54">
        <f t="shared" si="4"/>
        <v>0</v>
      </c>
      <c r="Q52" s="111">
        <f>'4. kiadási korm. funk.'!HV54</f>
        <v>0</v>
      </c>
      <c r="R52" s="111">
        <f>'4. kiadási korm. funk.'!HW54</f>
        <v>0</v>
      </c>
      <c r="S52" s="111">
        <f>'4. kiadási korm. funk.'!HX54</f>
        <v>0</v>
      </c>
      <c r="T52" s="288">
        <f t="shared" si="5"/>
        <v>0</v>
      </c>
      <c r="U52" s="282" t="e">
        <f>#REF!+#REF!+I52</f>
        <v>#REF!</v>
      </c>
      <c r="V52" s="282" t="e">
        <f>#REF!+#REF!+J52</f>
        <v>#REF!</v>
      </c>
      <c r="W52" s="282" t="e">
        <f>#REF!+#REF!+K52</f>
        <v>#REF!</v>
      </c>
      <c r="X52" s="281" t="e">
        <f>#REF!+#REF!+L52</f>
        <v>#REF!</v>
      </c>
      <c r="Y52" s="282" t="e">
        <f>#REF!+#REF!+M52</f>
        <v>#REF!</v>
      </c>
      <c r="Z52" s="282" t="e">
        <f>#REF!+#REF!+N52</f>
        <v>#REF!</v>
      </c>
      <c r="AA52" s="282" t="e">
        <f>#REF!+#REF!+O52</f>
        <v>#REF!</v>
      </c>
      <c r="AB52" s="281" t="e">
        <f>#REF!+#REF!+P52</f>
        <v>#REF!</v>
      </c>
      <c r="AC52" s="282" t="e">
        <f>#REF!+#REF!+Q52</f>
        <v>#REF!</v>
      </c>
      <c r="AD52" s="282" t="e">
        <f>#REF!+#REF!+R52</f>
        <v>#REF!</v>
      </c>
      <c r="AE52" s="282" t="e">
        <f>#REF!+#REF!+S52</f>
        <v>#REF!</v>
      </c>
      <c r="AF52" s="281" t="e">
        <f>#REF!+H52+T52</f>
        <v>#REF!</v>
      </c>
    </row>
    <row r="53" spans="1:32" ht="15" hidden="1" customHeight="1">
      <c r="A53" s="34"/>
      <c r="B53" s="36"/>
      <c r="C53" s="37"/>
      <c r="D53" s="40"/>
      <c r="E53" s="43"/>
      <c r="F53" s="36"/>
      <c r="G53" s="36"/>
      <c r="H53" s="54" t="e">
        <f>SUM(#REF!)</f>
        <v>#REF!</v>
      </c>
      <c r="I53" s="111">
        <f>'4. kiadási korm. funk.'!HP55</f>
        <v>0</v>
      </c>
      <c r="J53" s="111">
        <f>'4. kiadási korm. funk.'!HQ55</f>
        <v>0</v>
      </c>
      <c r="K53" s="111">
        <f>'4. kiadási korm. funk.'!HR55</f>
        <v>0</v>
      </c>
      <c r="L53" s="54">
        <f t="shared" si="3"/>
        <v>0</v>
      </c>
      <c r="M53" s="111">
        <f>'4. kiadási korm. funk.'!HS55</f>
        <v>0</v>
      </c>
      <c r="N53" s="111">
        <f>'4. kiadási korm. funk.'!HT55</f>
        <v>0</v>
      </c>
      <c r="O53" s="111">
        <f>'4. kiadási korm. funk.'!HU55</f>
        <v>0</v>
      </c>
      <c r="P53" s="54">
        <f t="shared" si="4"/>
        <v>0</v>
      </c>
      <c r="Q53" s="111">
        <f>'4. kiadási korm. funk.'!HV55</f>
        <v>0</v>
      </c>
      <c r="R53" s="111">
        <f>'4. kiadási korm. funk.'!HW55</f>
        <v>0</v>
      </c>
      <c r="S53" s="111">
        <f>'4. kiadási korm. funk.'!HX55</f>
        <v>0</v>
      </c>
      <c r="T53" s="288">
        <f t="shared" si="5"/>
        <v>0</v>
      </c>
      <c r="U53" s="282" t="e">
        <f>#REF!+#REF!+I53</f>
        <v>#REF!</v>
      </c>
      <c r="V53" s="282" t="e">
        <f>#REF!+#REF!+J53</f>
        <v>#REF!</v>
      </c>
      <c r="W53" s="282" t="e">
        <f>#REF!+#REF!+K53</f>
        <v>#REF!</v>
      </c>
      <c r="X53" s="281" t="e">
        <f>#REF!+#REF!+L53</f>
        <v>#REF!</v>
      </c>
      <c r="Y53" s="282" t="e">
        <f>#REF!+#REF!+M53</f>
        <v>#REF!</v>
      </c>
      <c r="Z53" s="282" t="e">
        <f>#REF!+#REF!+N53</f>
        <v>#REF!</v>
      </c>
      <c r="AA53" s="282" t="e">
        <f>#REF!+#REF!+O53</f>
        <v>#REF!</v>
      </c>
      <c r="AB53" s="281" t="e">
        <f>#REF!+#REF!+P53</f>
        <v>#REF!</v>
      </c>
      <c r="AC53" s="282" t="e">
        <f>#REF!+#REF!+Q53</f>
        <v>#REF!</v>
      </c>
      <c r="AD53" s="282" t="e">
        <f>#REF!+#REF!+R53</f>
        <v>#REF!</v>
      </c>
      <c r="AE53" s="282" t="e">
        <f>#REF!+#REF!+S53</f>
        <v>#REF!</v>
      </c>
      <c r="AF53" s="281" t="e">
        <f>#REF!+H53+T53</f>
        <v>#REF!</v>
      </c>
    </row>
    <row r="54" spans="1:32">
      <c r="A54" s="34"/>
      <c r="B54" s="36"/>
      <c r="C54" s="37"/>
      <c r="D54" s="40"/>
      <c r="E54" s="52">
        <v>3</v>
      </c>
      <c r="F54" s="38" t="s">
        <v>189</v>
      </c>
      <c r="G54" s="27" t="s">
        <v>190</v>
      </c>
      <c r="H54" s="54" t="e">
        <f>SUM(#REF!)</f>
        <v>#REF!</v>
      </c>
      <c r="I54" s="111">
        <f>'4. kiadási korm. funk.'!HP56</f>
        <v>0</v>
      </c>
      <c r="J54" s="111">
        <f>'4. kiadási korm. funk.'!HQ56</f>
        <v>0</v>
      </c>
      <c r="K54" s="111">
        <f>'4. kiadási korm. funk.'!HR56</f>
        <v>0</v>
      </c>
      <c r="L54" s="54">
        <f t="shared" si="3"/>
        <v>0</v>
      </c>
      <c r="M54" s="111">
        <f>'4. kiadási korm. funk.'!HS56</f>
        <v>0</v>
      </c>
      <c r="N54" s="111">
        <f>'4. kiadási korm. funk.'!HT56</f>
        <v>0</v>
      </c>
      <c r="O54" s="111">
        <f>'4. kiadási korm. funk.'!HU56</f>
        <v>0</v>
      </c>
      <c r="P54" s="54">
        <f t="shared" si="4"/>
        <v>0</v>
      </c>
      <c r="Q54" s="111">
        <f>'4. kiadási korm. funk.'!HV56</f>
        <v>0</v>
      </c>
      <c r="R54" s="111">
        <f>'4. kiadási korm. funk.'!HW56</f>
        <v>0</v>
      </c>
      <c r="S54" s="111">
        <f>'4. kiadási korm. funk.'!HX56</f>
        <v>0</v>
      </c>
      <c r="T54" s="288">
        <f t="shared" si="5"/>
        <v>0</v>
      </c>
      <c r="U54" s="282" t="e">
        <f>#REF!+#REF!+I54</f>
        <v>#REF!</v>
      </c>
      <c r="V54" s="282" t="e">
        <f>#REF!+#REF!+J54</f>
        <v>#REF!</v>
      </c>
      <c r="W54" s="282" t="e">
        <f>#REF!+#REF!+K54</f>
        <v>#REF!</v>
      </c>
      <c r="X54" s="281" t="e">
        <f>#REF!+#REF!+L54</f>
        <v>#REF!</v>
      </c>
      <c r="Y54" s="282" t="e">
        <f>#REF!+#REF!+M54</f>
        <v>#REF!</v>
      </c>
      <c r="Z54" s="282" t="e">
        <f>#REF!+#REF!+N54</f>
        <v>#REF!</v>
      </c>
      <c r="AA54" s="282" t="e">
        <f>#REF!+#REF!+O54</f>
        <v>#REF!</v>
      </c>
      <c r="AB54" s="281" t="e">
        <f>#REF!+#REF!+P54</f>
        <v>#REF!</v>
      </c>
      <c r="AC54" s="282" t="e">
        <f>#REF!+#REF!+Q54</f>
        <v>#REF!</v>
      </c>
      <c r="AD54" s="282" t="e">
        <f>#REF!+#REF!+R54</f>
        <v>#REF!</v>
      </c>
      <c r="AE54" s="282" t="e">
        <f>#REF!+#REF!+S54</f>
        <v>#REF!</v>
      </c>
      <c r="AF54" s="281" t="e">
        <f>#REF!+H54+T54</f>
        <v>#REF!</v>
      </c>
    </row>
    <row r="55" spans="1:32">
      <c r="A55" s="34"/>
      <c r="B55" s="36"/>
      <c r="C55" s="37"/>
      <c r="D55" s="40">
        <v>2</v>
      </c>
      <c r="E55" s="27" t="s">
        <v>400</v>
      </c>
      <c r="F55" s="58"/>
      <c r="G55" s="58" t="s">
        <v>191</v>
      </c>
      <c r="H55" s="54" t="e">
        <f>SUM(#REF!)</f>
        <v>#REF!</v>
      </c>
      <c r="I55" s="111">
        <f>'4. kiadási korm. funk.'!HP57</f>
        <v>89751</v>
      </c>
      <c r="J55" s="111">
        <f>'4. kiadási korm. funk.'!HQ57</f>
        <v>0</v>
      </c>
      <c r="K55" s="111">
        <f>'4. kiadási korm. funk.'!HR57</f>
        <v>0</v>
      </c>
      <c r="L55" s="54">
        <f t="shared" si="3"/>
        <v>89751</v>
      </c>
      <c r="M55" s="111">
        <f>'4. kiadási korm. funk.'!HS57</f>
        <v>89751</v>
      </c>
      <c r="N55" s="111">
        <f>'4. kiadási korm. funk.'!HT57</f>
        <v>0</v>
      </c>
      <c r="O55" s="111">
        <f>'4. kiadási korm. funk.'!HU57</f>
        <v>0</v>
      </c>
      <c r="P55" s="54">
        <f t="shared" si="4"/>
        <v>89751</v>
      </c>
      <c r="Q55" s="111">
        <f>'4. kiadási korm. funk.'!HV57</f>
        <v>89751</v>
      </c>
      <c r="R55" s="111">
        <f>'4. kiadási korm. funk.'!HW57</f>
        <v>0</v>
      </c>
      <c r="S55" s="111">
        <f>'4. kiadási korm. funk.'!HX57</f>
        <v>0</v>
      </c>
      <c r="T55" s="288">
        <f t="shared" si="5"/>
        <v>89751</v>
      </c>
      <c r="U55" s="282" t="e">
        <f>#REF!+#REF!+I55</f>
        <v>#REF!</v>
      </c>
      <c r="V55" s="282" t="e">
        <f>#REF!+#REF!+J55</f>
        <v>#REF!</v>
      </c>
      <c r="W55" s="282" t="e">
        <f>#REF!+#REF!+K55</f>
        <v>#REF!</v>
      </c>
      <c r="X55" s="281" t="e">
        <f>#REF!+#REF!+L55</f>
        <v>#REF!</v>
      </c>
      <c r="Y55" s="282" t="e">
        <f>#REF!+#REF!+M55</f>
        <v>#REF!</v>
      </c>
      <c r="Z55" s="282" t="e">
        <f>#REF!+#REF!+N55</f>
        <v>#REF!</v>
      </c>
      <c r="AA55" s="282" t="e">
        <f>#REF!+#REF!+O55</f>
        <v>#REF!</v>
      </c>
      <c r="AB55" s="281" t="e">
        <f>#REF!+#REF!+P55</f>
        <v>#REF!</v>
      </c>
      <c r="AC55" s="282" t="e">
        <f>#REF!+#REF!+Q55</f>
        <v>#REF!</v>
      </c>
      <c r="AD55" s="282" t="e">
        <f>#REF!+#REF!+R55</f>
        <v>#REF!</v>
      </c>
      <c r="AE55" s="282" t="e">
        <f>#REF!+#REF!+S55</f>
        <v>#REF!</v>
      </c>
      <c r="AF55" s="281" t="e">
        <f>#REF!+H55+T55</f>
        <v>#REF!</v>
      </c>
    </row>
    <row r="56" spans="1:32">
      <c r="A56" s="34"/>
      <c r="B56" s="36"/>
      <c r="C56" s="37"/>
      <c r="D56" s="40">
        <v>3</v>
      </c>
      <c r="E56" s="27" t="s">
        <v>192</v>
      </c>
      <c r="F56" s="58"/>
      <c r="G56" s="58" t="s">
        <v>193</v>
      </c>
      <c r="H56" s="54" t="e">
        <f>SUM(#REF!)</f>
        <v>#REF!</v>
      </c>
      <c r="I56" s="111">
        <f>'4. kiadási korm. funk.'!HP58</f>
        <v>0</v>
      </c>
      <c r="J56" s="111">
        <f>'4. kiadási korm. funk.'!HQ58</f>
        <v>0</v>
      </c>
      <c r="K56" s="111">
        <f>'4. kiadási korm. funk.'!HR58</f>
        <v>0</v>
      </c>
      <c r="L56" s="54">
        <f t="shared" si="3"/>
        <v>0</v>
      </c>
      <c r="M56" s="111">
        <f>'4. kiadási korm. funk.'!HS58</f>
        <v>0</v>
      </c>
      <c r="N56" s="111">
        <f>'4. kiadási korm. funk.'!HT58</f>
        <v>0</v>
      </c>
      <c r="O56" s="111">
        <f>'4. kiadási korm. funk.'!HU58</f>
        <v>0</v>
      </c>
      <c r="P56" s="54">
        <f t="shared" si="4"/>
        <v>0</v>
      </c>
      <c r="Q56" s="111">
        <f>'4. kiadási korm. funk.'!HV58</f>
        <v>0</v>
      </c>
      <c r="R56" s="111">
        <f>'4. kiadási korm. funk.'!HW58</f>
        <v>0</v>
      </c>
      <c r="S56" s="111">
        <f>'4. kiadási korm. funk.'!HX58</f>
        <v>0</v>
      </c>
      <c r="T56" s="288">
        <f t="shared" si="5"/>
        <v>0</v>
      </c>
      <c r="U56" s="282" t="e">
        <f>#REF!+#REF!+I56</f>
        <v>#REF!</v>
      </c>
      <c r="V56" s="282" t="e">
        <f>#REF!+#REF!+J56</f>
        <v>#REF!</v>
      </c>
      <c r="W56" s="282" t="e">
        <f>#REF!+#REF!+K56</f>
        <v>#REF!</v>
      </c>
      <c r="X56" s="281" t="e">
        <f>#REF!+#REF!+L56</f>
        <v>#REF!</v>
      </c>
      <c r="Y56" s="282" t="e">
        <f>#REF!+#REF!+M56</f>
        <v>#REF!</v>
      </c>
      <c r="Z56" s="282" t="e">
        <f>#REF!+#REF!+N56</f>
        <v>#REF!</v>
      </c>
      <c r="AA56" s="282" t="e">
        <f>#REF!+#REF!+O56</f>
        <v>#REF!</v>
      </c>
      <c r="AB56" s="281" t="e">
        <f>#REF!+#REF!+P56</f>
        <v>#REF!</v>
      </c>
      <c r="AC56" s="282" t="e">
        <f>#REF!+#REF!+Q56</f>
        <v>#REF!</v>
      </c>
      <c r="AD56" s="282" t="e">
        <f>#REF!+#REF!+R56</f>
        <v>#REF!</v>
      </c>
      <c r="AE56" s="282" t="e">
        <f>#REF!+#REF!+S56</f>
        <v>#REF!</v>
      </c>
      <c r="AF56" s="281" t="e">
        <f>#REF!+H56+T56</f>
        <v>#REF!</v>
      </c>
    </row>
    <row r="57" spans="1:32">
      <c r="A57" s="34"/>
      <c r="B57" s="36"/>
      <c r="C57" s="37"/>
      <c r="D57" s="40">
        <v>4</v>
      </c>
      <c r="E57" s="27" t="s">
        <v>194</v>
      </c>
      <c r="F57" s="58"/>
      <c r="G57" s="58" t="s">
        <v>195</v>
      </c>
      <c r="H57" s="54" t="e">
        <f>SUM(#REF!)</f>
        <v>#REF!</v>
      </c>
      <c r="I57" s="111">
        <f>'4. kiadási korm. funk.'!HP59</f>
        <v>0</v>
      </c>
      <c r="J57" s="111">
        <f>'4. kiadási korm. funk.'!HQ59</f>
        <v>0</v>
      </c>
      <c r="K57" s="111">
        <f>'4. kiadási korm. funk.'!HR59</f>
        <v>0</v>
      </c>
      <c r="L57" s="54">
        <f t="shared" si="3"/>
        <v>0</v>
      </c>
      <c r="M57" s="111">
        <f>'4. kiadási korm. funk.'!HS59</f>
        <v>0</v>
      </c>
      <c r="N57" s="111">
        <f>'4. kiadási korm. funk.'!HT59</f>
        <v>0</v>
      </c>
      <c r="O57" s="111">
        <f>'4. kiadási korm. funk.'!HU59</f>
        <v>0</v>
      </c>
      <c r="P57" s="54">
        <f t="shared" si="4"/>
        <v>0</v>
      </c>
      <c r="Q57" s="111">
        <f>'4. kiadási korm. funk.'!HV59</f>
        <v>0</v>
      </c>
      <c r="R57" s="111">
        <f>'4. kiadási korm. funk.'!HW59</f>
        <v>0</v>
      </c>
      <c r="S57" s="111">
        <f>'4. kiadási korm. funk.'!HX59</f>
        <v>0</v>
      </c>
      <c r="T57" s="288">
        <f t="shared" si="5"/>
        <v>0</v>
      </c>
      <c r="U57" s="282" t="e">
        <f>#REF!+#REF!+I57</f>
        <v>#REF!</v>
      </c>
      <c r="V57" s="282" t="e">
        <f>#REF!+#REF!+J57</f>
        <v>#REF!</v>
      </c>
      <c r="W57" s="282" t="e">
        <f>#REF!+#REF!+K57</f>
        <v>#REF!</v>
      </c>
      <c r="X57" s="281" t="e">
        <f>#REF!+#REF!+L57</f>
        <v>#REF!</v>
      </c>
      <c r="Y57" s="282" t="e">
        <f>#REF!+#REF!+M57</f>
        <v>#REF!</v>
      </c>
      <c r="Z57" s="282" t="e">
        <f>#REF!+#REF!+N57</f>
        <v>#REF!</v>
      </c>
      <c r="AA57" s="282" t="e">
        <f>#REF!+#REF!+O57</f>
        <v>#REF!</v>
      </c>
      <c r="AB57" s="281" t="e">
        <f>#REF!+#REF!+P57</f>
        <v>#REF!</v>
      </c>
      <c r="AC57" s="282" t="e">
        <f>#REF!+#REF!+Q57</f>
        <v>#REF!</v>
      </c>
      <c r="AD57" s="282" t="e">
        <f>#REF!+#REF!+R57</f>
        <v>#REF!</v>
      </c>
      <c r="AE57" s="282" t="e">
        <f>#REF!+#REF!+S57</f>
        <v>#REF!</v>
      </c>
      <c r="AF57" s="281" t="e">
        <f>#REF!+H57+T57</f>
        <v>#REF!</v>
      </c>
    </row>
    <row r="58" spans="1:32">
      <c r="A58" s="34"/>
      <c r="B58" s="36"/>
      <c r="C58" s="239">
        <v>2</v>
      </c>
      <c r="D58" s="191" t="s">
        <v>196</v>
      </c>
      <c r="E58" s="238"/>
      <c r="F58" s="238"/>
      <c r="G58" s="238" t="s">
        <v>197</v>
      </c>
      <c r="H58" s="240" t="e">
        <f>SUM(#REF!)</f>
        <v>#REF!</v>
      </c>
      <c r="I58" s="241">
        <f>'4. kiadási korm. funk.'!HP60</f>
        <v>0</v>
      </c>
      <c r="J58" s="241">
        <f>'4. kiadási korm. funk.'!HQ60</f>
        <v>0</v>
      </c>
      <c r="K58" s="241">
        <f>'4. kiadási korm. funk.'!HR60</f>
        <v>0</v>
      </c>
      <c r="L58" s="240">
        <f t="shared" si="3"/>
        <v>0</v>
      </c>
      <c r="M58" s="241">
        <f>'4. kiadási korm. funk.'!HS60</f>
        <v>0</v>
      </c>
      <c r="N58" s="241">
        <f>'4. kiadási korm. funk.'!HT60</f>
        <v>0</v>
      </c>
      <c r="O58" s="241">
        <f>'4. kiadási korm. funk.'!HU60</f>
        <v>0</v>
      </c>
      <c r="P58" s="240">
        <f t="shared" si="4"/>
        <v>0</v>
      </c>
      <c r="Q58" s="241">
        <f>'4. kiadási korm. funk.'!HV60</f>
        <v>0</v>
      </c>
      <c r="R58" s="241">
        <f>'4. kiadási korm. funk.'!HW60</f>
        <v>0</v>
      </c>
      <c r="S58" s="241">
        <f>'4. kiadási korm. funk.'!HX60</f>
        <v>0</v>
      </c>
      <c r="T58" s="287">
        <f t="shared" si="5"/>
        <v>0</v>
      </c>
      <c r="U58" s="280" t="e">
        <f>#REF!+#REF!+I58</f>
        <v>#REF!</v>
      </c>
      <c r="V58" s="280" t="e">
        <f>#REF!+#REF!+J58</f>
        <v>#REF!</v>
      </c>
      <c r="W58" s="280" t="e">
        <f>#REF!+#REF!+K58</f>
        <v>#REF!</v>
      </c>
      <c r="X58" s="279" t="e">
        <f>#REF!+#REF!+L58</f>
        <v>#REF!</v>
      </c>
      <c r="Y58" s="280" t="e">
        <f>#REF!+#REF!+M58</f>
        <v>#REF!</v>
      </c>
      <c r="Z58" s="280" t="e">
        <f>#REF!+#REF!+N58</f>
        <v>#REF!</v>
      </c>
      <c r="AA58" s="280" t="e">
        <f>#REF!+#REF!+O58</f>
        <v>#REF!</v>
      </c>
      <c r="AB58" s="279" t="e">
        <f>#REF!+#REF!+P58</f>
        <v>#REF!</v>
      </c>
      <c r="AC58" s="280" t="e">
        <f>#REF!+#REF!+Q58</f>
        <v>#REF!</v>
      </c>
      <c r="AD58" s="280" t="e">
        <f>#REF!+#REF!+R58</f>
        <v>#REF!</v>
      </c>
      <c r="AE58" s="280" t="e">
        <f>#REF!+#REF!+S58</f>
        <v>#REF!</v>
      </c>
      <c r="AF58" s="279" t="e">
        <f>#REF!+H58+T58</f>
        <v>#REF!</v>
      </c>
    </row>
    <row r="59" spans="1:32">
      <c r="A59" s="34"/>
      <c r="B59" s="36"/>
      <c r="C59" s="239">
        <v>3</v>
      </c>
      <c r="D59" s="864" t="s">
        <v>198</v>
      </c>
      <c r="E59" s="864"/>
      <c r="F59" s="864"/>
      <c r="G59" s="238" t="s">
        <v>199</v>
      </c>
      <c r="H59" s="240" t="e">
        <f>SUM(#REF!)</f>
        <v>#REF!</v>
      </c>
      <c r="I59" s="241">
        <f>'4. kiadási korm. funk.'!HP61</f>
        <v>0</v>
      </c>
      <c r="J59" s="241">
        <f>'4. kiadási korm. funk.'!HQ61</f>
        <v>0</v>
      </c>
      <c r="K59" s="241">
        <f>'4. kiadási korm. funk.'!HR61</f>
        <v>0</v>
      </c>
      <c r="L59" s="240">
        <f t="shared" si="3"/>
        <v>0</v>
      </c>
      <c r="M59" s="241">
        <f>'4. kiadási korm. funk.'!HS61</f>
        <v>0</v>
      </c>
      <c r="N59" s="241">
        <f>'4. kiadási korm. funk.'!HT61</f>
        <v>0</v>
      </c>
      <c r="O59" s="241">
        <f>'4. kiadási korm. funk.'!HU61</f>
        <v>0</v>
      </c>
      <c r="P59" s="240">
        <f t="shared" si="4"/>
        <v>0</v>
      </c>
      <c r="Q59" s="241">
        <f>'4. kiadási korm. funk.'!HV61</f>
        <v>0</v>
      </c>
      <c r="R59" s="241">
        <f>'4. kiadási korm. funk.'!HW61</f>
        <v>0</v>
      </c>
      <c r="S59" s="241">
        <f>'4. kiadási korm. funk.'!HX61</f>
        <v>0</v>
      </c>
      <c r="T59" s="287">
        <f t="shared" si="5"/>
        <v>0</v>
      </c>
      <c r="U59" s="280" t="e">
        <f>#REF!+#REF!+I59</f>
        <v>#REF!</v>
      </c>
      <c r="V59" s="280" t="e">
        <f>#REF!+#REF!+J59</f>
        <v>#REF!</v>
      </c>
      <c r="W59" s="280" t="e">
        <f>#REF!+#REF!+K59</f>
        <v>#REF!</v>
      </c>
      <c r="X59" s="279" t="e">
        <f>#REF!+#REF!+L59</f>
        <v>#REF!</v>
      </c>
      <c r="Y59" s="280" t="e">
        <f>#REF!+#REF!+M59</f>
        <v>#REF!</v>
      </c>
      <c r="Z59" s="280" t="e">
        <f>#REF!+#REF!+N59</f>
        <v>#REF!</v>
      </c>
      <c r="AA59" s="280" t="e">
        <f>#REF!+#REF!+O59</f>
        <v>#REF!</v>
      </c>
      <c r="AB59" s="279" t="e">
        <f>#REF!+#REF!+P59</f>
        <v>#REF!</v>
      </c>
      <c r="AC59" s="280" t="e">
        <f>#REF!+#REF!+Q59</f>
        <v>#REF!</v>
      </c>
      <c r="AD59" s="280" t="e">
        <f>#REF!+#REF!+R59</f>
        <v>#REF!</v>
      </c>
      <c r="AE59" s="280" t="e">
        <f>#REF!+#REF!+S59</f>
        <v>#REF!</v>
      </c>
      <c r="AF59" s="279" t="e">
        <f>#REF!+H59+T59</f>
        <v>#REF!</v>
      </c>
    </row>
    <row r="60" spans="1:32" ht="18.75" customHeight="1">
      <c r="A60" s="888" t="s">
        <v>200</v>
      </c>
      <c r="B60" s="889"/>
      <c r="C60" s="889"/>
      <c r="D60" s="889"/>
      <c r="E60" s="889"/>
      <c r="F60" s="889"/>
      <c r="G60" s="889"/>
      <c r="H60" s="236" t="e">
        <f>SUM(#REF!)</f>
        <v>#REF!</v>
      </c>
      <c r="I60" s="237">
        <f>'4. kiadási korm. funk.'!HP62</f>
        <v>79751951</v>
      </c>
      <c r="J60" s="237">
        <f>'4. kiadási korm. funk.'!HQ62</f>
        <v>0</v>
      </c>
      <c r="K60" s="237">
        <f>'4. kiadási korm. funk.'!HR62</f>
        <v>0</v>
      </c>
      <c r="L60" s="236">
        <f t="shared" si="3"/>
        <v>79751951</v>
      </c>
      <c r="M60" s="237">
        <f>'4. kiadási korm. funk.'!HS62</f>
        <v>94248544</v>
      </c>
      <c r="N60" s="237">
        <f>'4. kiadási korm. funk.'!HT62</f>
        <v>0</v>
      </c>
      <c r="O60" s="237">
        <f>'4. kiadási korm. funk.'!HU62</f>
        <v>0</v>
      </c>
      <c r="P60" s="236">
        <f t="shared" si="4"/>
        <v>94248544</v>
      </c>
      <c r="Q60" s="237">
        <f>'4. kiadási korm. funk.'!HV62</f>
        <v>51030688</v>
      </c>
      <c r="R60" s="237">
        <f>'4. kiadási korm. funk.'!HW62</f>
        <v>0</v>
      </c>
      <c r="S60" s="237">
        <f>'4. kiadási korm. funk.'!HX62</f>
        <v>0</v>
      </c>
      <c r="T60" s="289">
        <f t="shared" si="5"/>
        <v>51030688</v>
      </c>
      <c r="U60" s="280">
        <v>55786</v>
      </c>
      <c r="V60" s="280" t="e">
        <f>#REF!+#REF!+J60</f>
        <v>#REF!</v>
      </c>
      <c r="W60" s="280" t="e">
        <f>#REF!+#REF!+K60</f>
        <v>#REF!</v>
      </c>
      <c r="X60" s="279">
        <v>55786</v>
      </c>
      <c r="Y60" s="280">
        <v>77947</v>
      </c>
      <c r="Z60" s="280" t="e">
        <f>#REF!+#REF!+N60</f>
        <v>#REF!</v>
      </c>
      <c r="AA60" s="280" t="e">
        <f>#REF!+#REF!+O60</f>
        <v>#REF!</v>
      </c>
      <c r="AB60" s="279">
        <v>77947</v>
      </c>
      <c r="AC60" s="280" t="e">
        <f>AC40+AC41</f>
        <v>#REF!</v>
      </c>
      <c r="AD60" s="280" t="e">
        <f>#REF!+#REF!+R60</f>
        <v>#REF!</v>
      </c>
      <c r="AE60" s="280" t="e">
        <f>#REF!+#REF!+S60</f>
        <v>#REF!</v>
      </c>
      <c r="AF60" s="279">
        <v>53925</v>
      </c>
    </row>
    <row r="61" spans="1:32" ht="19.5" customHeight="1">
      <c r="A61" s="888" t="s">
        <v>201</v>
      </c>
      <c r="B61" s="889"/>
      <c r="C61" s="889"/>
      <c r="D61" s="889"/>
      <c r="E61" s="889"/>
      <c r="F61" s="889"/>
      <c r="G61" s="889"/>
      <c r="H61" s="236" t="e">
        <f>SUM(#REF!)</f>
        <v>#REF!</v>
      </c>
      <c r="I61" s="237">
        <f>'4. kiadási korm. funk.'!HP63</f>
        <v>0</v>
      </c>
      <c r="J61" s="237">
        <f>'4. kiadási korm. funk.'!HQ63</f>
        <v>0</v>
      </c>
      <c r="K61" s="237">
        <f>'4. kiadási korm. funk.'!HR63</f>
        <v>0</v>
      </c>
      <c r="L61" s="236">
        <f t="shared" si="3"/>
        <v>0</v>
      </c>
      <c r="M61" s="237">
        <f>'4. kiadási korm. funk.'!HS63</f>
        <v>0</v>
      </c>
      <c r="N61" s="237">
        <f>'4. kiadási korm. funk.'!HT63</f>
        <v>0</v>
      </c>
      <c r="O61" s="237">
        <f>'4. kiadási korm. funk.'!HU63</f>
        <v>0</v>
      </c>
      <c r="P61" s="236">
        <f t="shared" si="4"/>
        <v>0</v>
      </c>
      <c r="Q61" s="237">
        <f>'4. kiadási korm. funk.'!HV63</f>
        <v>0</v>
      </c>
      <c r="R61" s="237">
        <f>'4. kiadási korm. funk.'!HW63</f>
        <v>0</v>
      </c>
      <c r="S61" s="237">
        <f>'4. kiadási korm. funk.'!HX63</f>
        <v>0</v>
      </c>
      <c r="T61" s="289">
        <f t="shared" si="5"/>
        <v>0</v>
      </c>
      <c r="U61" s="280" t="e">
        <f>#REF!+#REF!+I61</f>
        <v>#REF!</v>
      </c>
      <c r="V61" s="280" t="e">
        <f>#REF!+#REF!+J61</f>
        <v>#REF!</v>
      </c>
      <c r="W61" s="280" t="e">
        <f>#REF!+#REF!+K61</f>
        <v>#REF!</v>
      </c>
      <c r="X61" s="279" t="e">
        <f>#REF!+#REF!+L61</f>
        <v>#REF!</v>
      </c>
      <c r="Y61" s="280" t="e">
        <f>#REF!+#REF!+M61</f>
        <v>#REF!</v>
      </c>
      <c r="Z61" s="280" t="e">
        <f>#REF!+#REF!+N61</f>
        <v>#REF!</v>
      </c>
      <c r="AA61" s="280" t="e">
        <f>#REF!+#REF!+O61</f>
        <v>#REF!</v>
      </c>
      <c r="AB61" s="279" t="e">
        <f>#REF!+#REF!+P61</f>
        <v>#REF!</v>
      </c>
      <c r="AC61" s="280" t="e">
        <f>#REF!+#REF!+Q61</f>
        <v>#REF!</v>
      </c>
      <c r="AD61" s="280" t="e">
        <f>#REF!+#REF!+R61</f>
        <v>#REF!</v>
      </c>
      <c r="AE61" s="280" t="e">
        <f>#REF!+#REF!+S61</f>
        <v>#REF!</v>
      </c>
      <c r="AF61" s="279" t="e">
        <f>#REF!+H61+T61</f>
        <v>#REF!</v>
      </c>
    </row>
    <row r="62" spans="1:32" ht="19.5" customHeight="1">
      <c r="A62" s="888" t="s">
        <v>202</v>
      </c>
      <c r="B62" s="889"/>
      <c r="C62" s="889"/>
      <c r="D62" s="889"/>
      <c r="E62" s="889"/>
      <c r="F62" s="889"/>
      <c r="G62" s="889"/>
      <c r="H62" s="236" t="e">
        <f>SUM(#REF!)</f>
        <v>#REF!</v>
      </c>
      <c r="I62" s="237">
        <f>'4. kiadási korm. funk.'!HP64</f>
        <v>79751951</v>
      </c>
      <c r="J62" s="237">
        <f>'4. kiadási korm. funk.'!HQ64</f>
        <v>0</v>
      </c>
      <c r="K62" s="237">
        <f>'4. kiadási korm. funk.'!HR64</f>
        <v>0</v>
      </c>
      <c r="L62" s="236">
        <f t="shared" si="3"/>
        <v>79751951</v>
      </c>
      <c r="M62" s="237">
        <f>'4. kiadási korm. funk.'!HS64</f>
        <v>94248544</v>
      </c>
      <c r="N62" s="237">
        <f>'4. kiadási korm. funk.'!HT64</f>
        <v>0</v>
      </c>
      <c r="O62" s="237">
        <f>'4. kiadási korm. funk.'!HU64</f>
        <v>0</v>
      </c>
      <c r="P62" s="236">
        <f t="shared" si="4"/>
        <v>94248544</v>
      </c>
      <c r="Q62" s="237">
        <f>'4. kiadási korm. funk.'!HV64</f>
        <v>51030688</v>
      </c>
      <c r="R62" s="237">
        <f>'4. kiadási korm. funk.'!HW64</f>
        <v>0</v>
      </c>
      <c r="S62" s="237">
        <f>'4. kiadási korm. funk.'!HX64</f>
        <v>0</v>
      </c>
      <c r="T62" s="289">
        <f t="shared" si="5"/>
        <v>51030688</v>
      </c>
      <c r="U62" s="280" t="e">
        <f>#REF!+#REF!+I62</f>
        <v>#REF!</v>
      </c>
      <c r="V62" s="280" t="e">
        <f>#REF!+#REF!+J62</f>
        <v>#REF!</v>
      </c>
      <c r="W62" s="280" t="e">
        <f>#REF!+#REF!+K62</f>
        <v>#REF!</v>
      </c>
      <c r="X62" s="279">
        <v>55786</v>
      </c>
      <c r="Y62" s="280">
        <v>77947</v>
      </c>
      <c r="Z62" s="280" t="e">
        <f>#REF!+#REF!+N62</f>
        <v>#REF!</v>
      </c>
      <c r="AA62" s="280" t="e">
        <f>#REF!+#REF!+O62</f>
        <v>#REF!</v>
      </c>
      <c r="AB62" s="279">
        <v>77947</v>
      </c>
      <c r="AC62" s="280" t="e">
        <f>AC60</f>
        <v>#REF!</v>
      </c>
      <c r="AD62" s="280" t="e">
        <f>#REF!+#REF!+R62</f>
        <v>#REF!</v>
      </c>
      <c r="AE62" s="280" t="e">
        <f>#REF!+#REF!+S62</f>
        <v>#REF!</v>
      </c>
      <c r="AF62" s="279">
        <f>AF60</f>
        <v>53925</v>
      </c>
    </row>
    <row r="63" spans="1:32">
      <c r="A63" s="876" t="s">
        <v>203</v>
      </c>
      <c r="B63" s="877"/>
      <c r="C63" s="877"/>
      <c r="D63" s="877"/>
      <c r="E63" s="877"/>
      <c r="F63" s="877"/>
      <c r="G63" s="877"/>
      <c r="H63" s="54" t="e">
        <f>SUM(#REF!)</f>
        <v>#REF!</v>
      </c>
      <c r="I63" s="111">
        <f>'4. kiadási korm. funk.'!HP65</f>
        <v>10</v>
      </c>
      <c r="J63" s="111">
        <f>'4. kiadási korm. funk.'!HQ65</f>
        <v>0</v>
      </c>
      <c r="K63" s="111">
        <f>'4. kiadási korm. funk.'!HR65</f>
        <v>0</v>
      </c>
      <c r="L63" s="54">
        <f t="shared" si="3"/>
        <v>10</v>
      </c>
      <c r="M63" s="111">
        <f>'4. kiadási korm. funk.'!HS65</f>
        <v>9</v>
      </c>
      <c r="N63" s="111">
        <f>'4. kiadási korm. funk.'!HT65</f>
        <v>0</v>
      </c>
      <c r="O63" s="111">
        <f>'4. kiadási korm. funk.'!HU65</f>
        <v>0</v>
      </c>
      <c r="P63" s="54">
        <f t="shared" si="4"/>
        <v>9</v>
      </c>
      <c r="Q63" s="111">
        <f>'4. kiadási korm. funk.'!HV65</f>
        <v>9</v>
      </c>
      <c r="R63" s="111">
        <f>'4. kiadási korm. funk.'!HW65</f>
        <v>0</v>
      </c>
      <c r="S63" s="111">
        <f>'4. kiadási korm. funk.'!HX65</f>
        <v>0</v>
      </c>
      <c r="T63" s="288">
        <f t="shared" si="5"/>
        <v>9</v>
      </c>
      <c r="U63" s="282" t="e">
        <f>#REF!+#REF!+I63</f>
        <v>#REF!</v>
      </c>
      <c r="V63" s="282" t="e">
        <f>#REF!+#REF!+J63</f>
        <v>#REF!</v>
      </c>
      <c r="W63" s="282" t="e">
        <f>#REF!+#REF!+K63</f>
        <v>#REF!</v>
      </c>
      <c r="X63" s="281" t="e">
        <f>#REF!+#REF!+L63</f>
        <v>#REF!</v>
      </c>
      <c r="Y63" s="282" t="e">
        <f>#REF!+#REF!+M63</f>
        <v>#REF!</v>
      </c>
      <c r="Z63" s="282" t="e">
        <f>#REF!+#REF!+N63</f>
        <v>#REF!</v>
      </c>
      <c r="AA63" s="282" t="e">
        <f>#REF!+#REF!+O63</f>
        <v>#REF!</v>
      </c>
      <c r="AB63" s="281" t="e">
        <f>#REF!+#REF!+P63</f>
        <v>#REF!</v>
      </c>
      <c r="AC63" s="282" t="e">
        <f>#REF!+#REF!+Q63</f>
        <v>#REF!</v>
      </c>
      <c r="AD63" s="282" t="e">
        <f>#REF!+#REF!+R63</f>
        <v>#REF!</v>
      </c>
      <c r="AE63" s="282" t="e">
        <f>#REF!+#REF!+S63</f>
        <v>#REF!</v>
      </c>
      <c r="AF63" s="281" t="e">
        <f>#REF!+H63+T63</f>
        <v>#REF!</v>
      </c>
    </row>
    <row r="64" spans="1:32" ht="15.75" thickBot="1">
      <c r="A64" s="878" t="s">
        <v>1274</v>
      </c>
      <c r="B64" s="879"/>
      <c r="C64" s="879"/>
      <c r="D64" s="879"/>
      <c r="E64" s="879"/>
      <c r="F64" s="879"/>
      <c r="G64" s="879"/>
      <c r="H64" s="290" t="e">
        <f>SUM(#REF!)</f>
        <v>#REF!</v>
      </c>
      <c r="I64" s="291">
        <f>'4. kiadási korm. funk.'!HP66</f>
        <v>7</v>
      </c>
      <c r="J64" s="291">
        <f>'4. kiadási korm. funk.'!HQ66</f>
        <v>0</v>
      </c>
      <c r="K64" s="291">
        <f>'4. kiadási korm. funk.'!HR66</f>
        <v>0</v>
      </c>
      <c r="L64" s="290">
        <f t="shared" ref="L64" si="6">SUM(I64:K64)</f>
        <v>7</v>
      </c>
      <c r="M64" s="291">
        <f>'4. kiadási korm. funk.'!HS66</f>
        <v>7</v>
      </c>
      <c r="N64" s="291">
        <f>'4. kiadási korm. funk.'!HT66</f>
        <v>0</v>
      </c>
      <c r="O64" s="291">
        <f>'4. kiadási korm. funk.'!HU66</f>
        <v>0</v>
      </c>
      <c r="P64" s="290">
        <f t="shared" si="4"/>
        <v>7</v>
      </c>
      <c r="Q64" s="291">
        <f>'4. kiadási korm. funk.'!HV66</f>
        <v>7</v>
      </c>
      <c r="R64" s="291">
        <f>'4. kiadási korm. funk.'!HW66</f>
        <v>0</v>
      </c>
      <c r="S64" s="291">
        <f>'4. kiadási korm. funk.'!HX66</f>
        <v>0</v>
      </c>
      <c r="T64" s="292">
        <f t="shared" si="5"/>
        <v>7</v>
      </c>
      <c r="U64" s="282" t="e">
        <f>#REF!+#REF!+I64</f>
        <v>#REF!</v>
      </c>
      <c r="V64" s="282" t="e">
        <f>#REF!+#REF!+J64</f>
        <v>#REF!</v>
      </c>
      <c r="W64" s="282" t="e">
        <f>#REF!+#REF!+K64</f>
        <v>#REF!</v>
      </c>
      <c r="X64" s="281" t="e">
        <f>#REF!+#REF!+L64</f>
        <v>#REF!</v>
      </c>
      <c r="Y64" s="282" t="e">
        <f>#REF!+#REF!+M64</f>
        <v>#REF!</v>
      </c>
      <c r="Z64" s="282" t="e">
        <f>#REF!+#REF!+N64</f>
        <v>#REF!</v>
      </c>
      <c r="AA64" s="282" t="e">
        <f>#REF!+#REF!+O64</f>
        <v>#REF!</v>
      </c>
      <c r="AB64" s="281" t="e">
        <f>#REF!+#REF!+P64</f>
        <v>#REF!</v>
      </c>
      <c r="AC64" s="282" t="e">
        <f>#REF!+#REF!+Q64</f>
        <v>#REF!</v>
      </c>
      <c r="AD64" s="282" t="e">
        <f>#REF!+#REF!+R64</f>
        <v>#REF!</v>
      </c>
      <c r="AE64" s="282" t="e">
        <f>#REF!+#REF!+S64</f>
        <v>#REF!</v>
      </c>
      <c r="AF64" s="281" t="e">
        <f>#REF!+H64+T64</f>
        <v>#REF!</v>
      </c>
    </row>
    <row r="65" spans="9:17">
      <c r="M65" s="47"/>
      <c r="N65" s="47"/>
      <c r="O65" s="47"/>
    </row>
    <row r="66" spans="9:17">
      <c r="I66" s="210"/>
      <c r="M66" s="47"/>
      <c r="N66" s="47"/>
      <c r="O66" s="47"/>
      <c r="Q66" s="210"/>
    </row>
    <row r="67" spans="9:17">
      <c r="M67" s="47"/>
      <c r="N67" s="47"/>
      <c r="O67" s="47"/>
    </row>
    <row r="68" spans="9:17">
      <c r="M68" s="47"/>
      <c r="N68" s="47"/>
      <c r="O68" s="47"/>
    </row>
    <row r="69" spans="9:17">
      <c r="M69" s="47"/>
      <c r="N69" s="47"/>
      <c r="O69" s="47"/>
    </row>
    <row r="70" spans="9:17">
      <c r="M70" s="47"/>
      <c r="N70" s="47"/>
      <c r="O70" s="47"/>
    </row>
    <row r="71" spans="9:17">
      <c r="M71" s="47"/>
      <c r="N71" s="47"/>
      <c r="O71" s="47"/>
    </row>
    <row r="72" spans="9:17">
      <c r="M72" s="47"/>
      <c r="N72" s="47"/>
      <c r="O72" s="47"/>
    </row>
    <row r="73" spans="9:17">
      <c r="M73" s="47"/>
      <c r="N73" s="47"/>
      <c r="O73" s="47"/>
    </row>
    <row r="74" spans="9:17">
      <c r="M74" s="47"/>
      <c r="N74" s="47"/>
      <c r="O74" s="47"/>
    </row>
    <row r="75" spans="9:17">
      <c r="M75" s="47"/>
      <c r="N75" s="47"/>
      <c r="O75" s="47"/>
    </row>
    <row r="76" spans="9:17">
      <c r="M76" s="47"/>
      <c r="N76" s="47"/>
      <c r="O76" s="47"/>
    </row>
  </sheetData>
  <mergeCells count="31">
    <mergeCell ref="C41:G41"/>
    <mergeCell ref="D3:D5"/>
    <mergeCell ref="E3:F5"/>
    <mergeCell ref="AC3:AF3"/>
    <mergeCell ref="AC4:AF4"/>
    <mergeCell ref="Y3:AB3"/>
    <mergeCell ref="Y4:AB4"/>
    <mergeCell ref="U3:X3"/>
    <mergeCell ref="I4:L4"/>
    <mergeCell ref="U4:X4"/>
    <mergeCell ref="Q3:T3"/>
    <mergeCell ref="Q4:T4"/>
    <mergeCell ref="M3:P3"/>
    <mergeCell ref="M4:P4"/>
    <mergeCell ref="I3:L3"/>
    <mergeCell ref="F1:O1"/>
    <mergeCell ref="A63:G63"/>
    <mergeCell ref="A64:G64"/>
    <mergeCell ref="G3:G5"/>
    <mergeCell ref="C6:G6"/>
    <mergeCell ref="D8:F8"/>
    <mergeCell ref="A3:A5"/>
    <mergeCell ref="B3:B5"/>
    <mergeCell ref="C3:C5"/>
    <mergeCell ref="D59:F59"/>
    <mergeCell ref="A60:G60"/>
    <mergeCell ref="A61:G61"/>
    <mergeCell ref="A62:G62"/>
    <mergeCell ref="E10:F10"/>
    <mergeCell ref="C28:G28"/>
    <mergeCell ref="A40:G40"/>
  </mergeCells>
  <phoneticPr fontId="22" type="noConversion"/>
  <pageMargins left="0.70866141732283472" right="0.19685039370078741" top="0.74803149606299213" bottom="0.51181102362204722" header="0.51181102362204722" footer="0.43307086614173229"/>
  <pageSetup paperSize="8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activeCell="F7" sqref="F7"/>
    </sheetView>
  </sheetViews>
  <sheetFormatPr defaultColWidth="7" defaultRowHeight="12.75"/>
  <cols>
    <col min="1" max="1" width="5.140625" style="767" customWidth="1"/>
    <col min="2" max="2" width="61.5703125" style="768" customWidth="1"/>
    <col min="3" max="6" width="10.140625" style="769" bestFit="1" customWidth="1"/>
    <col min="7" max="16384" width="7" style="767"/>
  </cols>
  <sheetData>
    <row r="1" spans="1:6">
      <c r="C1" s="765" t="s">
        <v>501</v>
      </c>
      <c r="D1" s="766" t="str">
        <f>'1. bevételi főtábla'!AQ1</f>
        <v>sz. melléklet a 6/2019. (V. 16.) sz. rendelethez</v>
      </c>
    </row>
    <row r="3" spans="1:6" ht="45" customHeight="1">
      <c r="A3" s="1047" t="s">
        <v>1231</v>
      </c>
      <c r="B3" s="1047"/>
      <c r="C3" s="1047"/>
      <c r="D3" s="1047"/>
      <c r="E3" s="1047"/>
      <c r="F3" s="1047"/>
    </row>
    <row r="4" spans="1:6" ht="18.75" customHeight="1">
      <c r="A4" s="770"/>
      <c r="B4" s="770"/>
      <c r="C4" s="770"/>
      <c r="D4" s="1048" t="s">
        <v>1232</v>
      </c>
      <c r="E4" s="1048"/>
      <c r="F4" s="1048"/>
    </row>
    <row r="5" spans="1:6" ht="25.5">
      <c r="A5" s="771" t="s">
        <v>896</v>
      </c>
      <c r="B5" s="771" t="s">
        <v>204</v>
      </c>
      <c r="C5" s="772" t="s">
        <v>1233</v>
      </c>
      <c r="D5" s="772" t="s">
        <v>1234</v>
      </c>
      <c r="E5" s="772" t="s">
        <v>1235</v>
      </c>
      <c r="F5" s="772" t="s">
        <v>1267</v>
      </c>
    </row>
    <row r="6" spans="1:6">
      <c r="A6" s="773" t="s">
        <v>326</v>
      </c>
      <c r="B6" s="774" t="s">
        <v>1236</v>
      </c>
      <c r="C6" s="775">
        <v>36407</v>
      </c>
      <c r="D6" s="775">
        <v>32150</v>
      </c>
      <c r="E6" s="775">
        <v>32550</v>
      </c>
      <c r="F6" s="775">
        <v>32800</v>
      </c>
    </row>
    <row r="7" spans="1:6" ht="20.25" customHeight="1">
      <c r="A7" s="773" t="s">
        <v>328</v>
      </c>
      <c r="B7" s="774" t="s">
        <v>1237</v>
      </c>
      <c r="C7" s="775"/>
      <c r="D7" s="775"/>
      <c r="E7" s="775"/>
      <c r="F7" s="775"/>
    </row>
    <row r="8" spans="1:6" ht="22.5" customHeight="1">
      <c r="A8" s="773" t="s">
        <v>330</v>
      </c>
      <c r="B8" s="774" t="s">
        <v>1238</v>
      </c>
      <c r="C8" s="775"/>
      <c r="D8" s="775"/>
      <c r="E8" s="775"/>
      <c r="F8" s="775"/>
    </row>
    <row r="9" spans="1:6" ht="25.5" customHeight="1">
      <c r="A9" s="773" t="s">
        <v>332</v>
      </c>
      <c r="B9" s="774" t="s">
        <v>1239</v>
      </c>
      <c r="C9" s="775"/>
      <c r="D9" s="775"/>
      <c r="E9" s="775"/>
      <c r="F9" s="775"/>
    </row>
    <row r="10" spans="1:6" ht="26.25" customHeight="1">
      <c r="A10" s="773" t="s">
        <v>334</v>
      </c>
      <c r="B10" s="774" t="s">
        <v>1240</v>
      </c>
      <c r="C10" s="775"/>
      <c r="D10" s="775"/>
      <c r="E10" s="775"/>
      <c r="F10" s="775"/>
    </row>
    <row r="11" spans="1:6" ht="27" customHeight="1">
      <c r="A11" s="773" t="s">
        <v>336</v>
      </c>
      <c r="B11" s="774" t="s">
        <v>1241</v>
      </c>
      <c r="C11" s="775"/>
      <c r="D11" s="775"/>
      <c r="E11" s="775"/>
      <c r="F11" s="775"/>
    </row>
    <row r="12" spans="1:6" ht="25.5" customHeight="1">
      <c r="A12" s="773" t="s">
        <v>338</v>
      </c>
      <c r="B12" s="774" t="s">
        <v>1242</v>
      </c>
      <c r="C12" s="775"/>
      <c r="D12" s="775"/>
      <c r="E12" s="775"/>
      <c r="F12" s="775"/>
    </row>
    <row r="13" spans="1:6" ht="31.5" customHeight="1">
      <c r="A13" s="776" t="s">
        <v>340</v>
      </c>
      <c r="B13" s="777" t="s">
        <v>1243</v>
      </c>
      <c r="C13" s="778">
        <f>SUM(C6:C12)</f>
        <v>36407</v>
      </c>
      <c r="D13" s="778">
        <f>SUM(D6:D12)</f>
        <v>32150</v>
      </c>
      <c r="E13" s="778">
        <f>SUM(E6:E12)</f>
        <v>32550</v>
      </c>
      <c r="F13" s="778">
        <f>SUM(F6:F12)</f>
        <v>32800</v>
      </c>
    </row>
    <row r="14" spans="1:6" ht="30" customHeight="1">
      <c r="A14" s="779" t="s">
        <v>341</v>
      </c>
      <c r="B14" s="780" t="s">
        <v>1244</v>
      </c>
      <c r="C14" s="781">
        <f>C13*0.5</f>
        <v>18203.5</v>
      </c>
      <c r="D14" s="781">
        <f>D13*0.5</f>
        <v>16075</v>
      </c>
      <c r="E14" s="781">
        <f>E13*0.5</f>
        <v>16275</v>
      </c>
      <c r="F14" s="781">
        <f>F13*0.5</f>
        <v>16400</v>
      </c>
    </row>
    <row r="15" spans="1:6" ht="32.25" customHeight="1">
      <c r="A15" s="776" t="s">
        <v>342</v>
      </c>
      <c r="B15" s="777" t="s">
        <v>1245</v>
      </c>
      <c r="C15" s="778">
        <v>0</v>
      </c>
      <c r="D15" s="778">
        <f>SUM(D16:D22)</f>
        <v>0</v>
      </c>
      <c r="E15" s="778">
        <f>SUM(E16:E22)</f>
        <v>0</v>
      </c>
      <c r="F15" s="778">
        <f>SUM(F16:F22)</f>
        <v>0</v>
      </c>
    </row>
    <row r="16" spans="1:6" ht="28.5" customHeight="1">
      <c r="A16" s="773" t="s">
        <v>343</v>
      </c>
      <c r="B16" s="774" t="s">
        <v>1246</v>
      </c>
      <c r="C16" s="775">
        <v>0</v>
      </c>
      <c r="D16" s="775"/>
      <c r="E16" s="775"/>
      <c r="F16" s="775"/>
    </row>
    <row r="17" spans="1:6" ht="27" customHeight="1">
      <c r="A17" s="773" t="s">
        <v>666</v>
      </c>
      <c r="B17" s="774" t="s">
        <v>1247</v>
      </c>
      <c r="C17" s="775"/>
      <c r="D17" s="775"/>
      <c r="E17" s="775"/>
      <c r="F17" s="775"/>
    </row>
    <row r="18" spans="1:6" ht="23.25" customHeight="1">
      <c r="A18" s="773" t="s">
        <v>344</v>
      </c>
      <c r="B18" s="774" t="s">
        <v>1248</v>
      </c>
      <c r="C18" s="775"/>
      <c r="D18" s="775"/>
      <c r="E18" s="775"/>
      <c r="F18" s="775"/>
    </row>
    <row r="19" spans="1:6">
      <c r="A19" s="773" t="s">
        <v>669</v>
      </c>
      <c r="B19" s="774" t="s">
        <v>1249</v>
      </c>
      <c r="C19" s="775"/>
      <c r="D19" s="775"/>
      <c r="E19" s="775"/>
      <c r="F19" s="775"/>
    </row>
    <row r="20" spans="1:6">
      <c r="A20" s="773" t="s">
        <v>345</v>
      </c>
      <c r="B20" s="774" t="s">
        <v>1250</v>
      </c>
      <c r="C20" s="775"/>
      <c r="D20" s="775"/>
      <c r="E20" s="775"/>
      <c r="F20" s="775"/>
    </row>
    <row r="21" spans="1:6">
      <c r="A21" s="773" t="s">
        <v>671</v>
      </c>
      <c r="B21" s="774" t="s">
        <v>1251</v>
      </c>
      <c r="C21" s="775"/>
      <c r="D21" s="775"/>
      <c r="E21" s="775"/>
      <c r="F21" s="775"/>
    </row>
    <row r="22" spans="1:6" ht="29.25" customHeight="1">
      <c r="A22" s="773" t="s">
        <v>347</v>
      </c>
      <c r="B22" s="774" t="s">
        <v>1252</v>
      </c>
      <c r="C22" s="775">
        <v>0</v>
      </c>
      <c r="D22" s="775"/>
      <c r="E22" s="775"/>
      <c r="F22" s="775"/>
    </row>
    <row r="23" spans="1:6" ht="31.5" customHeight="1">
      <c r="A23" s="776" t="s">
        <v>673</v>
      </c>
      <c r="B23" s="777" t="s">
        <v>1253</v>
      </c>
      <c r="C23" s="778">
        <f>SUM(C24:C30)</f>
        <v>0</v>
      </c>
      <c r="D23" s="778">
        <f>SUM(D24:D30)</f>
        <v>0</v>
      </c>
      <c r="E23" s="778">
        <f>SUM(E24:E30)</f>
        <v>0</v>
      </c>
      <c r="F23" s="778">
        <f>SUM(F24:F30)</f>
        <v>0</v>
      </c>
    </row>
    <row r="24" spans="1:6" ht="27.75" customHeight="1">
      <c r="A24" s="773" t="s">
        <v>675</v>
      </c>
      <c r="B24" s="774" t="s">
        <v>1246</v>
      </c>
      <c r="C24" s="775"/>
      <c r="D24" s="775"/>
      <c r="E24" s="775"/>
      <c r="F24" s="775"/>
    </row>
    <row r="25" spans="1:6" ht="27.75" customHeight="1">
      <c r="A25" s="773" t="s">
        <v>677</v>
      </c>
      <c r="B25" s="774" t="s">
        <v>1247</v>
      </c>
      <c r="C25" s="775"/>
      <c r="D25" s="775"/>
      <c r="E25" s="775"/>
      <c r="F25" s="775"/>
    </row>
    <row r="26" spans="1:6" ht="27.75" customHeight="1">
      <c r="A26" s="773" t="s">
        <v>352</v>
      </c>
      <c r="B26" s="774" t="s">
        <v>1248</v>
      </c>
      <c r="C26" s="775"/>
      <c r="D26" s="775"/>
      <c r="E26" s="775"/>
      <c r="F26" s="775"/>
    </row>
    <row r="27" spans="1:6">
      <c r="A27" s="773" t="s">
        <v>680</v>
      </c>
      <c r="B27" s="774" t="s">
        <v>1249</v>
      </c>
      <c r="C27" s="775"/>
      <c r="D27" s="775"/>
      <c r="E27" s="775"/>
      <c r="F27" s="775"/>
    </row>
    <row r="28" spans="1:6">
      <c r="A28" s="773" t="s">
        <v>682</v>
      </c>
      <c r="B28" s="774" t="s">
        <v>1250</v>
      </c>
      <c r="C28" s="775"/>
      <c r="D28" s="775"/>
      <c r="E28" s="775"/>
      <c r="F28" s="775"/>
    </row>
    <row r="29" spans="1:6">
      <c r="A29" s="773" t="s">
        <v>684</v>
      </c>
      <c r="B29" s="774" t="s">
        <v>1251</v>
      </c>
      <c r="C29" s="775"/>
      <c r="D29" s="775"/>
      <c r="E29" s="775"/>
      <c r="F29" s="775"/>
    </row>
    <row r="30" spans="1:6" ht="26.25" customHeight="1">
      <c r="A30" s="773" t="s">
        <v>813</v>
      </c>
      <c r="B30" s="774" t="s">
        <v>1252</v>
      </c>
      <c r="C30" s="775"/>
      <c r="D30" s="775"/>
      <c r="E30" s="775"/>
      <c r="F30" s="775"/>
    </row>
    <row r="31" spans="1:6" ht="28.5" customHeight="1">
      <c r="A31" s="779" t="s">
        <v>815</v>
      </c>
      <c r="B31" s="780" t="s">
        <v>1254</v>
      </c>
      <c r="C31" s="781">
        <f>C15+C23</f>
        <v>0</v>
      </c>
      <c r="D31" s="781">
        <f>D15+D23</f>
        <v>0</v>
      </c>
      <c r="E31" s="781">
        <f>E15+E23</f>
        <v>0</v>
      </c>
      <c r="F31" s="781">
        <f>F15+F23</f>
        <v>0</v>
      </c>
    </row>
    <row r="32" spans="1:6">
      <c r="A32" s="782" t="s">
        <v>769</v>
      </c>
      <c r="B32" s="783" t="s">
        <v>1255</v>
      </c>
      <c r="C32" s="784">
        <f>C14-C31</f>
        <v>18203.5</v>
      </c>
      <c r="D32" s="784">
        <f>D14-D31</f>
        <v>16075</v>
      </c>
      <c r="E32" s="784">
        <f>E14-E31</f>
        <v>16275</v>
      </c>
      <c r="F32" s="784">
        <f>F14-F31</f>
        <v>16400</v>
      </c>
    </row>
  </sheetData>
  <mergeCells count="2">
    <mergeCell ref="A3:F3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42"/>
  <sheetViews>
    <sheetView view="pageBreakPreview" zoomScale="75" zoomScaleNormal="75" zoomScaleSheetLayoutView="75" workbookViewId="0">
      <selection activeCell="B1" sqref="B1"/>
    </sheetView>
  </sheetViews>
  <sheetFormatPr defaultColWidth="9.140625" defaultRowHeight="12.75"/>
  <cols>
    <col min="1" max="1" width="5.7109375" style="697" customWidth="1"/>
    <col min="2" max="2" width="46.7109375" style="746" customWidth="1"/>
    <col min="3" max="3" width="14.42578125" style="363" bestFit="1" customWidth="1"/>
    <col min="4" max="4" width="12.5703125" style="363" bestFit="1" customWidth="1"/>
    <col min="5" max="5" width="12.5703125" style="747" bestFit="1" customWidth="1"/>
    <col min="6" max="6" width="12.7109375" style="363" bestFit="1" customWidth="1"/>
    <col min="7" max="7" width="12.5703125" style="363" bestFit="1" customWidth="1"/>
    <col min="8" max="8" width="11.42578125" style="363" bestFit="1" customWidth="1"/>
    <col min="9" max="9" width="12.85546875" style="363" bestFit="1" customWidth="1"/>
    <col min="10" max="11" width="11.42578125" style="363" bestFit="1" customWidth="1"/>
    <col min="12" max="12" width="13" style="363" bestFit="1" customWidth="1"/>
    <col min="13" max="13" width="12.5703125" style="363" bestFit="1" customWidth="1"/>
    <col min="14" max="14" width="11.5703125" style="363" bestFit="1" customWidth="1"/>
    <col min="15" max="15" width="12.85546875" style="363" bestFit="1" customWidth="1"/>
    <col min="16" max="16" width="10.140625" style="304" bestFit="1" customWidth="1"/>
    <col min="17" max="17" width="9.85546875" style="304" bestFit="1" customWidth="1"/>
    <col min="18" max="19" width="10.28515625" style="304" bestFit="1" customWidth="1"/>
    <col min="20" max="20" width="9.85546875" style="304" bestFit="1" customWidth="1"/>
    <col min="21" max="16384" width="9.140625" style="304"/>
  </cols>
  <sheetData>
    <row r="1" spans="1:19" ht="20.25">
      <c r="A1" s="695" t="s">
        <v>503</v>
      </c>
      <c r="B1" s="662" t="str">
        <f>'1. bevételi főtábla'!AQ1</f>
        <v>sz. melléklet a 6/2019. (V. 16.) sz. rendelethez</v>
      </c>
      <c r="C1" s="662"/>
      <c r="D1" s="1049" t="s">
        <v>1159</v>
      </c>
      <c r="E1" s="1049"/>
      <c r="F1" s="1049"/>
      <c r="G1" s="1049"/>
      <c r="H1" s="1049"/>
      <c r="I1" s="1049"/>
      <c r="J1" s="1049"/>
      <c r="K1" s="1049"/>
      <c r="L1" s="1049"/>
      <c r="M1" s="696"/>
      <c r="N1" s="664"/>
      <c r="O1" s="665"/>
    </row>
    <row r="2" spans="1:19" ht="20.45" customHeight="1">
      <c r="B2" s="698"/>
      <c r="C2" s="698"/>
      <c r="D2" s="1050" t="s">
        <v>1261</v>
      </c>
      <c r="E2" s="1050"/>
      <c r="F2" s="1050"/>
      <c r="G2" s="1050"/>
      <c r="H2" s="1050"/>
      <c r="I2" s="1050"/>
      <c r="J2" s="1050"/>
      <c r="K2" s="1050"/>
      <c r="L2" s="1050"/>
      <c r="M2" s="698"/>
      <c r="N2" s="698"/>
      <c r="O2" s="698"/>
    </row>
    <row r="3" spans="1:19" ht="21" thickBot="1">
      <c r="B3" s="699"/>
      <c r="C3" s="699"/>
      <c r="D3" s="304"/>
      <c r="E3" s="304"/>
      <c r="F3" s="304"/>
      <c r="G3" s="304"/>
      <c r="H3" s="304"/>
      <c r="I3" s="304"/>
      <c r="J3" s="304"/>
      <c r="K3" s="304"/>
      <c r="L3" s="304"/>
      <c r="M3" s="699"/>
      <c r="N3" s="699"/>
      <c r="O3" s="699"/>
    </row>
    <row r="4" spans="1:19" s="706" customFormat="1" ht="29.25" thickBot="1">
      <c r="A4" s="365"/>
      <c r="B4" s="365" t="s">
        <v>291</v>
      </c>
      <c r="C4" s="700" t="s">
        <v>1004</v>
      </c>
      <c r="D4" s="701" t="s">
        <v>547</v>
      </c>
      <c r="E4" s="702" t="s">
        <v>548</v>
      </c>
      <c r="F4" s="703" t="s">
        <v>549</v>
      </c>
      <c r="G4" s="703" t="s">
        <v>550</v>
      </c>
      <c r="H4" s="703" t="s">
        <v>551</v>
      </c>
      <c r="I4" s="703" t="s">
        <v>552</v>
      </c>
      <c r="J4" s="703" t="s">
        <v>553</v>
      </c>
      <c r="K4" s="703" t="s">
        <v>554</v>
      </c>
      <c r="L4" s="703" t="s">
        <v>555</v>
      </c>
      <c r="M4" s="703" t="s">
        <v>556</v>
      </c>
      <c r="N4" s="703" t="s">
        <v>557</v>
      </c>
      <c r="O4" s="704" t="s">
        <v>558</v>
      </c>
      <c r="P4" s="705"/>
      <c r="Q4" s="705"/>
      <c r="R4" s="705"/>
      <c r="S4" s="705"/>
    </row>
    <row r="5" spans="1:19" s="706" customFormat="1" ht="15" thickBot="1">
      <c r="A5" s="365">
        <v>1</v>
      </c>
      <c r="B5" s="365">
        <v>2</v>
      </c>
      <c r="C5" s="700">
        <v>3</v>
      </c>
      <c r="D5" s="701">
        <v>4</v>
      </c>
      <c r="E5" s="702">
        <v>5</v>
      </c>
      <c r="F5" s="703">
        <v>6</v>
      </c>
      <c r="G5" s="703">
        <v>7</v>
      </c>
      <c r="H5" s="703">
        <v>8</v>
      </c>
      <c r="I5" s="703">
        <v>9</v>
      </c>
      <c r="J5" s="703">
        <v>10</v>
      </c>
      <c r="K5" s="703">
        <v>11</v>
      </c>
      <c r="L5" s="703">
        <v>12</v>
      </c>
      <c r="M5" s="703">
        <v>13</v>
      </c>
      <c r="N5" s="703">
        <v>14</v>
      </c>
      <c r="O5" s="704">
        <v>15</v>
      </c>
      <c r="P5" s="705"/>
      <c r="Q5" s="705"/>
      <c r="R5" s="705"/>
      <c r="S5" s="705"/>
    </row>
    <row r="6" spans="1:19">
      <c r="A6" s="707" t="s">
        <v>367</v>
      </c>
      <c r="B6" s="708" t="s">
        <v>559</v>
      </c>
      <c r="C6" s="709">
        <f>SUM(D6:O6)</f>
        <v>797447</v>
      </c>
      <c r="D6" s="710">
        <v>57784</v>
      </c>
      <c r="E6" s="711">
        <v>52572</v>
      </c>
      <c r="F6" s="711">
        <v>96247</v>
      </c>
      <c r="G6" s="711">
        <v>15000</v>
      </c>
      <c r="H6" s="711">
        <v>97720</v>
      </c>
      <c r="I6" s="711">
        <v>78840</v>
      </c>
      <c r="J6" s="711">
        <v>80420</v>
      </c>
      <c r="K6" s="711">
        <v>59660</v>
      </c>
      <c r="L6" s="711">
        <v>70501</v>
      </c>
      <c r="M6" s="711">
        <v>81829</v>
      </c>
      <c r="N6" s="711">
        <v>56902</v>
      </c>
      <c r="O6" s="712">
        <v>49972</v>
      </c>
      <c r="P6" s="713"/>
      <c r="Q6" s="361"/>
      <c r="R6" s="713"/>
      <c r="S6" s="361"/>
    </row>
    <row r="7" spans="1:19">
      <c r="A7" s="714" t="s">
        <v>369</v>
      </c>
      <c r="B7" s="715" t="s">
        <v>218</v>
      </c>
      <c r="C7" s="709">
        <f>SUM(D7:O7)</f>
        <v>36870626</v>
      </c>
      <c r="D7" s="716">
        <v>774313</v>
      </c>
      <c r="E7" s="717">
        <v>489776</v>
      </c>
      <c r="F7" s="717">
        <v>15784286</v>
      </c>
      <c r="G7" s="717">
        <v>592757</v>
      </c>
      <c r="H7" s="717">
        <v>1224646</v>
      </c>
      <c r="I7" s="717">
        <v>3028</v>
      </c>
      <c r="J7" s="717">
        <v>4287</v>
      </c>
      <c r="K7" s="717">
        <v>48806</v>
      </c>
      <c r="L7" s="717">
        <v>17594660</v>
      </c>
      <c r="M7" s="717">
        <v>196504</v>
      </c>
      <c r="N7" s="717">
        <v>89376</v>
      </c>
      <c r="O7" s="718">
        <v>68187</v>
      </c>
      <c r="P7" s="713"/>
      <c r="Q7" s="361"/>
      <c r="R7" s="361"/>
      <c r="S7" s="713"/>
    </row>
    <row r="8" spans="1:19">
      <c r="A8" s="714">
        <v>3</v>
      </c>
      <c r="B8" s="715" t="s">
        <v>560</v>
      </c>
      <c r="C8" s="709">
        <f t="shared" ref="C8:C11" si="0">SUM(D8:O8)</f>
        <v>2854128</v>
      </c>
      <c r="D8" s="716">
        <v>273969</v>
      </c>
      <c r="E8" s="717">
        <v>186576</v>
      </c>
      <c r="F8" s="717">
        <v>184218</v>
      </c>
      <c r="G8" s="717">
        <v>184218</v>
      </c>
      <c r="H8" s="717">
        <v>184218</v>
      </c>
      <c r="I8" s="717">
        <v>184218</v>
      </c>
      <c r="J8" s="717">
        <v>295906</v>
      </c>
      <c r="K8" s="717">
        <v>184195</v>
      </c>
      <c r="L8" s="717">
        <v>184195</v>
      </c>
      <c r="M8" s="717">
        <v>184195</v>
      </c>
      <c r="N8" s="717">
        <v>184195</v>
      </c>
      <c r="O8" s="718">
        <v>624025</v>
      </c>
      <c r="P8" s="713"/>
      <c r="Q8" s="361"/>
      <c r="R8" s="361"/>
      <c r="S8" s="361"/>
    </row>
    <row r="9" spans="1:19">
      <c r="A9" s="714" t="s">
        <v>373</v>
      </c>
      <c r="B9" s="715" t="s">
        <v>561</v>
      </c>
      <c r="C9" s="709">
        <f t="shared" si="0"/>
        <v>8627514</v>
      </c>
      <c r="D9" s="716">
        <v>2011509</v>
      </c>
      <c r="E9" s="717">
        <v>263457</v>
      </c>
      <c r="F9" s="717">
        <v>1278661</v>
      </c>
      <c r="G9" s="717">
        <v>536874</v>
      </c>
      <c r="H9" s="717">
        <v>357916</v>
      </c>
      <c r="I9" s="717">
        <v>89479</v>
      </c>
      <c r="J9" s="717">
        <v>1163227</v>
      </c>
      <c r="K9" s="717">
        <v>536874</v>
      </c>
      <c r="L9" s="717">
        <v>694003</v>
      </c>
      <c r="M9" s="717">
        <v>372759</v>
      </c>
      <c r="N9" s="717">
        <v>433447</v>
      </c>
      <c r="O9" s="718">
        <v>889308</v>
      </c>
      <c r="P9" s="713"/>
      <c r="Q9" s="361"/>
      <c r="R9" s="361"/>
      <c r="S9" s="361"/>
    </row>
    <row r="10" spans="1:19" ht="16.5" customHeight="1">
      <c r="A10" s="714" t="s">
        <v>375</v>
      </c>
      <c r="B10" s="715" t="s">
        <v>487</v>
      </c>
      <c r="C10" s="709">
        <f t="shared" si="0"/>
        <v>0</v>
      </c>
      <c r="D10" s="716">
        <v>0</v>
      </c>
      <c r="E10" s="717">
        <v>0</v>
      </c>
      <c r="F10" s="717">
        <v>0</v>
      </c>
      <c r="G10" s="717">
        <v>0</v>
      </c>
      <c r="H10" s="717">
        <v>0</v>
      </c>
      <c r="I10" s="717">
        <v>0</v>
      </c>
      <c r="J10" s="717">
        <v>0</v>
      </c>
      <c r="K10" s="717">
        <v>0</v>
      </c>
      <c r="L10" s="717">
        <v>0</v>
      </c>
      <c r="M10" s="717">
        <v>0</v>
      </c>
      <c r="N10" s="717">
        <v>0</v>
      </c>
      <c r="O10" s="718">
        <v>0</v>
      </c>
      <c r="P10" s="713"/>
      <c r="Q10" s="713"/>
      <c r="R10" s="713"/>
      <c r="S10" s="713"/>
    </row>
    <row r="11" spans="1:19" ht="13.5" thickBot="1">
      <c r="A11" s="719" t="s">
        <v>376</v>
      </c>
      <c r="B11" s="720" t="s">
        <v>562</v>
      </c>
      <c r="C11" s="721">
        <f t="shared" si="0"/>
        <v>0</v>
      </c>
      <c r="D11" s="722">
        <v>0</v>
      </c>
      <c r="E11" s="723">
        <v>0</v>
      </c>
      <c r="F11" s="723">
        <v>0</v>
      </c>
      <c r="G11" s="723">
        <v>0</v>
      </c>
      <c r="H11" s="723">
        <v>0</v>
      </c>
      <c r="I11" s="723">
        <v>0</v>
      </c>
      <c r="J11" s="723">
        <v>0</v>
      </c>
      <c r="K11" s="723">
        <v>0</v>
      </c>
      <c r="L11" s="723">
        <v>0</v>
      </c>
      <c r="M11" s="723">
        <v>0</v>
      </c>
      <c r="N11" s="723">
        <v>0</v>
      </c>
      <c r="O11" s="724">
        <v>0</v>
      </c>
      <c r="P11" s="713"/>
      <c r="Q11" s="713"/>
      <c r="R11" s="361"/>
      <c r="S11" s="361"/>
    </row>
    <row r="12" spans="1:19" ht="15" thickBot="1">
      <c r="A12" s="365" t="s">
        <v>378</v>
      </c>
      <c r="B12" s="725" t="s">
        <v>563</v>
      </c>
      <c r="C12" s="726">
        <f>SUM(C6:C11)</f>
        <v>49149715</v>
      </c>
      <c r="D12" s="727">
        <f t="shared" ref="D12:O12" si="1">SUM(D6:D11)</f>
        <v>3117575</v>
      </c>
      <c r="E12" s="728">
        <f t="shared" si="1"/>
        <v>992381</v>
      </c>
      <c r="F12" s="728">
        <f t="shared" si="1"/>
        <v>17343412</v>
      </c>
      <c r="G12" s="728">
        <f t="shared" si="1"/>
        <v>1328849</v>
      </c>
      <c r="H12" s="728">
        <f t="shared" si="1"/>
        <v>1864500</v>
      </c>
      <c r="I12" s="728">
        <f t="shared" si="1"/>
        <v>355565</v>
      </c>
      <c r="J12" s="728">
        <f t="shared" si="1"/>
        <v>1543840</v>
      </c>
      <c r="K12" s="728">
        <f t="shared" si="1"/>
        <v>829535</v>
      </c>
      <c r="L12" s="728">
        <f t="shared" si="1"/>
        <v>18543359</v>
      </c>
      <c r="M12" s="728">
        <f t="shared" si="1"/>
        <v>835287</v>
      </c>
      <c r="N12" s="728">
        <f t="shared" si="1"/>
        <v>763920</v>
      </c>
      <c r="O12" s="729">
        <f t="shared" si="1"/>
        <v>1631492</v>
      </c>
      <c r="P12" s="713"/>
      <c r="Q12" s="713"/>
      <c r="R12" s="713"/>
      <c r="S12" s="713"/>
    </row>
    <row r="13" spans="1:19">
      <c r="A13" s="707" t="s">
        <v>379</v>
      </c>
      <c r="B13" s="730" t="s">
        <v>564</v>
      </c>
      <c r="C13" s="731">
        <f t="shared" ref="C13:C15" si="2">SUM(D13:O13)</f>
        <v>0</v>
      </c>
      <c r="D13" s="710">
        <v>0</v>
      </c>
      <c r="E13" s="711">
        <v>0</v>
      </c>
      <c r="F13" s="711">
        <v>0</v>
      </c>
      <c r="G13" s="711">
        <v>0</v>
      </c>
      <c r="H13" s="711">
        <v>0</v>
      </c>
      <c r="I13" s="711">
        <v>0</v>
      </c>
      <c r="J13" s="711">
        <v>0</v>
      </c>
      <c r="K13" s="711">
        <v>0</v>
      </c>
      <c r="L13" s="711">
        <v>0</v>
      </c>
      <c r="M13" s="711">
        <v>0</v>
      </c>
      <c r="N13" s="711">
        <v>0</v>
      </c>
      <c r="O13" s="712">
        <v>0</v>
      </c>
      <c r="P13" s="713"/>
      <c r="Q13" s="713"/>
      <c r="R13" s="713"/>
      <c r="S13" s="713"/>
    </row>
    <row r="14" spans="1:19">
      <c r="A14" s="714" t="s">
        <v>381</v>
      </c>
      <c r="B14" s="732" t="s">
        <v>565</v>
      </c>
      <c r="C14" s="709">
        <f t="shared" si="2"/>
        <v>0</v>
      </c>
      <c r="D14" s="716">
        <v>0</v>
      </c>
      <c r="E14" s="717">
        <v>0</v>
      </c>
      <c r="F14" s="717">
        <v>0</v>
      </c>
      <c r="G14" s="717">
        <v>0</v>
      </c>
      <c r="H14" s="717">
        <v>0</v>
      </c>
      <c r="I14" s="717">
        <v>0</v>
      </c>
      <c r="J14" s="717">
        <v>0</v>
      </c>
      <c r="K14" s="717">
        <v>0</v>
      </c>
      <c r="L14" s="717">
        <v>0</v>
      </c>
      <c r="M14" s="717">
        <v>0</v>
      </c>
      <c r="N14" s="717">
        <v>0</v>
      </c>
      <c r="O14" s="718">
        <v>0</v>
      </c>
      <c r="P14" s="713"/>
      <c r="Q14" s="713"/>
      <c r="R14" s="713"/>
      <c r="S14" s="713"/>
    </row>
    <row r="15" spans="1:19">
      <c r="A15" s="714" t="s">
        <v>382</v>
      </c>
      <c r="B15" s="732" t="s">
        <v>1229</v>
      </c>
      <c r="C15" s="709">
        <f t="shared" si="2"/>
        <v>0</v>
      </c>
      <c r="D15" s="716">
        <v>0</v>
      </c>
      <c r="E15" s="733">
        <v>0</v>
      </c>
      <c r="F15" s="733">
        <v>0</v>
      </c>
      <c r="G15" s="733">
        <v>0</v>
      </c>
      <c r="H15" s="733">
        <v>0</v>
      </c>
      <c r="I15" s="733">
        <v>0</v>
      </c>
      <c r="J15" s="733">
        <v>0</v>
      </c>
      <c r="K15" s="733">
        <v>0</v>
      </c>
      <c r="L15" s="733">
        <v>0</v>
      </c>
      <c r="M15" s="733">
        <v>0</v>
      </c>
      <c r="N15" s="733">
        <v>0</v>
      </c>
      <c r="O15" s="718">
        <v>0</v>
      </c>
      <c r="P15" s="713"/>
      <c r="Q15" s="713"/>
      <c r="R15" s="361"/>
      <c r="S15" s="713"/>
    </row>
    <row r="16" spans="1:19" ht="13.5" thickBot="1">
      <c r="A16" s="719" t="s">
        <v>383</v>
      </c>
      <c r="B16" s="734" t="s">
        <v>566</v>
      </c>
      <c r="C16" s="721">
        <v>0</v>
      </c>
      <c r="D16" s="722">
        <v>0</v>
      </c>
      <c r="E16" s="735">
        <v>0</v>
      </c>
      <c r="F16" s="735">
        <v>0</v>
      </c>
      <c r="G16" s="735">
        <v>0</v>
      </c>
      <c r="H16" s="735">
        <v>0</v>
      </c>
      <c r="I16" s="735">
        <v>0</v>
      </c>
      <c r="J16" s="735">
        <v>0</v>
      </c>
      <c r="K16" s="735">
        <v>0</v>
      </c>
      <c r="L16" s="735">
        <v>0</v>
      </c>
      <c r="M16" s="735">
        <v>0</v>
      </c>
      <c r="N16" s="735">
        <v>0</v>
      </c>
      <c r="O16" s="724">
        <v>0</v>
      </c>
      <c r="P16" s="713"/>
      <c r="Q16" s="713"/>
      <c r="R16" s="713"/>
      <c r="S16" s="713"/>
    </row>
    <row r="17" spans="1:19" s="713" customFormat="1" ht="15" thickBot="1">
      <c r="A17" s="365" t="s">
        <v>384</v>
      </c>
      <c r="B17" s="725" t="s">
        <v>564</v>
      </c>
      <c r="C17" s="726">
        <f t="shared" ref="C17:O17" si="3">SUM(C13:C16)</f>
        <v>0</v>
      </c>
      <c r="D17" s="727">
        <f t="shared" si="3"/>
        <v>0</v>
      </c>
      <c r="E17" s="728">
        <f t="shared" si="3"/>
        <v>0</v>
      </c>
      <c r="F17" s="728">
        <f t="shared" si="3"/>
        <v>0</v>
      </c>
      <c r="G17" s="728">
        <f t="shared" si="3"/>
        <v>0</v>
      </c>
      <c r="H17" s="728">
        <f>SUM(H13:H16)</f>
        <v>0</v>
      </c>
      <c r="I17" s="728">
        <f>SUM(I13:I16)</f>
        <v>0</v>
      </c>
      <c r="J17" s="728">
        <f>SUM(J13:J16)</f>
        <v>0</v>
      </c>
      <c r="K17" s="728">
        <f t="shared" si="3"/>
        <v>0</v>
      </c>
      <c r="L17" s="728">
        <f t="shared" si="3"/>
        <v>0</v>
      </c>
      <c r="M17" s="728">
        <f t="shared" si="3"/>
        <v>0</v>
      </c>
      <c r="N17" s="728">
        <f t="shared" si="3"/>
        <v>0</v>
      </c>
      <c r="O17" s="729">
        <f t="shared" si="3"/>
        <v>0</v>
      </c>
    </row>
    <row r="18" spans="1:19" s="713" customFormat="1">
      <c r="A18" s="799" t="s">
        <v>385</v>
      </c>
      <c r="B18" s="800" t="s">
        <v>567</v>
      </c>
      <c r="C18" s="801">
        <f t="shared" ref="C18:C20" si="4">SUM(D18:O18)</f>
        <v>10094441</v>
      </c>
      <c r="D18" s="804">
        <v>0</v>
      </c>
      <c r="E18" s="736">
        <v>0</v>
      </c>
      <c r="F18" s="737">
        <v>0</v>
      </c>
      <c r="G18" s="737">
        <v>0</v>
      </c>
      <c r="H18" s="737">
        <v>1239512</v>
      </c>
      <c r="I18" s="737">
        <v>3971710</v>
      </c>
      <c r="J18" s="737">
        <v>4145820</v>
      </c>
      <c r="K18" s="737">
        <v>555896</v>
      </c>
      <c r="L18" s="737">
        <v>181503</v>
      </c>
      <c r="M18" s="737">
        <v>0</v>
      </c>
      <c r="N18" s="737">
        <v>0</v>
      </c>
      <c r="O18" s="738">
        <v>0</v>
      </c>
    </row>
    <row r="19" spans="1:19" s="713" customFormat="1">
      <c r="A19" s="714" t="s">
        <v>387</v>
      </c>
      <c r="B19" s="715" t="s">
        <v>568</v>
      </c>
      <c r="C19" s="709">
        <f t="shared" si="4"/>
        <v>1253202</v>
      </c>
      <c r="D19" s="805">
        <v>1253202</v>
      </c>
      <c r="E19" s="733">
        <v>0</v>
      </c>
      <c r="F19" s="717">
        <v>0</v>
      </c>
      <c r="G19" s="717">
        <v>0</v>
      </c>
      <c r="H19" s="717">
        <v>0</v>
      </c>
      <c r="I19" s="717">
        <v>0</v>
      </c>
      <c r="J19" s="717">
        <v>0</v>
      </c>
      <c r="K19" s="717">
        <v>0</v>
      </c>
      <c r="L19" s="717">
        <v>0</v>
      </c>
      <c r="M19" s="717">
        <v>0</v>
      </c>
      <c r="N19" s="717">
        <v>0</v>
      </c>
      <c r="O19" s="718">
        <v>0</v>
      </c>
    </row>
    <row r="20" spans="1:19" s="713" customFormat="1" ht="13.5" thickBot="1">
      <c r="A20" s="802" t="s">
        <v>389</v>
      </c>
      <c r="B20" s="803" t="s">
        <v>285</v>
      </c>
      <c r="C20" s="709">
        <f t="shared" si="4"/>
        <v>37308</v>
      </c>
      <c r="D20" s="806">
        <v>0</v>
      </c>
      <c r="E20" s="807">
        <v>0</v>
      </c>
      <c r="F20" s="808">
        <v>0</v>
      </c>
      <c r="G20" s="808">
        <v>0</v>
      </c>
      <c r="H20" s="808">
        <v>0</v>
      </c>
      <c r="I20" s="808">
        <v>0</v>
      </c>
      <c r="J20" s="808">
        <v>0</v>
      </c>
      <c r="K20" s="808">
        <v>0</v>
      </c>
      <c r="L20" s="808">
        <v>0</v>
      </c>
      <c r="M20" s="808">
        <v>0</v>
      </c>
      <c r="N20" s="808">
        <v>0</v>
      </c>
      <c r="O20" s="809">
        <v>37308</v>
      </c>
    </row>
    <row r="21" spans="1:19" s="713" customFormat="1" ht="16.5" thickBot="1">
      <c r="A21" s="739" t="s">
        <v>391</v>
      </c>
      <c r="B21" s="740" t="s">
        <v>569</v>
      </c>
      <c r="C21" s="741">
        <f>SUM(C12+C17+C18+C19+C20)</f>
        <v>60534666</v>
      </c>
      <c r="D21" s="742">
        <f>SUM(D12+D17+D18+D19+D20)</f>
        <v>4370777</v>
      </c>
      <c r="E21" s="743">
        <f>SUM(E12+E17+E18+E19+E20)</f>
        <v>992381</v>
      </c>
      <c r="F21" s="743">
        <f t="shared" ref="F21:N21" si="5">SUM(F12+F17+F18+F19+F20)</f>
        <v>17343412</v>
      </c>
      <c r="G21" s="743">
        <f t="shared" si="5"/>
        <v>1328849</v>
      </c>
      <c r="H21" s="743">
        <f t="shared" si="5"/>
        <v>3104012</v>
      </c>
      <c r="I21" s="743">
        <f t="shared" si="5"/>
        <v>4327275</v>
      </c>
      <c r="J21" s="743">
        <f t="shared" si="5"/>
        <v>5689660</v>
      </c>
      <c r="K21" s="743">
        <f t="shared" si="5"/>
        <v>1385431</v>
      </c>
      <c r="L21" s="743">
        <f t="shared" si="5"/>
        <v>18724862</v>
      </c>
      <c r="M21" s="743">
        <f t="shared" si="5"/>
        <v>835287</v>
      </c>
      <c r="N21" s="743">
        <f t="shared" si="5"/>
        <v>763920</v>
      </c>
      <c r="O21" s="744">
        <f>SUM(O12+O17+O18+O19+O20)</f>
        <v>1668800</v>
      </c>
    </row>
    <row r="22" spans="1:19" s="713" customFormat="1" ht="15.75">
      <c r="A22" s="796"/>
      <c r="B22" s="797"/>
      <c r="C22" s="798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</row>
    <row r="23" spans="1:19" ht="30" customHeight="1">
      <c r="A23" s="810"/>
      <c r="B23" s="745"/>
      <c r="C23" s="745"/>
      <c r="D23" s="1051" t="s">
        <v>1261</v>
      </c>
      <c r="E23" s="1051"/>
      <c r="F23" s="1051"/>
      <c r="G23" s="1051"/>
      <c r="H23" s="1051"/>
      <c r="I23" s="1051"/>
      <c r="J23" s="1051"/>
      <c r="K23" s="1051"/>
      <c r="L23" s="1051"/>
      <c r="M23" s="745"/>
      <c r="N23" s="745"/>
      <c r="O23" s="745"/>
      <c r="P23" s="713"/>
      <c r="Q23" s="713"/>
      <c r="R23" s="713"/>
      <c r="S23" s="713"/>
    </row>
    <row r="24" spans="1:19" ht="30" customHeight="1" thickBot="1">
      <c r="A24" s="810"/>
      <c r="B24" s="811"/>
      <c r="C24" s="812"/>
      <c r="D24" s="812"/>
      <c r="E24" s="813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713"/>
      <c r="Q24" s="713"/>
      <c r="R24" s="713"/>
      <c r="S24" s="713"/>
    </row>
    <row r="25" spans="1:19" s="706" customFormat="1" ht="26.25" customHeight="1" thickBot="1">
      <c r="A25" s="365"/>
      <c r="B25" s="748" t="s">
        <v>292</v>
      </c>
      <c r="C25" s="700" t="s">
        <v>1004</v>
      </c>
      <c r="D25" s="749" t="s">
        <v>547</v>
      </c>
      <c r="E25" s="702" t="s">
        <v>548</v>
      </c>
      <c r="F25" s="703" t="s">
        <v>549</v>
      </c>
      <c r="G25" s="703" t="s">
        <v>550</v>
      </c>
      <c r="H25" s="703" t="s">
        <v>551</v>
      </c>
      <c r="I25" s="703" t="s">
        <v>552</v>
      </c>
      <c r="J25" s="703" t="s">
        <v>553</v>
      </c>
      <c r="K25" s="703" t="s">
        <v>554</v>
      </c>
      <c r="L25" s="703" t="s">
        <v>555</v>
      </c>
      <c r="M25" s="703" t="s">
        <v>556</v>
      </c>
      <c r="N25" s="703" t="s">
        <v>557</v>
      </c>
      <c r="O25" s="704" t="s">
        <v>558</v>
      </c>
      <c r="P25" s="705"/>
      <c r="Q25" s="705"/>
      <c r="R25" s="705"/>
      <c r="S25" s="705"/>
    </row>
    <row r="26" spans="1:19" s="706" customFormat="1" ht="15" thickBot="1">
      <c r="A26" s="365">
        <v>1</v>
      </c>
      <c r="B26" s="748">
        <v>2</v>
      </c>
      <c r="C26" s="700">
        <v>3</v>
      </c>
      <c r="D26" s="749">
        <v>4</v>
      </c>
      <c r="E26" s="702">
        <v>5</v>
      </c>
      <c r="F26" s="703">
        <v>6</v>
      </c>
      <c r="G26" s="703">
        <v>7</v>
      </c>
      <c r="H26" s="703">
        <v>8</v>
      </c>
      <c r="I26" s="703">
        <v>9</v>
      </c>
      <c r="J26" s="703">
        <v>10</v>
      </c>
      <c r="K26" s="703">
        <v>11</v>
      </c>
      <c r="L26" s="703">
        <v>12</v>
      </c>
      <c r="M26" s="703">
        <v>13</v>
      </c>
      <c r="N26" s="703">
        <v>14</v>
      </c>
      <c r="O26" s="704">
        <v>15</v>
      </c>
      <c r="P26" s="705"/>
      <c r="Q26" s="705"/>
      <c r="R26" s="705"/>
      <c r="S26" s="705"/>
    </row>
    <row r="27" spans="1:19">
      <c r="A27" s="707" t="s">
        <v>494</v>
      </c>
      <c r="B27" s="750" t="s">
        <v>207</v>
      </c>
      <c r="C27" s="709">
        <f t="shared" ref="C27:C32" si="6">SUM(D27:O27)</f>
        <v>12114930</v>
      </c>
      <c r="D27" s="814">
        <v>1159375</v>
      </c>
      <c r="E27" s="815">
        <v>1189483</v>
      </c>
      <c r="F27" s="815">
        <v>1223845</v>
      </c>
      <c r="G27" s="815">
        <v>942340</v>
      </c>
      <c r="H27" s="815">
        <v>942340</v>
      </c>
      <c r="I27" s="815">
        <v>1091349</v>
      </c>
      <c r="J27" s="815">
        <v>932760</v>
      </c>
      <c r="K27" s="815">
        <v>1089496</v>
      </c>
      <c r="L27" s="815">
        <v>901281</v>
      </c>
      <c r="M27" s="815">
        <v>808037</v>
      </c>
      <c r="N27" s="815">
        <v>873124</v>
      </c>
      <c r="O27" s="816">
        <v>961500</v>
      </c>
      <c r="P27" s="713"/>
      <c r="Q27" s="361"/>
      <c r="R27" s="361"/>
      <c r="S27" s="361"/>
    </row>
    <row r="28" spans="1:19">
      <c r="A28" s="707" t="s">
        <v>497</v>
      </c>
      <c r="B28" s="751" t="s">
        <v>1263</v>
      </c>
      <c r="C28" s="709">
        <f t="shared" si="6"/>
        <v>1745666</v>
      </c>
      <c r="D28" s="716">
        <v>193197</v>
      </c>
      <c r="E28" s="717">
        <v>179731</v>
      </c>
      <c r="F28" s="717">
        <v>164812</v>
      </c>
      <c r="G28" s="717">
        <v>125441</v>
      </c>
      <c r="H28" s="717">
        <v>126087</v>
      </c>
      <c r="I28" s="717">
        <v>176432</v>
      </c>
      <c r="J28" s="717">
        <v>125441</v>
      </c>
      <c r="K28" s="717">
        <v>152268</v>
      </c>
      <c r="L28" s="717">
        <v>122413</v>
      </c>
      <c r="M28" s="717">
        <v>113281</v>
      </c>
      <c r="N28" s="717">
        <v>134634</v>
      </c>
      <c r="O28" s="718">
        <v>131929</v>
      </c>
      <c r="P28" s="713"/>
      <c r="Q28" s="361"/>
      <c r="R28" s="361"/>
      <c r="S28" s="713"/>
    </row>
    <row r="29" spans="1:19">
      <c r="A29" s="707" t="s">
        <v>499</v>
      </c>
      <c r="B29" s="752" t="s">
        <v>222</v>
      </c>
      <c r="C29" s="709">
        <f t="shared" si="6"/>
        <v>7635283</v>
      </c>
      <c r="D29" s="716">
        <v>100738</v>
      </c>
      <c r="E29" s="717">
        <v>330642</v>
      </c>
      <c r="F29" s="717">
        <v>1579444</v>
      </c>
      <c r="G29" s="717">
        <v>462448</v>
      </c>
      <c r="H29" s="717">
        <v>523508</v>
      </c>
      <c r="I29" s="717">
        <v>475989</v>
      </c>
      <c r="J29" s="717">
        <v>314899</v>
      </c>
      <c r="K29" s="717">
        <v>666884</v>
      </c>
      <c r="L29" s="717">
        <v>459815</v>
      </c>
      <c r="M29" s="717">
        <v>967807</v>
      </c>
      <c r="N29" s="717">
        <v>516071</v>
      </c>
      <c r="O29" s="718">
        <v>1237038</v>
      </c>
      <c r="P29" s="713"/>
      <c r="Q29" s="361"/>
      <c r="R29" s="361"/>
    </row>
    <row r="30" spans="1:19">
      <c r="A30" s="707" t="s">
        <v>501</v>
      </c>
      <c r="B30" s="753" t="s">
        <v>570</v>
      </c>
      <c r="C30" s="709">
        <f t="shared" si="6"/>
        <v>787608</v>
      </c>
      <c r="D30" s="716">
        <v>40200</v>
      </c>
      <c r="E30" s="717">
        <v>50000</v>
      </c>
      <c r="F30" s="717">
        <v>112200</v>
      </c>
      <c r="G30" s="717">
        <v>36000</v>
      </c>
      <c r="H30" s="717">
        <v>159604</v>
      </c>
      <c r="I30" s="717">
        <v>36000</v>
      </c>
      <c r="J30" s="717">
        <v>36000</v>
      </c>
      <c r="K30" s="717">
        <v>86000</v>
      </c>
      <c r="L30" s="717">
        <v>36000</v>
      </c>
      <c r="M30" s="717">
        <v>36000</v>
      </c>
      <c r="N30" s="717">
        <v>0</v>
      </c>
      <c r="O30" s="718">
        <v>159604</v>
      </c>
      <c r="P30" s="713"/>
      <c r="Q30" s="361"/>
      <c r="R30" s="361"/>
      <c r="S30" s="713"/>
    </row>
    <row r="31" spans="1:19">
      <c r="A31" s="707" t="s">
        <v>503</v>
      </c>
      <c r="B31" s="754" t="s">
        <v>571</v>
      </c>
      <c r="C31" s="709">
        <f t="shared" si="6"/>
        <v>9766366</v>
      </c>
      <c r="D31" s="716">
        <v>1171964</v>
      </c>
      <c r="E31" s="717">
        <v>781309</v>
      </c>
      <c r="F31" s="717">
        <v>781309</v>
      </c>
      <c r="G31" s="717">
        <v>781309</v>
      </c>
      <c r="H31" s="717">
        <v>781309</v>
      </c>
      <c r="I31" s="717">
        <v>781309</v>
      </c>
      <c r="J31" s="717">
        <v>781309</v>
      </c>
      <c r="K31" s="717">
        <v>781309</v>
      </c>
      <c r="L31" s="717">
        <v>781309</v>
      </c>
      <c r="M31" s="717">
        <v>781309</v>
      </c>
      <c r="N31" s="717">
        <v>781309</v>
      </c>
      <c r="O31" s="718">
        <v>781312</v>
      </c>
      <c r="P31" s="713"/>
      <c r="Q31" s="361"/>
      <c r="R31" s="361"/>
      <c r="S31" s="713"/>
    </row>
    <row r="32" spans="1:19">
      <c r="A32" s="707" t="s">
        <v>505</v>
      </c>
      <c r="B32" s="751" t="s">
        <v>217</v>
      </c>
      <c r="C32" s="709">
        <f t="shared" si="6"/>
        <v>1030130</v>
      </c>
      <c r="D32" s="716">
        <v>12710</v>
      </c>
      <c r="E32" s="717">
        <v>9710</v>
      </c>
      <c r="F32" s="717">
        <v>209710</v>
      </c>
      <c r="G32" s="717">
        <v>200000</v>
      </c>
      <c r="H32" s="717">
        <v>0</v>
      </c>
      <c r="I32" s="717">
        <v>0</v>
      </c>
      <c r="J32" s="717">
        <v>0</v>
      </c>
      <c r="K32" s="717">
        <v>0</v>
      </c>
      <c r="L32" s="717">
        <v>0</v>
      </c>
      <c r="M32" s="717">
        <v>470000</v>
      </c>
      <c r="N32" s="717">
        <v>110000</v>
      </c>
      <c r="O32" s="718">
        <v>18000</v>
      </c>
      <c r="P32" s="713"/>
      <c r="Q32" s="361"/>
      <c r="R32" s="361"/>
      <c r="S32" s="361"/>
    </row>
    <row r="33" spans="1:19">
      <c r="A33" s="707" t="s">
        <v>506</v>
      </c>
      <c r="B33" s="752" t="s">
        <v>572</v>
      </c>
      <c r="C33" s="709">
        <f t="shared" ref="C33:C34" si="7">SUM(D33:O33)</f>
        <v>0</v>
      </c>
      <c r="D33" s="716">
        <v>0</v>
      </c>
      <c r="E33" s="717">
        <v>0</v>
      </c>
      <c r="F33" s="717">
        <v>0</v>
      </c>
      <c r="G33" s="717">
        <v>0</v>
      </c>
      <c r="H33" s="717">
        <v>0</v>
      </c>
      <c r="I33" s="717">
        <v>0</v>
      </c>
      <c r="J33" s="717">
        <v>0</v>
      </c>
      <c r="K33" s="717">
        <v>0</v>
      </c>
      <c r="L33" s="717">
        <v>0</v>
      </c>
      <c r="M33" s="717">
        <v>0</v>
      </c>
      <c r="N33" s="717">
        <v>0</v>
      </c>
      <c r="O33" s="718">
        <v>0</v>
      </c>
      <c r="P33" s="713"/>
      <c r="Q33" s="361"/>
      <c r="R33" s="713"/>
      <c r="S33" s="713"/>
    </row>
    <row r="34" spans="1:19" ht="13.5" thickBot="1">
      <c r="A34" s="707" t="s">
        <v>507</v>
      </c>
      <c r="B34" s="756" t="s">
        <v>208</v>
      </c>
      <c r="C34" s="721">
        <f t="shared" si="7"/>
        <v>0</v>
      </c>
      <c r="D34" s="722">
        <v>0</v>
      </c>
      <c r="E34" s="723">
        <v>0</v>
      </c>
      <c r="F34" s="723">
        <v>0</v>
      </c>
      <c r="G34" s="723">
        <v>0</v>
      </c>
      <c r="H34" s="723">
        <v>0</v>
      </c>
      <c r="I34" s="723">
        <v>0</v>
      </c>
      <c r="J34" s="723">
        <v>0</v>
      </c>
      <c r="K34" s="723">
        <v>0</v>
      </c>
      <c r="L34" s="723">
        <v>0</v>
      </c>
      <c r="M34" s="723">
        <v>0</v>
      </c>
      <c r="N34" s="723">
        <v>0</v>
      </c>
      <c r="O34" s="724">
        <v>0</v>
      </c>
      <c r="P34" s="713"/>
      <c r="Q34" s="713"/>
      <c r="R34" s="713"/>
      <c r="S34" s="713"/>
    </row>
    <row r="35" spans="1:19" ht="15" thickBot="1">
      <c r="A35" s="365" t="s">
        <v>508</v>
      </c>
      <c r="B35" s="757" t="s">
        <v>573</v>
      </c>
      <c r="C35" s="726">
        <f t="shared" ref="C35:O35" si="8">SUM(C27:C34)</f>
        <v>33079983</v>
      </c>
      <c r="D35" s="821">
        <f t="shared" si="8"/>
        <v>2678184</v>
      </c>
      <c r="E35" s="822">
        <f t="shared" si="8"/>
        <v>2540875</v>
      </c>
      <c r="F35" s="822">
        <f t="shared" si="8"/>
        <v>4071320</v>
      </c>
      <c r="G35" s="822">
        <f t="shared" si="8"/>
        <v>2547538</v>
      </c>
      <c r="H35" s="822">
        <f t="shared" si="8"/>
        <v>2532848</v>
      </c>
      <c r="I35" s="822">
        <f t="shared" si="8"/>
        <v>2561079</v>
      </c>
      <c r="J35" s="822">
        <f t="shared" si="8"/>
        <v>2190409</v>
      </c>
      <c r="K35" s="822">
        <f t="shared" si="8"/>
        <v>2775957</v>
      </c>
      <c r="L35" s="822">
        <f>SUM(L27:L34)</f>
        <v>2300818</v>
      </c>
      <c r="M35" s="822">
        <f t="shared" si="8"/>
        <v>3176434</v>
      </c>
      <c r="N35" s="822">
        <f t="shared" si="8"/>
        <v>2415138</v>
      </c>
      <c r="O35" s="823">
        <f t="shared" si="8"/>
        <v>3289383</v>
      </c>
      <c r="P35" s="713"/>
      <c r="Q35" s="713"/>
      <c r="R35" s="713"/>
      <c r="S35" s="713"/>
    </row>
    <row r="36" spans="1:19">
      <c r="A36" s="707" t="s">
        <v>509</v>
      </c>
      <c r="B36" s="750" t="s">
        <v>220</v>
      </c>
      <c r="C36" s="731">
        <f t="shared" ref="C36:C43" si="9">SUM(D36:O36)</f>
        <v>338235</v>
      </c>
      <c r="D36" s="710">
        <v>0</v>
      </c>
      <c r="E36" s="817">
        <v>0</v>
      </c>
      <c r="F36" s="711">
        <v>0</v>
      </c>
      <c r="G36" s="711">
        <v>111400</v>
      </c>
      <c r="H36" s="711">
        <v>0</v>
      </c>
      <c r="I36" s="711">
        <v>0</v>
      </c>
      <c r="J36" s="711">
        <v>0</v>
      </c>
      <c r="K36" s="711">
        <v>0</v>
      </c>
      <c r="L36" s="711">
        <v>0</v>
      </c>
      <c r="M36" s="711">
        <v>0</v>
      </c>
      <c r="N36" s="711">
        <v>23600</v>
      </c>
      <c r="O36" s="712">
        <v>203235</v>
      </c>
      <c r="P36" s="713"/>
      <c r="Q36" s="361"/>
      <c r="R36" s="361"/>
      <c r="S36" s="713"/>
    </row>
    <row r="37" spans="1:19">
      <c r="A37" s="707" t="s">
        <v>510</v>
      </c>
      <c r="B37" s="752" t="s">
        <v>1264</v>
      </c>
      <c r="C37" s="709">
        <f t="shared" si="9"/>
        <v>7428278</v>
      </c>
      <c r="D37" s="716">
        <v>0</v>
      </c>
      <c r="E37" s="717">
        <v>0</v>
      </c>
      <c r="F37" s="717">
        <v>0</v>
      </c>
      <c r="G37" s="717">
        <v>0</v>
      </c>
      <c r="H37" s="717">
        <v>0</v>
      </c>
      <c r="I37" s="717">
        <v>7183276</v>
      </c>
      <c r="J37" s="717">
        <v>0</v>
      </c>
      <c r="K37" s="717">
        <v>0</v>
      </c>
      <c r="L37" s="717">
        <v>0</v>
      </c>
      <c r="M37" s="717">
        <v>0</v>
      </c>
      <c r="N37" s="717">
        <v>180000</v>
      </c>
      <c r="O37" s="718">
        <v>65002</v>
      </c>
      <c r="P37" s="713"/>
      <c r="Q37" s="361"/>
      <c r="R37" s="361"/>
      <c r="S37" s="713"/>
    </row>
    <row r="38" spans="1:19">
      <c r="A38" s="707" t="s">
        <v>575</v>
      </c>
      <c r="B38" s="751" t="s">
        <v>574</v>
      </c>
      <c r="C38" s="709">
        <f t="shared" si="9"/>
        <v>0</v>
      </c>
      <c r="D38" s="716">
        <v>0</v>
      </c>
      <c r="E38" s="733">
        <v>0</v>
      </c>
      <c r="F38" s="733">
        <v>0</v>
      </c>
      <c r="G38" s="733">
        <v>0</v>
      </c>
      <c r="H38" s="733">
        <v>0</v>
      </c>
      <c r="I38" s="733">
        <v>0</v>
      </c>
      <c r="J38" s="733">
        <v>0</v>
      </c>
      <c r="K38" s="733">
        <v>0</v>
      </c>
      <c r="L38" s="733">
        <v>0</v>
      </c>
      <c r="M38" s="733">
        <v>0</v>
      </c>
      <c r="N38" s="733">
        <v>0</v>
      </c>
      <c r="O38" s="718">
        <v>0</v>
      </c>
      <c r="P38" s="713"/>
      <c r="Q38" s="713"/>
      <c r="R38" s="713"/>
      <c r="S38" s="713"/>
    </row>
    <row r="39" spans="1:19" ht="25.5">
      <c r="A39" s="707" t="s">
        <v>511</v>
      </c>
      <c r="B39" s="751" t="s">
        <v>1230</v>
      </c>
      <c r="C39" s="709">
        <f t="shared" si="9"/>
        <v>0</v>
      </c>
      <c r="D39" s="716">
        <v>0</v>
      </c>
      <c r="E39" s="733">
        <v>0</v>
      </c>
      <c r="F39" s="733">
        <v>0</v>
      </c>
      <c r="G39" s="733">
        <v>0</v>
      </c>
      <c r="H39" s="733">
        <v>0</v>
      </c>
      <c r="I39" s="733">
        <v>0</v>
      </c>
      <c r="J39" s="733">
        <v>0</v>
      </c>
      <c r="K39" s="733">
        <v>0</v>
      </c>
      <c r="L39" s="733">
        <v>0</v>
      </c>
      <c r="M39" s="733">
        <v>0</v>
      </c>
      <c r="N39" s="733">
        <v>0</v>
      </c>
      <c r="O39" s="718">
        <v>0</v>
      </c>
      <c r="P39" s="713"/>
      <c r="Q39" s="713"/>
      <c r="R39" s="713"/>
      <c r="S39" s="713"/>
    </row>
    <row r="40" spans="1:19" ht="13.5" thickBot="1">
      <c r="A40" s="707" t="s">
        <v>512</v>
      </c>
      <c r="B40" s="758" t="s">
        <v>576</v>
      </c>
      <c r="C40" s="721">
        <f t="shared" si="9"/>
        <v>0</v>
      </c>
      <c r="D40" s="722">
        <v>0</v>
      </c>
      <c r="E40" s="735">
        <v>0</v>
      </c>
      <c r="F40" s="735">
        <v>0</v>
      </c>
      <c r="G40" s="735">
        <v>0</v>
      </c>
      <c r="H40" s="735">
        <v>0</v>
      </c>
      <c r="I40" s="735">
        <v>0</v>
      </c>
      <c r="J40" s="735">
        <v>0</v>
      </c>
      <c r="K40" s="735">
        <v>0</v>
      </c>
      <c r="L40" s="735">
        <v>0</v>
      </c>
      <c r="M40" s="735">
        <v>0</v>
      </c>
      <c r="N40" s="735">
        <v>0</v>
      </c>
      <c r="O40" s="724">
        <v>0</v>
      </c>
      <c r="P40" s="713"/>
      <c r="Q40" s="713"/>
      <c r="R40" s="713"/>
      <c r="S40" s="713"/>
    </row>
    <row r="41" spans="1:19" ht="15" thickBot="1">
      <c r="A41" s="365" t="s">
        <v>513</v>
      </c>
      <c r="B41" s="759" t="s">
        <v>577</v>
      </c>
      <c r="C41" s="726">
        <f t="shared" ref="C41:O41" si="10">SUM(C36:C40)</f>
        <v>7766513</v>
      </c>
      <c r="D41" s="821">
        <f t="shared" si="10"/>
        <v>0</v>
      </c>
      <c r="E41" s="822">
        <f t="shared" si="10"/>
        <v>0</v>
      </c>
      <c r="F41" s="822">
        <f t="shared" si="10"/>
        <v>0</v>
      </c>
      <c r="G41" s="822">
        <f>SUM(G36:G40)</f>
        <v>111400</v>
      </c>
      <c r="H41" s="822">
        <f t="shared" si="10"/>
        <v>0</v>
      </c>
      <c r="I41" s="822">
        <f t="shared" si="10"/>
        <v>7183276</v>
      </c>
      <c r="J41" s="822">
        <f t="shared" si="10"/>
        <v>0</v>
      </c>
      <c r="K41" s="822">
        <f t="shared" si="10"/>
        <v>0</v>
      </c>
      <c r="L41" s="822">
        <f t="shared" si="10"/>
        <v>0</v>
      </c>
      <c r="M41" s="822">
        <f t="shared" si="10"/>
        <v>0</v>
      </c>
      <c r="N41" s="822">
        <f t="shared" si="10"/>
        <v>203600</v>
      </c>
      <c r="O41" s="823">
        <f t="shared" si="10"/>
        <v>268237</v>
      </c>
      <c r="P41" s="713"/>
      <c r="Q41" s="713"/>
      <c r="R41" s="713"/>
      <c r="S41" s="713"/>
    </row>
    <row r="42" spans="1:19">
      <c r="A42" s="760" t="s">
        <v>514</v>
      </c>
      <c r="B42" s="715" t="s">
        <v>527</v>
      </c>
      <c r="C42" s="731">
        <f t="shared" si="9"/>
        <v>10094441</v>
      </c>
      <c r="D42" s="818"/>
      <c r="E42" s="819"/>
      <c r="F42" s="819"/>
      <c r="G42" s="820"/>
      <c r="H42" s="737">
        <v>99802</v>
      </c>
      <c r="I42" s="737">
        <v>536244</v>
      </c>
      <c r="J42" s="737">
        <v>4081449</v>
      </c>
      <c r="K42" s="737">
        <v>336875</v>
      </c>
      <c r="L42" s="737">
        <v>5040071</v>
      </c>
      <c r="M42" s="820"/>
      <c r="N42" s="820"/>
      <c r="O42" s="712"/>
      <c r="P42" s="713"/>
      <c r="Q42" s="713"/>
      <c r="R42" s="713"/>
      <c r="S42" s="713"/>
    </row>
    <row r="43" spans="1:19" ht="13.5" thickBot="1">
      <c r="A43" s="755" t="s">
        <v>515</v>
      </c>
      <c r="B43" s="715" t="s">
        <v>578</v>
      </c>
      <c r="C43" s="721">
        <f t="shared" si="9"/>
        <v>89751</v>
      </c>
      <c r="D43" s="722">
        <v>89751</v>
      </c>
      <c r="E43" s="735"/>
      <c r="F43" s="723"/>
      <c r="G43" s="723"/>
      <c r="H43" s="723"/>
      <c r="I43" s="723"/>
      <c r="J43" s="723"/>
      <c r="K43" s="723"/>
      <c r="L43" s="723"/>
      <c r="M43" s="723"/>
      <c r="N43" s="723"/>
      <c r="O43" s="724"/>
      <c r="P43" s="713"/>
      <c r="Q43" s="713"/>
      <c r="R43" s="713"/>
      <c r="S43" s="713"/>
    </row>
    <row r="44" spans="1:19" ht="16.5" thickBot="1">
      <c r="A44" s="739" t="s">
        <v>621</v>
      </c>
      <c r="B44" s="761" t="s">
        <v>579</v>
      </c>
      <c r="C44" s="741">
        <f>C41+C43+C35+C42</f>
        <v>51030688</v>
      </c>
      <c r="D44" s="742">
        <f>D41+D43+D35+D42</f>
        <v>2767935</v>
      </c>
      <c r="E44" s="743">
        <f t="shared" ref="E44:O44" si="11">E41+E43+E35+E42</f>
        <v>2540875</v>
      </c>
      <c r="F44" s="743">
        <f t="shared" si="11"/>
        <v>4071320</v>
      </c>
      <c r="G44" s="743">
        <f t="shared" si="11"/>
        <v>2658938</v>
      </c>
      <c r="H44" s="743">
        <f t="shared" si="11"/>
        <v>2632650</v>
      </c>
      <c r="I44" s="743">
        <f t="shared" si="11"/>
        <v>10280599</v>
      </c>
      <c r="J44" s="743">
        <f t="shared" si="11"/>
        <v>6271858</v>
      </c>
      <c r="K44" s="743">
        <f t="shared" si="11"/>
        <v>3112832</v>
      </c>
      <c r="L44" s="743">
        <f t="shared" si="11"/>
        <v>7340889</v>
      </c>
      <c r="M44" s="743">
        <f t="shared" si="11"/>
        <v>3176434</v>
      </c>
      <c r="N44" s="743">
        <f t="shared" si="11"/>
        <v>2618738</v>
      </c>
      <c r="O44" s="744">
        <f t="shared" si="11"/>
        <v>3557620</v>
      </c>
      <c r="P44" s="713"/>
      <c r="Q44" s="713"/>
      <c r="R44" s="713"/>
      <c r="S44" s="713"/>
    </row>
    <row r="45" spans="1:19">
      <c r="B45" s="762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713"/>
      <c r="Q45" s="713"/>
      <c r="R45" s="713"/>
      <c r="S45" s="713"/>
    </row>
    <row r="46" spans="1:19">
      <c r="B46" s="762"/>
      <c r="C46" s="763"/>
      <c r="D46" s="361">
        <f>D21-D44</f>
        <v>1602842</v>
      </c>
      <c r="E46" s="361">
        <f>D46+E21-E44</f>
        <v>54348</v>
      </c>
      <c r="F46" s="361">
        <f t="shared" ref="F46:O46" si="12">E46+F21-F44</f>
        <v>13326440</v>
      </c>
      <c r="G46" s="361">
        <f t="shared" si="12"/>
        <v>11996351</v>
      </c>
      <c r="H46" s="361">
        <f t="shared" si="12"/>
        <v>12467713</v>
      </c>
      <c r="I46" s="361">
        <f t="shared" si="12"/>
        <v>6514389</v>
      </c>
      <c r="J46" s="361">
        <f t="shared" si="12"/>
        <v>5932191</v>
      </c>
      <c r="K46" s="361">
        <f t="shared" si="12"/>
        <v>4204790</v>
      </c>
      <c r="L46" s="361">
        <f t="shared" si="12"/>
        <v>15588763</v>
      </c>
      <c r="M46" s="361">
        <f t="shared" si="12"/>
        <v>13247616</v>
      </c>
      <c r="N46" s="361">
        <f t="shared" si="12"/>
        <v>11392798</v>
      </c>
      <c r="O46" s="361">
        <f t="shared" si="12"/>
        <v>9503978</v>
      </c>
      <c r="P46" s="713"/>
      <c r="Q46" s="713"/>
      <c r="R46" s="713"/>
      <c r="S46" s="713"/>
    </row>
    <row r="47" spans="1:19">
      <c r="B47" s="762"/>
      <c r="C47" s="361"/>
      <c r="D47" s="361"/>
      <c r="E47" s="764"/>
      <c r="F47" s="764"/>
      <c r="G47" s="764"/>
      <c r="H47" s="764"/>
      <c r="I47" s="764"/>
      <c r="J47" s="764"/>
      <c r="K47" s="764"/>
      <c r="L47" s="764"/>
      <c r="M47" s="764"/>
      <c r="N47" s="764"/>
      <c r="O47" s="764"/>
      <c r="P47" s="713"/>
      <c r="Q47" s="713"/>
      <c r="R47" s="713"/>
      <c r="S47" s="713"/>
    </row>
    <row r="48" spans="1:19">
      <c r="P48" s="713"/>
      <c r="Q48" s="713"/>
      <c r="R48" s="713"/>
      <c r="S48" s="713"/>
    </row>
    <row r="49" spans="16:19">
      <c r="P49" s="713"/>
      <c r="Q49" s="713"/>
      <c r="R49" s="713"/>
      <c r="S49" s="713"/>
    </row>
    <row r="50" spans="16:19">
      <c r="P50" s="713"/>
      <c r="Q50" s="713"/>
      <c r="R50" s="713"/>
      <c r="S50" s="713"/>
    </row>
    <row r="51" spans="16:19">
      <c r="P51" s="713"/>
      <c r="Q51" s="713"/>
      <c r="R51" s="713"/>
      <c r="S51" s="713"/>
    </row>
    <row r="52" spans="16:19">
      <c r="P52" s="713"/>
      <c r="Q52" s="713"/>
      <c r="R52" s="713"/>
      <c r="S52" s="713"/>
    </row>
    <row r="53" spans="16:19">
      <c r="P53" s="713"/>
      <c r="Q53" s="713"/>
      <c r="R53" s="713"/>
      <c r="S53" s="713"/>
    </row>
    <row r="54" spans="16:19">
      <c r="P54" s="713"/>
      <c r="Q54" s="713"/>
      <c r="R54" s="713"/>
      <c r="S54" s="713"/>
    </row>
    <row r="55" spans="16:19">
      <c r="P55" s="713"/>
      <c r="Q55" s="713"/>
      <c r="R55" s="713"/>
      <c r="S55" s="713"/>
    </row>
    <row r="56" spans="16:19">
      <c r="P56" s="713"/>
      <c r="Q56" s="713"/>
      <c r="R56" s="713"/>
      <c r="S56" s="713"/>
    </row>
    <row r="57" spans="16:19">
      <c r="P57" s="713"/>
      <c r="Q57" s="713"/>
      <c r="R57" s="713"/>
      <c r="S57" s="713"/>
    </row>
    <row r="58" spans="16:19">
      <c r="P58" s="713"/>
      <c r="Q58" s="713"/>
      <c r="R58" s="713"/>
      <c r="S58" s="713"/>
    </row>
    <row r="59" spans="16:19">
      <c r="P59" s="713"/>
      <c r="Q59" s="713"/>
      <c r="R59" s="713"/>
      <c r="S59" s="713"/>
    </row>
    <row r="60" spans="16:19">
      <c r="P60" s="713"/>
      <c r="Q60" s="713"/>
      <c r="R60" s="713"/>
      <c r="S60" s="713"/>
    </row>
    <row r="61" spans="16:19">
      <c r="P61" s="713"/>
      <c r="Q61" s="713"/>
      <c r="R61" s="713"/>
      <c r="S61" s="713"/>
    </row>
    <row r="62" spans="16:19">
      <c r="P62" s="713"/>
      <c r="Q62" s="713"/>
      <c r="R62" s="713"/>
      <c r="S62" s="713"/>
    </row>
    <row r="63" spans="16:19">
      <c r="P63" s="713"/>
      <c r="Q63" s="713"/>
      <c r="R63" s="713"/>
      <c r="S63" s="713"/>
    </row>
    <row r="64" spans="16:19">
      <c r="P64" s="713"/>
      <c r="Q64" s="713"/>
      <c r="R64" s="713"/>
      <c r="S64" s="713"/>
    </row>
    <row r="65" spans="16:19">
      <c r="P65" s="713"/>
      <c r="Q65" s="713"/>
      <c r="R65" s="713"/>
      <c r="S65" s="713"/>
    </row>
    <row r="66" spans="16:19">
      <c r="P66" s="713"/>
      <c r="Q66" s="713"/>
      <c r="R66" s="713"/>
      <c r="S66" s="713"/>
    </row>
    <row r="67" spans="16:19">
      <c r="P67" s="713"/>
      <c r="Q67" s="713"/>
      <c r="R67" s="713"/>
      <c r="S67" s="713"/>
    </row>
    <row r="68" spans="16:19">
      <c r="P68" s="713"/>
      <c r="Q68" s="713"/>
      <c r="R68" s="713"/>
      <c r="S68" s="713"/>
    </row>
    <row r="69" spans="16:19">
      <c r="P69" s="713"/>
      <c r="Q69" s="713"/>
      <c r="R69" s="713"/>
      <c r="S69" s="713"/>
    </row>
    <row r="70" spans="16:19">
      <c r="P70" s="713"/>
      <c r="Q70" s="713"/>
      <c r="R70" s="713"/>
      <c r="S70" s="713"/>
    </row>
    <row r="71" spans="16:19">
      <c r="P71" s="713"/>
      <c r="Q71" s="713"/>
      <c r="R71" s="713"/>
      <c r="S71" s="713"/>
    </row>
    <row r="72" spans="16:19">
      <c r="P72" s="713"/>
      <c r="Q72" s="713"/>
      <c r="R72" s="713"/>
      <c r="S72" s="713"/>
    </row>
    <row r="73" spans="16:19">
      <c r="P73" s="713"/>
      <c r="Q73" s="713"/>
      <c r="R73" s="713"/>
      <c r="S73" s="713"/>
    </row>
    <row r="74" spans="16:19">
      <c r="P74" s="713"/>
      <c r="Q74" s="713"/>
      <c r="R74" s="713"/>
      <c r="S74" s="713"/>
    </row>
    <row r="75" spans="16:19">
      <c r="P75" s="713"/>
      <c r="Q75" s="713"/>
      <c r="R75" s="713"/>
      <c r="S75" s="713"/>
    </row>
    <row r="76" spans="16:19">
      <c r="P76" s="713"/>
      <c r="Q76" s="713"/>
      <c r="R76" s="713"/>
      <c r="S76" s="713"/>
    </row>
    <row r="77" spans="16:19">
      <c r="P77" s="713"/>
      <c r="Q77" s="713"/>
      <c r="R77" s="713"/>
      <c r="S77" s="713"/>
    </row>
    <row r="78" spans="16:19">
      <c r="P78" s="713"/>
      <c r="Q78" s="713"/>
      <c r="R78" s="713"/>
      <c r="S78" s="713"/>
    </row>
    <row r="79" spans="16:19">
      <c r="P79" s="713"/>
      <c r="Q79" s="713"/>
      <c r="R79" s="713"/>
      <c r="S79" s="713"/>
    </row>
    <row r="80" spans="16:19">
      <c r="P80" s="713"/>
      <c r="Q80" s="713"/>
      <c r="R80" s="713"/>
      <c r="S80" s="713"/>
    </row>
    <row r="81" spans="16:19">
      <c r="P81" s="713"/>
      <c r="Q81" s="713"/>
      <c r="R81" s="713"/>
      <c r="S81" s="713"/>
    </row>
    <row r="82" spans="16:19">
      <c r="P82" s="713"/>
      <c r="Q82" s="713"/>
      <c r="R82" s="713"/>
      <c r="S82" s="713"/>
    </row>
    <row r="83" spans="16:19">
      <c r="P83" s="713"/>
      <c r="Q83" s="713"/>
      <c r="R83" s="713"/>
      <c r="S83" s="713"/>
    </row>
    <row r="84" spans="16:19">
      <c r="P84" s="713"/>
      <c r="Q84" s="713"/>
      <c r="R84" s="713"/>
      <c r="S84" s="713"/>
    </row>
    <row r="85" spans="16:19">
      <c r="P85" s="713"/>
      <c r="Q85" s="713"/>
      <c r="R85" s="713"/>
      <c r="S85" s="713"/>
    </row>
    <row r="86" spans="16:19">
      <c r="P86" s="713"/>
      <c r="Q86" s="713"/>
      <c r="R86" s="713"/>
      <c r="S86" s="713"/>
    </row>
    <row r="87" spans="16:19">
      <c r="P87" s="713"/>
      <c r="Q87" s="713"/>
      <c r="R87" s="713"/>
      <c r="S87" s="713"/>
    </row>
    <row r="88" spans="16:19">
      <c r="P88" s="713"/>
      <c r="Q88" s="713"/>
      <c r="R88" s="713"/>
      <c r="S88" s="713"/>
    </row>
    <row r="89" spans="16:19">
      <c r="P89" s="713"/>
      <c r="Q89" s="713"/>
      <c r="R89" s="713"/>
      <c r="S89" s="713"/>
    </row>
    <row r="90" spans="16:19">
      <c r="P90" s="713"/>
      <c r="Q90" s="713"/>
      <c r="R90" s="713"/>
      <c r="S90" s="713"/>
    </row>
    <row r="91" spans="16:19">
      <c r="P91" s="713"/>
      <c r="Q91" s="713"/>
      <c r="R91" s="713"/>
      <c r="S91" s="713"/>
    </row>
    <row r="92" spans="16:19">
      <c r="P92" s="713"/>
      <c r="Q92" s="713"/>
      <c r="R92" s="713"/>
      <c r="S92" s="713"/>
    </row>
    <row r="93" spans="16:19">
      <c r="P93" s="713"/>
      <c r="Q93" s="713"/>
      <c r="R93" s="713"/>
      <c r="S93" s="713"/>
    </row>
    <row r="94" spans="16:19">
      <c r="P94" s="713"/>
      <c r="Q94" s="713"/>
      <c r="R94" s="713"/>
      <c r="S94" s="713"/>
    </row>
    <row r="95" spans="16:19">
      <c r="P95" s="713"/>
      <c r="Q95" s="713"/>
      <c r="R95" s="713"/>
      <c r="S95" s="713"/>
    </row>
    <row r="96" spans="16:19">
      <c r="P96" s="713"/>
      <c r="Q96" s="713"/>
      <c r="R96" s="713"/>
      <c r="S96" s="713"/>
    </row>
    <row r="97" spans="16:19">
      <c r="P97" s="713"/>
      <c r="Q97" s="713"/>
      <c r="R97" s="713"/>
      <c r="S97" s="713"/>
    </row>
    <row r="98" spans="16:19">
      <c r="P98" s="713"/>
      <c r="Q98" s="713"/>
      <c r="R98" s="713"/>
      <c r="S98" s="713"/>
    </row>
    <row r="99" spans="16:19">
      <c r="P99" s="713"/>
      <c r="Q99" s="713"/>
      <c r="R99" s="713"/>
      <c r="S99" s="713"/>
    </row>
    <row r="100" spans="16:19">
      <c r="P100" s="713"/>
      <c r="Q100" s="713"/>
      <c r="R100" s="713"/>
      <c r="S100" s="713"/>
    </row>
    <row r="101" spans="16:19">
      <c r="P101" s="713"/>
      <c r="Q101" s="713"/>
      <c r="R101" s="713"/>
      <c r="S101" s="713"/>
    </row>
    <row r="102" spans="16:19">
      <c r="P102" s="713"/>
      <c r="Q102" s="713"/>
      <c r="R102" s="713"/>
      <c r="S102" s="713"/>
    </row>
    <row r="103" spans="16:19">
      <c r="P103" s="713"/>
      <c r="Q103" s="713"/>
      <c r="R103" s="713"/>
      <c r="S103" s="713"/>
    </row>
    <row r="104" spans="16:19">
      <c r="P104" s="713"/>
      <c r="Q104" s="713"/>
      <c r="R104" s="713"/>
      <c r="S104" s="713"/>
    </row>
    <row r="105" spans="16:19">
      <c r="P105" s="713"/>
      <c r="Q105" s="713"/>
      <c r="R105" s="713"/>
      <c r="S105" s="713"/>
    </row>
    <row r="106" spans="16:19">
      <c r="P106" s="713"/>
      <c r="Q106" s="713"/>
      <c r="R106" s="713"/>
      <c r="S106" s="713"/>
    </row>
    <row r="107" spans="16:19">
      <c r="P107" s="713"/>
      <c r="Q107" s="713"/>
      <c r="R107" s="713"/>
      <c r="S107" s="713"/>
    </row>
    <row r="108" spans="16:19">
      <c r="P108" s="713"/>
      <c r="Q108" s="713"/>
      <c r="R108" s="713"/>
      <c r="S108" s="713"/>
    </row>
    <row r="109" spans="16:19">
      <c r="P109" s="713"/>
      <c r="Q109" s="713"/>
      <c r="R109" s="713"/>
      <c r="S109" s="713"/>
    </row>
    <row r="110" spans="16:19">
      <c r="P110" s="713"/>
      <c r="Q110" s="713"/>
      <c r="R110" s="713"/>
      <c r="S110" s="713"/>
    </row>
    <row r="111" spans="16:19">
      <c r="P111" s="713"/>
      <c r="Q111" s="713"/>
      <c r="R111" s="713"/>
      <c r="S111" s="713"/>
    </row>
    <row r="112" spans="16:19">
      <c r="P112" s="713"/>
      <c r="Q112" s="713"/>
      <c r="R112" s="713"/>
      <c r="S112" s="713"/>
    </row>
    <row r="113" spans="16:19">
      <c r="P113" s="713"/>
      <c r="Q113" s="713"/>
      <c r="R113" s="713"/>
      <c r="S113" s="713"/>
    </row>
    <row r="114" spans="16:19">
      <c r="P114" s="713"/>
      <c r="Q114" s="713"/>
      <c r="R114" s="713"/>
      <c r="S114" s="713"/>
    </row>
    <row r="115" spans="16:19">
      <c r="P115" s="713"/>
      <c r="Q115" s="713"/>
      <c r="R115" s="713"/>
      <c r="S115" s="713"/>
    </row>
    <row r="116" spans="16:19">
      <c r="P116" s="713"/>
      <c r="Q116" s="713"/>
      <c r="R116" s="713"/>
      <c r="S116" s="713"/>
    </row>
    <row r="117" spans="16:19">
      <c r="P117" s="713"/>
      <c r="Q117" s="713"/>
      <c r="R117" s="713"/>
      <c r="S117" s="713"/>
    </row>
    <row r="118" spans="16:19">
      <c r="P118" s="713"/>
      <c r="Q118" s="713"/>
      <c r="R118" s="713"/>
      <c r="S118" s="713"/>
    </row>
    <row r="119" spans="16:19">
      <c r="P119" s="713"/>
      <c r="Q119" s="713"/>
      <c r="R119" s="713"/>
      <c r="S119" s="713"/>
    </row>
    <row r="120" spans="16:19">
      <c r="P120" s="713"/>
      <c r="Q120" s="713"/>
      <c r="R120" s="713"/>
      <c r="S120" s="713"/>
    </row>
    <row r="121" spans="16:19">
      <c r="P121" s="713"/>
      <c r="Q121" s="713"/>
      <c r="R121" s="713"/>
      <c r="S121" s="713"/>
    </row>
    <row r="122" spans="16:19">
      <c r="P122" s="713"/>
      <c r="Q122" s="713"/>
      <c r="R122" s="713"/>
      <c r="S122" s="713"/>
    </row>
    <row r="123" spans="16:19">
      <c r="P123" s="713"/>
      <c r="Q123" s="713"/>
      <c r="R123" s="713"/>
      <c r="S123" s="713"/>
    </row>
    <row r="124" spans="16:19">
      <c r="P124" s="713"/>
      <c r="Q124" s="713"/>
      <c r="R124" s="713"/>
      <c r="S124" s="713"/>
    </row>
    <row r="125" spans="16:19">
      <c r="P125" s="713"/>
      <c r="Q125" s="713"/>
      <c r="R125" s="713"/>
      <c r="S125" s="713"/>
    </row>
    <row r="126" spans="16:19">
      <c r="P126" s="713"/>
      <c r="Q126" s="713"/>
      <c r="R126" s="713"/>
      <c r="S126" s="713"/>
    </row>
    <row r="127" spans="16:19">
      <c r="P127" s="713"/>
      <c r="Q127" s="713"/>
      <c r="R127" s="713"/>
      <c r="S127" s="713"/>
    </row>
    <row r="128" spans="16:19">
      <c r="P128" s="713"/>
      <c r="Q128" s="713"/>
      <c r="R128" s="713"/>
      <c r="S128" s="713"/>
    </row>
    <row r="129" spans="16:19">
      <c r="P129" s="713"/>
      <c r="Q129" s="713"/>
      <c r="R129" s="713"/>
      <c r="S129" s="713"/>
    </row>
    <row r="130" spans="16:19">
      <c r="P130" s="713"/>
      <c r="Q130" s="713"/>
      <c r="R130" s="713"/>
      <c r="S130" s="713"/>
    </row>
    <row r="131" spans="16:19">
      <c r="P131" s="713"/>
      <c r="Q131" s="713"/>
      <c r="R131" s="713"/>
      <c r="S131" s="713"/>
    </row>
    <row r="132" spans="16:19">
      <c r="P132" s="713"/>
      <c r="Q132" s="713"/>
      <c r="R132" s="713"/>
      <c r="S132" s="713"/>
    </row>
    <row r="133" spans="16:19">
      <c r="P133" s="713"/>
      <c r="Q133" s="713"/>
      <c r="R133" s="713"/>
      <c r="S133" s="713"/>
    </row>
    <row r="134" spans="16:19">
      <c r="P134" s="713"/>
      <c r="Q134" s="713"/>
      <c r="R134" s="713"/>
      <c r="S134" s="713"/>
    </row>
    <row r="135" spans="16:19">
      <c r="P135" s="713"/>
      <c r="Q135" s="713"/>
      <c r="R135" s="713"/>
      <c r="S135" s="713"/>
    </row>
    <row r="136" spans="16:19">
      <c r="P136" s="713"/>
      <c r="Q136" s="713"/>
      <c r="R136" s="713"/>
      <c r="S136" s="713"/>
    </row>
    <row r="137" spans="16:19">
      <c r="P137" s="713"/>
      <c r="Q137" s="713"/>
      <c r="R137" s="713"/>
      <c r="S137" s="713"/>
    </row>
    <row r="138" spans="16:19">
      <c r="P138" s="713"/>
      <c r="Q138" s="713"/>
      <c r="R138" s="713"/>
      <c r="S138" s="713"/>
    </row>
    <row r="139" spans="16:19">
      <c r="P139" s="713"/>
      <c r="Q139" s="713"/>
      <c r="R139" s="713"/>
      <c r="S139" s="713"/>
    </row>
    <row r="140" spans="16:19">
      <c r="P140" s="713"/>
      <c r="Q140" s="713"/>
      <c r="R140" s="713"/>
      <c r="S140" s="713"/>
    </row>
    <row r="141" spans="16:19">
      <c r="P141" s="713"/>
      <c r="Q141" s="713"/>
      <c r="R141" s="713"/>
      <c r="S141" s="713"/>
    </row>
    <row r="142" spans="16:19">
      <c r="P142" s="713"/>
      <c r="Q142" s="713"/>
      <c r="R142" s="713"/>
      <c r="S142" s="713"/>
    </row>
    <row r="143" spans="16:19">
      <c r="P143" s="713"/>
      <c r="Q143" s="713"/>
      <c r="R143" s="713"/>
      <c r="S143" s="713"/>
    </row>
    <row r="144" spans="16:19">
      <c r="P144" s="713"/>
      <c r="Q144" s="713"/>
      <c r="R144" s="713"/>
      <c r="S144" s="713"/>
    </row>
    <row r="145" spans="16:19">
      <c r="P145" s="713"/>
      <c r="Q145" s="713"/>
      <c r="R145" s="713"/>
      <c r="S145" s="713"/>
    </row>
    <row r="146" spans="16:19">
      <c r="P146" s="713"/>
      <c r="Q146" s="713"/>
      <c r="R146" s="713"/>
      <c r="S146" s="713"/>
    </row>
    <row r="147" spans="16:19">
      <c r="P147" s="713"/>
      <c r="Q147" s="713"/>
      <c r="R147" s="713"/>
      <c r="S147" s="713"/>
    </row>
    <row r="148" spans="16:19">
      <c r="P148" s="713"/>
      <c r="Q148" s="713"/>
      <c r="R148" s="713"/>
      <c r="S148" s="713"/>
    </row>
    <row r="149" spans="16:19">
      <c r="P149" s="713"/>
      <c r="Q149" s="713"/>
      <c r="R149" s="713"/>
      <c r="S149" s="713"/>
    </row>
    <row r="150" spans="16:19">
      <c r="P150" s="713"/>
      <c r="Q150" s="713"/>
      <c r="R150" s="713"/>
      <c r="S150" s="713"/>
    </row>
    <row r="151" spans="16:19">
      <c r="P151" s="713"/>
      <c r="Q151" s="713"/>
      <c r="R151" s="713"/>
      <c r="S151" s="713"/>
    </row>
    <row r="152" spans="16:19">
      <c r="P152" s="713"/>
      <c r="Q152" s="713"/>
      <c r="R152" s="713"/>
      <c r="S152" s="713"/>
    </row>
    <row r="153" spans="16:19">
      <c r="P153" s="713"/>
      <c r="Q153" s="713"/>
      <c r="R153" s="713"/>
      <c r="S153" s="713"/>
    </row>
    <row r="154" spans="16:19">
      <c r="P154" s="713"/>
      <c r="Q154" s="713"/>
      <c r="R154" s="713"/>
      <c r="S154" s="713"/>
    </row>
    <row r="155" spans="16:19">
      <c r="P155" s="713"/>
      <c r="Q155" s="713"/>
      <c r="R155" s="713"/>
      <c r="S155" s="713"/>
    </row>
    <row r="156" spans="16:19">
      <c r="P156" s="713"/>
      <c r="Q156" s="713"/>
      <c r="R156" s="713"/>
      <c r="S156" s="713"/>
    </row>
    <row r="157" spans="16:19">
      <c r="P157" s="713"/>
      <c r="Q157" s="713"/>
      <c r="R157" s="713"/>
      <c r="S157" s="713"/>
    </row>
    <row r="158" spans="16:19">
      <c r="P158" s="713"/>
      <c r="Q158" s="713"/>
      <c r="R158" s="713"/>
      <c r="S158" s="713"/>
    </row>
    <row r="159" spans="16:19">
      <c r="P159" s="713"/>
      <c r="Q159" s="713"/>
      <c r="R159" s="713"/>
      <c r="S159" s="713"/>
    </row>
    <row r="160" spans="16:19">
      <c r="P160" s="713"/>
      <c r="Q160" s="713"/>
      <c r="R160" s="713"/>
      <c r="S160" s="713"/>
    </row>
    <row r="161" spans="16:19">
      <c r="P161" s="713"/>
      <c r="Q161" s="713"/>
      <c r="R161" s="713"/>
      <c r="S161" s="713"/>
    </row>
    <row r="162" spans="16:19">
      <c r="P162" s="713"/>
      <c r="Q162" s="713"/>
      <c r="R162" s="713"/>
      <c r="S162" s="713"/>
    </row>
    <row r="163" spans="16:19">
      <c r="P163" s="713"/>
      <c r="Q163" s="713"/>
      <c r="R163" s="713"/>
      <c r="S163" s="713"/>
    </row>
    <row r="164" spans="16:19">
      <c r="P164" s="713"/>
      <c r="Q164" s="713"/>
      <c r="R164" s="713"/>
      <c r="S164" s="713"/>
    </row>
    <row r="165" spans="16:19">
      <c r="P165" s="713"/>
      <c r="Q165" s="713"/>
      <c r="R165" s="713"/>
      <c r="S165" s="713"/>
    </row>
    <row r="166" spans="16:19">
      <c r="P166" s="713"/>
      <c r="Q166" s="713"/>
      <c r="R166" s="713"/>
      <c r="S166" s="713"/>
    </row>
    <row r="167" spans="16:19">
      <c r="P167" s="713"/>
      <c r="Q167" s="713"/>
      <c r="R167" s="713"/>
      <c r="S167" s="713"/>
    </row>
    <row r="168" spans="16:19">
      <c r="P168" s="713"/>
      <c r="Q168" s="713"/>
      <c r="R168" s="713"/>
      <c r="S168" s="713"/>
    </row>
    <row r="169" spans="16:19">
      <c r="P169" s="713"/>
      <c r="Q169" s="713"/>
      <c r="R169" s="713"/>
      <c r="S169" s="713"/>
    </row>
    <row r="170" spans="16:19">
      <c r="P170" s="713"/>
      <c r="Q170" s="713"/>
      <c r="R170" s="713"/>
      <c r="S170" s="713"/>
    </row>
    <row r="171" spans="16:19">
      <c r="P171" s="713"/>
      <c r="Q171" s="713"/>
      <c r="R171" s="713"/>
      <c r="S171" s="713"/>
    </row>
    <row r="172" spans="16:19">
      <c r="P172" s="713"/>
      <c r="Q172" s="713"/>
      <c r="R172" s="713"/>
      <c r="S172" s="713"/>
    </row>
    <row r="173" spans="16:19">
      <c r="P173" s="713"/>
      <c r="Q173" s="713"/>
      <c r="R173" s="713"/>
      <c r="S173" s="713"/>
    </row>
    <row r="174" spans="16:19">
      <c r="P174" s="713"/>
      <c r="Q174" s="713"/>
      <c r="R174" s="713"/>
      <c r="S174" s="713"/>
    </row>
    <row r="175" spans="16:19">
      <c r="P175" s="713"/>
      <c r="Q175" s="713"/>
      <c r="R175" s="713"/>
      <c r="S175" s="713"/>
    </row>
    <row r="176" spans="16:19">
      <c r="P176" s="713"/>
      <c r="Q176" s="713"/>
      <c r="R176" s="713"/>
      <c r="S176" s="713"/>
    </row>
    <row r="177" spans="16:19">
      <c r="P177" s="713"/>
      <c r="Q177" s="713"/>
      <c r="R177" s="713"/>
      <c r="S177" s="713"/>
    </row>
    <row r="178" spans="16:19">
      <c r="P178" s="713"/>
      <c r="Q178" s="713"/>
      <c r="R178" s="713"/>
      <c r="S178" s="713"/>
    </row>
    <row r="179" spans="16:19">
      <c r="P179" s="713"/>
      <c r="Q179" s="713"/>
      <c r="R179" s="713"/>
      <c r="S179" s="713"/>
    </row>
    <row r="180" spans="16:19">
      <c r="P180" s="713"/>
      <c r="Q180" s="713"/>
      <c r="R180" s="713"/>
      <c r="S180" s="713"/>
    </row>
    <row r="181" spans="16:19">
      <c r="P181" s="713"/>
      <c r="Q181" s="713"/>
      <c r="R181" s="713"/>
      <c r="S181" s="713"/>
    </row>
    <row r="182" spans="16:19">
      <c r="P182" s="713"/>
      <c r="Q182" s="713"/>
      <c r="R182" s="713"/>
      <c r="S182" s="713"/>
    </row>
    <row r="183" spans="16:19">
      <c r="P183" s="713"/>
      <c r="Q183" s="713"/>
      <c r="R183" s="713"/>
      <c r="S183" s="713"/>
    </row>
    <row r="184" spans="16:19">
      <c r="P184" s="713"/>
      <c r="Q184" s="713"/>
      <c r="R184" s="713"/>
      <c r="S184" s="713"/>
    </row>
    <row r="185" spans="16:19">
      <c r="P185" s="713"/>
      <c r="Q185" s="713"/>
      <c r="R185" s="713"/>
      <c r="S185" s="713"/>
    </row>
    <row r="186" spans="16:19">
      <c r="P186" s="713"/>
      <c r="Q186" s="713"/>
      <c r="R186" s="713"/>
      <c r="S186" s="713"/>
    </row>
    <row r="187" spans="16:19">
      <c r="P187" s="713"/>
      <c r="Q187" s="713"/>
      <c r="R187" s="713"/>
      <c r="S187" s="713"/>
    </row>
    <row r="188" spans="16:19">
      <c r="P188" s="713"/>
      <c r="Q188" s="713"/>
      <c r="R188" s="713"/>
      <c r="S188" s="713"/>
    </row>
    <row r="189" spans="16:19">
      <c r="P189" s="713"/>
      <c r="Q189" s="713"/>
      <c r="R189" s="713"/>
      <c r="S189" s="713"/>
    </row>
    <row r="190" spans="16:19">
      <c r="P190" s="713"/>
      <c r="Q190" s="713"/>
      <c r="R190" s="713"/>
      <c r="S190" s="713"/>
    </row>
    <row r="191" spans="16:19">
      <c r="P191" s="713"/>
      <c r="Q191" s="713"/>
      <c r="R191" s="713"/>
      <c r="S191" s="713"/>
    </row>
    <row r="192" spans="16:19">
      <c r="P192" s="713"/>
      <c r="Q192" s="713"/>
      <c r="R192" s="713"/>
      <c r="S192" s="713"/>
    </row>
    <row r="193" spans="16:19">
      <c r="P193" s="713"/>
      <c r="Q193" s="713"/>
      <c r="R193" s="713"/>
      <c r="S193" s="713"/>
    </row>
    <row r="194" spans="16:19">
      <c r="P194" s="713"/>
      <c r="Q194" s="713"/>
      <c r="R194" s="713"/>
      <c r="S194" s="713"/>
    </row>
    <row r="195" spans="16:19">
      <c r="P195" s="713"/>
      <c r="Q195" s="713"/>
      <c r="R195" s="713"/>
      <c r="S195" s="713"/>
    </row>
    <row r="196" spans="16:19">
      <c r="P196" s="713"/>
      <c r="Q196" s="713"/>
      <c r="R196" s="713"/>
      <c r="S196" s="713"/>
    </row>
    <row r="197" spans="16:19">
      <c r="P197" s="713"/>
      <c r="Q197" s="713"/>
      <c r="R197" s="713"/>
      <c r="S197" s="713"/>
    </row>
    <row r="198" spans="16:19">
      <c r="P198" s="713"/>
      <c r="Q198" s="713"/>
      <c r="R198" s="713"/>
      <c r="S198" s="713"/>
    </row>
    <row r="199" spans="16:19">
      <c r="P199" s="713"/>
      <c r="Q199" s="713"/>
      <c r="R199" s="713"/>
      <c r="S199" s="713"/>
    </row>
    <row r="200" spans="16:19">
      <c r="P200" s="713"/>
      <c r="Q200" s="713"/>
      <c r="R200" s="713"/>
      <c r="S200" s="713"/>
    </row>
    <row r="201" spans="16:19">
      <c r="P201" s="713"/>
      <c r="Q201" s="713"/>
      <c r="R201" s="713"/>
      <c r="S201" s="713"/>
    </row>
    <row r="202" spans="16:19">
      <c r="P202" s="713"/>
      <c r="Q202" s="713"/>
      <c r="R202" s="713"/>
      <c r="S202" s="713"/>
    </row>
    <row r="203" spans="16:19">
      <c r="P203" s="713"/>
      <c r="Q203" s="713"/>
      <c r="R203" s="713"/>
      <c r="S203" s="713"/>
    </row>
    <row r="204" spans="16:19">
      <c r="P204" s="713"/>
      <c r="Q204" s="713"/>
      <c r="R204" s="713"/>
      <c r="S204" s="713"/>
    </row>
    <row r="205" spans="16:19">
      <c r="P205" s="713"/>
      <c r="Q205" s="713"/>
      <c r="R205" s="713"/>
      <c r="S205" s="713"/>
    </row>
    <row r="206" spans="16:19">
      <c r="P206" s="713"/>
      <c r="Q206" s="713"/>
      <c r="R206" s="713"/>
      <c r="S206" s="713"/>
    </row>
    <row r="207" spans="16:19">
      <c r="P207" s="713"/>
      <c r="Q207" s="713"/>
      <c r="R207" s="713"/>
      <c r="S207" s="713"/>
    </row>
    <row r="208" spans="16:19">
      <c r="P208" s="713"/>
      <c r="Q208" s="713"/>
      <c r="R208" s="713"/>
      <c r="S208" s="713"/>
    </row>
    <row r="209" spans="16:19">
      <c r="P209" s="713"/>
      <c r="Q209" s="713"/>
      <c r="R209" s="713"/>
      <c r="S209" s="713"/>
    </row>
    <row r="210" spans="16:19">
      <c r="P210" s="713"/>
      <c r="Q210" s="713"/>
      <c r="R210" s="713"/>
      <c r="S210" s="713"/>
    </row>
    <row r="211" spans="16:19">
      <c r="P211" s="713"/>
      <c r="Q211" s="713"/>
      <c r="R211" s="713"/>
      <c r="S211" s="713"/>
    </row>
    <row r="212" spans="16:19">
      <c r="P212" s="713"/>
      <c r="Q212" s="713"/>
      <c r="R212" s="713"/>
      <c r="S212" s="713"/>
    </row>
    <row r="213" spans="16:19">
      <c r="P213" s="713"/>
      <c r="Q213" s="713"/>
      <c r="R213" s="713"/>
      <c r="S213" s="713"/>
    </row>
    <row r="214" spans="16:19">
      <c r="P214" s="713"/>
      <c r="Q214" s="713"/>
      <c r="R214" s="713"/>
      <c r="S214" s="713"/>
    </row>
    <row r="215" spans="16:19">
      <c r="P215" s="713"/>
      <c r="Q215" s="713"/>
      <c r="R215" s="713"/>
      <c r="S215" s="713"/>
    </row>
    <row r="216" spans="16:19">
      <c r="P216" s="713"/>
      <c r="Q216" s="713"/>
      <c r="R216" s="713"/>
      <c r="S216" s="713"/>
    </row>
    <row r="217" spans="16:19">
      <c r="P217" s="713"/>
      <c r="Q217" s="713"/>
      <c r="R217" s="713"/>
      <c r="S217" s="713"/>
    </row>
    <row r="218" spans="16:19">
      <c r="P218" s="713"/>
      <c r="Q218" s="713"/>
      <c r="R218" s="713"/>
      <c r="S218" s="713"/>
    </row>
    <row r="219" spans="16:19">
      <c r="P219" s="713"/>
      <c r="Q219" s="713"/>
      <c r="R219" s="713"/>
      <c r="S219" s="713"/>
    </row>
    <row r="220" spans="16:19">
      <c r="P220" s="713"/>
      <c r="Q220" s="713"/>
      <c r="R220" s="713"/>
      <c r="S220" s="713"/>
    </row>
    <row r="221" spans="16:19">
      <c r="P221" s="713"/>
      <c r="Q221" s="713"/>
      <c r="R221" s="713"/>
      <c r="S221" s="713"/>
    </row>
    <row r="222" spans="16:19">
      <c r="P222" s="713"/>
      <c r="Q222" s="713"/>
      <c r="R222" s="713"/>
      <c r="S222" s="713"/>
    </row>
    <row r="223" spans="16:19">
      <c r="P223" s="713"/>
      <c r="Q223" s="713"/>
      <c r="R223" s="713"/>
      <c r="S223" s="713"/>
    </row>
    <row r="224" spans="16:19">
      <c r="P224" s="713"/>
      <c r="Q224" s="713"/>
      <c r="R224" s="713"/>
      <c r="S224" s="713"/>
    </row>
    <row r="225" spans="16:19">
      <c r="P225" s="713"/>
      <c r="Q225" s="713"/>
      <c r="R225" s="713"/>
      <c r="S225" s="713"/>
    </row>
    <row r="226" spans="16:19">
      <c r="P226" s="713"/>
      <c r="Q226" s="713"/>
      <c r="R226" s="713"/>
      <c r="S226" s="713"/>
    </row>
    <row r="227" spans="16:19">
      <c r="P227" s="713"/>
      <c r="Q227" s="713"/>
      <c r="R227" s="713"/>
      <c r="S227" s="713"/>
    </row>
    <row r="228" spans="16:19">
      <c r="P228" s="713"/>
      <c r="Q228" s="713"/>
      <c r="R228" s="713"/>
      <c r="S228" s="713"/>
    </row>
    <row r="229" spans="16:19">
      <c r="P229" s="713"/>
      <c r="Q229" s="713"/>
      <c r="R229" s="713"/>
      <c r="S229" s="713"/>
    </row>
    <row r="230" spans="16:19">
      <c r="P230" s="713"/>
      <c r="Q230" s="713"/>
      <c r="R230" s="713"/>
      <c r="S230" s="713"/>
    </row>
    <row r="231" spans="16:19">
      <c r="P231" s="713"/>
      <c r="Q231" s="713"/>
      <c r="R231" s="713"/>
      <c r="S231" s="713"/>
    </row>
    <row r="232" spans="16:19">
      <c r="P232" s="713"/>
      <c r="Q232" s="713"/>
      <c r="R232" s="713"/>
      <c r="S232" s="713"/>
    </row>
    <row r="233" spans="16:19">
      <c r="P233" s="713"/>
      <c r="Q233" s="713"/>
      <c r="R233" s="713"/>
      <c r="S233" s="713"/>
    </row>
    <row r="234" spans="16:19">
      <c r="P234" s="713"/>
      <c r="Q234" s="713"/>
      <c r="R234" s="713"/>
      <c r="S234" s="713"/>
    </row>
    <row r="235" spans="16:19">
      <c r="P235" s="713"/>
      <c r="Q235" s="713"/>
      <c r="R235" s="713"/>
      <c r="S235" s="713"/>
    </row>
    <row r="236" spans="16:19">
      <c r="P236" s="713"/>
      <c r="Q236" s="713"/>
      <c r="R236" s="713"/>
      <c r="S236" s="713"/>
    </row>
    <row r="237" spans="16:19">
      <c r="P237" s="713"/>
      <c r="Q237" s="713"/>
      <c r="R237" s="713"/>
      <c r="S237" s="713"/>
    </row>
    <row r="238" spans="16:19">
      <c r="P238" s="713"/>
      <c r="Q238" s="713"/>
      <c r="R238" s="713"/>
      <c r="S238" s="713"/>
    </row>
    <row r="239" spans="16:19">
      <c r="P239" s="713"/>
      <c r="Q239" s="713"/>
      <c r="R239" s="713"/>
      <c r="S239" s="713"/>
    </row>
    <row r="240" spans="16:19">
      <c r="P240" s="713"/>
      <c r="Q240" s="713"/>
      <c r="R240" s="713"/>
      <c r="S240" s="713"/>
    </row>
    <row r="241" spans="16:19">
      <c r="P241" s="713"/>
      <c r="Q241" s="713"/>
      <c r="R241" s="713"/>
      <c r="S241" s="713"/>
    </row>
    <row r="242" spans="16:19">
      <c r="P242" s="713"/>
      <c r="Q242" s="713"/>
      <c r="R242" s="713"/>
      <c r="S242" s="713"/>
    </row>
  </sheetData>
  <mergeCells count="3">
    <mergeCell ref="D1:L1"/>
    <mergeCell ref="D2:L2"/>
    <mergeCell ref="D23:L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9"/>
  <sheetViews>
    <sheetView zoomScaleNormal="100" workbookViewId="0">
      <selection activeCell="H2" sqref="H2"/>
    </sheetView>
  </sheetViews>
  <sheetFormatPr defaultRowHeight="12.75"/>
  <cols>
    <col min="1" max="1" width="10.140625" style="663" customWidth="1"/>
    <col min="2" max="2" width="12.5703125" style="663" customWidth="1"/>
    <col min="3" max="3" width="71" style="663" customWidth="1"/>
    <col min="4" max="4" width="11.5703125" style="663" customWidth="1"/>
    <col min="5" max="5" width="13.85546875" style="663" customWidth="1"/>
    <col min="6" max="6" width="6.5703125" style="663" customWidth="1"/>
    <col min="7" max="7" width="14" style="663" customWidth="1"/>
    <col min="8" max="8" width="8.85546875" style="663"/>
    <col min="9" max="9" width="15" style="663" bestFit="1" customWidth="1"/>
    <col min="10" max="10" width="8.85546875" style="663"/>
    <col min="11" max="11" width="15" style="663" bestFit="1" customWidth="1"/>
    <col min="12" max="254" width="8.85546875" style="663"/>
    <col min="255" max="255" width="32" style="663" customWidth="1"/>
    <col min="256" max="256" width="15.5703125" style="663" customWidth="1"/>
    <col min="257" max="257" width="71" style="663" customWidth="1"/>
    <col min="258" max="258" width="9.28515625" style="663" customWidth="1"/>
    <col min="259" max="259" width="13.85546875" style="663" customWidth="1"/>
    <col min="260" max="260" width="6.5703125" style="663" customWidth="1"/>
    <col min="261" max="261" width="14" style="663" customWidth="1"/>
    <col min="262" max="510" width="8.85546875" style="663"/>
    <col min="511" max="511" width="32" style="663" customWidth="1"/>
    <col min="512" max="512" width="15.5703125" style="663" customWidth="1"/>
    <col min="513" max="513" width="71" style="663" customWidth="1"/>
    <col min="514" max="514" width="9.28515625" style="663" customWidth="1"/>
    <col min="515" max="515" width="13.85546875" style="663" customWidth="1"/>
    <col min="516" max="516" width="6.5703125" style="663" customWidth="1"/>
    <col min="517" max="517" width="14" style="663" customWidth="1"/>
    <col min="518" max="766" width="8.85546875" style="663"/>
    <col min="767" max="767" width="32" style="663" customWidth="1"/>
    <col min="768" max="768" width="15.5703125" style="663" customWidth="1"/>
    <col min="769" max="769" width="71" style="663" customWidth="1"/>
    <col min="770" max="770" width="9.28515625" style="663" customWidth="1"/>
    <col min="771" max="771" width="13.85546875" style="663" customWidth="1"/>
    <col min="772" max="772" width="6.5703125" style="663" customWidth="1"/>
    <col min="773" max="773" width="14" style="663" customWidth="1"/>
    <col min="774" max="1022" width="8.85546875" style="663"/>
    <col min="1023" max="1023" width="32" style="663" customWidth="1"/>
    <col min="1024" max="1024" width="15.5703125" style="663" customWidth="1"/>
    <col min="1025" max="1025" width="71" style="663" customWidth="1"/>
    <col min="1026" max="1026" width="9.28515625" style="663" customWidth="1"/>
    <col min="1027" max="1027" width="13.85546875" style="663" customWidth="1"/>
    <col min="1028" max="1028" width="6.5703125" style="663" customWidth="1"/>
    <col min="1029" max="1029" width="14" style="663" customWidth="1"/>
    <col min="1030" max="1278" width="8.85546875" style="663"/>
    <col min="1279" max="1279" width="32" style="663" customWidth="1"/>
    <col min="1280" max="1280" width="15.5703125" style="663" customWidth="1"/>
    <col min="1281" max="1281" width="71" style="663" customWidth="1"/>
    <col min="1282" max="1282" width="9.28515625" style="663" customWidth="1"/>
    <col min="1283" max="1283" width="13.85546875" style="663" customWidth="1"/>
    <col min="1284" max="1284" width="6.5703125" style="663" customWidth="1"/>
    <col min="1285" max="1285" width="14" style="663" customWidth="1"/>
    <col min="1286" max="1534" width="8.85546875" style="663"/>
    <col min="1535" max="1535" width="32" style="663" customWidth="1"/>
    <col min="1536" max="1536" width="15.5703125" style="663" customWidth="1"/>
    <col min="1537" max="1537" width="71" style="663" customWidth="1"/>
    <col min="1538" max="1538" width="9.28515625" style="663" customWidth="1"/>
    <col min="1539" max="1539" width="13.85546875" style="663" customWidth="1"/>
    <col min="1540" max="1540" width="6.5703125" style="663" customWidth="1"/>
    <col min="1541" max="1541" width="14" style="663" customWidth="1"/>
    <col min="1542" max="1790" width="8.85546875" style="663"/>
    <col min="1791" max="1791" width="32" style="663" customWidth="1"/>
    <col min="1792" max="1792" width="15.5703125" style="663" customWidth="1"/>
    <col min="1793" max="1793" width="71" style="663" customWidth="1"/>
    <col min="1794" max="1794" width="9.28515625" style="663" customWidth="1"/>
    <col min="1795" max="1795" width="13.85546875" style="663" customWidth="1"/>
    <col min="1796" max="1796" width="6.5703125" style="663" customWidth="1"/>
    <col min="1797" max="1797" width="14" style="663" customWidth="1"/>
    <col min="1798" max="2046" width="8.85546875" style="663"/>
    <col min="2047" max="2047" width="32" style="663" customWidth="1"/>
    <col min="2048" max="2048" width="15.5703125" style="663" customWidth="1"/>
    <col min="2049" max="2049" width="71" style="663" customWidth="1"/>
    <col min="2050" max="2050" width="9.28515625" style="663" customWidth="1"/>
    <col min="2051" max="2051" width="13.85546875" style="663" customWidth="1"/>
    <col min="2052" max="2052" width="6.5703125" style="663" customWidth="1"/>
    <col min="2053" max="2053" width="14" style="663" customWidth="1"/>
    <col min="2054" max="2302" width="8.85546875" style="663"/>
    <col min="2303" max="2303" width="32" style="663" customWidth="1"/>
    <col min="2304" max="2304" width="15.5703125" style="663" customWidth="1"/>
    <col min="2305" max="2305" width="71" style="663" customWidth="1"/>
    <col min="2306" max="2306" width="9.28515625" style="663" customWidth="1"/>
    <col min="2307" max="2307" width="13.85546875" style="663" customWidth="1"/>
    <col min="2308" max="2308" width="6.5703125" style="663" customWidth="1"/>
    <col min="2309" max="2309" width="14" style="663" customWidth="1"/>
    <col min="2310" max="2558" width="8.85546875" style="663"/>
    <col min="2559" max="2559" width="32" style="663" customWidth="1"/>
    <col min="2560" max="2560" width="15.5703125" style="663" customWidth="1"/>
    <col min="2561" max="2561" width="71" style="663" customWidth="1"/>
    <col min="2562" max="2562" width="9.28515625" style="663" customWidth="1"/>
    <col min="2563" max="2563" width="13.85546875" style="663" customWidth="1"/>
    <col min="2564" max="2564" width="6.5703125" style="663" customWidth="1"/>
    <col min="2565" max="2565" width="14" style="663" customWidth="1"/>
    <col min="2566" max="2814" width="8.85546875" style="663"/>
    <col min="2815" max="2815" width="32" style="663" customWidth="1"/>
    <col min="2816" max="2816" width="15.5703125" style="663" customWidth="1"/>
    <col min="2817" max="2817" width="71" style="663" customWidth="1"/>
    <col min="2818" max="2818" width="9.28515625" style="663" customWidth="1"/>
    <col min="2819" max="2819" width="13.85546875" style="663" customWidth="1"/>
    <col min="2820" max="2820" width="6.5703125" style="663" customWidth="1"/>
    <col min="2821" max="2821" width="14" style="663" customWidth="1"/>
    <col min="2822" max="3070" width="8.85546875" style="663"/>
    <col min="3071" max="3071" width="32" style="663" customWidth="1"/>
    <col min="3072" max="3072" width="15.5703125" style="663" customWidth="1"/>
    <col min="3073" max="3073" width="71" style="663" customWidth="1"/>
    <col min="3074" max="3074" width="9.28515625" style="663" customWidth="1"/>
    <col min="3075" max="3075" width="13.85546875" style="663" customWidth="1"/>
    <col min="3076" max="3076" width="6.5703125" style="663" customWidth="1"/>
    <col min="3077" max="3077" width="14" style="663" customWidth="1"/>
    <col min="3078" max="3326" width="8.85546875" style="663"/>
    <col min="3327" max="3327" width="32" style="663" customWidth="1"/>
    <col min="3328" max="3328" width="15.5703125" style="663" customWidth="1"/>
    <col min="3329" max="3329" width="71" style="663" customWidth="1"/>
    <col min="3330" max="3330" width="9.28515625" style="663" customWidth="1"/>
    <col min="3331" max="3331" width="13.85546875" style="663" customWidth="1"/>
    <col min="3332" max="3332" width="6.5703125" style="663" customWidth="1"/>
    <col min="3333" max="3333" width="14" style="663" customWidth="1"/>
    <col min="3334" max="3582" width="8.85546875" style="663"/>
    <col min="3583" max="3583" width="32" style="663" customWidth="1"/>
    <col min="3584" max="3584" width="15.5703125" style="663" customWidth="1"/>
    <col min="3585" max="3585" width="71" style="663" customWidth="1"/>
    <col min="3586" max="3586" width="9.28515625" style="663" customWidth="1"/>
    <col min="3587" max="3587" width="13.85546875" style="663" customWidth="1"/>
    <col min="3588" max="3588" width="6.5703125" style="663" customWidth="1"/>
    <col min="3589" max="3589" width="14" style="663" customWidth="1"/>
    <col min="3590" max="3838" width="8.85546875" style="663"/>
    <col min="3839" max="3839" width="32" style="663" customWidth="1"/>
    <col min="3840" max="3840" width="15.5703125" style="663" customWidth="1"/>
    <col min="3841" max="3841" width="71" style="663" customWidth="1"/>
    <col min="3842" max="3842" width="9.28515625" style="663" customWidth="1"/>
    <col min="3843" max="3843" width="13.85546875" style="663" customWidth="1"/>
    <col min="3844" max="3844" width="6.5703125" style="663" customWidth="1"/>
    <col min="3845" max="3845" width="14" style="663" customWidth="1"/>
    <col min="3846" max="4094" width="8.85546875" style="663"/>
    <col min="4095" max="4095" width="32" style="663" customWidth="1"/>
    <col min="4096" max="4096" width="15.5703125" style="663" customWidth="1"/>
    <col min="4097" max="4097" width="71" style="663" customWidth="1"/>
    <col min="4098" max="4098" width="9.28515625" style="663" customWidth="1"/>
    <col min="4099" max="4099" width="13.85546875" style="663" customWidth="1"/>
    <col min="4100" max="4100" width="6.5703125" style="663" customWidth="1"/>
    <col min="4101" max="4101" width="14" style="663" customWidth="1"/>
    <col min="4102" max="4350" width="8.85546875" style="663"/>
    <col min="4351" max="4351" width="32" style="663" customWidth="1"/>
    <col min="4352" max="4352" width="15.5703125" style="663" customWidth="1"/>
    <col min="4353" max="4353" width="71" style="663" customWidth="1"/>
    <col min="4354" max="4354" width="9.28515625" style="663" customWidth="1"/>
    <col min="4355" max="4355" width="13.85546875" style="663" customWidth="1"/>
    <col min="4356" max="4356" width="6.5703125" style="663" customWidth="1"/>
    <col min="4357" max="4357" width="14" style="663" customWidth="1"/>
    <col min="4358" max="4606" width="8.85546875" style="663"/>
    <col min="4607" max="4607" width="32" style="663" customWidth="1"/>
    <col min="4608" max="4608" width="15.5703125" style="663" customWidth="1"/>
    <col min="4609" max="4609" width="71" style="663" customWidth="1"/>
    <col min="4610" max="4610" width="9.28515625" style="663" customWidth="1"/>
    <col min="4611" max="4611" width="13.85546875" style="663" customWidth="1"/>
    <col min="4612" max="4612" width="6.5703125" style="663" customWidth="1"/>
    <col min="4613" max="4613" width="14" style="663" customWidth="1"/>
    <col min="4614" max="4862" width="8.85546875" style="663"/>
    <col min="4863" max="4863" width="32" style="663" customWidth="1"/>
    <col min="4864" max="4864" width="15.5703125" style="663" customWidth="1"/>
    <col min="4865" max="4865" width="71" style="663" customWidth="1"/>
    <col min="4866" max="4866" width="9.28515625" style="663" customWidth="1"/>
    <col min="4867" max="4867" width="13.85546875" style="663" customWidth="1"/>
    <col min="4868" max="4868" width="6.5703125" style="663" customWidth="1"/>
    <col min="4869" max="4869" width="14" style="663" customWidth="1"/>
    <col min="4870" max="5118" width="8.85546875" style="663"/>
    <col min="5119" max="5119" width="32" style="663" customWidth="1"/>
    <col min="5120" max="5120" width="15.5703125" style="663" customWidth="1"/>
    <col min="5121" max="5121" width="71" style="663" customWidth="1"/>
    <col min="5122" max="5122" width="9.28515625" style="663" customWidth="1"/>
    <col min="5123" max="5123" width="13.85546875" style="663" customWidth="1"/>
    <col min="5124" max="5124" width="6.5703125" style="663" customWidth="1"/>
    <col min="5125" max="5125" width="14" style="663" customWidth="1"/>
    <col min="5126" max="5374" width="8.85546875" style="663"/>
    <col min="5375" max="5375" width="32" style="663" customWidth="1"/>
    <col min="5376" max="5376" width="15.5703125" style="663" customWidth="1"/>
    <col min="5377" max="5377" width="71" style="663" customWidth="1"/>
    <col min="5378" max="5378" width="9.28515625" style="663" customWidth="1"/>
    <col min="5379" max="5379" width="13.85546875" style="663" customWidth="1"/>
    <col min="5380" max="5380" width="6.5703125" style="663" customWidth="1"/>
    <col min="5381" max="5381" width="14" style="663" customWidth="1"/>
    <col min="5382" max="5630" width="8.85546875" style="663"/>
    <col min="5631" max="5631" width="32" style="663" customWidth="1"/>
    <col min="5632" max="5632" width="15.5703125" style="663" customWidth="1"/>
    <col min="5633" max="5633" width="71" style="663" customWidth="1"/>
    <col min="5634" max="5634" width="9.28515625" style="663" customWidth="1"/>
    <col min="5635" max="5635" width="13.85546875" style="663" customWidth="1"/>
    <col min="5636" max="5636" width="6.5703125" style="663" customWidth="1"/>
    <col min="5637" max="5637" width="14" style="663" customWidth="1"/>
    <col min="5638" max="5886" width="8.85546875" style="663"/>
    <col min="5887" max="5887" width="32" style="663" customWidth="1"/>
    <col min="5888" max="5888" width="15.5703125" style="663" customWidth="1"/>
    <col min="5889" max="5889" width="71" style="663" customWidth="1"/>
    <col min="5890" max="5890" width="9.28515625" style="663" customWidth="1"/>
    <col min="5891" max="5891" width="13.85546875" style="663" customWidth="1"/>
    <col min="5892" max="5892" width="6.5703125" style="663" customWidth="1"/>
    <col min="5893" max="5893" width="14" style="663" customWidth="1"/>
    <col min="5894" max="6142" width="8.85546875" style="663"/>
    <col min="6143" max="6143" width="32" style="663" customWidth="1"/>
    <col min="6144" max="6144" width="15.5703125" style="663" customWidth="1"/>
    <col min="6145" max="6145" width="71" style="663" customWidth="1"/>
    <col min="6146" max="6146" width="9.28515625" style="663" customWidth="1"/>
    <col min="6147" max="6147" width="13.85546875" style="663" customWidth="1"/>
    <col min="6148" max="6148" width="6.5703125" style="663" customWidth="1"/>
    <col min="6149" max="6149" width="14" style="663" customWidth="1"/>
    <col min="6150" max="6398" width="8.85546875" style="663"/>
    <col min="6399" max="6399" width="32" style="663" customWidth="1"/>
    <col min="6400" max="6400" width="15.5703125" style="663" customWidth="1"/>
    <col min="6401" max="6401" width="71" style="663" customWidth="1"/>
    <col min="6402" max="6402" width="9.28515625" style="663" customWidth="1"/>
    <col min="6403" max="6403" width="13.85546875" style="663" customWidth="1"/>
    <col min="6404" max="6404" width="6.5703125" style="663" customWidth="1"/>
    <col min="6405" max="6405" width="14" style="663" customWidth="1"/>
    <col min="6406" max="6654" width="8.85546875" style="663"/>
    <col min="6655" max="6655" width="32" style="663" customWidth="1"/>
    <col min="6656" max="6656" width="15.5703125" style="663" customWidth="1"/>
    <col min="6657" max="6657" width="71" style="663" customWidth="1"/>
    <col min="6658" max="6658" width="9.28515625" style="663" customWidth="1"/>
    <col min="6659" max="6659" width="13.85546875" style="663" customWidth="1"/>
    <col min="6660" max="6660" width="6.5703125" style="663" customWidth="1"/>
    <col min="6661" max="6661" width="14" style="663" customWidth="1"/>
    <col min="6662" max="6910" width="8.85546875" style="663"/>
    <col min="6911" max="6911" width="32" style="663" customWidth="1"/>
    <col min="6912" max="6912" width="15.5703125" style="663" customWidth="1"/>
    <col min="6913" max="6913" width="71" style="663" customWidth="1"/>
    <col min="6914" max="6914" width="9.28515625" style="663" customWidth="1"/>
    <col min="6915" max="6915" width="13.85546875" style="663" customWidth="1"/>
    <col min="6916" max="6916" width="6.5703125" style="663" customWidth="1"/>
    <col min="6917" max="6917" width="14" style="663" customWidth="1"/>
    <col min="6918" max="7166" width="8.85546875" style="663"/>
    <col min="7167" max="7167" width="32" style="663" customWidth="1"/>
    <col min="7168" max="7168" width="15.5703125" style="663" customWidth="1"/>
    <col min="7169" max="7169" width="71" style="663" customWidth="1"/>
    <col min="7170" max="7170" width="9.28515625" style="663" customWidth="1"/>
    <col min="7171" max="7171" width="13.85546875" style="663" customWidth="1"/>
    <col min="7172" max="7172" width="6.5703125" style="663" customWidth="1"/>
    <col min="7173" max="7173" width="14" style="663" customWidth="1"/>
    <col min="7174" max="7422" width="8.85546875" style="663"/>
    <col min="7423" max="7423" width="32" style="663" customWidth="1"/>
    <col min="7424" max="7424" width="15.5703125" style="663" customWidth="1"/>
    <col min="7425" max="7425" width="71" style="663" customWidth="1"/>
    <col min="7426" max="7426" width="9.28515625" style="663" customWidth="1"/>
    <col min="7427" max="7427" width="13.85546875" style="663" customWidth="1"/>
    <col min="7428" max="7428" width="6.5703125" style="663" customWidth="1"/>
    <col min="7429" max="7429" width="14" style="663" customWidth="1"/>
    <col min="7430" max="7678" width="8.85546875" style="663"/>
    <col min="7679" max="7679" width="32" style="663" customWidth="1"/>
    <col min="7680" max="7680" width="15.5703125" style="663" customWidth="1"/>
    <col min="7681" max="7681" width="71" style="663" customWidth="1"/>
    <col min="7682" max="7682" width="9.28515625" style="663" customWidth="1"/>
    <col min="7683" max="7683" width="13.85546875" style="663" customWidth="1"/>
    <col min="7684" max="7684" width="6.5703125" style="663" customWidth="1"/>
    <col min="7685" max="7685" width="14" style="663" customWidth="1"/>
    <col min="7686" max="7934" width="8.85546875" style="663"/>
    <col min="7935" max="7935" width="32" style="663" customWidth="1"/>
    <col min="7936" max="7936" width="15.5703125" style="663" customWidth="1"/>
    <col min="7937" max="7937" width="71" style="663" customWidth="1"/>
    <col min="7938" max="7938" width="9.28515625" style="663" customWidth="1"/>
    <col min="7939" max="7939" width="13.85546875" style="663" customWidth="1"/>
    <col min="7940" max="7940" width="6.5703125" style="663" customWidth="1"/>
    <col min="7941" max="7941" width="14" style="663" customWidth="1"/>
    <col min="7942" max="8190" width="8.85546875" style="663"/>
    <col min="8191" max="8191" width="32" style="663" customWidth="1"/>
    <col min="8192" max="8192" width="15.5703125" style="663" customWidth="1"/>
    <col min="8193" max="8193" width="71" style="663" customWidth="1"/>
    <col min="8194" max="8194" width="9.28515625" style="663" customWidth="1"/>
    <col min="8195" max="8195" width="13.85546875" style="663" customWidth="1"/>
    <col min="8196" max="8196" width="6.5703125" style="663" customWidth="1"/>
    <col min="8197" max="8197" width="14" style="663" customWidth="1"/>
    <col min="8198" max="8446" width="8.85546875" style="663"/>
    <col min="8447" max="8447" width="32" style="663" customWidth="1"/>
    <col min="8448" max="8448" width="15.5703125" style="663" customWidth="1"/>
    <col min="8449" max="8449" width="71" style="663" customWidth="1"/>
    <col min="8450" max="8450" width="9.28515625" style="663" customWidth="1"/>
    <col min="8451" max="8451" width="13.85546875" style="663" customWidth="1"/>
    <col min="8452" max="8452" width="6.5703125" style="663" customWidth="1"/>
    <col min="8453" max="8453" width="14" style="663" customWidth="1"/>
    <col min="8454" max="8702" width="8.85546875" style="663"/>
    <col min="8703" max="8703" width="32" style="663" customWidth="1"/>
    <col min="8704" max="8704" width="15.5703125" style="663" customWidth="1"/>
    <col min="8705" max="8705" width="71" style="663" customWidth="1"/>
    <col min="8706" max="8706" width="9.28515625" style="663" customWidth="1"/>
    <col min="8707" max="8707" width="13.85546875" style="663" customWidth="1"/>
    <col min="8708" max="8708" width="6.5703125" style="663" customWidth="1"/>
    <col min="8709" max="8709" width="14" style="663" customWidth="1"/>
    <col min="8710" max="8958" width="8.85546875" style="663"/>
    <col min="8959" max="8959" width="32" style="663" customWidth="1"/>
    <col min="8960" max="8960" width="15.5703125" style="663" customWidth="1"/>
    <col min="8961" max="8961" width="71" style="663" customWidth="1"/>
    <col min="8962" max="8962" width="9.28515625" style="663" customWidth="1"/>
    <col min="8963" max="8963" width="13.85546875" style="663" customWidth="1"/>
    <col min="8964" max="8964" width="6.5703125" style="663" customWidth="1"/>
    <col min="8965" max="8965" width="14" style="663" customWidth="1"/>
    <col min="8966" max="9214" width="8.85546875" style="663"/>
    <col min="9215" max="9215" width="32" style="663" customWidth="1"/>
    <col min="9216" max="9216" width="15.5703125" style="663" customWidth="1"/>
    <col min="9217" max="9217" width="71" style="663" customWidth="1"/>
    <col min="9218" max="9218" width="9.28515625" style="663" customWidth="1"/>
    <col min="9219" max="9219" width="13.85546875" style="663" customWidth="1"/>
    <col min="9220" max="9220" width="6.5703125" style="663" customWidth="1"/>
    <col min="9221" max="9221" width="14" style="663" customWidth="1"/>
    <col min="9222" max="9470" width="8.85546875" style="663"/>
    <col min="9471" max="9471" width="32" style="663" customWidth="1"/>
    <col min="9472" max="9472" width="15.5703125" style="663" customWidth="1"/>
    <col min="9473" max="9473" width="71" style="663" customWidth="1"/>
    <col min="9474" max="9474" width="9.28515625" style="663" customWidth="1"/>
    <col min="9475" max="9475" width="13.85546875" style="663" customWidth="1"/>
    <col min="9476" max="9476" width="6.5703125" style="663" customWidth="1"/>
    <col min="9477" max="9477" width="14" style="663" customWidth="1"/>
    <col min="9478" max="9726" width="8.85546875" style="663"/>
    <col min="9727" max="9727" width="32" style="663" customWidth="1"/>
    <col min="9728" max="9728" width="15.5703125" style="663" customWidth="1"/>
    <col min="9729" max="9729" width="71" style="663" customWidth="1"/>
    <col min="9730" max="9730" width="9.28515625" style="663" customWidth="1"/>
    <col min="9731" max="9731" width="13.85546875" style="663" customWidth="1"/>
    <col min="9732" max="9732" width="6.5703125" style="663" customWidth="1"/>
    <col min="9733" max="9733" width="14" style="663" customWidth="1"/>
    <col min="9734" max="9982" width="8.85546875" style="663"/>
    <col min="9983" max="9983" width="32" style="663" customWidth="1"/>
    <col min="9984" max="9984" width="15.5703125" style="663" customWidth="1"/>
    <col min="9985" max="9985" width="71" style="663" customWidth="1"/>
    <col min="9986" max="9986" width="9.28515625" style="663" customWidth="1"/>
    <col min="9987" max="9987" width="13.85546875" style="663" customWidth="1"/>
    <col min="9988" max="9988" width="6.5703125" style="663" customWidth="1"/>
    <col min="9989" max="9989" width="14" style="663" customWidth="1"/>
    <col min="9990" max="10238" width="8.85546875" style="663"/>
    <col min="10239" max="10239" width="32" style="663" customWidth="1"/>
    <col min="10240" max="10240" width="15.5703125" style="663" customWidth="1"/>
    <col min="10241" max="10241" width="71" style="663" customWidth="1"/>
    <col min="10242" max="10242" width="9.28515625" style="663" customWidth="1"/>
    <col min="10243" max="10243" width="13.85546875" style="663" customWidth="1"/>
    <col min="10244" max="10244" width="6.5703125" style="663" customWidth="1"/>
    <col min="10245" max="10245" width="14" style="663" customWidth="1"/>
    <col min="10246" max="10494" width="8.85546875" style="663"/>
    <col min="10495" max="10495" width="32" style="663" customWidth="1"/>
    <col min="10496" max="10496" width="15.5703125" style="663" customWidth="1"/>
    <col min="10497" max="10497" width="71" style="663" customWidth="1"/>
    <col min="10498" max="10498" width="9.28515625" style="663" customWidth="1"/>
    <col min="10499" max="10499" width="13.85546875" style="663" customWidth="1"/>
    <col min="10500" max="10500" width="6.5703125" style="663" customWidth="1"/>
    <col min="10501" max="10501" width="14" style="663" customWidth="1"/>
    <col min="10502" max="10750" width="8.85546875" style="663"/>
    <col min="10751" max="10751" width="32" style="663" customWidth="1"/>
    <col min="10752" max="10752" width="15.5703125" style="663" customWidth="1"/>
    <col min="10753" max="10753" width="71" style="663" customWidth="1"/>
    <col min="10754" max="10754" width="9.28515625" style="663" customWidth="1"/>
    <col min="10755" max="10755" width="13.85546875" style="663" customWidth="1"/>
    <col min="10756" max="10756" width="6.5703125" style="663" customWidth="1"/>
    <col min="10757" max="10757" width="14" style="663" customWidth="1"/>
    <col min="10758" max="11006" width="8.85546875" style="663"/>
    <col min="11007" max="11007" width="32" style="663" customWidth="1"/>
    <col min="11008" max="11008" width="15.5703125" style="663" customWidth="1"/>
    <col min="11009" max="11009" width="71" style="663" customWidth="1"/>
    <col min="11010" max="11010" width="9.28515625" style="663" customWidth="1"/>
    <col min="11011" max="11011" width="13.85546875" style="663" customWidth="1"/>
    <col min="11012" max="11012" width="6.5703125" style="663" customWidth="1"/>
    <col min="11013" max="11013" width="14" style="663" customWidth="1"/>
    <col min="11014" max="11262" width="8.85546875" style="663"/>
    <col min="11263" max="11263" width="32" style="663" customWidth="1"/>
    <col min="11264" max="11264" width="15.5703125" style="663" customWidth="1"/>
    <col min="11265" max="11265" width="71" style="663" customWidth="1"/>
    <col min="11266" max="11266" width="9.28515625" style="663" customWidth="1"/>
    <col min="11267" max="11267" width="13.85546875" style="663" customWidth="1"/>
    <col min="11268" max="11268" width="6.5703125" style="663" customWidth="1"/>
    <col min="11269" max="11269" width="14" style="663" customWidth="1"/>
    <col min="11270" max="11518" width="8.85546875" style="663"/>
    <col min="11519" max="11519" width="32" style="663" customWidth="1"/>
    <col min="11520" max="11520" width="15.5703125" style="663" customWidth="1"/>
    <col min="11521" max="11521" width="71" style="663" customWidth="1"/>
    <col min="11522" max="11522" width="9.28515625" style="663" customWidth="1"/>
    <col min="11523" max="11523" width="13.85546875" style="663" customWidth="1"/>
    <col min="11524" max="11524" width="6.5703125" style="663" customWidth="1"/>
    <col min="11525" max="11525" width="14" style="663" customWidth="1"/>
    <col min="11526" max="11774" width="8.85546875" style="663"/>
    <col min="11775" max="11775" width="32" style="663" customWidth="1"/>
    <col min="11776" max="11776" width="15.5703125" style="663" customWidth="1"/>
    <col min="11777" max="11777" width="71" style="663" customWidth="1"/>
    <col min="11778" max="11778" width="9.28515625" style="663" customWidth="1"/>
    <col min="11779" max="11779" width="13.85546875" style="663" customWidth="1"/>
    <col min="11780" max="11780" width="6.5703125" style="663" customWidth="1"/>
    <col min="11781" max="11781" width="14" style="663" customWidth="1"/>
    <col min="11782" max="12030" width="8.85546875" style="663"/>
    <col min="12031" max="12031" width="32" style="663" customWidth="1"/>
    <col min="12032" max="12032" width="15.5703125" style="663" customWidth="1"/>
    <col min="12033" max="12033" width="71" style="663" customWidth="1"/>
    <col min="12034" max="12034" width="9.28515625" style="663" customWidth="1"/>
    <col min="12035" max="12035" width="13.85546875" style="663" customWidth="1"/>
    <col min="12036" max="12036" width="6.5703125" style="663" customWidth="1"/>
    <col min="12037" max="12037" width="14" style="663" customWidth="1"/>
    <col min="12038" max="12286" width="8.85546875" style="663"/>
    <col min="12287" max="12287" width="32" style="663" customWidth="1"/>
    <col min="12288" max="12288" width="15.5703125" style="663" customWidth="1"/>
    <col min="12289" max="12289" width="71" style="663" customWidth="1"/>
    <col min="12290" max="12290" width="9.28515625" style="663" customWidth="1"/>
    <col min="12291" max="12291" width="13.85546875" style="663" customWidth="1"/>
    <col min="12292" max="12292" width="6.5703125" style="663" customWidth="1"/>
    <col min="12293" max="12293" width="14" style="663" customWidth="1"/>
    <col min="12294" max="12542" width="8.85546875" style="663"/>
    <col min="12543" max="12543" width="32" style="663" customWidth="1"/>
    <col min="12544" max="12544" width="15.5703125" style="663" customWidth="1"/>
    <col min="12545" max="12545" width="71" style="663" customWidth="1"/>
    <col min="12546" max="12546" width="9.28515625" style="663" customWidth="1"/>
    <col min="12547" max="12547" width="13.85546875" style="663" customWidth="1"/>
    <col min="12548" max="12548" width="6.5703125" style="663" customWidth="1"/>
    <col min="12549" max="12549" width="14" style="663" customWidth="1"/>
    <col min="12550" max="12798" width="8.85546875" style="663"/>
    <col min="12799" max="12799" width="32" style="663" customWidth="1"/>
    <col min="12800" max="12800" width="15.5703125" style="663" customWidth="1"/>
    <col min="12801" max="12801" width="71" style="663" customWidth="1"/>
    <col min="12802" max="12802" width="9.28515625" style="663" customWidth="1"/>
    <col min="12803" max="12803" width="13.85546875" style="663" customWidth="1"/>
    <col min="12804" max="12804" width="6.5703125" style="663" customWidth="1"/>
    <col min="12805" max="12805" width="14" style="663" customWidth="1"/>
    <col min="12806" max="13054" width="8.85546875" style="663"/>
    <col min="13055" max="13055" width="32" style="663" customWidth="1"/>
    <col min="13056" max="13056" width="15.5703125" style="663" customWidth="1"/>
    <col min="13057" max="13057" width="71" style="663" customWidth="1"/>
    <col min="13058" max="13058" width="9.28515625" style="663" customWidth="1"/>
    <col min="13059" max="13059" width="13.85546875" style="663" customWidth="1"/>
    <col min="13060" max="13060" width="6.5703125" style="663" customWidth="1"/>
    <col min="13061" max="13061" width="14" style="663" customWidth="1"/>
    <col min="13062" max="13310" width="8.85546875" style="663"/>
    <col min="13311" max="13311" width="32" style="663" customWidth="1"/>
    <col min="13312" max="13312" width="15.5703125" style="663" customWidth="1"/>
    <col min="13313" max="13313" width="71" style="663" customWidth="1"/>
    <col min="13314" max="13314" width="9.28515625" style="663" customWidth="1"/>
    <col min="13315" max="13315" width="13.85546875" style="663" customWidth="1"/>
    <col min="13316" max="13316" width="6.5703125" style="663" customWidth="1"/>
    <col min="13317" max="13317" width="14" style="663" customWidth="1"/>
    <col min="13318" max="13566" width="8.85546875" style="663"/>
    <col min="13567" max="13567" width="32" style="663" customWidth="1"/>
    <col min="13568" max="13568" width="15.5703125" style="663" customWidth="1"/>
    <col min="13569" max="13569" width="71" style="663" customWidth="1"/>
    <col min="13570" max="13570" width="9.28515625" style="663" customWidth="1"/>
    <col min="13571" max="13571" width="13.85546875" style="663" customWidth="1"/>
    <col min="13572" max="13572" width="6.5703125" style="663" customWidth="1"/>
    <col min="13573" max="13573" width="14" style="663" customWidth="1"/>
    <col min="13574" max="13822" width="8.85546875" style="663"/>
    <col min="13823" max="13823" width="32" style="663" customWidth="1"/>
    <col min="13824" max="13824" width="15.5703125" style="663" customWidth="1"/>
    <col min="13825" max="13825" width="71" style="663" customWidth="1"/>
    <col min="13826" max="13826" width="9.28515625" style="663" customWidth="1"/>
    <col min="13827" max="13827" width="13.85546875" style="663" customWidth="1"/>
    <col min="13828" max="13828" width="6.5703125" style="663" customWidth="1"/>
    <col min="13829" max="13829" width="14" style="663" customWidth="1"/>
    <col min="13830" max="14078" width="8.85546875" style="663"/>
    <col min="14079" max="14079" width="32" style="663" customWidth="1"/>
    <col min="14080" max="14080" width="15.5703125" style="663" customWidth="1"/>
    <col min="14081" max="14081" width="71" style="663" customWidth="1"/>
    <col min="14082" max="14082" width="9.28515625" style="663" customWidth="1"/>
    <col min="14083" max="14083" width="13.85546875" style="663" customWidth="1"/>
    <col min="14084" max="14084" width="6.5703125" style="663" customWidth="1"/>
    <col min="14085" max="14085" width="14" style="663" customWidth="1"/>
    <col min="14086" max="14334" width="8.85546875" style="663"/>
    <col min="14335" max="14335" width="32" style="663" customWidth="1"/>
    <col min="14336" max="14336" width="15.5703125" style="663" customWidth="1"/>
    <col min="14337" max="14337" width="71" style="663" customWidth="1"/>
    <col min="14338" max="14338" width="9.28515625" style="663" customWidth="1"/>
    <col min="14339" max="14339" width="13.85546875" style="663" customWidth="1"/>
    <col min="14340" max="14340" width="6.5703125" style="663" customWidth="1"/>
    <col min="14341" max="14341" width="14" style="663" customWidth="1"/>
    <col min="14342" max="14590" width="8.85546875" style="663"/>
    <col min="14591" max="14591" width="32" style="663" customWidth="1"/>
    <col min="14592" max="14592" width="15.5703125" style="663" customWidth="1"/>
    <col min="14593" max="14593" width="71" style="663" customWidth="1"/>
    <col min="14594" max="14594" width="9.28515625" style="663" customWidth="1"/>
    <col min="14595" max="14595" width="13.85546875" style="663" customWidth="1"/>
    <col min="14596" max="14596" width="6.5703125" style="663" customWidth="1"/>
    <col min="14597" max="14597" width="14" style="663" customWidth="1"/>
    <col min="14598" max="14846" width="8.85546875" style="663"/>
    <col min="14847" max="14847" width="32" style="663" customWidth="1"/>
    <col min="14848" max="14848" width="15.5703125" style="663" customWidth="1"/>
    <col min="14849" max="14849" width="71" style="663" customWidth="1"/>
    <col min="14850" max="14850" width="9.28515625" style="663" customWidth="1"/>
    <col min="14851" max="14851" width="13.85546875" style="663" customWidth="1"/>
    <col min="14852" max="14852" width="6.5703125" style="663" customWidth="1"/>
    <col min="14853" max="14853" width="14" style="663" customWidth="1"/>
    <col min="14854" max="15102" width="8.85546875" style="663"/>
    <col min="15103" max="15103" width="32" style="663" customWidth="1"/>
    <col min="15104" max="15104" width="15.5703125" style="663" customWidth="1"/>
    <col min="15105" max="15105" width="71" style="663" customWidth="1"/>
    <col min="15106" max="15106" width="9.28515625" style="663" customWidth="1"/>
    <col min="15107" max="15107" width="13.85546875" style="663" customWidth="1"/>
    <col min="15108" max="15108" width="6.5703125" style="663" customWidth="1"/>
    <col min="15109" max="15109" width="14" style="663" customWidth="1"/>
    <col min="15110" max="15358" width="8.85546875" style="663"/>
    <col min="15359" max="15359" width="32" style="663" customWidth="1"/>
    <col min="15360" max="15360" width="15.5703125" style="663" customWidth="1"/>
    <col min="15361" max="15361" width="71" style="663" customWidth="1"/>
    <col min="15362" max="15362" width="9.28515625" style="663" customWidth="1"/>
    <col min="15363" max="15363" width="13.85546875" style="663" customWidth="1"/>
    <col min="15364" max="15364" width="6.5703125" style="663" customWidth="1"/>
    <col min="15365" max="15365" width="14" style="663" customWidth="1"/>
    <col min="15366" max="15614" width="8.85546875" style="663"/>
    <col min="15615" max="15615" width="32" style="663" customWidth="1"/>
    <col min="15616" max="15616" width="15.5703125" style="663" customWidth="1"/>
    <col min="15617" max="15617" width="71" style="663" customWidth="1"/>
    <col min="15618" max="15618" width="9.28515625" style="663" customWidth="1"/>
    <col min="15619" max="15619" width="13.85546875" style="663" customWidth="1"/>
    <col min="15620" max="15620" width="6.5703125" style="663" customWidth="1"/>
    <col min="15621" max="15621" width="14" style="663" customWidth="1"/>
    <col min="15622" max="15870" width="8.85546875" style="663"/>
    <col min="15871" max="15871" width="32" style="663" customWidth="1"/>
    <col min="15872" max="15872" width="15.5703125" style="663" customWidth="1"/>
    <col min="15873" max="15873" width="71" style="663" customWidth="1"/>
    <col min="15874" max="15874" width="9.28515625" style="663" customWidth="1"/>
    <col min="15875" max="15875" width="13.85546875" style="663" customWidth="1"/>
    <col min="15876" max="15876" width="6.5703125" style="663" customWidth="1"/>
    <col min="15877" max="15877" width="14" style="663" customWidth="1"/>
    <col min="15878" max="16126" width="8.85546875" style="663"/>
    <col min="16127" max="16127" width="32" style="663" customWidth="1"/>
    <col min="16128" max="16128" width="15.5703125" style="663" customWidth="1"/>
    <col min="16129" max="16129" width="71" style="663" customWidth="1"/>
    <col min="16130" max="16130" width="9.28515625" style="663" customWidth="1"/>
    <col min="16131" max="16131" width="13.85546875" style="663" customWidth="1"/>
    <col min="16132" max="16132" width="6.5703125" style="663" customWidth="1"/>
    <col min="16133" max="16133" width="14" style="663" customWidth="1"/>
    <col min="16134" max="16384" width="8.85546875" style="663"/>
  </cols>
  <sheetData>
    <row r="1" spans="1:11" s="824" customFormat="1" ht="12">
      <c r="H1" s="825" t="s">
        <v>1272</v>
      </c>
      <c r="I1" s="824" t="str">
        <f>'1. bevételi főtábla'!AQ1</f>
        <v>sz. melléklet a 6/2019. (V. 16.) sz. rendelethez</v>
      </c>
    </row>
    <row r="3" spans="1:11" s="669" customFormat="1" ht="33" customHeight="1">
      <c r="A3" s="667" t="s">
        <v>703</v>
      </c>
      <c r="B3" s="667" t="s">
        <v>704</v>
      </c>
      <c r="C3" s="667" t="s">
        <v>705</v>
      </c>
      <c r="D3" s="667" t="s">
        <v>706</v>
      </c>
      <c r="E3" s="667" t="s">
        <v>707</v>
      </c>
      <c r="F3" s="667" t="s">
        <v>708</v>
      </c>
      <c r="G3" s="668" t="s">
        <v>1224</v>
      </c>
      <c r="H3" s="667" t="s">
        <v>708</v>
      </c>
      <c r="I3" s="668" t="s">
        <v>1225</v>
      </c>
      <c r="J3" s="667" t="s">
        <v>708</v>
      </c>
      <c r="K3" s="668" t="s">
        <v>1262</v>
      </c>
    </row>
    <row r="4" spans="1:11" ht="22.5" customHeight="1">
      <c r="A4" s="667">
        <v>2</v>
      </c>
      <c r="B4" s="670" t="s">
        <v>709</v>
      </c>
      <c r="C4" s="670" t="s">
        <v>710</v>
      </c>
      <c r="D4" s="666"/>
      <c r="E4" s="666"/>
      <c r="F4" s="666"/>
      <c r="G4" s="666"/>
      <c r="H4" s="666"/>
      <c r="I4" s="666"/>
      <c r="J4" s="666"/>
      <c r="K4" s="666"/>
    </row>
    <row r="5" spans="1:11">
      <c r="A5" s="667" t="s">
        <v>711</v>
      </c>
      <c r="B5" s="666" t="s">
        <v>709</v>
      </c>
      <c r="C5" s="670" t="s">
        <v>712</v>
      </c>
      <c r="D5" s="666" t="s">
        <v>713</v>
      </c>
      <c r="E5" s="666" t="s">
        <v>702</v>
      </c>
      <c r="F5" s="666" t="s">
        <v>702</v>
      </c>
      <c r="G5" s="671">
        <v>1399010</v>
      </c>
      <c r="H5" s="666" t="s">
        <v>702</v>
      </c>
      <c r="I5" s="671">
        <v>1399010</v>
      </c>
      <c r="J5" s="666" t="s">
        <v>702</v>
      </c>
      <c r="K5" s="671">
        <v>1399010</v>
      </c>
    </row>
    <row r="6" spans="1:11">
      <c r="A6" s="667" t="s">
        <v>714</v>
      </c>
      <c r="B6" s="666" t="s">
        <v>715</v>
      </c>
      <c r="C6" s="670" t="s">
        <v>716</v>
      </c>
      <c r="D6" s="666" t="s">
        <v>717</v>
      </c>
      <c r="E6" s="671">
        <v>22300</v>
      </c>
      <c r="F6" s="666" t="s">
        <v>702</v>
      </c>
      <c r="G6" s="671">
        <v>802800</v>
      </c>
      <c r="H6" s="666" t="s">
        <v>702</v>
      </c>
      <c r="I6" s="671">
        <v>802800</v>
      </c>
      <c r="J6" s="666" t="s">
        <v>702</v>
      </c>
      <c r="K6" s="671">
        <v>802800</v>
      </c>
    </row>
    <row r="7" spans="1:11">
      <c r="A7" s="667" t="s">
        <v>718</v>
      </c>
      <c r="B7" s="666" t="s">
        <v>719</v>
      </c>
      <c r="C7" s="670" t="s">
        <v>720</v>
      </c>
      <c r="D7" s="666" t="s">
        <v>721</v>
      </c>
      <c r="E7" s="666" t="s">
        <v>702</v>
      </c>
      <c r="F7" s="666" t="s">
        <v>702</v>
      </c>
      <c r="G7" s="671">
        <v>544000</v>
      </c>
      <c r="H7" s="666" t="s">
        <v>702</v>
      </c>
      <c r="I7" s="671">
        <v>544000</v>
      </c>
      <c r="J7" s="666" t="s">
        <v>702</v>
      </c>
      <c r="K7" s="671">
        <v>544000</v>
      </c>
    </row>
    <row r="8" spans="1:11">
      <c r="A8" s="667" t="s">
        <v>722</v>
      </c>
      <c r="B8" s="666" t="s">
        <v>723</v>
      </c>
      <c r="C8" s="670" t="s">
        <v>724</v>
      </c>
      <c r="D8" s="666" t="s">
        <v>725</v>
      </c>
      <c r="E8" s="666" t="s">
        <v>702</v>
      </c>
      <c r="F8" s="666" t="s">
        <v>702</v>
      </c>
      <c r="G8" s="671">
        <v>0</v>
      </c>
      <c r="H8" s="666" t="s">
        <v>702</v>
      </c>
      <c r="I8" s="671">
        <v>0</v>
      </c>
      <c r="J8" s="666" t="s">
        <v>702</v>
      </c>
      <c r="K8" s="671">
        <v>0</v>
      </c>
    </row>
    <row r="9" spans="1:11">
      <c r="A9" s="667" t="s">
        <v>726</v>
      </c>
      <c r="B9" s="666" t="s">
        <v>727</v>
      </c>
      <c r="C9" s="670" t="s">
        <v>728</v>
      </c>
      <c r="D9" s="666" t="s">
        <v>721</v>
      </c>
      <c r="E9" s="666" t="s">
        <v>702</v>
      </c>
      <c r="F9" s="666" t="s">
        <v>702</v>
      </c>
      <c r="G9" s="671">
        <v>52210</v>
      </c>
      <c r="H9" s="666" t="s">
        <v>702</v>
      </c>
      <c r="I9" s="671">
        <v>52210</v>
      </c>
      <c r="J9" s="666" t="s">
        <v>702</v>
      </c>
      <c r="K9" s="671">
        <v>52210</v>
      </c>
    </row>
    <row r="10" spans="1:11">
      <c r="A10" s="667" t="s">
        <v>729</v>
      </c>
      <c r="B10" s="666" t="s">
        <v>730</v>
      </c>
      <c r="C10" s="670" t="s">
        <v>731</v>
      </c>
      <c r="D10" s="666" t="s">
        <v>713</v>
      </c>
      <c r="E10" s="666" t="s">
        <v>702</v>
      </c>
      <c r="F10" s="666" t="s">
        <v>702</v>
      </c>
      <c r="G10" s="671">
        <v>0</v>
      </c>
      <c r="H10" s="666" t="s">
        <v>702</v>
      </c>
      <c r="I10" s="671">
        <v>0</v>
      </c>
      <c r="J10" s="666" t="s">
        <v>702</v>
      </c>
      <c r="K10" s="671">
        <v>0</v>
      </c>
    </row>
    <row r="11" spans="1:11" ht="25.5">
      <c r="A11" s="667" t="s">
        <v>732</v>
      </c>
      <c r="B11" s="666" t="s">
        <v>733</v>
      </c>
      <c r="C11" s="670" t="s">
        <v>734</v>
      </c>
      <c r="D11" s="666" t="s">
        <v>713</v>
      </c>
      <c r="E11" s="671">
        <v>22300</v>
      </c>
      <c r="F11" s="666" t="s">
        <v>702</v>
      </c>
      <c r="G11" s="671">
        <v>0</v>
      </c>
      <c r="H11" s="666" t="s">
        <v>702</v>
      </c>
      <c r="I11" s="671">
        <v>0</v>
      </c>
      <c r="J11" s="666" t="s">
        <v>702</v>
      </c>
      <c r="K11" s="671">
        <v>0</v>
      </c>
    </row>
    <row r="12" spans="1:11" ht="24.75" customHeight="1">
      <c r="A12" s="667" t="s">
        <v>342</v>
      </c>
      <c r="B12" s="666" t="s">
        <v>735</v>
      </c>
      <c r="C12" s="670" t="s">
        <v>736</v>
      </c>
      <c r="D12" s="666" t="s">
        <v>713</v>
      </c>
      <c r="E12" s="666" t="s">
        <v>702</v>
      </c>
      <c r="F12" s="666" t="s">
        <v>702</v>
      </c>
      <c r="G12" s="671">
        <v>0</v>
      </c>
      <c r="H12" s="666" t="s">
        <v>702</v>
      </c>
      <c r="I12" s="671">
        <v>0</v>
      </c>
      <c r="J12" s="666" t="s">
        <v>702</v>
      </c>
      <c r="K12" s="671">
        <v>0</v>
      </c>
    </row>
    <row r="13" spans="1:11">
      <c r="A13" s="667" t="s">
        <v>343</v>
      </c>
      <c r="B13" s="666" t="s">
        <v>737</v>
      </c>
      <c r="C13" s="670" t="s">
        <v>738</v>
      </c>
      <c r="D13" s="666" t="s">
        <v>713</v>
      </c>
      <c r="E13" s="666" t="s">
        <v>702</v>
      </c>
      <c r="F13" s="666" t="s">
        <v>702</v>
      </c>
      <c r="G13" s="671">
        <v>0</v>
      </c>
      <c r="H13" s="666" t="s">
        <v>702</v>
      </c>
      <c r="I13" s="671">
        <v>0</v>
      </c>
      <c r="J13" s="666" t="s">
        <v>702</v>
      </c>
      <c r="K13" s="671">
        <v>0</v>
      </c>
    </row>
    <row r="14" spans="1:11">
      <c r="A14" s="667" t="s">
        <v>666</v>
      </c>
      <c r="B14" s="666" t="s">
        <v>739</v>
      </c>
      <c r="C14" s="670" t="s">
        <v>740</v>
      </c>
      <c r="D14" s="666" t="s">
        <v>713</v>
      </c>
      <c r="E14" s="666" t="s">
        <v>702</v>
      </c>
      <c r="F14" s="666" t="s">
        <v>702</v>
      </c>
      <c r="G14" s="671">
        <v>0</v>
      </c>
      <c r="H14" s="666" t="s">
        <v>702</v>
      </c>
      <c r="I14" s="671">
        <v>0</v>
      </c>
      <c r="J14" s="666" t="s">
        <v>702</v>
      </c>
      <c r="K14" s="671">
        <v>0</v>
      </c>
    </row>
    <row r="15" spans="1:11">
      <c r="A15" s="667" t="s">
        <v>344</v>
      </c>
      <c r="B15" s="666" t="s">
        <v>741</v>
      </c>
      <c r="C15" s="670" t="s">
        <v>742</v>
      </c>
      <c r="D15" s="666" t="s">
        <v>743</v>
      </c>
      <c r="E15" s="671">
        <v>2700</v>
      </c>
      <c r="F15" s="666" t="s">
        <v>702</v>
      </c>
      <c r="G15" s="671">
        <v>3500000</v>
      </c>
      <c r="H15" s="666" t="s">
        <v>702</v>
      </c>
      <c r="I15" s="671">
        <v>3500000</v>
      </c>
      <c r="J15" s="666" t="s">
        <v>702</v>
      </c>
      <c r="K15" s="671">
        <v>3500000</v>
      </c>
    </row>
    <row r="16" spans="1:11">
      <c r="A16" s="667" t="s">
        <v>669</v>
      </c>
      <c r="B16" s="666" t="s">
        <v>744</v>
      </c>
      <c r="C16" s="670" t="s">
        <v>745</v>
      </c>
      <c r="D16" s="666" t="s">
        <v>713</v>
      </c>
      <c r="E16" s="671">
        <v>2700</v>
      </c>
      <c r="F16" s="666" t="s">
        <v>702</v>
      </c>
      <c r="G16" s="671">
        <v>0</v>
      </c>
      <c r="H16" s="666" t="s">
        <v>702</v>
      </c>
      <c r="I16" s="671">
        <v>0</v>
      </c>
      <c r="J16" s="666" t="s">
        <v>702</v>
      </c>
      <c r="K16" s="671">
        <v>0</v>
      </c>
    </row>
    <row r="17" spans="1:11">
      <c r="A17" s="667" t="s">
        <v>345</v>
      </c>
      <c r="B17" s="666" t="s">
        <v>746</v>
      </c>
      <c r="C17" s="670" t="s">
        <v>747</v>
      </c>
      <c r="D17" s="666" t="s">
        <v>748</v>
      </c>
      <c r="E17" s="671">
        <v>2550</v>
      </c>
      <c r="F17" s="666" t="s">
        <v>702</v>
      </c>
      <c r="G17" s="671">
        <v>0</v>
      </c>
      <c r="H17" s="666" t="s">
        <v>702</v>
      </c>
      <c r="I17" s="671">
        <v>0</v>
      </c>
      <c r="J17" s="666" t="s">
        <v>702</v>
      </c>
      <c r="K17" s="671">
        <v>0</v>
      </c>
    </row>
    <row r="18" spans="1:11">
      <c r="A18" s="667" t="s">
        <v>671</v>
      </c>
      <c r="B18" s="666" t="s">
        <v>749</v>
      </c>
      <c r="C18" s="670" t="s">
        <v>750</v>
      </c>
      <c r="D18" s="666" t="s">
        <v>713</v>
      </c>
      <c r="E18" s="671">
        <v>2550</v>
      </c>
      <c r="F18" s="666" t="s">
        <v>702</v>
      </c>
      <c r="G18" s="671">
        <v>0</v>
      </c>
      <c r="H18" s="666" t="s">
        <v>702</v>
      </c>
      <c r="I18" s="671">
        <v>0</v>
      </c>
      <c r="J18" s="666" t="s">
        <v>702</v>
      </c>
      <c r="K18" s="671">
        <v>0</v>
      </c>
    </row>
    <row r="19" spans="1:11">
      <c r="A19" s="667" t="s">
        <v>347</v>
      </c>
      <c r="B19" s="666" t="s">
        <v>751</v>
      </c>
      <c r="C19" s="670" t="s">
        <v>752</v>
      </c>
      <c r="D19" s="666" t="s">
        <v>753</v>
      </c>
      <c r="E19" s="671">
        <v>1</v>
      </c>
      <c r="F19" s="666" t="s">
        <v>702</v>
      </c>
      <c r="G19" s="671">
        <v>0</v>
      </c>
      <c r="H19" s="666" t="s">
        <v>702</v>
      </c>
      <c r="I19" s="671">
        <v>0</v>
      </c>
      <c r="J19" s="666" t="s">
        <v>702</v>
      </c>
      <c r="K19" s="671">
        <v>0</v>
      </c>
    </row>
    <row r="20" spans="1:11">
      <c r="A20" s="667" t="s">
        <v>673</v>
      </c>
      <c r="B20" s="666" t="s">
        <v>754</v>
      </c>
      <c r="C20" s="670" t="s">
        <v>755</v>
      </c>
      <c r="D20" s="666" t="s">
        <v>713</v>
      </c>
      <c r="E20" s="671">
        <v>1</v>
      </c>
      <c r="F20" s="666" t="s">
        <v>702</v>
      </c>
      <c r="G20" s="671">
        <v>0</v>
      </c>
      <c r="H20" s="666" t="s">
        <v>702</v>
      </c>
      <c r="I20" s="671">
        <v>0</v>
      </c>
      <c r="J20" s="666" t="s">
        <v>702</v>
      </c>
      <c r="K20" s="671">
        <v>0</v>
      </c>
    </row>
    <row r="21" spans="1:11">
      <c r="A21" s="667" t="s">
        <v>675</v>
      </c>
      <c r="B21" s="666" t="s">
        <v>756</v>
      </c>
      <c r="C21" s="670" t="s">
        <v>757</v>
      </c>
      <c r="D21" s="666" t="s">
        <v>713</v>
      </c>
      <c r="E21" s="666" t="s">
        <v>702</v>
      </c>
      <c r="F21" s="666" t="s">
        <v>702</v>
      </c>
      <c r="G21" s="671">
        <v>14665376</v>
      </c>
      <c r="H21" s="666" t="s">
        <v>702</v>
      </c>
      <c r="I21" s="671">
        <v>14665376</v>
      </c>
      <c r="J21" s="666" t="s">
        <v>702</v>
      </c>
      <c r="K21" s="671">
        <v>14665376</v>
      </c>
    </row>
    <row r="22" spans="1:11">
      <c r="A22" s="667" t="s">
        <v>677</v>
      </c>
      <c r="B22" s="666" t="s">
        <v>758</v>
      </c>
      <c r="C22" s="670" t="s">
        <v>759</v>
      </c>
      <c r="D22" s="666" t="s">
        <v>713</v>
      </c>
      <c r="E22" s="666" t="s">
        <v>702</v>
      </c>
      <c r="F22" s="666" t="s">
        <v>702</v>
      </c>
      <c r="G22" s="671">
        <v>0</v>
      </c>
      <c r="H22" s="666" t="s">
        <v>702</v>
      </c>
      <c r="I22" s="671">
        <v>0</v>
      </c>
      <c r="J22" s="666" t="s">
        <v>702</v>
      </c>
      <c r="K22" s="671">
        <v>0</v>
      </c>
    </row>
    <row r="23" spans="1:11" ht="25.5">
      <c r="A23" s="667" t="s">
        <v>352</v>
      </c>
      <c r="B23" s="666" t="s">
        <v>760</v>
      </c>
      <c r="C23" s="670" t="s">
        <v>761</v>
      </c>
      <c r="D23" s="666" t="s">
        <v>713</v>
      </c>
      <c r="E23" s="666" t="s">
        <v>702</v>
      </c>
      <c r="F23" s="666" t="s">
        <v>702</v>
      </c>
      <c r="G23" s="671">
        <v>0</v>
      </c>
      <c r="H23" s="666" t="s">
        <v>702</v>
      </c>
      <c r="I23" s="671">
        <v>0</v>
      </c>
      <c r="J23" s="666" t="s">
        <v>702</v>
      </c>
      <c r="K23" s="671">
        <v>0</v>
      </c>
    </row>
    <row r="24" spans="1:11">
      <c r="A24" s="667" t="s">
        <v>680</v>
      </c>
      <c r="B24" s="666" t="s">
        <v>762</v>
      </c>
      <c r="C24" s="670" t="s">
        <v>763</v>
      </c>
      <c r="D24" s="666" t="s">
        <v>713</v>
      </c>
      <c r="E24" s="666" t="s">
        <v>702</v>
      </c>
      <c r="F24" s="666" t="s">
        <v>702</v>
      </c>
      <c r="G24" s="671">
        <v>9766366</v>
      </c>
      <c r="H24" s="666" t="s">
        <v>702</v>
      </c>
      <c r="I24" s="671">
        <v>9766366</v>
      </c>
      <c r="J24" s="666" t="s">
        <v>702</v>
      </c>
      <c r="K24" s="671">
        <v>9766366</v>
      </c>
    </row>
    <row r="25" spans="1:11">
      <c r="A25" s="672" t="s">
        <v>682</v>
      </c>
      <c r="B25" s="673" t="s">
        <v>764</v>
      </c>
      <c r="C25" s="674" t="s">
        <v>765</v>
      </c>
      <c r="D25" s="673" t="s">
        <v>713</v>
      </c>
      <c r="E25" s="675">
        <v>0</v>
      </c>
      <c r="F25" s="673" t="s">
        <v>702</v>
      </c>
      <c r="G25" s="675">
        <v>9766366</v>
      </c>
      <c r="H25" s="673" t="s">
        <v>702</v>
      </c>
      <c r="I25" s="675">
        <v>9766366</v>
      </c>
      <c r="J25" s="673" t="s">
        <v>702</v>
      </c>
      <c r="K25" s="675">
        <v>9766366</v>
      </c>
    </row>
    <row r="26" spans="1:11">
      <c r="A26" s="667" t="s">
        <v>684</v>
      </c>
      <c r="B26" s="666" t="s">
        <v>766</v>
      </c>
      <c r="C26" s="670" t="s">
        <v>767</v>
      </c>
      <c r="D26" s="666" t="s">
        <v>768</v>
      </c>
      <c r="E26" s="671">
        <v>100</v>
      </c>
      <c r="F26" s="671">
        <v>0</v>
      </c>
      <c r="G26" s="671">
        <v>0</v>
      </c>
      <c r="H26" s="671">
        <v>0</v>
      </c>
      <c r="I26" s="671">
        <v>0</v>
      </c>
      <c r="J26" s="671">
        <v>0</v>
      </c>
      <c r="K26" s="671">
        <v>0</v>
      </c>
    </row>
    <row r="27" spans="1:11">
      <c r="A27" s="676" t="s">
        <v>769</v>
      </c>
      <c r="B27" s="677" t="s">
        <v>770</v>
      </c>
      <c r="C27" s="678" t="s">
        <v>771</v>
      </c>
      <c r="D27" s="677" t="s">
        <v>713</v>
      </c>
      <c r="E27" s="677" t="s">
        <v>702</v>
      </c>
      <c r="F27" s="677" t="s">
        <v>702</v>
      </c>
      <c r="G27" s="679">
        <v>0</v>
      </c>
      <c r="H27" s="677" t="s">
        <v>702</v>
      </c>
      <c r="I27" s="679">
        <v>0</v>
      </c>
      <c r="J27" s="677" t="s">
        <v>702</v>
      </c>
      <c r="K27" s="679">
        <v>0</v>
      </c>
    </row>
    <row r="28" spans="1:11">
      <c r="A28" s="667"/>
      <c r="B28" s="666"/>
      <c r="C28" s="670"/>
      <c r="D28" s="666"/>
      <c r="E28" s="666"/>
      <c r="F28" s="666"/>
      <c r="G28" s="666"/>
      <c r="H28" s="666"/>
      <c r="I28" s="666"/>
      <c r="J28" s="666"/>
      <c r="K28" s="666"/>
    </row>
    <row r="29" spans="1:11">
      <c r="A29" s="667"/>
      <c r="B29" s="680" t="s">
        <v>1226</v>
      </c>
      <c r="C29" s="681" t="s">
        <v>1227</v>
      </c>
      <c r="D29" s="666"/>
      <c r="E29" s="666"/>
      <c r="F29" s="666"/>
      <c r="G29" s="666"/>
      <c r="H29" s="666"/>
      <c r="I29" s="666"/>
      <c r="J29" s="666"/>
      <c r="K29" s="666"/>
    </row>
    <row r="30" spans="1:11">
      <c r="A30" s="667">
        <v>67</v>
      </c>
      <c r="B30" s="666" t="s">
        <v>772</v>
      </c>
      <c r="C30" s="670" t="s">
        <v>773</v>
      </c>
      <c r="D30" s="666" t="s">
        <v>743</v>
      </c>
      <c r="E30" s="671">
        <v>55360</v>
      </c>
      <c r="F30" s="671">
        <v>8</v>
      </c>
      <c r="G30" s="671">
        <v>442880</v>
      </c>
      <c r="H30" s="671">
        <v>8</v>
      </c>
      <c r="I30" s="671">
        <v>442880</v>
      </c>
      <c r="J30" s="671">
        <v>8</v>
      </c>
      <c r="K30" s="671">
        <v>442880</v>
      </c>
    </row>
    <row r="31" spans="1:11">
      <c r="A31" s="667"/>
      <c r="B31" s="666"/>
      <c r="C31" s="670"/>
      <c r="D31" s="666"/>
      <c r="E31" s="666"/>
      <c r="F31" s="666"/>
      <c r="G31" s="666"/>
      <c r="H31" s="666"/>
      <c r="I31" s="666"/>
      <c r="J31" s="666"/>
      <c r="K31" s="666"/>
    </row>
    <row r="32" spans="1:11">
      <c r="A32" s="667">
        <v>112</v>
      </c>
      <c r="B32" s="666" t="s">
        <v>774</v>
      </c>
      <c r="C32" s="670" t="s">
        <v>775</v>
      </c>
      <c r="D32" s="666" t="s">
        <v>713</v>
      </c>
      <c r="E32" s="671">
        <v>285</v>
      </c>
      <c r="F32" s="671">
        <v>210</v>
      </c>
      <c r="G32" s="671">
        <f>E32*F32</f>
        <v>59850</v>
      </c>
      <c r="H32" s="671"/>
      <c r="I32" s="671">
        <v>7410</v>
      </c>
      <c r="J32" s="671"/>
      <c r="K32" s="671">
        <v>7410</v>
      </c>
    </row>
    <row r="33" spans="1:11">
      <c r="A33" s="667"/>
      <c r="B33" s="666"/>
      <c r="C33" s="681" t="s">
        <v>1228</v>
      </c>
      <c r="D33" s="680" t="s">
        <v>713</v>
      </c>
      <c r="E33" s="671"/>
      <c r="F33" s="671"/>
      <c r="G33" s="671"/>
      <c r="H33" s="671"/>
      <c r="I33" s="671">
        <v>47978</v>
      </c>
      <c r="J33" s="671"/>
      <c r="K33" s="671">
        <v>47978</v>
      </c>
    </row>
    <row r="34" spans="1:11" ht="33" customHeight="1">
      <c r="A34" s="682">
        <v>116</v>
      </c>
      <c r="B34" s="683" t="s">
        <v>516</v>
      </c>
      <c r="C34" s="684" t="s">
        <v>776</v>
      </c>
      <c r="D34" s="683" t="s">
        <v>713</v>
      </c>
      <c r="E34" s="683" t="s">
        <v>702</v>
      </c>
      <c r="F34" s="683" t="s">
        <v>702</v>
      </c>
      <c r="G34" s="685">
        <f>SUM(G30:G32)</f>
        <v>502730</v>
      </c>
      <c r="H34" s="683" t="s">
        <v>702</v>
      </c>
      <c r="I34" s="685">
        <f>SUM(I30:I33)</f>
        <v>498268</v>
      </c>
      <c r="J34" s="683" t="s">
        <v>702</v>
      </c>
      <c r="K34" s="685">
        <f>SUM(K30:K33)</f>
        <v>498268</v>
      </c>
    </row>
    <row r="35" spans="1:11">
      <c r="A35" s="667"/>
      <c r="B35" s="666"/>
      <c r="C35" s="670"/>
      <c r="D35" s="666"/>
      <c r="E35" s="666"/>
      <c r="F35" s="666"/>
      <c r="G35" s="666"/>
      <c r="H35" s="666"/>
      <c r="I35" s="666"/>
      <c r="J35" s="666"/>
      <c r="K35" s="666"/>
    </row>
    <row r="36" spans="1:11">
      <c r="A36" s="667">
        <v>117</v>
      </c>
      <c r="B36" s="666" t="s">
        <v>777</v>
      </c>
      <c r="C36" s="670" t="s">
        <v>778</v>
      </c>
      <c r="D36" s="666" t="s">
        <v>713</v>
      </c>
      <c r="E36" s="666" t="s">
        <v>702</v>
      </c>
      <c r="F36" s="666" t="s">
        <v>702</v>
      </c>
      <c r="G36" s="671">
        <v>0</v>
      </c>
      <c r="H36" s="666" t="s">
        <v>702</v>
      </c>
      <c r="I36" s="671">
        <v>0</v>
      </c>
      <c r="J36" s="666" t="s">
        <v>702</v>
      </c>
      <c r="K36" s="671">
        <v>0</v>
      </c>
    </row>
    <row r="37" spans="1:11">
      <c r="A37" s="686">
        <v>118</v>
      </c>
      <c r="B37" s="666" t="s">
        <v>779</v>
      </c>
      <c r="C37" s="670" t="s">
        <v>780</v>
      </c>
      <c r="D37" s="666" t="s">
        <v>713</v>
      </c>
      <c r="E37" s="666" t="s">
        <v>702</v>
      </c>
      <c r="F37" s="666" t="s">
        <v>702</v>
      </c>
      <c r="G37" s="671">
        <v>0</v>
      </c>
      <c r="H37" s="666" t="s">
        <v>702</v>
      </c>
      <c r="I37" s="671">
        <v>0</v>
      </c>
      <c r="J37" s="666" t="s">
        <v>702</v>
      </c>
      <c r="K37" s="671">
        <v>0</v>
      </c>
    </row>
    <row r="38" spans="1:11" ht="28.5" customHeight="1">
      <c r="A38" s="667">
        <v>119</v>
      </c>
      <c r="B38" s="666" t="s">
        <v>781</v>
      </c>
      <c r="C38" s="670" t="s">
        <v>782</v>
      </c>
      <c r="D38" s="666" t="s">
        <v>713</v>
      </c>
      <c r="E38" s="671">
        <v>454</v>
      </c>
      <c r="F38" s="671">
        <v>0</v>
      </c>
      <c r="G38" s="671">
        <v>0</v>
      </c>
      <c r="H38" s="671">
        <v>0</v>
      </c>
      <c r="I38" s="671">
        <v>0</v>
      </c>
      <c r="J38" s="671">
        <v>0</v>
      </c>
      <c r="K38" s="671">
        <v>0</v>
      </c>
    </row>
    <row r="39" spans="1:11" ht="25.5">
      <c r="A39" s="686">
        <v>120</v>
      </c>
      <c r="B39" s="687" t="s">
        <v>783</v>
      </c>
      <c r="C39" s="688" t="s">
        <v>784</v>
      </c>
      <c r="D39" s="687" t="s">
        <v>713</v>
      </c>
      <c r="E39" s="689">
        <v>1210</v>
      </c>
      <c r="F39" s="689">
        <v>0</v>
      </c>
      <c r="G39" s="689">
        <v>1800000</v>
      </c>
      <c r="H39" s="689">
        <v>0</v>
      </c>
      <c r="I39" s="689">
        <v>1800000</v>
      </c>
      <c r="J39" s="689">
        <v>0</v>
      </c>
      <c r="K39" s="689">
        <v>1800000</v>
      </c>
    </row>
    <row r="40" spans="1:11">
      <c r="A40" s="667">
        <v>121</v>
      </c>
      <c r="B40" s="666" t="s">
        <v>785</v>
      </c>
      <c r="C40" s="670" t="s">
        <v>786</v>
      </c>
      <c r="D40" s="666" t="s">
        <v>713</v>
      </c>
      <c r="E40" s="666" t="s">
        <v>702</v>
      </c>
      <c r="F40" s="666" t="s">
        <v>702</v>
      </c>
      <c r="G40" s="671">
        <v>0</v>
      </c>
      <c r="H40" s="666" t="s">
        <v>702</v>
      </c>
      <c r="I40" s="671">
        <v>0</v>
      </c>
      <c r="J40" s="666" t="s">
        <v>702</v>
      </c>
      <c r="K40" s="671">
        <v>0</v>
      </c>
    </row>
    <row r="41" spans="1:11" ht="25.5">
      <c r="A41" s="686">
        <v>122</v>
      </c>
      <c r="B41" s="666" t="s">
        <v>787</v>
      </c>
      <c r="C41" s="670" t="s">
        <v>788</v>
      </c>
      <c r="D41" s="666" t="s">
        <v>713</v>
      </c>
      <c r="E41" s="671">
        <v>679400000</v>
      </c>
      <c r="F41" s="671">
        <v>0</v>
      </c>
      <c r="G41" s="671">
        <v>0</v>
      </c>
      <c r="H41" s="671">
        <v>0</v>
      </c>
      <c r="I41" s="671">
        <v>0</v>
      </c>
      <c r="J41" s="671">
        <v>0</v>
      </c>
      <c r="K41" s="671">
        <v>0</v>
      </c>
    </row>
    <row r="42" spans="1:11">
      <c r="A42" s="667">
        <v>123</v>
      </c>
      <c r="B42" s="666" t="s">
        <v>789</v>
      </c>
      <c r="C42" s="670" t="s">
        <v>790</v>
      </c>
      <c r="D42" s="666" t="s">
        <v>713</v>
      </c>
      <c r="E42" s="671">
        <v>400</v>
      </c>
      <c r="F42" s="671">
        <v>0</v>
      </c>
      <c r="G42" s="671">
        <v>0</v>
      </c>
      <c r="H42" s="671">
        <v>0</v>
      </c>
      <c r="I42" s="671">
        <v>0</v>
      </c>
      <c r="J42" s="671">
        <v>0</v>
      </c>
      <c r="K42" s="671">
        <v>0</v>
      </c>
    </row>
    <row r="43" spans="1:11">
      <c r="A43" s="686">
        <v>124</v>
      </c>
      <c r="B43" s="666" t="s">
        <v>791</v>
      </c>
      <c r="C43" s="670" t="s">
        <v>792</v>
      </c>
      <c r="D43" s="666" t="s">
        <v>713</v>
      </c>
      <c r="E43" s="666" t="s">
        <v>702</v>
      </c>
      <c r="F43" s="666" t="s">
        <v>702</v>
      </c>
      <c r="G43" s="671">
        <v>0</v>
      </c>
      <c r="H43" s="666" t="s">
        <v>702</v>
      </c>
      <c r="I43" s="671">
        <v>0</v>
      </c>
      <c r="J43" s="666" t="s">
        <v>702</v>
      </c>
      <c r="K43" s="671">
        <v>0</v>
      </c>
    </row>
    <row r="44" spans="1:11">
      <c r="A44" s="667">
        <v>125</v>
      </c>
      <c r="B44" s="666" t="s">
        <v>793</v>
      </c>
      <c r="C44" s="670" t="s">
        <v>794</v>
      </c>
      <c r="D44" s="666" t="s">
        <v>713</v>
      </c>
      <c r="E44" s="666" t="s">
        <v>702</v>
      </c>
      <c r="F44" s="666" t="s">
        <v>702</v>
      </c>
      <c r="G44" s="671">
        <v>0</v>
      </c>
      <c r="H44" s="666" t="s">
        <v>702</v>
      </c>
      <c r="I44" s="671">
        <v>0</v>
      </c>
      <c r="J44" s="666" t="s">
        <v>702</v>
      </c>
      <c r="K44" s="671">
        <v>0</v>
      </c>
    </row>
    <row r="45" spans="1:11">
      <c r="A45" s="686">
        <v>126</v>
      </c>
      <c r="B45" s="666" t="s">
        <v>795</v>
      </c>
      <c r="C45" s="670" t="s">
        <v>796</v>
      </c>
      <c r="D45" s="666" t="s">
        <v>713</v>
      </c>
      <c r="E45" s="666" t="s">
        <v>702</v>
      </c>
      <c r="F45" s="666" t="s">
        <v>702</v>
      </c>
      <c r="G45" s="671">
        <f>SUM(G36:G44)</f>
        <v>1800000</v>
      </c>
      <c r="H45" s="666" t="s">
        <v>702</v>
      </c>
      <c r="I45" s="671">
        <f>SUM(I36:I44)</f>
        <v>1800000</v>
      </c>
      <c r="J45" s="666" t="s">
        <v>702</v>
      </c>
      <c r="K45" s="671">
        <f>SUM(K36:K44)</f>
        <v>1800000</v>
      </c>
    </row>
    <row r="46" spans="1:11" s="499" customFormat="1">
      <c r="A46" s="828">
        <v>145</v>
      </c>
      <c r="B46" s="829" t="s">
        <v>797</v>
      </c>
      <c r="C46" s="830" t="s">
        <v>798</v>
      </c>
      <c r="D46" s="829" t="s">
        <v>713</v>
      </c>
      <c r="E46" s="829" t="s">
        <v>702</v>
      </c>
      <c r="F46" s="829" t="s">
        <v>702</v>
      </c>
      <c r="G46" s="831">
        <f>G45</f>
        <v>1800000</v>
      </c>
      <c r="H46" s="831" t="str">
        <f t="shared" ref="H46:K46" si="0">H45</f>
        <v/>
      </c>
      <c r="I46" s="831">
        <f t="shared" si="0"/>
        <v>1800000</v>
      </c>
      <c r="J46" s="831" t="str">
        <f t="shared" si="0"/>
        <v/>
      </c>
      <c r="K46" s="831">
        <f t="shared" si="0"/>
        <v>1800000</v>
      </c>
    </row>
    <row r="47" spans="1:11" s="499" customFormat="1">
      <c r="A47" s="832"/>
      <c r="B47" s="833"/>
      <c r="C47" s="834"/>
      <c r="D47" s="833"/>
      <c r="E47" s="833"/>
      <c r="F47" s="833"/>
      <c r="G47" s="835"/>
      <c r="H47" s="833"/>
      <c r="I47" s="835"/>
      <c r="J47" s="835"/>
      <c r="K47" s="835"/>
    </row>
    <row r="48" spans="1:11" s="499" customFormat="1">
      <c r="A48" s="836"/>
      <c r="B48" s="553"/>
      <c r="C48" s="837"/>
      <c r="D48" s="553"/>
      <c r="E48" s="553"/>
      <c r="F48" s="553"/>
      <c r="G48" s="553"/>
      <c r="H48" s="553"/>
      <c r="I48" s="554"/>
      <c r="J48" s="835"/>
      <c r="K48" s="835"/>
    </row>
    <row r="49" spans="1:11" s="499" customFormat="1" ht="25.5">
      <c r="A49" s="836"/>
      <c r="B49" s="553"/>
      <c r="C49" s="250" t="s">
        <v>1268</v>
      </c>
      <c r="D49" s="553" t="s">
        <v>713</v>
      </c>
      <c r="E49" s="553"/>
      <c r="F49" s="553"/>
      <c r="G49" s="553"/>
      <c r="H49" s="553"/>
      <c r="I49" s="554">
        <v>444000</v>
      </c>
      <c r="J49" s="835"/>
      <c r="K49" s="838">
        <v>444000</v>
      </c>
    </row>
    <row r="50" spans="1:11" s="499" customFormat="1">
      <c r="A50" s="839"/>
      <c r="B50" s="840"/>
      <c r="C50" s="830" t="s">
        <v>1269</v>
      </c>
      <c r="D50" s="829" t="s">
        <v>713</v>
      </c>
      <c r="E50" s="840"/>
      <c r="F50" s="840"/>
      <c r="G50" s="840"/>
      <c r="H50" s="840"/>
      <c r="I50" s="831">
        <f>SUM(I48:I49)</f>
        <v>444000</v>
      </c>
      <c r="J50" s="831"/>
      <c r="K50" s="831">
        <f>SUM(K48:K49)</f>
        <v>444000</v>
      </c>
    </row>
    <row r="51" spans="1:11" s="499" customFormat="1">
      <c r="A51" s="841"/>
      <c r="B51" s="842"/>
      <c r="C51" s="834"/>
      <c r="D51" s="833"/>
      <c r="E51" s="842"/>
      <c r="F51" s="842"/>
      <c r="G51" s="842"/>
      <c r="H51" s="842"/>
      <c r="I51" s="835"/>
      <c r="J51" s="835"/>
      <c r="K51" s="835"/>
    </row>
    <row r="52" spans="1:11" s="499" customFormat="1">
      <c r="A52" s="841"/>
      <c r="B52" s="842"/>
      <c r="C52" s="843" t="s">
        <v>1270</v>
      </c>
      <c r="D52" s="553" t="s">
        <v>713</v>
      </c>
      <c r="E52" s="842"/>
      <c r="F52" s="842"/>
      <c r="G52" s="842"/>
      <c r="H52" s="842"/>
      <c r="I52" s="838">
        <v>111860</v>
      </c>
      <c r="J52" s="844"/>
      <c r="K52" s="845">
        <v>111860</v>
      </c>
    </row>
    <row r="53" spans="1:11" s="499" customFormat="1">
      <c r="A53" s="828"/>
      <c r="B53" s="829"/>
      <c r="C53" s="830" t="s">
        <v>1271</v>
      </c>
      <c r="D53" s="829" t="s">
        <v>713</v>
      </c>
      <c r="E53" s="829"/>
      <c r="F53" s="829"/>
      <c r="G53" s="829"/>
      <c r="H53" s="829"/>
      <c r="I53" s="831">
        <f>SUM(I52:I52)</f>
        <v>111860</v>
      </c>
      <c r="J53" s="831"/>
      <c r="K53" s="831">
        <f>SUM(K52:K52)</f>
        <v>111860</v>
      </c>
    </row>
    <row r="54" spans="1:11" s="499" customFormat="1">
      <c r="A54" s="836"/>
      <c r="B54" s="553"/>
      <c r="C54" s="837"/>
      <c r="D54" s="553"/>
      <c r="E54" s="553"/>
      <c r="F54" s="553"/>
      <c r="G54" s="553"/>
      <c r="H54" s="553"/>
      <c r="I54" s="553"/>
      <c r="J54" s="844"/>
      <c r="K54" s="845"/>
    </row>
    <row r="55" spans="1:11" s="499" customFormat="1">
      <c r="A55" s="846"/>
      <c r="B55" s="847"/>
      <c r="C55" s="848" t="s">
        <v>799</v>
      </c>
      <c r="D55" s="847"/>
      <c r="E55" s="847"/>
      <c r="F55" s="847"/>
      <c r="G55" s="849">
        <f>G28+G34+G46+G50+G53</f>
        <v>2302730</v>
      </c>
      <c r="H55" s="849"/>
      <c r="I55" s="849">
        <f t="shared" ref="I55:K55" si="1">I28+I34+I46+I50+I53</f>
        <v>2854128</v>
      </c>
      <c r="J55" s="849"/>
      <c r="K55" s="849">
        <f t="shared" si="1"/>
        <v>2854128</v>
      </c>
    </row>
    <row r="56" spans="1:11">
      <c r="A56" s="667"/>
      <c r="B56" s="666"/>
      <c r="C56" s="670"/>
      <c r="D56" s="666"/>
      <c r="E56" s="666"/>
      <c r="F56" s="666"/>
      <c r="G56" s="666"/>
      <c r="H56" s="666"/>
      <c r="I56" s="666"/>
      <c r="J56" s="666"/>
      <c r="K56" s="666"/>
    </row>
    <row r="57" spans="1:11">
      <c r="A57" s="672" t="s">
        <v>682</v>
      </c>
      <c r="B57" s="673" t="s">
        <v>764</v>
      </c>
      <c r="C57" s="674" t="s">
        <v>765</v>
      </c>
      <c r="D57" s="673" t="s">
        <v>713</v>
      </c>
      <c r="E57" s="675">
        <v>0</v>
      </c>
      <c r="F57" s="673" t="s">
        <v>702</v>
      </c>
      <c r="G57" s="690">
        <f>G25*-1</f>
        <v>-9766366</v>
      </c>
      <c r="H57" s="673" t="s">
        <v>702</v>
      </c>
      <c r="I57" s="690">
        <f>I25*-1</f>
        <v>-9766366</v>
      </c>
      <c r="J57" s="673" t="s">
        <v>702</v>
      </c>
      <c r="K57" s="690">
        <f>K25*-1</f>
        <v>-9766366</v>
      </c>
    </row>
    <row r="58" spans="1:11">
      <c r="A58" s="667"/>
      <c r="B58" s="666"/>
      <c r="C58" s="670"/>
      <c r="D58" s="666"/>
      <c r="E58" s="666"/>
      <c r="F58" s="666"/>
      <c r="G58" s="666"/>
      <c r="H58" s="666"/>
      <c r="I58" s="666"/>
      <c r="J58" s="666"/>
      <c r="K58" s="666"/>
    </row>
    <row r="59" spans="1:11">
      <c r="A59" s="667"/>
      <c r="B59" s="666"/>
      <c r="C59" s="681" t="s">
        <v>287</v>
      </c>
      <c r="D59" s="666"/>
      <c r="E59" s="666"/>
      <c r="F59" s="666"/>
      <c r="G59" s="671">
        <f>G55+G57</f>
        <v>-7463636</v>
      </c>
      <c r="H59" s="671"/>
      <c r="I59" s="671">
        <f t="shared" ref="I59:K59" si="2">I55+I57</f>
        <v>-6912238</v>
      </c>
      <c r="J59" s="671"/>
      <c r="K59" s="671">
        <f t="shared" si="2"/>
        <v>-6912238</v>
      </c>
    </row>
    <row r="60" spans="1:11">
      <c r="A60" s="669"/>
      <c r="C60" s="691"/>
    </row>
    <row r="61" spans="1:11">
      <c r="A61" s="669"/>
      <c r="C61" s="691"/>
    </row>
    <row r="62" spans="1:11">
      <c r="A62" s="669"/>
      <c r="C62" s="691"/>
    </row>
    <row r="63" spans="1:11" ht="15">
      <c r="A63" s="669"/>
      <c r="C63" s="692"/>
      <c r="G63" s="693"/>
    </row>
    <row r="64" spans="1:11" ht="15">
      <c r="A64" s="669"/>
      <c r="C64" s="691"/>
      <c r="G64" s="693"/>
    </row>
    <row r="65" spans="1:3">
      <c r="A65" s="669"/>
      <c r="C65" s="691"/>
    </row>
    <row r="66" spans="1:3">
      <c r="A66" s="669"/>
      <c r="C66" s="691"/>
    </row>
    <row r="67" spans="1:3">
      <c r="A67" s="669"/>
      <c r="C67" s="691"/>
    </row>
    <row r="68" spans="1:3">
      <c r="A68" s="669"/>
      <c r="C68" s="691"/>
    </row>
    <row r="69" spans="1:3">
      <c r="A69" s="669"/>
      <c r="C69" s="691"/>
    </row>
    <row r="70" spans="1:3">
      <c r="A70" s="669"/>
      <c r="C70" s="691"/>
    </row>
    <row r="71" spans="1:3">
      <c r="A71" s="669"/>
      <c r="C71" s="691"/>
    </row>
    <row r="72" spans="1:3">
      <c r="A72" s="669"/>
      <c r="C72" s="691"/>
    </row>
    <row r="73" spans="1:3">
      <c r="A73" s="669"/>
      <c r="C73" s="691"/>
    </row>
    <row r="74" spans="1:3">
      <c r="A74" s="669"/>
      <c r="C74" s="691"/>
    </row>
    <row r="75" spans="1:3">
      <c r="A75" s="669"/>
      <c r="C75" s="691"/>
    </row>
    <row r="76" spans="1:3">
      <c r="A76" s="669"/>
      <c r="C76" s="691"/>
    </row>
    <row r="77" spans="1:3">
      <c r="A77" s="669"/>
      <c r="C77" s="691"/>
    </row>
    <row r="78" spans="1:3">
      <c r="A78" s="669"/>
      <c r="C78" s="691"/>
    </row>
    <row r="79" spans="1:3">
      <c r="A79" s="669"/>
      <c r="C79" s="691"/>
    </row>
    <row r="80" spans="1:3">
      <c r="A80" s="669"/>
      <c r="C80" s="691"/>
    </row>
    <row r="81" spans="1:3">
      <c r="A81" s="669"/>
      <c r="C81" s="691"/>
    </row>
    <row r="82" spans="1:3">
      <c r="A82" s="669"/>
      <c r="C82" s="691"/>
    </row>
    <row r="83" spans="1:3">
      <c r="A83" s="669"/>
      <c r="C83" s="691"/>
    </row>
    <row r="84" spans="1:3">
      <c r="A84" s="669"/>
      <c r="C84" s="691"/>
    </row>
    <row r="85" spans="1:3">
      <c r="A85" s="669"/>
      <c r="C85" s="691"/>
    </row>
    <row r="86" spans="1:3">
      <c r="A86" s="669"/>
      <c r="C86" s="691"/>
    </row>
    <row r="87" spans="1:3">
      <c r="A87" s="669"/>
      <c r="C87" s="691"/>
    </row>
    <row r="88" spans="1:3">
      <c r="A88" s="669"/>
      <c r="C88" s="691"/>
    </row>
    <row r="89" spans="1:3">
      <c r="A89" s="669"/>
      <c r="C89" s="691"/>
    </row>
    <row r="90" spans="1:3">
      <c r="A90" s="669"/>
      <c r="C90" s="691"/>
    </row>
    <row r="91" spans="1:3">
      <c r="A91" s="669"/>
      <c r="C91" s="691"/>
    </row>
    <row r="92" spans="1:3">
      <c r="A92" s="669"/>
      <c r="C92" s="691"/>
    </row>
    <row r="93" spans="1:3">
      <c r="A93" s="669"/>
      <c r="C93" s="691"/>
    </row>
    <row r="94" spans="1:3">
      <c r="A94" s="669"/>
      <c r="C94" s="691"/>
    </row>
    <row r="95" spans="1:3">
      <c r="A95" s="669"/>
      <c r="C95" s="691"/>
    </row>
    <row r="96" spans="1:3">
      <c r="A96" s="669"/>
      <c r="C96" s="694"/>
    </row>
    <row r="97" spans="1:3">
      <c r="A97" s="669"/>
      <c r="C97" s="694"/>
    </row>
    <row r="98" spans="1:3">
      <c r="A98" s="669"/>
      <c r="C98" s="694"/>
    </row>
    <row r="99" spans="1:3">
      <c r="A99" s="669"/>
      <c r="C99" s="694"/>
    </row>
    <row r="100" spans="1:3">
      <c r="A100" s="669"/>
      <c r="C100" s="694"/>
    </row>
    <row r="101" spans="1:3">
      <c r="A101" s="669"/>
      <c r="C101" s="694"/>
    </row>
    <row r="102" spans="1:3">
      <c r="A102" s="669"/>
      <c r="C102" s="694"/>
    </row>
    <row r="103" spans="1:3">
      <c r="A103" s="669"/>
      <c r="C103" s="694"/>
    </row>
    <row r="104" spans="1:3">
      <c r="A104" s="669"/>
      <c r="C104" s="694"/>
    </row>
    <row r="105" spans="1:3">
      <c r="A105" s="669"/>
      <c r="C105" s="694"/>
    </row>
    <row r="106" spans="1:3">
      <c r="A106" s="669"/>
      <c r="C106" s="694"/>
    </row>
    <row r="107" spans="1:3">
      <c r="A107" s="669"/>
      <c r="C107" s="694"/>
    </row>
    <row r="108" spans="1:3">
      <c r="A108" s="669"/>
      <c r="C108" s="694"/>
    </row>
    <row r="109" spans="1:3">
      <c r="A109" s="669"/>
      <c r="C109" s="694"/>
    </row>
    <row r="110" spans="1:3">
      <c r="A110" s="669"/>
      <c r="C110" s="694"/>
    </row>
    <row r="111" spans="1:3">
      <c r="A111" s="669"/>
      <c r="C111" s="694"/>
    </row>
    <row r="112" spans="1:3">
      <c r="A112" s="669"/>
      <c r="C112" s="694"/>
    </row>
    <row r="113" spans="1:3">
      <c r="A113" s="669"/>
      <c r="C113" s="694"/>
    </row>
    <row r="114" spans="1:3">
      <c r="A114" s="669"/>
      <c r="C114" s="694"/>
    </row>
    <row r="115" spans="1:3">
      <c r="A115" s="669"/>
      <c r="C115" s="694"/>
    </row>
    <row r="116" spans="1:3">
      <c r="A116" s="669"/>
      <c r="C116" s="694"/>
    </row>
    <row r="117" spans="1:3">
      <c r="A117" s="669"/>
      <c r="C117" s="694"/>
    </row>
    <row r="118" spans="1:3">
      <c r="A118" s="669"/>
      <c r="C118" s="694"/>
    </row>
    <row r="119" spans="1:3">
      <c r="A119" s="669"/>
      <c r="C119" s="694"/>
    </row>
    <row r="120" spans="1:3">
      <c r="A120" s="669"/>
      <c r="C120" s="694"/>
    </row>
    <row r="121" spans="1:3">
      <c r="A121" s="669"/>
      <c r="C121" s="694"/>
    </row>
    <row r="122" spans="1:3">
      <c r="A122" s="669"/>
      <c r="C122" s="694"/>
    </row>
    <row r="123" spans="1:3">
      <c r="A123" s="669"/>
      <c r="C123" s="694"/>
    </row>
    <row r="124" spans="1:3">
      <c r="A124" s="669"/>
      <c r="C124" s="694"/>
    </row>
    <row r="125" spans="1:3">
      <c r="A125" s="669"/>
      <c r="C125" s="694"/>
    </row>
    <row r="126" spans="1:3">
      <c r="A126" s="669"/>
      <c r="C126" s="694"/>
    </row>
    <row r="127" spans="1:3">
      <c r="A127" s="669"/>
      <c r="C127" s="694"/>
    </row>
    <row r="128" spans="1:3">
      <c r="A128" s="669"/>
      <c r="C128" s="694"/>
    </row>
    <row r="129" spans="1:3">
      <c r="A129" s="669"/>
      <c r="C129" s="694"/>
    </row>
    <row r="130" spans="1:3">
      <c r="A130" s="669"/>
      <c r="C130" s="694"/>
    </row>
    <row r="131" spans="1:3">
      <c r="A131" s="669"/>
      <c r="C131" s="694"/>
    </row>
    <row r="132" spans="1:3">
      <c r="A132" s="669"/>
      <c r="C132" s="694"/>
    </row>
    <row r="133" spans="1:3">
      <c r="A133" s="669"/>
      <c r="C133" s="694"/>
    </row>
    <row r="134" spans="1:3">
      <c r="A134" s="669"/>
    </row>
    <row r="135" spans="1:3">
      <c r="A135" s="669"/>
    </row>
    <row r="136" spans="1:3">
      <c r="A136" s="669"/>
    </row>
    <row r="137" spans="1:3">
      <c r="A137" s="669"/>
    </row>
    <row r="138" spans="1:3">
      <c r="A138" s="669"/>
    </row>
    <row r="139" spans="1:3">
      <c r="A139" s="669"/>
    </row>
  </sheetData>
  <pageMargins left="0.74803149606299213" right="0.74803149606299213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206"/>
  <sheetViews>
    <sheetView view="pageBreakPreview" zoomScale="70" zoomScaleNormal="75" zoomScaleSheetLayoutView="70" workbookViewId="0">
      <pane xSplit="9" ySplit="8" topLeftCell="J81" activePane="bottomRight" state="frozen"/>
      <selection activeCell="H10" sqref="H10"/>
      <selection pane="topRight" activeCell="H10" sqref="H10"/>
      <selection pane="bottomLeft" activeCell="H10" sqref="H10"/>
      <selection pane="bottomRight" activeCell="J102" sqref="J102"/>
    </sheetView>
  </sheetViews>
  <sheetFormatPr defaultColWidth="9.140625" defaultRowHeight="15"/>
  <cols>
    <col min="1" max="1" width="4.5703125" style="48" customWidth="1"/>
    <col min="2" max="4" width="3.42578125" style="48" customWidth="1"/>
    <col min="5" max="5" width="3.5703125" style="48" customWidth="1"/>
    <col min="6" max="6" width="5.85546875" style="48" customWidth="1"/>
    <col min="7" max="7" width="0.28515625" style="48" customWidth="1"/>
    <col min="8" max="8" width="48.5703125" style="48" customWidth="1"/>
    <col min="9" max="9" width="6.5703125" style="48" customWidth="1"/>
    <col min="10" max="10" width="10.140625" style="141" customWidth="1"/>
    <col min="11" max="11" width="10.7109375" style="48" customWidth="1"/>
    <col min="12" max="12" width="14.85546875" style="48" customWidth="1"/>
    <col min="13" max="13" width="11.42578125" style="180" customWidth="1"/>
    <col min="14" max="14" width="10.7109375" style="48" customWidth="1"/>
    <col min="15" max="15" width="14.85546875" style="48" customWidth="1"/>
    <col min="16" max="16" width="11.42578125" style="148" customWidth="1"/>
    <col min="17" max="17" width="10.7109375" style="48" customWidth="1"/>
    <col min="18" max="18" width="14.85546875" style="48" customWidth="1"/>
    <col min="19" max="19" width="11.42578125" style="141" customWidth="1"/>
    <col min="20" max="20" width="10.7109375" style="48" customWidth="1"/>
    <col min="21" max="21" width="14.85546875" style="48" customWidth="1"/>
    <col min="22" max="22" width="11.42578125" style="180" customWidth="1"/>
    <col min="23" max="23" width="10.7109375" style="48" customWidth="1"/>
    <col min="24" max="24" width="14.85546875" style="48" customWidth="1"/>
    <col min="25" max="25" width="11.42578125" style="148" customWidth="1"/>
    <col min="26" max="26" width="10.7109375" style="48" customWidth="1"/>
    <col min="27" max="27" width="11.7109375" style="48" customWidth="1"/>
    <col min="28" max="29" width="10.7109375" style="48" customWidth="1"/>
    <col min="30" max="30" width="14.85546875" style="48" customWidth="1"/>
    <col min="31" max="31" width="12.85546875" style="180" customWidth="1"/>
    <col min="32" max="32" width="11.5703125" style="48" customWidth="1"/>
    <col min="33" max="33" width="14.85546875" style="48" customWidth="1"/>
    <col min="34" max="34" width="11.42578125" style="148" customWidth="1"/>
    <col min="35" max="35" width="10.7109375" style="48" customWidth="1"/>
    <col min="36" max="36" width="15.28515625" style="48" customWidth="1"/>
    <col min="37" max="37" width="11.42578125" style="141" customWidth="1"/>
    <col min="38" max="38" width="10.7109375" style="48" customWidth="1"/>
    <col min="39" max="39" width="14.85546875" style="48" customWidth="1"/>
    <col min="40" max="40" width="10.7109375" style="180" customWidth="1"/>
    <col min="41" max="41" width="10.7109375" style="48" customWidth="1"/>
    <col min="42" max="42" width="14.85546875" style="48" customWidth="1"/>
    <col min="43" max="43" width="11.42578125" style="148" customWidth="1"/>
    <col min="44" max="44" width="10.7109375" style="48" customWidth="1"/>
    <col min="45" max="45" width="14.85546875" style="48" customWidth="1"/>
    <col min="46" max="46" width="11.42578125" style="141" customWidth="1"/>
    <col min="47" max="47" width="10.7109375" style="48" customWidth="1"/>
    <col min="48" max="48" width="14.85546875" style="48" customWidth="1"/>
    <col min="49" max="49" width="13.140625" style="180" customWidth="1"/>
    <col min="50" max="50" width="10.7109375" style="48" customWidth="1"/>
    <col min="51" max="51" width="14.85546875" style="48" customWidth="1"/>
    <col min="52" max="52" width="11.42578125" style="148" customWidth="1"/>
    <col min="53" max="53" width="10.7109375" style="48" customWidth="1"/>
    <col min="54" max="54" width="14.85546875" style="48" customWidth="1"/>
    <col min="55" max="55" width="11.42578125" style="141" customWidth="1"/>
    <col min="56" max="56" width="10.7109375" style="48" customWidth="1"/>
    <col min="57" max="57" width="14.85546875" style="48" customWidth="1"/>
    <col min="58" max="58" width="10.7109375" style="180" customWidth="1"/>
    <col min="59" max="59" width="10.7109375" style="48" customWidth="1"/>
    <col min="60" max="60" width="14.85546875" style="48" customWidth="1"/>
    <col min="61" max="61" width="11.42578125" style="148" customWidth="1"/>
    <col min="62" max="62" width="10.7109375" style="48" customWidth="1"/>
    <col min="63" max="63" width="14.85546875" style="48" customWidth="1"/>
    <col min="64" max="64" width="11.42578125" style="141" customWidth="1"/>
    <col min="65" max="65" width="10.7109375" style="48" customWidth="1"/>
    <col min="66" max="66" width="14.85546875" style="48" customWidth="1"/>
    <col min="67" max="67" width="10.7109375" style="180" customWidth="1"/>
    <col min="68" max="68" width="10.7109375" style="48" customWidth="1"/>
    <col min="69" max="69" width="14.85546875" style="48" customWidth="1"/>
    <col min="70" max="70" width="11.42578125" style="155" customWidth="1"/>
    <col min="71" max="71" width="10.7109375" style="48" customWidth="1"/>
    <col min="72" max="72" width="16.42578125" style="48" customWidth="1"/>
    <col min="73" max="73" width="11.42578125" style="141" customWidth="1"/>
    <col min="74" max="74" width="10.7109375" style="48" customWidth="1"/>
    <col min="75" max="75" width="14.85546875" style="48" customWidth="1"/>
    <col min="76" max="76" width="10.7109375" style="180" customWidth="1"/>
    <col min="77" max="77" width="10.7109375" style="48" customWidth="1"/>
    <col min="78" max="78" width="14.85546875" style="48" customWidth="1"/>
    <col min="79" max="79" width="11.42578125" style="148" customWidth="1"/>
    <col min="80" max="80" width="10.7109375" style="48" customWidth="1"/>
    <col min="81" max="81" width="14.85546875" style="48" customWidth="1"/>
    <col min="82" max="82" width="9.85546875" style="48" customWidth="1"/>
    <col min="83" max="83" width="8.7109375" style="48" customWidth="1"/>
    <col min="84" max="84" width="14.7109375" style="48" customWidth="1"/>
    <col min="85" max="85" width="9.42578125" style="48" customWidth="1"/>
    <col min="86" max="86" width="8.7109375" style="48" customWidth="1"/>
    <col min="87" max="87" width="14.140625" style="48" customWidth="1"/>
    <col min="88" max="88" width="9.5703125" style="48" customWidth="1"/>
    <col min="89" max="89" width="8.7109375" style="48" customWidth="1"/>
    <col min="90" max="90" width="16.85546875" style="48" customWidth="1"/>
    <col min="91" max="91" width="9.7109375" style="48" bestFit="1" customWidth="1"/>
    <col min="92" max="92" width="8.7109375" style="48" customWidth="1"/>
    <col min="93" max="93" width="14.28515625" style="48" customWidth="1"/>
    <col min="94" max="94" width="10.85546875" style="48" bestFit="1" customWidth="1"/>
    <col min="95" max="95" width="8.7109375" style="48" customWidth="1"/>
    <col min="96" max="96" width="14.28515625" style="48" customWidth="1"/>
    <col min="97" max="97" width="10.85546875" style="48" bestFit="1" customWidth="1"/>
    <col min="98" max="98" width="8.7109375" style="48" customWidth="1"/>
    <col min="99" max="99" width="14.7109375" style="48" customWidth="1"/>
    <col min="100" max="100" width="9.7109375" style="48" bestFit="1" customWidth="1"/>
    <col min="101" max="101" width="9.42578125" style="48" customWidth="1"/>
    <col min="102" max="102" width="15" style="48" customWidth="1"/>
    <col min="103" max="103" width="10.28515625" style="48" customWidth="1"/>
    <col min="104" max="104" width="9.5703125" style="48" customWidth="1"/>
    <col min="105" max="105" width="14.7109375" style="48" customWidth="1"/>
    <col min="106" max="106" width="9.7109375" style="48" customWidth="1"/>
    <col min="107" max="107" width="9.140625" style="48" customWidth="1"/>
    <col min="108" max="108" width="13.85546875" style="48" customWidth="1"/>
    <col min="109" max="109" width="11.42578125" style="199" customWidth="1"/>
    <col min="110" max="110" width="10.7109375" style="48" customWidth="1"/>
    <col min="111" max="111" width="14.85546875" style="48" customWidth="1"/>
    <col min="112" max="112" width="11.5703125" style="180" bestFit="1" customWidth="1"/>
    <col min="113" max="113" width="10.7109375" style="48" customWidth="1"/>
    <col min="114" max="114" width="14.85546875" style="48" customWidth="1"/>
    <col min="115" max="115" width="11.42578125" style="198" customWidth="1"/>
    <col min="116" max="116" width="10.7109375" style="48" customWidth="1"/>
    <col min="117" max="117" width="14.85546875" style="48" customWidth="1"/>
    <col min="118" max="16384" width="9.140625" style="98"/>
  </cols>
  <sheetData>
    <row r="1" spans="1:117" s="492" customFormat="1" ht="14.25">
      <c r="A1" s="490"/>
      <c r="B1" s="490"/>
      <c r="C1" s="490"/>
      <c r="D1" s="490"/>
      <c r="E1" s="490"/>
      <c r="F1" s="490"/>
      <c r="G1" s="490"/>
      <c r="H1" s="935" t="s">
        <v>1055</v>
      </c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491" t="s">
        <v>371</v>
      </c>
      <c r="AH1" s="490" t="str">
        <f>'1. bevételi főtábla'!AQ1</f>
        <v>sz. melléklet a 6/2019. (V. 16.) sz. rendelethez</v>
      </c>
      <c r="AI1" s="490"/>
      <c r="AJ1" s="490"/>
      <c r="AK1" s="490"/>
      <c r="AL1" s="490"/>
      <c r="AM1" s="490"/>
      <c r="AN1" s="935" t="s">
        <v>1055</v>
      </c>
      <c r="AO1" s="935"/>
      <c r="AP1" s="935"/>
      <c r="AQ1" s="935"/>
      <c r="AR1" s="935"/>
      <c r="AS1" s="935"/>
      <c r="AT1" s="935"/>
      <c r="AU1" s="935"/>
      <c r="AV1" s="935"/>
      <c r="AW1" s="935"/>
      <c r="AX1" s="935"/>
      <c r="AY1" s="935"/>
      <c r="AZ1" s="935"/>
      <c r="BA1" s="935"/>
      <c r="BB1" s="935"/>
      <c r="BC1" s="935"/>
      <c r="BD1" s="935"/>
      <c r="BE1" s="935"/>
      <c r="BF1" s="935"/>
      <c r="BG1" s="935"/>
      <c r="BH1" s="491" t="s">
        <v>371</v>
      </c>
      <c r="BI1" s="490" t="str">
        <f>'1. bevételi főtábla'!AQ1</f>
        <v>sz. melléklet a 6/2019. (V. 16.) sz. rendelethez</v>
      </c>
      <c r="BJ1" s="490"/>
      <c r="BK1" s="490"/>
      <c r="BL1" s="490"/>
      <c r="BM1" s="490"/>
      <c r="BN1" s="490"/>
      <c r="BO1" s="935" t="s">
        <v>1055</v>
      </c>
      <c r="BP1" s="935"/>
      <c r="BQ1" s="935"/>
      <c r="BR1" s="935"/>
      <c r="BS1" s="935"/>
      <c r="BT1" s="935"/>
      <c r="BU1" s="935"/>
      <c r="BV1" s="935"/>
      <c r="BW1" s="935"/>
      <c r="BX1" s="935"/>
      <c r="BY1" s="935"/>
      <c r="BZ1" s="935"/>
      <c r="CA1" s="935"/>
      <c r="CB1" s="935"/>
      <c r="CC1" s="935"/>
      <c r="CD1" s="935"/>
      <c r="CE1" s="935"/>
      <c r="CF1" s="935"/>
      <c r="CG1" s="935"/>
      <c r="CH1" s="935"/>
      <c r="CI1" s="491" t="s">
        <v>371</v>
      </c>
      <c r="CJ1" s="490" t="str">
        <f>'1. bevételi főtábla'!AQ1</f>
        <v>sz. melléklet a 6/2019. (V. 16.) sz. rendelethez</v>
      </c>
      <c r="CK1" s="490"/>
      <c r="CL1" s="490"/>
      <c r="CM1" s="490"/>
      <c r="CN1" s="490"/>
      <c r="CO1" s="490"/>
      <c r="CP1" s="935" t="s">
        <v>1055</v>
      </c>
      <c r="CQ1" s="935"/>
      <c r="CR1" s="935"/>
      <c r="CS1" s="935"/>
      <c r="CT1" s="935"/>
      <c r="CU1" s="935"/>
      <c r="CV1" s="935"/>
      <c r="CW1" s="935"/>
      <c r="CX1" s="935"/>
      <c r="CY1" s="935"/>
      <c r="CZ1" s="935"/>
      <c r="DA1" s="935"/>
      <c r="DB1" s="935"/>
      <c r="DC1" s="935"/>
      <c r="DD1" s="935"/>
      <c r="DE1" s="935"/>
      <c r="DF1" s="935"/>
      <c r="DG1" s="935"/>
      <c r="DH1" s="935"/>
      <c r="DI1" s="935"/>
      <c r="DJ1" s="491" t="s">
        <v>371</v>
      </c>
      <c r="DK1" s="490" t="str">
        <f>'1. bevételi főtábla'!AQ1</f>
        <v>sz. melléklet a 6/2019. (V. 16.) sz. rendelethez</v>
      </c>
      <c r="DL1" s="490"/>
      <c r="DM1" s="490"/>
    </row>
    <row r="2" spans="1:117" s="64" customForma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9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</row>
    <row r="3" spans="1:117" ht="15" customHeight="1">
      <c r="A3" s="920"/>
      <c r="B3" s="920"/>
      <c r="C3" s="920"/>
      <c r="D3" s="920"/>
      <c r="E3" s="920"/>
      <c r="F3" s="920"/>
      <c r="G3" s="920"/>
      <c r="H3" s="920"/>
      <c r="I3" s="920"/>
      <c r="J3" s="912" t="s">
        <v>288</v>
      </c>
      <c r="K3" s="913"/>
      <c r="L3" s="914"/>
      <c r="M3" s="930" t="s">
        <v>289</v>
      </c>
      <c r="N3" s="931"/>
      <c r="O3" s="932"/>
      <c r="P3" s="903" t="s">
        <v>290</v>
      </c>
      <c r="Q3" s="904"/>
      <c r="R3" s="905"/>
      <c r="S3" s="912" t="s">
        <v>288</v>
      </c>
      <c r="T3" s="913"/>
      <c r="U3" s="914"/>
      <c r="V3" s="930" t="s">
        <v>289</v>
      </c>
      <c r="W3" s="931"/>
      <c r="X3" s="932"/>
      <c r="Y3" s="903" t="s">
        <v>290</v>
      </c>
      <c r="Z3" s="904"/>
      <c r="AA3" s="905"/>
      <c r="AB3" s="912" t="s">
        <v>288</v>
      </c>
      <c r="AC3" s="913"/>
      <c r="AD3" s="913"/>
      <c r="AE3" s="900" t="s">
        <v>289</v>
      </c>
      <c r="AF3" s="901"/>
      <c r="AG3" s="902"/>
      <c r="AH3" s="903" t="s">
        <v>290</v>
      </c>
      <c r="AI3" s="904"/>
      <c r="AJ3" s="905"/>
      <c r="AK3" s="912" t="s">
        <v>288</v>
      </c>
      <c r="AL3" s="913"/>
      <c r="AM3" s="914"/>
      <c r="AN3" s="900" t="s">
        <v>289</v>
      </c>
      <c r="AO3" s="901"/>
      <c r="AP3" s="902"/>
      <c r="AQ3" s="903" t="s">
        <v>290</v>
      </c>
      <c r="AR3" s="904"/>
      <c r="AS3" s="905"/>
      <c r="AT3" s="912" t="s">
        <v>288</v>
      </c>
      <c r="AU3" s="913"/>
      <c r="AV3" s="914"/>
      <c r="AW3" s="900" t="s">
        <v>289</v>
      </c>
      <c r="AX3" s="901"/>
      <c r="AY3" s="902"/>
      <c r="AZ3" s="903" t="s">
        <v>290</v>
      </c>
      <c r="BA3" s="904"/>
      <c r="BB3" s="905"/>
      <c r="BC3" s="912" t="s">
        <v>288</v>
      </c>
      <c r="BD3" s="913"/>
      <c r="BE3" s="914"/>
      <c r="BF3" s="900" t="s">
        <v>289</v>
      </c>
      <c r="BG3" s="901"/>
      <c r="BH3" s="902"/>
      <c r="BI3" s="903" t="s">
        <v>290</v>
      </c>
      <c r="BJ3" s="904"/>
      <c r="BK3" s="905"/>
      <c r="BL3" s="912" t="s">
        <v>288</v>
      </c>
      <c r="BM3" s="913"/>
      <c r="BN3" s="914"/>
      <c r="BO3" s="900" t="s">
        <v>289</v>
      </c>
      <c r="BP3" s="901"/>
      <c r="BQ3" s="902"/>
      <c r="BR3" s="903" t="s">
        <v>290</v>
      </c>
      <c r="BS3" s="904"/>
      <c r="BT3" s="905"/>
      <c r="BU3" s="912" t="s">
        <v>288</v>
      </c>
      <c r="BV3" s="913"/>
      <c r="BW3" s="914"/>
      <c r="BX3" s="900" t="s">
        <v>289</v>
      </c>
      <c r="BY3" s="901"/>
      <c r="BZ3" s="902"/>
      <c r="CA3" s="903" t="s">
        <v>290</v>
      </c>
      <c r="CB3" s="904"/>
      <c r="CC3" s="905"/>
      <c r="CD3" s="912" t="s">
        <v>602</v>
      </c>
      <c r="CE3" s="913"/>
      <c r="CF3" s="914"/>
      <c r="CG3" s="900" t="s">
        <v>603</v>
      </c>
      <c r="CH3" s="901"/>
      <c r="CI3" s="902"/>
      <c r="CJ3" s="903" t="s">
        <v>290</v>
      </c>
      <c r="CK3" s="904"/>
      <c r="CL3" s="905"/>
      <c r="CM3" s="912" t="s">
        <v>602</v>
      </c>
      <c r="CN3" s="913"/>
      <c r="CO3" s="914"/>
      <c r="CP3" s="900" t="s">
        <v>603</v>
      </c>
      <c r="CQ3" s="901"/>
      <c r="CR3" s="902"/>
      <c r="CS3" s="903" t="s">
        <v>290</v>
      </c>
      <c r="CT3" s="904"/>
      <c r="CU3" s="905"/>
      <c r="CV3" s="912" t="s">
        <v>602</v>
      </c>
      <c r="CW3" s="913"/>
      <c r="CX3" s="914"/>
      <c r="CY3" s="900" t="s">
        <v>603</v>
      </c>
      <c r="CZ3" s="901"/>
      <c r="DA3" s="902"/>
      <c r="DB3" s="903" t="s">
        <v>290</v>
      </c>
      <c r="DC3" s="904"/>
      <c r="DD3" s="905"/>
      <c r="DE3" s="912" t="s">
        <v>288</v>
      </c>
      <c r="DF3" s="913"/>
      <c r="DG3" s="914"/>
      <c r="DH3" s="900" t="s">
        <v>289</v>
      </c>
      <c r="DI3" s="901"/>
      <c r="DJ3" s="902"/>
      <c r="DK3" s="903" t="s">
        <v>290</v>
      </c>
      <c r="DL3" s="904"/>
      <c r="DM3" s="905"/>
    </row>
    <row r="4" spans="1:117" ht="14.45" customHeight="1">
      <c r="A4" s="920"/>
      <c r="B4" s="920"/>
      <c r="C4" s="920"/>
      <c r="D4" s="920"/>
      <c r="E4" s="920"/>
      <c r="F4" s="920"/>
      <c r="G4" s="920"/>
      <c r="H4" s="920"/>
      <c r="I4" s="920"/>
      <c r="J4" s="921" t="s">
        <v>232</v>
      </c>
      <c r="K4" s="922"/>
      <c r="L4" s="922"/>
      <c r="M4" s="922"/>
      <c r="N4" s="922"/>
      <c r="O4" s="922"/>
      <c r="P4" s="922"/>
      <c r="Q4" s="922"/>
      <c r="R4" s="923"/>
      <c r="S4" s="906" t="s">
        <v>238</v>
      </c>
      <c r="T4" s="907"/>
      <c r="U4" s="907"/>
      <c r="V4" s="907"/>
      <c r="W4" s="907"/>
      <c r="X4" s="907"/>
      <c r="Y4" s="907"/>
      <c r="Z4" s="907"/>
      <c r="AA4" s="908"/>
      <c r="AB4" s="906" t="s">
        <v>231</v>
      </c>
      <c r="AC4" s="907"/>
      <c r="AD4" s="907"/>
      <c r="AE4" s="907"/>
      <c r="AF4" s="907"/>
      <c r="AG4" s="907"/>
      <c r="AH4" s="907"/>
      <c r="AI4" s="907"/>
      <c r="AJ4" s="908"/>
      <c r="AK4" s="906" t="s">
        <v>233</v>
      </c>
      <c r="AL4" s="907"/>
      <c r="AM4" s="907"/>
      <c r="AN4" s="907"/>
      <c r="AO4" s="907"/>
      <c r="AP4" s="907"/>
      <c r="AQ4" s="907"/>
      <c r="AR4" s="907"/>
      <c r="AS4" s="908"/>
      <c r="AT4" s="906" t="s">
        <v>234</v>
      </c>
      <c r="AU4" s="907"/>
      <c r="AV4" s="907"/>
      <c r="AW4" s="907"/>
      <c r="AX4" s="907"/>
      <c r="AY4" s="907"/>
      <c r="AZ4" s="907"/>
      <c r="BA4" s="907"/>
      <c r="BB4" s="908"/>
      <c r="BC4" s="906" t="s">
        <v>235</v>
      </c>
      <c r="BD4" s="907"/>
      <c r="BE4" s="907"/>
      <c r="BF4" s="907"/>
      <c r="BG4" s="907"/>
      <c r="BH4" s="907"/>
      <c r="BI4" s="907"/>
      <c r="BJ4" s="907"/>
      <c r="BK4" s="908"/>
      <c r="BL4" s="906" t="s">
        <v>1020</v>
      </c>
      <c r="BM4" s="907"/>
      <c r="BN4" s="907"/>
      <c r="BO4" s="907"/>
      <c r="BP4" s="907"/>
      <c r="BQ4" s="907"/>
      <c r="BR4" s="907"/>
      <c r="BS4" s="907"/>
      <c r="BT4" s="908"/>
      <c r="BU4" s="906">
        <v>900020</v>
      </c>
      <c r="BV4" s="907"/>
      <c r="BW4" s="907"/>
      <c r="BX4" s="907"/>
      <c r="BY4" s="907"/>
      <c r="BZ4" s="907"/>
      <c r="CA4" s="907"/>
      <c r="CB4" s="907"/>
      <c r="CC4" s="908"/>
      <c r="CD4" s="906" t="s">
        <v>1018</v>
      </c>
      <c r="CE4" s="907"/>
      <c r="CF4" s="907"/>
      <c r="CG4" s="907"/>
      <c r="CH4" s="907"/>
      <c r="CI4" s="907"/>
      <c r="CJ4" s="907"/>
      <c r="CK4" s="907"/>
      <c r="CL4" s="908"/>
      <c r="CM4" s="906" t="s">
        <v>606</v>
      </c>
      <c r="CN4" s="907"/>
      <c r="CO4" s="907"/>
      <c r="CP4" s="907"/>
      <c r="CQ4" s="907"/>
      <c r="CR4" s="907"/>
      <c r="CS4" s="907"/>
      <c r="CT4" s="907"/>
      <c r="CU4" s="908"/>
      <c r="CV4" s="906" t="s">
        <v>412</v>
      </c>
      <c r="CW4" s="907"/>
      <c r="CX4" s="907"/>
      <c r="CY4" s="907"/>
      <c r="CZ4" s="907"/>
      <c r="DA4" s="907"/>
      <c r="DB4" s="907"/>
      <c r="DC4" s="907"/>
      <c r="DD4" s="908"/>
      <c r="DE4" s="917"/>
      <c r="DF4" s="918"/>
      <c r="DG4" s="918"/>
      <c r="DH4" s="918"/>
      <c r="DI4" s="918"/>
      <c r="DJ4" s="918"/>
      <c r="DK4" s="918"/>
      <c r="DL4" s="918"/>
      <c r="DM4" s="919"/>
    </row>
    <row r="5" spans="1:117" ht="13.9" customHeight="1">
      <c r="A5" s="927" t="s">
        <v>243</v>
      </c>
      <c r="B5" s="927" t="s">
        <v>244</v>
      </c>
      <c r="C5" s="927" t="s">
        <v>245</v>
      </c>
      <c r="D5" s="927" t="s">
        <v>246</v>
      </c>
      <c r="E5" s="899" t="s">
        <v>247</v>
      </c>
      <c r="F5" s="899"/>
      <c r="G5" s="899"/>
      <c r="H5" s="899"/>
      <c r="I5" s="899" t="s">
        <v>248</v>
      </c>
      <c r="J5" s="924"/>
      <c r="K5" s="925"/>
      <c r="L5" s="925"/>
      <c r="M5" s="925"/>
      <c r="N5" s="925"/>
      <c r="O5" s="925"/>
      <c r="P5" s="925"/>
      <c r="Q5" s="925"/>
      <c r="R5" s="926"/>
      <c r="S5" s="909"/>
      <c r="T5" s="910"/>
      <c r="U5" s="910"/>
      <c r="V5" s="910"/>
      <c r="W5" s="910"/>
      <c r="X5" s="910"/>
      <c r="Y5" s="910"/>
      <c r="Z5" s="910"/>
      <c r="AA5" s="911"/>
      <c r="AB5" s="909"/>
      <c r="AC5" s="910"/>
      <c r="AD5" s="910"/>
      <c r="AE5" s="910"/>
      <c r="AF5" s="910"/>
      <c r="AG5" s="910"/>
      <c r="AH5" s="910"/>
      <c r="AI5" s="910"/>
      <c r="AJ5" s="911"/>
      <c r="AK5" s="909"/>
      <c r="AL5" s="910"/>
      <c r="AM5" s="910"/>
      <c r="AN5" s="910"/>
      <c r="AO5" s="910"/>
      <c r="AP5" s="910"/>
      <c r="AQ5" s="910"/>
      <c r="AR5" s="910"/>
      <c r="AS5" s="911"/>
      <c r="AT5" s="909"/>
      <c r="AU5" s="910"/>
      <c r="AV5" s="910"/>
      <c r="AW5" s="910"/>
      <c r="AX5" s="910"/>
      <c r="AY5" s="910"/>
      <c r="AZ5" s="910"/>
      <c r="BA5" s="910"/>
      <c r="BB5" s="911"/>
      <c r="BC5" s="909"/>
      <c r="BD5" s="910"/>
      <c r="BE5" s="910"/>
      <c r="BF5" s="910"/>
      <c r="BG5" s="910"/>
      <c r="BH5" s="910"/>
      <c r="BI5" s="910"/>
      <c r="BJ5" s="910"/>
      <c r="BK5" s="911"/>
      <c r="BL5" s="909"/>
      <c r="BM5" s="910"/>
      <c r="BN5" s="910"/>
      <c r="BO5" s="910"/>
      <c r="BP5" s="910"/>
      <c r="BQ5" s="910"/>
      <c r="BR5" s="910"/>
      <c r="BS5" s="910"/>
      <c r="BT5" s="911"/>
      <c r="BU5" s="909"/>
      <c r="BV5" s="910"/>
      <c r="BW5" s="910"/>
      <c r="BX5" s="910"/>
      <c r="BY5" s="910"/>
      <c r="BZ5" s="910"/>
      <c r="CA5" s="910"/>
      <c r="CB5" s="910"/>
      <c r="CC5" s="911"/>
      <c r="CD5" s="909"/>
      <c r="CE5" s="910"/>
      <c r="CF5" s="910"/>
      <c r="CG5" s="910"/>
      <c r="CH5" s="910"/>
      <c r="CI5" s="910"/>
      <c r="CJ5" s="910"/>
      <c r="CK5" s="910"/>
      <c r="CL5" s="911"/>
      <c r="CM5" s="909"/>
      <c r="CN5" s="910"/>
      <c r="CO5" s="910"/>
      <c r="CP5" s="910"/>
      <c r="CQ5" s="910"/>
      <c r="CR5" s="910"/>
      <c r="CS5" s="910"/>
      <c r="CT5" s="910"/>
      <c r="CU5" s="911"/>
      <c r="CV5" s="909"/>
      <c r="CW5" s="910"/>
      <c r="CX5" s="910"/>
      <c r="CY5" s="910"/>
      <c r="CZ5" s="910"/>
      <c r="DA5" s="910"/>
      <c r="DB5" s="910"/>
      <c r="DC5" s="910"/>
      <c r="DD5" s="911"/>
      <c r="DE5" s="936" t="s">
        <v>224</v>
      </c>
      <c r="DF5" s="936"/>
      <c r="DG5" s="936"/>
      <c r="DH5" s="936"/>
      <c r="DI5" s="936"/>
      <c r="DJ5" s="936"/>
      <c r="DK5" s="936"/>
      <c r="DL5" s="936"/>
      <c r="DM5" s="936"/>
    </row>
    <row r="6" spans="1:117">
      <c r="A6" s="927"/>
      <c r="B6" s="927"/>
      <c r="C6" s="927"/>
      <c r="D6" s="927"/>
      <c r="E6" s="899"/>
      <c r="F6" s="899"/>
      <c r="G6" s="899"/>
      <c r="H6" s="899"/>
      <c r="I6" s="899"/>
      <c r="J6" s="916" t="s">
        <v>405</v>
      </c>
      <c r="K6" s="916"/>
      <c r="L6" s="916"/>
      <c r="M6" s="916"/>
      <c r="N6" s="916"/>
      <c r="O6" s="916"/>
      <c r="P6" s="916"/>
      <c r="Q6" s="916"/>
      <c r="R6" s="916"/>
      <c r="S6" s="915" t="s">
        <v>404</v>
      </c>
      <c r="T6" s="915"/>
      <c r="U6" s="915"/>
      <c r="V6" s="915"/>
      <c r="W6" s="915"/>
      <c r="X6" s="915"/>
      <c r="Y6" s="915"/>
      <c r="Z6" s="915"/>
      <c r="AA6" s="915"/>
      <c r="AB6" s="915" t="s">
        <v>406</v>
      </c>
      <c r="AC6" s="915"/>
      <c r="AD6" s="915"/>
      <c r="AE6" s="915"/>
      <c r="AF6" s="915"/>
      <c r="AG6" s="915"/>
      <c r="AH6" s="915"/>
      <c r="AI6" s="915"/>
      <c r="AJ6" s="915"/>
      <c r="AK6" s="915" t="s">
        <v>608</v>
      </c>
      <c r="AL6" s="915"/>
      <c r="AM6" s="915"/>
      <c r="AN6" s="915"/>
      <c r="AO6" s="915"/>
      <c r="AP6" s="915"/>
      <c r="AQ6" s="915"/>
      <c r="AR6" s="915"/>
      <c r="AS6" s="915"/>
      <c r="AT6" s="916" t="s">
        <v>212</v>
      </c>
      <c r="AU6" s="916"/>
      <c r="AV6" s="916"/>
      <c r="AW6" s="916"/>
      <c r="AX6" s="916"/>
      <c r="AY6" s="916"/>
      <c r="AZ6" s="916"/>
      <c r="BA6" s="916"/>
      <c r="BB6" s="916"/>
      <c r="BC6" s="915" t="s">
        <v>216</v>
      </c>
      <c r="BD6" s="915"/>
      <c r="BE6" s="915"/>
      <c r="BF6" s="915"/>
      <c r="BG6" s="915"/>
      <c r="BH6" s="915"/>
      <c r="BI6" s="915"/>
      <c r="BJ6" s="915"/>
      <c r="BK6" s="915"/>
      <c r="BL6" s="915" t="s">
        <v>1019</v>
      </c>
      <c r="BM6" s="915"/>
      <c r="BN6" s="915"/>
      <c r="BO6" s="915"/>
      <c r="BP6" s="915"/>
      <c r="BQ6" s="915"/>
      <c r="BR6" s="915"/>
      <c r="BS6" s="915"/>
      <c r="BT6" s="915"/>
      <c r="BU6" s="933" t="s">
        <v>407</v>
      </c>
      <c r="BV6" s="933"/>
      <c r="BW6" s="933"/>
      <c r="BX6" s="933"/>
      <c r="BY6" s="933"/>
      <c r="BZ6" s="933"/>
      <c r="CA6" s="933"/>
      <c r="CB6" s="933"/>
      <c r="CC6" s="933"/>
      <c r="CD6" s="915" t="s">
        <v>601</v>
      </c>
      <c r="CE6" s="915"/>
      <c r="CF6" s="915"/>
      <c r="CG6" s="915"/>
      <c r="CH6" s="915"/>
      <c r="CI6" s="915"/>
      <c r="CJ6" s="915"/>
      <c r="CK6" s="915"/>
      <c r="CL6" s="915"/>
      <c r="CM6" s="934" t="s">
        <v>607</v>
      </c>
      <c r="CN6" s="934"/>
      <c r="CO6" s="934"/>
      <c r="CP6" s="934"/>
      <c r="CQ6" s="934"/>
      <c r="CR6" s="934"/>
      <c r="CS6" s="934"/>
      <c r="CT6" s="934"/>
      <c r="CU6" s="934"/>
      <c r="CV6" s="933" t="s">
        <v>604</v>
      </c>
      <c r="CW6" s="933"/>
      <c r="CX6" s="933"/>
      <c r="CY6" s="933"/>
      <c r="CZ6" s="933"/>
      <c r="DA6" s="933"/>
      <c r="DB6" s="933"/>
      <c r="DC6" s="933"/>
      <c r="DD6" s="933"/>
      <c r="DE6" s="936"/>
      <c r="DF6" s="936"/>
      <c r="DG6" s="936"/>
      <c r="DH6" s="936"/>
      <c r="DI6" s="936"/>
      <c r="DJ6" s="936"/>
      <c r="DK6" s="936"/>
      <c r="DL6" s="936"/>
      <c r="DM6" s="936"/>
    </row>
    <row r="7" spans="1:117" ht="45" customHeight="1">
      <c r="A7" s="927"/>
      <c r="B7" s="927"/>
      <c r="C7" s="927"/>
      <c r="D7" s="927"/>
      <c r="E7" s="899"/>
      <c r="F7" s="899"/>
      <c r="G7" s="899"/>
      <c r="H7" s="899"/>
      <c r="I7" s="899"/>
      <c r="J7" s="174" t="s">
        <v>249</v>
      </c>
      <c r="K7" s="384" t="s">
        <v>250</v>
      </c>
      <c r="L7" s="384" t="s">
        <v>251</v>
      </c>
      <c r="M7" s="174" t="s">
        <v>249</v>
      </c>
      <c r="N7" s="384" t="s">
        <v>250</v>
      </c>
      <c r="O7" s="384" t="s">
        <v>251</v>
      </c>
      <c r="P7" s="394" t="s">
        <v>249</v>
      </c>
      <c r="Q7" s="384" t="s">
        <v>250</v>
      </c>
      <c r="R7" s="384" t="s">
        <v>251</v>
      </c>
      <c r="S7" s="134" t="s">
        <v>249</v>
      </c>
      <c r="T7" s="384" t="s">
        <v>250</v>
      </c>
      <c r="U7" s="384" t="s">
        <v>251</v>
      </c>
      <c r="V7" s="174" t="s">
        <v>249</v>
      </c>
      <c r="W7" s="384" t="s">
        <v>250</v>
      </c>
      <c r="X7" s="384" t="s">
        <v>251</v>
      </c>
      <c r="Y7" s="394" t="s">
        <v>249</v>
      </c>
      <c r="Z7" s="384" t="s">
        <v>250</v>
      </c>
      <c r="AA7" s="384" t="s">
        <v>251</v>
      </c>
      <c r="AB7" s="174" t="s">
        <v>249</v>
      </c>
      <c r="AC7" s="384" t="s">
        <v>250</v>
      </c>
      <c r="AD7" s="384" t="s">
        <v>251</v>
      </c>
      <c r="AE7" s="174" t="s">
        <v>249</v>
      </c>
      <c r="AF7" s="384" t="s">
        <v>250</v>
      </c>
      <c r="AG7" s="384" t="s">
        <v>251</v>
      </c>
      <c r="AH7" s="394" t="s">
        <v>249</v>
      </c>
      <c r="AI7" s="384" t="s">
        <v>250</v>
      </c>
      <c r="AJ7" s="384" t="s">
        <v>251</v>
      </c>
      <c r="AK7" s="134" t="s">
        <v>249</v>
      </c>
      <c r="AL7" s="384" t="s">
        <v>250</v>
      </c>
      <c r="AM7" s="384" t="s">
        <v>251</v>
      </c>
      <c r="AN7" s="174" t="s">
        <v>249</v>
      </c>
      <c r="AO7" s="384" t="s">
        <v>250</v>
      </c>
      <c r="AP7" s="384" t="s">
        <v>251</v>
      </c>
      <c r="AQ7" s="394" t="s">
        <v>249</v>
      </c>
      <c r="AR7" s="384" t="s">
        <v>250</v>
      </c>
      <c r="AS7" s="384" t="s">
        <v>251</v>
      </c>
      <c r="AT7" s="134" t="s">
        <v>249</v>
      </c>
      <c r="AU7" s="384" t="s">
        <v>250</v>
      </c>
      <c r="AV7" s="384" t="s">
        <v>251</v>
      </c>
      <c r="AW7" s="174" t="s">
        <v>249</v>
      </c>
      <c r="AX7" s="384" t="s">
        <v>250</v>
      </c>
      <c r="AY7" s="384" t="s">
        <v>251</v>
      </c>
      <c r="AZ7" s="394" t="s">
        <v>249</v>
      </c>
      <c r="BA7" s="384" t="s">
        <v>250</v>
      </c>
      <c r="BB7" s="384" t="s">
        <v>251</v>
      </c>
      <c r="BC7" s="134" t="s">
        <v>249</v>
      </c>
      <c r="BD7" s="384" t="s">
        <v>250</v>
      </c>
      <c r="BE7" s="384" t="s">
        <v>251</v>
      </c>
      <c r="BF7" s="174" t="s">
        <v>249</v>
      </c>
      <c r="BG7" s="384" t="s">
        <v>250</v>
      </c>
      <c r="BH7" s="384" t="s">
        <v>251</v>
      </c>
      <c r="BI7" s="394" t="s">
        <v>249</v>
      </c>
      <c r="BJ7" s="384" t="s">
        <v>250</v>
      </c>
      <c r="BK7" s="384" t="s">
        <v>251</v>
      </c>
      <c r="BL7" s="134" t="s">
        <v>249</v>
      </c>
      <c r="BM7" s="384" t="s">
        <v>250</v>
      </c>
      <c r="BN7" s="384" t="s">
        <v>251</v>
      </c>
      <c r="BO7" s="174" t="s">
        <v>249</v>
      </c>
      <c r="BP7" s="384" t="s">
        <v>250</v>
      </c>
      <c r="BQ7" s="384" t="s">
        <v>251</v>
      </c>
      <c r="BR7" s="394" t="s">
        <v>249</v>
      </c>
      <c r="BS7" s="384" t="s">
        <v>250</v>
      </c>
      <c r="BT7" s="384" t="s">
        <v>251</v>
      </c>
      <c r="BU7" s="134" t="s">
        <v>249</v>
      </c>
      <c r="BV7" s="384" t="s">
        <v>250</v>
      </c>
      <c r="BW7" s="384" t="s">
        <v>251</v>
      </c>
      <c r="BX7" s="174" t="s">
        <v>249</v>
      </c>
      <c r="BY7" s="384" t="s">
        <v>250</v>
      </c>
      <c r="BZ7" s="384" t="s">
        <v>251</v>
      </c>
      <c r="CA7" s="394" t="s">
        <v>249</v>
      </c>
      <c r="CB7" s="384" t="s">
        <v>250</v>
      </c>
      <c r="CC7" s="384" t="s">
        <v>251</v>
      </c>
      <c r="CD7" s="134" t="s">
        <v>249</v>
      </c>
      <c r="CE7" s="384" t="s">
        <v>250</v>
      </c>
      <c r="CF7" s="384" t="s">
        <v>251</v>
      </c>
      <c r="CG7" s="174" t="s">
        <v>249</v>
      </c>
      <c r="CH7" s="384" t="s">
        <v>250</v>
      </c>
      <c r="CI7" s="384" t="s">
        <v>251</v>
      </c>
      <c r="CJ7" s="394" t="s">
        <v>249</v>
      </c>
      <c r="CK7" s="384" t="s">
        <v>250</v>
      </c>
      <c r="CL7" s="384" t="s">
        <v>251</v>
      </c>
      <c r="CM7" s="134" t="s">
        <v>249</v>
      </c>
      <c r="CN7" s="384" t="s">
        <v>250</v>
      </c>
      <c r="CO7" s="384" t="s">
        <v>251</v>
      </c>
      <c r="CP7" s="174" t="s">
        <v>249</v>
      </c>
      <c r="CQ7" s="384" t="s">
        <v>250</v>
      </c>
      <c r="CR7" s="384" t="s">
        <v>251</v>
      </c>
      <c r="CS7" s="394" t="s">
        <v>249</v>
      </c>
      <c r="CT7" s="384" t="s">
        <v>250</v>
      </c>
      <c r="CU7" s="384" t="s">
        <v>251</v>
      </c>
      <c r="CV7" s="134" t="s">
        <v>249</v>
      </c>
      <c r="CW7" s="384" t="s">
        <v>250</v>
      </c>
      <c r="CX7" s="384" t="s">
        <v>251</v>
      </c>
      <c r="CY7" s="174" t="s">
        <v>249</v>
      </c>
      <c r="CZ7" s="384" t="s">
        <v>250</v>
      </c>
      <c r="DA7" s="384" t="s">
        <v>251</v>
      </c>
      <c r="DB7" s="394" t="s">
        <v>249</v>
      </c>
      <c r="DC7" s="384" t="s">
        <v>250</v>
      </c>
      <c r="DD7" s="384" t="s">
        <v>251</v>
      </c>
      <c r="DE7" s="134" t="s">
        <v>249</v>
      </c>
      <c r="DF7" s="384" t="s">
        <v>250</v>
      </c>
      <c r="DG7" s="384" t="s">
        <v>251</v>
      </c>
      <c r="DH7" s="174" t="s">
        <v>249</v>
      </c>
      <c r="DI7" s="384" t="s">
        <v>250</v>
      </c>
      <c r="DJ7" s="384" t="s">
        <v>251</v>
      </c>
      <c r="DK7" s="394" t="s">
        <v>249</v>
      </c>
      <c r="DL7" s="384" t="s">
        <v>250</v>
      </c>
      <c r="DM7" s="384" t="s">
        <v>251</v>
      </c>
    </row>
    <row r="8" spans="1:117" s="184" customFormat="1">
      <c r="A8" s="1">
        <v>101</v>
      </c>
      <c r="B8" s="181">
        <v>1</v>
      </c>
      <c r="C8" s="182" t="s">
        <v>252</v>
      </c>
      <c r="D8" s="182"/>
      <c r="E8" s="182"/>
      <c r="F8" s="182"/>
      <c r="G8" s="182"/>
      <c r="H8" s="182"/>
      <c r="I8" s="182"/>
      <c r="J8" s="183">
        <f>J9+J22+J48+J64</f>
        <v>200000</v>
      </c>
      <c r="K8" s="183">
        <f t="shared" ref="K8:Q8" si="0">K9+K22+K48+K64</f>
        <v>0</v>
      </c>
      <c r="L8" s="183">
        <f t="shared" si="0"/>
        <v>0</v>
      </c>
      <c r="M8" s="183">
        <f t="shared" si="0"/>
        <v>822195</v>
      </c>
      <c r="N8" s="183">
        <f t="shared" si="0"/>
        <v>0</v>
      </c>
      <c r="O8" s="183">
        <f t="shared" si="0"/>
        <v>0</v>
      </c>
      <c r="P8" s="183">
        <f t="shared" si="0"/>
        <v>162867</v>
      </c>
      <c r="Q8" s="183">
        <f t="shared" si="0"/>
        <v>0</v>
      </c>
      <c r="R8" s="183">
        <f t="shared" ref="R8" si="1">R9+R22+R48+R64</f>
        <v>0</v>
      </c>
      <c r="S8" s="183">
        <f t="shared" ref="S8" si="2">S9+S22+S48+S64</f>
        <v>0</v>
      </c>
      <c r="T8" s="183">
        <f t="shared" ref="T8" si="3">T9+T22+T48+T64</f>
        <v>0</v>
      </c>
      <c r="U8" s="183">
        <f t="shared" ref="U8" si="4">U9+U22+U48+U64</f>
        <v>0</v>
      </c>
      <c r="V8" s="183">
        <f t="shared" ref="V8" si="5">V9+V22+V48+V64</f>
        <v>0</v>
      </c>
      <c r="W8" s="183">
        <f t="shared" ref="W8:X8" si="6">W9+W22+W48+W64</f>
        <v>0</v>
      </c>
      <c r="X8" s="183">
        <f t="shared" si="6"/>
        <v>0</v>
      </c>
      <c r="Y8" s="183">
        <f t="shared" ref="Y8" si="7">Y9+Y22+Y48+Y64</f>
        <v>1804725</v>
      </c>
      <c r="Z8" s="183">
        <f t="shared" ref="Z8" si="8">Z9+Z22+Z48+Z64</f>
        <v>0</v>
      </c>
      <c r="AA8" s="183">
        <f t="shared" ref="AA8" si="9">AA9+AA22+AA48+AA64</f>
        <v>0</v>
      </c>
      <c r="AB8" s="183">
        <f t="shared" ref="AB8:AC8" si="10">AB9+AB22+AB48+AB64</f>
        <v>0</v>
      </c>
      <c r="AC8" s="183">
        <f t="shared" si="10"/>
        <v>0</v>
      </c>
      <c r="AD8" s="183">
        <f t="shared" ref="AD8" si="11">AD9+AD22+AD48+AD64</f>
        <v>0</v>
      </c>
      <c r="AE8" s="183">
        <f t="shared" ref="AE8" si="12">AE9+AE22+AE48+AE64</f>
        <v>0</v>
      </c>
      <c r="AF8" s="183">
        <f t="shared" ref="AF8:AG8" si="13">AF9+AF22+AF48+AF64</f>
        <v>0</v>
      </c>
      <c r="AG8" s="183">
        <f t="shared" si="13"/>
        <v>0</v>
      </c>
      <c r="AH8" s="183">
        <f t="shared" ref="AH8" si="14">AH9+AH22+AH48+AH64</f>
        <v>0</v>
      </c>
      <c r="AI8" s="183">
        <f t="shared" ref="AI8" si="15">AI9+AI22+AI48+AI64</f>
        <v>0</v>
      </c>
      <c r="AJ8" s="183">
        <f t="shared" ref="AJ8" si="16">AJ9+AJ22+AJ48+AJ64</f>
        <v>0</v>
      </c>
      <c r="AK8" s="183">
        <f t="shared" ref="AK8" si="17">AK9+AK22+AK48+AK64</f>
        <v>0</v>
      </c>
      <c r="AL8" s="183">
        <f t="shared" ref="AL8" si="18">AL9+AL22+AL48+AL64</f>
        <v>0</v>
      </c>
      <c r="AM8" s="183">
        <f t="shared" ref="AM8" si="19">AM9+AM22+AM48+AM64</f>
        <v>0</v>
      </c>
      <c r="AN8" s="183">
        <f t="shared" ref="AN8:AO8" si="20">AN9+AN22+AN48+AN64</f>
        <v>0</v>
      </c>
      <c r="AO8" s="183">
        <f t="shared" si="20"/>
        <v>0</v>
      </c>
      <c r="AP8" s="183">
        <f t="shared" ref="AP8" si="21">AP9+AP22+AP48+AP64</f>
        <v>0</v>
      </c>
      <c r="AQ8" s="183">
        <f t="shared" ref="AQ8" si="22">AQ9+AQ22+AQ48+AQ64</f>
        <v>15000</v>
      </c>
      <c r="AR8" s="183">
        <f t="shared" ref="AR8" si="23">AR9+AR22+AR48+AR64</f>
        <v>0</v>
      </c>
      <c r="AS8" s="183">
        <f t="shared" ref="AS8" si="24">AS9+AS22+AS48+AS64</f>
        <v>0</v>
      </c>
      <c r="AT8" s="183">
        <f t="shared" ref="AT8" si="25">AT9+AT22+AT48+AT64</f>
        <v>0</v>
      </c>
      <c r="AU8" s="183">
        <f t="shared" ref="AU8" si="26">AU9+AU22+AU48+AU64</f>
        <v>0</v>
      </c>
      <c r="AV8" s="183">
        <f t="shared" ref="AV8" si="27">AV9+AV22+AV48+AV64</f>
        <v>0</v>
      </c>
      <c r="AW8" s="183">
        <f t="shared" ref="AW8" si="28">AW9+AW22+AW48+AW64</f>
        <v>638403</v>
      </c>
      <c r="AX8" s="183">
        <f t="shared" ref="AX8" si="29">AX9+AX22+AX48+AX64</f>
        <v>0</v>
      </c>
      <c r="AY8" s="183">
        <f t="shared" ref="AY8" si="30">AY9+AY22+AY48+AY64</f>
        <v>0</v>
      </c>
      <c r="AZ8" s="183">
        <f t="shared" ref="AZ8:BA8" si="31">AZ9+AZ22+AZ48+AZ64</f>
        <v>786748</v>
      </c>
      <c r="BA8" s="183">
        <f t="shared" si="31"/>
        <v>0</v>
      </c>
      <c r="BB8" s="183">
        <f t="shared" ref="BB8" si="32">BB9+BB22+BB48+BB64</f>
        <v>0</v>
      </c>
      <c r="BC8" s="183">
        <f t="shared" ref="BC8" si="33">BC9+BC22+BC48+BC64</f>
        <v>1392880</v>
      </c>
      <c r="BD8" s="183">
        <f t="shared" ref="BD8" si="34">BD9+BD22+BD48+BD64</f>
        <v>0</v>
      </c>
      <c r="BE8" s="183">
        <f t="shared" ref="BE8" si="35">BE9+BE22+BE48+BE64</f>
        <v>0</v>
      </c>
      <c r="BF8" s="183">
        <f t="shared" ref="BF8" si="36">BF9+BF22+BF48+BF64</f>
        <v>1392880</v>
      </c>
      <c r="BG8" s="183">
        <f t="shared" ref="BG8" si="37">BG9+BG22+BG48+BG64</f>
        <v>0</v>
      </c>
      <c r="BH8" s="183">
        <f t="shared" ref="BH8:BI8" si="38">BH9+BH22+BH48+BH64</f>
        <v>0</v>
      </c>
      <c r="BI8" s="183">
        <f t="shared" si="38"/>
        <v>1062460</v>
      </c>
      <c r="BJ8" s="183">
        <f t="shared" ref="BJ8" si="39">BJ9+BJ22+BJ48+BJ64</f>
        <v>0</v>
      </c>
      <c r="BK8" s="183">
        <f t="shared" ref="BK8" si="40">BK9+BK22+BK48+BK64</f>
        <v>0</v>
      </c>
      <c r="BL8" s="183">
        <f t="shared" ref="BL8" si="41">BL9+BL22+BL48+BL64</f>
        <v>5851444</v>
      </c>
      <c r="BM8" s="183">
        <f t="shared" ref="BM8" si="42">BM9+BM22+BM48+BM64</f>
        <v>0</v>
      </c>
      <c r="BN8" s="183">
        <f t="shared" ref="BN8" si="43">BN9+BN22+BN48+BN64</f>
        <v>0</v>
      </c>
      <c r="BO8" s="183">
        <f t="shared" ref="BO8" si="44">BO9+BO22+BO48+BO64</f>
        <v>6639879</v>
      </c>
      <c r="BP8" s="183">
        <f t="shared" ref="BP8" si="45">BP9+BP22+BP48+BP64</f>
        <v>0</v>
      </c>
      <c r="BQ8" s="183">
        <f t="shared" ref="BQ8" si="46">BQ9+BQ22+BQ48+BQ64</f>
        <v>0</v>
      </c>
      <c r="BR8" s="183">
        <f t="shared" ref="BR8:BS8" si="47">BR9+BR22+BR48+BR64</f>
        <v>6639879</v>
      </c>
      <c r="BS8" s="183">
        <f t="shared" si="47"/>
        <v>0</v>
      </c>
      <c r="BT8" s="183">
        <f t="shared" ref="BT8" si="48">BT9+BT22+BT48+BT64</f>
        <v>0</v>
      </c>
      <c r="BU8" s="183">
        <f t="shared" ref="BU8:BV8" si="49">BU9+BU22+BU48+BU64</f>
        <v>32250000</v>
      </c>
      <c r="BV8" s="183">
        <f t="shared" si="49"/>
        <v>0</v>
      </c>
      <c r="BW8" s="183">
        <f t="shared" ref="BW8" si="50">BW9+BW22+BW48+BW64</f>
        <v>0</v>
      </c>
      <c r="BX8" s="183">
        <f t="shared" ref="BX8" si="51">BX9+BX22+BX48+BX64</f>
        <v>33848956</v>
      </c>
      <c r="BY8" s="183">
        <f t="shared" ref="BY8" si="52">BY9+BY22+BY48+BY64</f>
        <v>0</v>
      </c>
      <c r="BZ8" s="183">
        <f t="shared" ref="BZ8" si="53">BZ9+BZ22+BZ48+BZ64</f>
        <v>0</v>
      </c>
      <c r="CA8" s="183">
        <f t="shared" ref="CA8" si="54">CA9+CA22+CA48+CA64</f>
        <v>36870626</v>
      </c>
      <c r="CB8" s="183">
        <f t="shared" ref="CB8:CC8" si="55">CB9+CB22+CB48+CB64</f>
        <v>0</v>
      </c>
      <c r="CC8" s="183">
        <f t="shared" si="55"/>
        <v>0</v>
      </c>
      <c r="CD8" s="183">
        <f t="shared" ref="CD8" si="56">CD9+CD22+CD48+CD64</f>
        <v>59850</v>
      </c>
      <c r="CE8" s="183">
        <f t="shared" ref="CE8" si="57">CE9+CE22+CE48+CE64</f>
        <v>0</v>
      </c>
      <c r="CF8" s="183">
        <f t="shared" ref="CF8" si="58">CF9+CF22+CF48+CF64</f>
        <v>0</v>
      </c>
      <c r="CG8" s="183">
        <f t="shared" ref="CG8" si="59">CG9+CG22+CG48+CG64</f>
        <v>7410</v>
      </c>
      <c r="CH8" s="183">
        <f t="shared" ref="CH8" si="60">CH9+CH22+CH48+CH64</f>
        <v>0</v>
      </c>
      <c r="CI8" s="183">
        <f t="shared" ref="CI8" si="61">CI9+CI22+CI48+CI64</f>
        <v>0</v>
      </c>
      <c r="CJ8" s="183">
        <f t="shared" ref="CJ8" si="62">CJ9+CJ22+CJ48+CJ64</f>
        <v>7410</v>
      </c>
      <c r="CK8" s="183">
        <f t="shared" ref="CK8" si="63">CK9+CK22+CK48+CK64</f>
        <v>0</v>
      </c>
      <c r="CL8" s="183">
        <f t="shared" ref="CL8" si="64">CL9+CL22+CL48+CL64</f>
        <v>0</v>
      </c>
      <c r="CM8" s="183">
        <f t="shared" ref="CM8" si="65">CM9+CM22+CM48+CM64</f>
        <v>0</v>
      </c>
      <c r="CN8" s="183">
        <f t="shared" ref="CN8" si="66">CN9+CN22+CN48+CN64</f>
        <v>0</v>
      </c>
      <c r="CO8" s="183">
        <f t="shared" ref="CO8" si="67">CO9+CO22+CO48+CO64</f>
        <v>0</v>
      </c>
      <c r="CP8" s="183">
        <f t="shared" ref="CP8" si="68">CP9+CP22+CP48+CP64</f>
        <v>0</v>
      </c>
      <c r="CQ8" s="183">
        <f t="shared" ref="CQ8" si="69">CQ9+CQ22+CQ48+CQ64</f>
        <v>0</v>
      </c>
      <c r="CR8" s="183">
        <f t="shared" ref="CR8" si="70">CR9+CR22+CR48+CR64</f>
        <v>0</v>
      </c>
      <c r="CS8" s="183">
        <f t="shared" ref="CS8" si="71">CS9+CS22+CS48+CS64</f>
        <v>0</v>
      </c>
      <c r="CT8" s="183">
        <f t="shared" ref="CT8" si="72">CT9+CT22+CT48+CT64</f>
        <v>0</v>
      </c>
      <c r="CU8" s="183">
        <f t="shared" ref="CU8" si="73">CU9+CU22+CU48+CU64</f>
        <v>0</v>
      </c>
      <c r="CV8" s="183">
        <f t="shared" ref="CV8:DD8" si="74">CV9+CV22+CV48+CV64</f>
        <v>1800000</v>
      </c>
      <c r="CW8" s="183">
        <f t="shared" si="74"/>
        <v>0</v>
      </c>
      <c r="CX8" s="183">
        <f t="shared" si="74"/>
        <v>0</v>
      </c>
      <c r="CY8" s="183">
        <f t="shared" si="74"/>
        <v>1800000</v>
      </c>
      <c r="CZ8" s="183">
        <f t="shared" si="74"/>
        <v>0</v>
      </c>
      <c r="DA8" s="183">
        <f t="shared" si="74"/>
        <v>0</v>
      </c>
      <c r="DB8" s="183">
        <f t="shared" si="74"/>
        <v>1800000</v>
      </c>
      <c r="DC8" s="183">
        <f t="shared" si="74"/>
        <v>0</v>
      </c>
      <c r="DD8" s="183">
        <f t="shared" si="74"/>
        <v>0</v>
      </c>
      <c r="DE8" s="183">
        <f t="shared" ref="DE8:DF23" si="75">J8+S8+AB8+AK8+AT8+BC8+BL8+BU8+CV8+CM8+CD8</f>
        <v>41554174</v>
      </c>
      <c r="DF8" s="183">
        <f t="shared" ref="DF8" si="76">DF9+DF22+DF48+DF64</f>
        <v>0</v>
      </c>
      <c r="DG8" s="183">
        <f t="shared" ref="DG8" si="77">DG9+DG22+DG48+DG64</f>
        <v>0</v>
      </c>
      <c r="DH8" s="183">
        <f>SUMIFS(J8:CC8,$J$3:$CC$3,"módosított előirányzat",$J$7:$CC$7,"Kötelező feladatok")</f>
        <v>43342313</v>
      </c>
      <c r="DI8" s="183">
        <f>DI9+DI22+DI48+DI64</f>
        <v>0</v>
      </c>
      <c r="DJ8" s="183">
        <f t="shared" ref="DJ8" si="78">DJ9+DJ22+DJ48+DJ64</f>
        <v>0</v>
      </c>
      <c r="DK8" s="183">
        <f t="shared" ref="DK8:DK71" si="79">SUMIFS(J8:DD8,$J$3:$DD$3,"tény",$J$7:$DD$7,"Kötelező feladatok")</f>
        <v>49149715</v>
      </c>
      <c r="DL8" s="183">
        <f t="shared" ref="DL8" si="80">DL9+DL22+DL48+DL64</f>
        <v>0</v>
      </c>
      <c r="DM8" s="183">
        <f t="shared" ref="DM8" si="81">DM9+DM22+DM48+DM64</f>
        <v>0</v>
      </c>
    </row>
    <row r="9" spans="1:117" s="193" customFormat="1">
      <c r="A9" s="1"/>
      <c r="B9" s="1"/>
      <c r="C9" s="190">
        <v>1</v>
      </c>
      <c r="D9" s="191" t="s">
        <v>253</v>
      </c>
      <c r="E9" s="190"/>
      <c r="F9" s="190"/>
      <c r="G9" s="190"/>
      <c r="H9" s="190"/>
      <c r="I9" s="380" t="s">
        <v>254</v>
      </c>
      <c r="J9" s="105">
        <f>J10+J17+J18+J19+J20+J21</f>
        <v>0</v>
      </c>
      <c r="K9" s="105">
        <f t="shared" ref="K9:BW9" si="82">K10+K17+K18+K19+K20+K21</f>
        <v>0</v>
      </c>
      <c r="L9" s="105">
        <f t="shared" si="82"/>
        <v>0</v>
      </c>
      <c r="M9" s="105">
        <f t="shared" si="82"/>
        <v>0</v>
      </c>
      <c r="N9" s="105">
        <f t="shared" si="82"/>
        <v>0</v>
      </c>
      <c r="O9" s="105">
        <f t="shared" si="82"/>
        <v>0</v>
      </c>
      <c r="P9" s="105">
        <f t="shared" si="82"/>
        <v>0</v>
      </c>
      <c r="Q9" s="105">
        <f t="shared" si="82"/>
        <v>0</v>
      </c>
      <c r="R9" s="105">
        <f t="shared" si="82"/>
        <v>0</v>
      </c>
      <c r="S9" s="105">
        <f t="shared" si="82"/>
        <v>0</v>
      </c>
      <c r="T9" s="105">
        <f t="shared" si="82"/>
        <v>0</v>
      </c>
      <c r="U9" s="105">
        <f t="shared" si="82"/>
        <v>0</v>
      </c>
      <c r="V9" s="105">
        <f t="shared" si="82"/>
        <v>0</v>
      </c>
      <c r="W9" s="105">
        <f t="shared" si="82"/>
        <v>0</v>
      </c>
      <c r="X9" s="105">
        <f t="shared" si="82"/>
        <v>0</v>
      </c>
      <c r="Y9" s="105">
        <f t="shared" si="82"/>
        <v>1804725</v>
      </c>
      <c r="Z9" s="105">
        <f t="shared" si="82"/>
        <v>0</v>
      </c>
      <c r="AA9" s="105">
        <f t="shared" si="82"/>
        <v>0</v>
      </c>
      <c r="AB9" s="105">
        <f t="shared" si="82"/>
        <v>0</v>
      </c>
      <c r="AC9" s="105">
        <f t="shared" ref="AC9" si="83">AC10+AC17+AC18+AC19+AC20+AC21</f>
        <v>0</v>
      </c>
      <c r="AD9" s="105">
        <f t="shared" si="82"/>
        <v>0</v>
      </c>
      <c r="AE9" s="105">
        <f t="shared" si="82"/>
        <v>0</v>
      </c>
      <c r="AF9" s="105">
        <f t="shared" si="82"/>
        <v>0</v>
      </c>
      <c r="AG9" s="105">
        <f t="shared" si="82"/>
        <v>0</v>
      </c>
      <c r="AH9" s="105">
        <f t="shared" si="82"/>
        <v>0</v>
      </c>
      <c r="AI9" s="105">
        <f t="shared" si="82"/>
        <v>0</v>
      </c>
      <c r="AJ9" s="105">
        <f t="shared" si="82"/>
        <v>0</v>
      </c>
      <c r="AK9" s="105">
        <f t="shared" si="82"/>
        <v>0</v>
      </c>
      <c r="AL9" s="105">
        <f t="shared" si="82"/>
        <v>0</v>
      </c>
      <c r="AM9" s="105">
        <f t="shared" si="82"/>
        <v>0</v>
      </c>
      <c r="AN9" s="105">
        <f t="shared" si="82"/>
        <v>0</v>
      </c>
      <c r="AO9" s="105">
        <f t="shared" si="82"/>
        <v>0</v>
      </c>
      <c r="AP9" s="105">
        <f t="shared" si="82"/>
        <v>0</v>
      </c>
      <c r="AQ9" s="105">
        <f t="shared" si="82"/>
        <v>0</v>
      </c>
      <c r="AR9" s="105">
        <f t="shared" si="82"/>
        <v>0</v>
      </c>
      <c r="AS9" s="105">
        <f t="shared" si="82"/>
        <v>0</v>
      </c>
      <c r="AT9" s="105">
        <f>AT10+AT17+AT18+AT19+AT20+AT21</f>
        <v>0</v>
      </c>
      <c r="AU9" s="105">
        <f t="shared" si="82"/>
        <v>0</v>
      </c>
      <c r="AV9" s="105">
        <f t="shared" si="82"/>
        <v>0</v>
      </c>
      <c r="AW9" s="105">
        <f t="shared" si="82"/>
        <v>638403</v>
      </c>
      <c r="AX9" s="105">
        <f t="shared" si="82"/>
        <v>0</v>
      </c>
      <c r="AY9" s="105">
        <f t="shared" si="82"/>
        <v>0</v>
      </c>
      <c r="AZ9" s="105">
        <f t="shared" si="82"/>
        <v>786748</v>
      </c>
      <c r="BA9" s="105">
        <f t="shared" si="82"/>
        <v>0</v>
      </c>
      <c r="BB9" s="105">
        <f t="shared" si="82"/>
        <v>0</v>
      </c>
      <c r="BC9" s="105">
        <f t="shared" si="82"/>
        <v>442880</v>
      </c>
      <c r="BD9" s="105">
        <f t="shared" si="82"/>
        <v>0</v>
      </c>
      <c r="BE9" s="105">
        <f t="shared" si="82"/>
        <v>0</v>
      </c>
      <c r="BF9" s="105">
        <f t="shared" si="82"/>
        <v>442880</v>
      </c>
      <c r="BG9" s="105">
        <f t="shared" si="82"/>
        <v>0</v>
      </c>
      <c r="BH9" s="105">
        <f t="shared" si="82"/>
        <v>0</v>
      </c>
      <c r="BI9" s="105">
        <f t="shared" si="82"/>
        <v>442880</v>
      </c>
      <c r="BJ9" s="105">
        <f t="shared" si="82"/>
        <v>0</v>
      </c>
      <c r="BK9" s="105">
        <f t="shared" si="82"/>
        <v>0</v>
      </c>
      <c r="BL9" s="105">
        <f t="shared" si="82"/>
        <v>5851444</v>
      </c>
      <c r="BM9" s="105">
        <f t="shared" si="82"/>
        <v>0</v>
      </c>
      <c r="BN9" s="105">
        <f t="shared" si="82"/>
        <v>0</v>
      </c>
      <c r="BO9" s="105">
        <f t="shared" si="82"/>
        <v>6639879</v>
      </c>
      <c r="BP9" s="105">
        <f t="shared" si="82"/>
        <v>0</v>
      </c>
      <c r="BQ9" s="105">
        <f t="shared" si="82"/>
        <v>0</v>
      </c>
      <c r="BR9" s="105">
        <f t="shared" si="82"/>
        <v>6639879</v>
      </c>
      <c r="BS9" s="105">
        <f t="shared" si="82"/>
        <v>0</v>
      </c>
      <c r="BT9" s="105">
        <f t="shared" si="82"/>
        <v>0</v>
      </c>
      <c r="BU9" s="105">
        <f t="shared" si="82"/>
        <v>0</v>
      </c>
      <c r="BV9" s="105">
        <f t="shared" si="82"/>
        <v>0</v>
      </c>
      <c r="BW9" s="105">
        <f t="shared" si="82"/>
        <v>0</v>
      </c>
      <c r="BX9" s="105">
        <f t="shared" ref="BX9:CC9" si="84">BX10+BX17+BX18+BX19+BX20+BX21</f>
        <v>0</v>
      </c>
      <c r="BY9" s="105">
        <f t="shared" si="84"/>
        <v>0</v>
      </c>
      <c r="BZ9" s="105">
        <f t="shared" si="84"/>
        <v>0</v>
      </c>
      <c r="CA9" s="105">
        <f t="shared" si="84"/>
        <v>0</v>
      </c>
      <c r="CB9" s="105">
        <f t="shared" si="84"/>
        <v>0</v>
      </c>
      <c r="CC9" s="105">
        <f t="shared" si="84"/>
        <v>0</v>
      </c>
      <c r="CD9" s="105">
        <f t="shared" ref="CD9:CE9" si="85">CD10+CD17+CD18+CD19+CD20+CD21</f>
        <v>59850</v>
      </c>
      <c r="CE9" s="105">
        <f t="shared" si="85"/>
        <v>0</v>
      </c>
      <c r="CF9" s="105">
        <f t="shared" ref="CF9" si="86">CF10+CF17+CF18+CF19+CF20+CF21</f>
        <v>0</v>
      </c>
      <c r="CG9" s="105">
        <f t="shared" ref="CG9" si="87">CG10+CG17+CG18+CG19+CG20+CG21</f>
        <v>7410</v>
      </c>
      <c r="CH9" s="105">
        <f t="shared" ref="CH9" si="88">CH10+CH17+CH18+CH19+CH20+CH21</f>
        <v>0</v>
      </c>
      <c r="CI9" s="105">
        <f t="shared" ref="CI9" si="89">CI10+CI17+CI18+CI19+CI20+CI21</f>
        <v>0</v>
      </c>
      <c r="CJ9" s="105">
        <f t="shared" ref="CJ9" si="90">CJ10+CJ17+CJ18+CJ19+CJ20+CJ21</f>
        <v>7410</v>
      </c>
      <c r="CK9" s="105">
        <f t="shared" ref="CK9" si="91">CK10+CK17+CK18+CK19+CK20+CK21</f>
        <v>0</v>
      </c>
      <c r="CL9" s="105">
        <f t="shared" ref="CL9" si="92">CL10+CL17+CL18+CL19+CL20+CL21</f>
        <v>0</v>
      </c>
      <c r="CM9" s="105">
        <f t="shared" ref="CM9:CU9" si="93">CM10+CM17+CM18+CM19+CM20+CM21</f>
        <v>0</v>
      </c>
      <c r="CN9" s="105">
        <f t="shared" si="93"/>
        <v>0</v>
      </c>
      <c r="CO9" s="105">
        <f t="shared" si="93"/>
        <v>0</v>
      </c>
      <c r="CP9" s="105">
        <f t="shared" si="93"/>
        <v>0</v>
      </c>
      <c r="CQ9" s="105">
        <f t="shared" si="93"/>
        <v>0</v>
      </c>
      <c r="CR9" s="105">
        <f t="shared" si="93"/>
        <v>0</v>
      </c>
      <c r="CS9" s="105">
        <f t="shared" si="93"/>
        <v>0</v>
      </c>
      <c r="CT9" s="105">
        <f t="shared" si="93"/>
        <v>0</v>
      </c>
      <c r="CU9" s="105">
        <f t="shared" si="93"/>
        <v>0</v>
      </c>
      <c r="CV9" s="105">
        <f>CV10+CV17+CV18+CV19+CV20+CV21</f>
        <v>1800000</v>
      </c>
      <c r="CW9" s="105">
        <f t="shared" ref="CW9:DD9" si="94">CW10+CW17+CW18+CW19+CW20+CW21</f>
        <v>0</v>
      </c>
      <c r="CX9" s="105">
        <f t="shared" si="94"/>
        <v>0</v>
      </c>
      <c r="CY9" s="105">
        <f t="shared" si="94"/>
        <v>1800000</v>
      </c>
      <c r="CZ9" s="105">
        <f t="shared" si="94"/>
        <v>0</v>
      </c>
      <c r="DA9" s="105">
        <f t="shared" si="94"/>
        <v>0</v>
      </c>
      <c r="DB9" s="105">
        <f t="shared" si="94"/>
        <v>1800000</v>
      </c>
      <c r="DC9" s="105">
        <f t="shared" si="94"/>
        <v>0</v>
      </c>
      <c r="DD9" s="105">
        <f t="shared" si="94"/>
        <v>0</v>
      </c>
      <c r="DE9" s="102">
        <f t="shared" si="75"/>
        <v>8154174</v>
      </c>
      <c r="DF9" s="105">
        <f t="shared" ref="DF9" si="95">DF10+DF17+DF18+DF19+DF20+DF21</f>
        <v>0</v>
      </c>
      <c r="DG9" s="105">
        <f t="shared" ref="DG9" si="96">DG10+DG17+DG18+DG19+DG20+DG21</f>
        <v>0</v>
      </c>
      <c r="DH9" s="102">
        <f>M9+V9+AE9+AN9+AW9+BF9+BO9+BX9+CY9+CP9+CG9</f>
        <v>9528572</v>
      </c>
      <c r="DI9" s="105">
        <f t="shared" ref="DI9" si="97">DI10+DI17+DI18+DI19+DI20+DI21</f>
        <v>0</v>
      </c>
      <c r="DJ9" s="105">
        <f t="shared" ref="DJ9" si="98">DJ10+DJ17+DJ18+DJ19+DJ20+DJ21</f>
        <v>0</v>
      </c>
      <c r="DK9" s="102">
        <f t="shared" si="79"/>
        <v>11481642</v>
      </c>
      <c r="DL9" s="105">
        <f t="shared" ref="DL9" si="99">DL10+DL17+DL18+DL19+DL20+DL21</f>
        <v>0</v>
      </c>
      <c r="DM9" s="105">
        <f t="shared" ref="DM9" si="100">DM10+DM17+DM18+DM19+DM20+DM21</f>
        <v>0</v>
      </c>
    </row>
    <row r="10" spans="1:117" s="132" customFormat="1">
      <c r="A10" s="130"/>
      <c r="B10" s="130"/>
      <c r="C10" s="130"/>
      <c r="D10" s="385">
        <v>1</v>
      </c>
      <c r="E10" s="130" t="s">
        <v>255</v>
      </c>
      <c r="F10" s="385"/>
      <c r="G10" s="385"/>
      <c r="H10" s="385"/>
      <c r="I10" s="131" t="s">
        <v>256</v>
      </c>
      <c r="J10" s="135">
        <f>SUM(J11:J16)</f>
        <v>0</v>
      </c>
      <c r="K10" s="135">
        <f t="shared" ref="K10:Q10" si="101">SUM(K11:K16)</f>
        <v>0</v>
      </c>
      <c r="L10" s="135">
        <f t="shared" si="101"/>
        <v>0</v>
      </c>
      <c r="M10" s="135">
        <f t="shared" si="101"/>
        <v>0</v>
      </c>
      <c r="N10" s="135">
        <f t="shared" si="101"/>
        <v>0</v>
      </c>
      <c r="O10" s="135">
        <f t="shared" si="101"/>
        <v>0</v>
      </c>
      <c r="P10" s="135">
        <f t="shared" si="101"/>
        <v>0</v>
      </c>
      <c r="Q10" s="135">
        <f t="shared" si="101"/>
        <v>0</v>
      </c>
      <c r="R10" s="135">
        <f t="shared" ref="R10" si="102">SUM(R11:R16)</f>
        <v>0</v>
      </c>
      <c r="S10" s="135">
        <f t="shared" ref="S10" si="103">SUM(S11:S16)</f>
        <v>0</v>
      </c>
      <c r="T10" s="135">
        <f t="shared" ref="T10" si="104">SUM(T11:T16)</f>
        <v>0</v>
      </c>
      <c r="U10" s="135">
        <f t="shared" ref="U10" si="105">SUM(U11:U16)</f>
        <v>0</v>
      </c>
      <c r="V10" s="135">
        <f t="shared" ref="V10" si="106">SUM(V11:V16)</f>
        <v>0</v>
      </c>
      <c r="W10" s="135">
        <f t="shared" ref="W10:X10" si="107">SUM(W11:W16)</f>
        <v>0</v>
      </c>
      <c r="X10" s="135">
        <f t="shared" si="107"/>
        <v>0</v>
      </c>
      <c r="Y10" s="135">
        <f t="shared" ref="Y10" si="108">SUM(Y11:Y16)</f>
        <v>0</v>
      </c>
      <c r="Z10" s="135">
        <f t="shared" ref="Z10" si="109">SUM(Z11:Z16)</f>
        <v>0</v>
      </c>
      <c r="AA10" s="135">
        <f t="shared" ref="AA10" si="110">SUM(AA11:AA16)</f>
        <v>0</v>
      </c>
      <c r="AB10" s="135">
        <f t="shared" ref="AB10:AC10" si="111">SUM(AB11:AB16)</f>
        <v>0</v>
      </c>
      <c r="AC10" s="135">
        <f t="shared" si="111"/>
        <v>0</v>
      </c>
      <c r="AD10" s="135">
        <f t="shared" ref="AD10" si="112">SUM(AD11:AD16)</f>
        <v>0</v>
      </c>
      <c r="AE10" s="135">
        <f t="shared" ref="AE10" si="113">SUM(AE11:AE16)</f>
        <v>0</v>
      </c>
      <c r="AF10" s="135">
        <f t="shared" ref="AF10:AG10" si="114">SUM(AF11:AF16)</f>
        <v>0</v>
      </c>
      <c r="AG10" s="135">
        <f t="shared" si="114"/>
        <v>0</v>
      </c>
      <c r="AH10" s="135">
        <f t="shared" ref="AH10" si="115">SUM(AH11:AH16)</f>
        <v>0</v>
      </c>
      <c r="AI10" s="135">
        <f t="shared" ref="AI10" si="116">SUM(AI11:AI16)</f>
        <v>0</v>
      </c>
      <c r="AJ10" s="135">
        <f t="shared" ref="AJ10" si="117">SUM(AJ11:AJ16)</f>
        <v>0</v>
      </c>
      <c r="AK10" s="135">
        <f t="shared" ref="AK10" si="118">SUM(AK11:AK16)</f>
        <v>0</v>
      </c>
      <c r="AL10" s="135">
        <f t="shared" ref="AL10" si="119">SUM(AL11:AL16)</f>
        <v>0</v>
      </c>
      <c r="AM10" s="135">
        <f t="shared" ref="AM10" si="120">SUM(AM11:AM16)</f>
        <v>0</v>
      </c>
      <c r="AN10" s="135">
        <f t="shared" ref="AN10:AO10" si="121">SUM(AN11:AN16)</f>
        <v>0</v>
      </c>
      <c r="AO10" s="135">
        <f t="shared" si="121"/>
        <v>0</v>
      </c>
      <c r="AP10" s="135">
        <f t="shared" ref="AP10" si="122">SUM(AP11:AP16)</f>
        <v>0</v>
      </c>
      <c r="AQ10" s="135">
        <f t="shared" ref="AQ10" si="123">SUM(AQ11:AQ16)</f>
        <v>0</v>
      </c>
      <c r="AR10" s="135">
        <f t="shared" ref="AR10" si="124">SUM(AR11:AR16)</f>
        <v>0</v>
      </c>
      <c r="AS10" s="135">
        <f t="shared" ref="AS10" si="125">SUM(AS11:AS16)</f>
        <v>0</v>
      </c>
      <c r="AT10" s="135">
        <f t="shared" ref="AT10" si="126">SUM(AT11:AT16)</f>
        <v>0</v>
      </c>
      <c r="AU10" s="135">
        <f t="shared" ref="AU10" si="127">SUM(AU11:AU16)</f>
        <v>0</v>
      </c>
      <c r="AV10" s="135">
        <f t="shared" ref="AV10" si="128">SUM(AV11:AV16)</f>
        <v>0</v>
      </c>
      <c r="AW10" s="135">
        <f t="shared" ref="AW10" si="129">SUM(AW11:AW16)</f>
        <v>603838</v>
      </c>
      <c r="AX10" s="135">
        <f t="shared" ref="AX10" si="130">SUM(AX11:AX16)</f>
        <v>0</v>
      </c>
      <c r="AY10" s="135">
        <f t="shared" ref="AY10" si="131">SUM(AY11:AY16)</f>
        <v>0</v>
      </c>
      <c r="AZ10" s="135">
        <f t="shared" ref="AZ10:BA10" si="132">SUM(AZ11:AZ16)</f>
        <v>603838</v>
      </c>
      <c r="BA10" s="135">
        <f t="shared" si="132"/>
        <v>0</v>
      </c>
      <c r="BB10" s="135">
        <f t="shared" ref="BB10" si="133">SUM(BB11:BB16)</f>
        <v>0</v>
      </c>
      <c r="BC10" s="135">
        <f t="shared" ref="BC10" si="134">SUM(BC11:BC16)</f>
        <v>442880</v>
      </c>
      <c r="BD10" s="135">
        <f t="shared" ref="BD10" si="135">SUM(BD11:BD16)</f>
        <v>0</v>
      </c>
      <c r="BE10" s="135">
        <f t="shared" ref="BE10" si="136">SUM(BE11:BE16)</f>
        <v>0</v>
      </c>
      <c r="BF10" s="135">
        <f t="shared" ref="BF10" si="137">SUM(BF11:BF16)</f>
        <v>442880</v>
      </c>
      <c r="BG10" s="135">
        <f t="shared" ref="BG10" si="138">SUM(BG11:BG16)</f>
        <v>0</v>
      </c>
      <c r="BH10" s="135">
        <f t="shared" ref="BH10:BI10" si="139">SUM(BH11:BH16)</f>
        <v>0</v>
      </c>
      <c r="BI10" s="135">
        <f t="shared" si="139"/>
        <v>442880</v>
      </c>
      <c r="BJ10" s="135">
        <f t="shared" ref="BJ10" si="140">SUM(BJ11:BJ16)</f>
        <v>0</v>
      </c>
      <c r="BK10" s="135">
        <f t="shared" ref="BK10" si="141">SUM(BK11:BK16)</f>
        <v>0</v>
      </c>
      <c r="BL10" s="135">
        <f t="shared" ref="BL10" si="142">SUM(BL11:BL16)</f>
        <v>0</v>
      </c>
      <c r="BM10" s="135">
        <f t="shared" ref="BM10" si="143">SUM(BM11:BM16)</f>
        <v>0</v>
      </c>
      <c r="BN10" s="135">
        <f t="shared" ref="BN10" si="144">SUM(BN11:BN16)</f>
        <v>0</v>
      </c>
      <c r="BO10" s="135">
        <f t="shared" ref="BO10" si="145">SUM(BO11:BO16)</f>
        <v>0</v>
      </c>
      <c r="BP10" s="135">
        <f t="shared" ref="BP10" si="146">SUM(BP11:BP16)</f>
        <v>0</v>
      </c>
      <c r="BQ10" s="135">
        <f t="shared" ref="BQ10" si="147">SUM(BQ11:BQ16)</f>
        <v>0</v>
      </c>
      <c r="BR10" s="135">
        <f t="shared" ref="BR10:BS10" si="148">SUM(BR11:BR16)</f>
        <v>0</v>
      </c>
      <c r="BS10" s="135">
        <f t="shared" si="148"/>
        <v>0</v>
      </c>
      <c r="BT10" s="135">
        <f t="shared" ref="BT10" si="149">SUM(BT11:BT16)</f>
        <v>0</v>
      </c>
      <c r="BU10" s="135">
        <f t="shared" ref="BU10:BV10" si="150">SUM(BU11:BU16)</f>
        <v>0</v>
      </c>
      <c r="BV10" s="135">
        <f t="shared" si="150"/>
        <v>0</v>
      </c>
      <c r="BW10" s="135">
        <f t="shared" ref="BW10" si="151">SUM(BW11:BW16)</f>
        <v>0</v>
      </c>
      <c r="BX10" s="135">
        <f t="shared" ref="BX10" si="152">SUM(BX11:BX16)</f>
        <v>0</v>
      </c>
      <c r="BY10" s="135">
        <f t="shared" ref="BY10" si="153">SUM(BY11:BY16)</f>
        <v>0</v>
      </c>
      <c r="BZ10" s="135">
        <f t="shared" ref="BZ10" si="154">SUM(BZ11:BZ16)</f>
        <v>0</v>
      </c>
      <c r="CA10" s="135">
        <f t="shared" ref="CA10" si="155">SUM(CA11:CA16)</f>
        <v>0</v>
      </c>
      <c r="CB10" s="135">
        <f t="shared" ref="CB10:CC10" si="156">SUM(CB11:CB16)</f>
        <v>0</v>
      </c>
      <c r="CC10" s="135">
        <f t="shared" si="156"/>
        <v>0</v>
      </c>
      <c r="CD10" s="135">
        <f t="shared" ref="CD10" si="157">SUM(CD11:CD16)</f>
        <v>59850</v>
      </c>
      <c r="CE10" s="135">
        <f t="shared" ref="CE10" si="158">SUM(CE11:CE16)</f>
        <v>0</v>
      </c>
      <c r="CF10" s="135">
        <f t="shared" ref="CF10" si="159">SUM(CF11:CF16)</f>
        <v>0</v>
      </c>
      <c r="CG10" s="135">
        <f t="shared" ref="CG10" si="160">SUM(CG11:CG16)</f>
        <v>7410</v>
      </c>
      <c r="CH10" s="135">
        <f t="shared" ref="CH10" si="161">SUM(CH11:CH16)</f>
        <v>0</v>
      </c>
      <c r="CI10" s="135">
        <f t="shared" ref="CI10" si="162">SUM(CI11:CI16)</f>
        <v>0</v>
      </c>
      <c r="CJ10" s="135">
        <f t="shared" ref="CJ10" si="163">SUM(CJ11:CJ16)</f>
        <v>7410</v>
      </c>
      <c r="CK10" s="135">
        <f t="shared" ref="CK10" si="164">SUM(CK11:CK16)</f>
        <v>0</v>
      </c>
      <c r="CL10" s="135">
        <f t="shared" ref="CL10" si="165">SUM(CL11:CL16)</f>
        <v>0</v>
      </c>
      <c r="CM10" s="135">
        <f t="shared" ref="CM10:DD10" si="166">SUM(CM11:CM16)</f>
        <v>0</v>
      </c>
      <c r="CN10" s="135">
        <f t="shared" si="166"/>
        <v>0</v>
      </c>
      <c r="CO10" s="135">
        <f t="shared" si="166"/>
        <v>0</v>
      </c>
      <c r="CP10" s="135">
        <f t="shared" si="166"/>
        <v>0</v>
      </c>
      <c r="CQ10" s="135">
        <f t="shared" si="166"/>
        <v>0</v>
      </c>
      <c r="CR10" s="135">
        <f t="shared" si="166"/>
        <v>0</v>
      </c>
      <c r="CS10" s="135">
        <f t="shared" si="166"/>
        <v>0</v>
      </c>
      <c r="CT10" s="135">
        <f t="shared" si="166"/>
        <v>0</v>
      </c>
      <c r="CU10" s="135">
        <f t="shared" si="166"/>
        <v>0</v>
      </c>
      <c r="CV10" s="135">
        <f t="shared" si="166"/>
        <v>1800000</v>
      </c>
      <c r="CW10" s="135">
        <f t="shared" si="166"/>
        <v>0</v>
      </c>
      <c r="CX10" s="135">
        <f t="shared" si="166"/>
        <v>0</v>
      </c>
      <c r="CY10" s="135">
        <f t="shared" si="166"/>
        <v>1800000</v>
      </c>
      <c r="CZ10" s="135">
        <f t="shared" si="166"/>
        <v>0</v>
      </c>
      <c r="DA10" s="135">
        <f t="shared" si="166"/>
        <v>0</v>
      </c>
      <c r="DB10" s="135">
        <f t="shared" si="166"/>
        <v>1800000</v>
      </c>
      <c r="DC10" s="135">
        <f t="shared" si="166"/>
        <v>0</v>
      </c>
      <c r="DD10" s="135">
        <f t="shared" si="166"/>
        <v>0</v>
      </c>
      <c r="DE10" s="135">
        <f t="shared" si="75"/>
        <v>2302730</v>
      </c>
      <c r="DF10" s="135">
        <f t="shared" ref="DF10" si="167">SUM(DF11:DF16)</f>
        <v>0</v>
      </c>
      <c r="DG10" s="135">
        <f t="shared" ref="DG10" si="168">SUM(DG11:DG16)</f>
        <v>0</v>
      </c>
      <c r="DH10" s="135">
        <f t="shared" ref="DH10:DH73" si="169">M10+V10+AE10+AN10+AW10+BF10+BO10+BX10+CY10+CP10+CG10</f>
        <v>2854128</v>
      </c>
      <c r="DI10" s="135">
        <f>SUM(DI11:DI16)</f>
        <v>0</v>
      </c>
      <c r="DJ10" s="135">
        <f t="shared" ref="DJ10" si="170">SUM(DJ11:DJ16)</f>
        <v>0</v>
      </c>
      <c r="DK10" s="135">
        <f t="shared" si="79"/>
        <v>2854128</v>
      </c>
      <c r="DL10" s="135">
        <f t="shared" ref="DL10" si="171">SUM(DL11:DL16)</f>
        <v>0</v>
      </c>
      <c r="DM10" s="135">
        <f t="shared" ref="DM10" si="172">SUM(DM11:DM16)</f>
        <v>0</v>
      </c>
    </row>
    <row r="11" spans="1:117">
      <c r="A11" s="1"/>
      <c r="B11" s="1"/>
      <c r="C11" s="1"/>
      <c r="D11" s="381"/>
      <c r="E11" s="382">
        <v>1</v>
      </c>
      <c r="F11" s="1" t="s">
        <v>257</v>
      </c>
      <c r="G11" s="382"/>
      <c r="H11" s="382"/>
      <c r="I11" s="13" t="s">
        <v>258</v>
      </c>
      <c r="J11" s="136"/>
      <c r="K11" s="14"/>
      <c r="L11" s="14"/>
      <c r="M11" s="175"/>
      <c r="N11" s="14"/>
      <c r="O11" s="14"/>
      <c r="P11" s="143"/>
      <c r="Q11" s="14"/>
      <c r="R11" s="14"/>
      <c r="S11" s="136"/>
      <c r="T11" s="14"/>
      <c r="U11" s="14"/>
      <c r="V11" s="175"/>
      <c r="W11" s="14"/>
      <c r="X11" s="14"/>
      <c r="Y11" s="143"/>
      <c r="Z11" s="14"/>
      <c r="AA11" s="14"/>
      <c r="AB11" s="14"/>
      <c r="AC11" s="14"/>
      <c r="AD11" s="14"/>
      <c r="AE11" s="175"/>
      <c r="AF11" s="14"/>
      <c r="AG11" s="14"/>
      <c r="AH11" s="143"/>
      <c r="AI11" s="14"/>
      <c r="AJ11" s="14"/>
      <c r="AK11" s="136"/>
      <c r="AL11" s="14"/>
      <c r="AM11" s="14"/>
      <c r="AN11" s="175"/>
      <c r="AO11" s="14"/>
      <c r="AP11" s="14"/>
      <c r="AQ11" s="143"/>
      <c r="AR11" s="14"/>
      <c r="AS11" s="14"/>
      <c r="AT11" s="136"/>
      <c r="AU11" s="14"/>
      <c r="AV11" s="14"/>
      <c r="AW11" s="175"/>
      <c r="AX11" s="14"/>
      <c r="AY11" s="14"/>
      <c r="AZ11" s="143"/>
      <c r="BA11" s="14"/>
      <c r="BB11" s="14"/>
      <c r="BC11" s="136"/>
      <c r="BD11" s="14"/>
      <c r="BE11" s="14"/>
      <c r="BF11" s="175"/>
      <c r="BG11" s="14"/>
      <c r="BH11" s="14"/>
      <c r="BI11" s="143"/>
      <c r="BJ11" s="14"/>
      <c r="BK11" s="14"/>
      <c r="BL11" s="136"/>
      <c r="BM11" s="14"/>
      <c r="BN11" s="14"/>
      <c r="BO11" s="175"/>
      <c r="BP11" s="14"/>
      <c r="BQ11" s="14"/>
      <c r="BR11" s="150"/>
      <c r="BS11" s="14"/>
      <c r="BT11" s="14"/>
      <c r="BU11" s="136"/>
      <c r="BV11" s="14"/>
      <c r="BW11" s="14"/>
      <c r="BX11" s="175"/>
      <c r="BY11" s="14"/>
      <c r="BZ11" s="14"/>
      <c r="CA11" s="143"/>
      <c r="CB11" s="14"/>
      <c r="CC11" s="14"/>
      <c r="CD11" s="136"/>
      <c r="CE11" s="13"/>
      <c r="CF11" s="13"/>
      <c r="CG11" s="177"/>
      <c r="CH11" s="13"/>
      <c r="CI11" s="13"/>
      <c r="CJ11" s="143"/>
      <c r="CK11" s="13"/>
      <c r="CL11" s="13"/>
      <c r="CM11" s="136"/>
      <c r="CN11" s="13"/>
      <c r="CO11" s="13"/>
      <c r="CP11" s="177"/>
      <c r="CQ11" s="13"/>
      <c r="CR11" s="13"/>
      <c r="CS11" s="143"/>
      <c r="CT11" s="13"/>
      <c r="CU11" s="13"/>
      <c r="CV11" s="136"/>
      <c r="CW11" s="13"/>
      <c r="CX11" s="13"/>
      <c r="CY11" s="177"/>
      <c r="CZ11" s="13"/>
      <c r="DA11" s="13"/>
      <c r="DB11" s="143"/>
      <c r="DC11" s="13"/>
      <c r="DD11" s="13"/>
      <c r="DE11" s="244">
        <f t="shared" si="75"/>
        <v>0</v>
      </c>
      <c r="DF11" s="12">
        <f t="shared" si="75"/>
        <v>0</v>
      </c>
      <c r="DG11" s="12">
        <v>0</v>
      </c>
      <c r="DH11" s="244">
        <f t="shared" si="169"/>
        <v>0</v>
      </c>
      <c r="DI11" s="12">
        <v>0</v>
      </c>
      <c r="DJ11" s="12"/>
      <c r="DK11" s="197">
        <f t="shared" si="79"/>
        <v>0</v>
      </c>
      <c r="DL11" s="12">
        <f>SUMIFS(J11:DM11,$J$3:$DM$3,"tény",$J$7:$DM$7,"önként vállalt feladatok")</f>
        <v>0</v>
      </c>
      <c r="DM11" s="14"/>
    </row>
    <row r="12" spans="1:117">
      <c r="A12" s="1"/>
      <c r="B12" s="1"/>
      <c r="C12" s="1"/>
      <c r="D12" s="381"/>
      <c r="E12" s="382">
        <v>2</v>
      </c>
      <c r="F12" s="1" t="s">
        <v>259</v>
      </c>
      <c r="G12" s="382"/>
      <c r="H12" s="382"/>
      <c r="I12" s="13" t="s">
        <v>260</v>
      </c>
      <c r="J12" s="136"/>
      <c r="K12" s="14"/>
      <c r="L12" s="14"/>
      <c r="M12" s="175"/>
      <c r="N12" s="14"/>
      <c r="O12" s="14"/>
      <c r="P12" s="143"/>
      <c r="Q12" s="14"/>
      <c r="R12" s="14"/>
      <c r="S12" s="136"/>
      <c r="T12" s="14"/>
      <c r="U12" s="14"/>
      <c r="V12" s="175"/>
      <c r="W12" s="14"/>
      <c r="X12" s="14"/>
      <c r="Y12" s="143"/>
      <c r="Z12" s="14"/>
      <c r="AA12" s="14"/>
      <c r="AB12" s="14"/>
      <c r="AC12" s="14"/>
      <c r="AD12" s="14"/>
      <c r="AE12" s="175"/>
      <c r="AF12" s="14"/>
      <c r="AG12" s="14"/>
      <c r="AH12" s="143"/>
      <c r="AI12" s="14"/>
      <c r="AJ12" s="14"/>
      <c r="AK12" s="136"/>
      <c r="AL12" s="14"/>
      <c r="AM12" s="14"/>
      <c r="AN12" s="175"/>
      <c r="AO12" s="14"/>
      <c r="AP12" s="14"/>
      <c r="AQ12" s="143"/>
      <c r="AR12" s="14"/>
      <c r="AS12" s="14"/>
      <c r="AT12" s="136"/>
      <c r="AU12" s="14"/>
      <c r="AV12" s="14"/>
      <c r="AW12" s="175"/>
      <c r="AX12" s="14"/>
      <c r="AY12" s="14"/>
      <c r="AZ12" s="143"/>
      <c r="BA12" s="14"/>
      <c r="BB12" s="14"/>
      <c r="BC12" s="136"/>
      <c r="BD12" s="14"/>
      <c r="BE12" s="14"/>
      <c r="BF12" s="175"/>
      <c r="BG12" s="14"/>
      <c r="BH12" s="14"/>
      <c r="BI12" s="143"/>
      <c r="BJ12" s="14"/>
      <c r="BK12" s="14"/>
      <c r="BL12" s="136"/>
      <c r="BM12" s="14"/>
      <c r="BN12" s="14"/>
      <c r="BO12" s="175"/>
      <c r="BP12" s="14"/>
      <c r="BQ12" s="14"/>
      <c r="BR12" s="150"/>
      <c r="BS12" s="14"/>
      <c r="BT12" s="14"/>
      <c r="BU12" s="136"/>
      <c r="BV12" s="14"/>
      <c r="BW12" s="14"/>
      <c r="BX12" s="175"/>
      <c r="BY12" s="14"/>
      <c r="BZ12" s="14"/>
      <c r="CA12" s="143"/>
      <c r="CB12" s="14"/>
      <c r="CC12" s="14"/>
      <c r="CD12" s="136"/>
      <c r="CE12" s="13"/>
      <c r="CF12" s="13"/>
      <c r="CG12" s="177"/>
      <c r="CH12" s="13"/>
      <c r="CI12" s="13"/>
      <c r="CJ12" s="143"/>
      <c r="CK12" s="13"/>
      <c r="CL12" s="13"/>
      <c r="CM12" s="136"/>
      <c r="CN12" s="13"/>
      <c r="CO12" s="13"/>
      <c r="CP12" s="177"/>
      <c r="CQ12" s="13"/>
      <c r="CR12" s="13"/>
      <c r="CS12" s="143"/>
      <c r="CT12" s="13"/>
      <c r="CU12" s="13"/>
      <c r="CV12" s="136"/>
      <c r="CW12" s="13"/>
      <c r="CX12" s="13"/>
      <c r="CY12" s="177"/>
      <c r="CZ12" s="13"/>
      <c r="DA12" s="13"/>
      <c r="DB12" s="143"/>
      <c r="DC12" s="13"/>
      <c r="DD12" s="13"/>
      <c r="DE12" s="244">
        <f t="shared" si="75"/>
        <v>0</v>
      </c>
      <c r="DF12" s="12">
        <f t="shared" si="75"/>
        <v>0</v>
      </c>
      <c r="DG12" s="14"/>
      <c r="DH12" s="244">
        <f t="shared" si="169"/>
        <v>0</v>
      </c>
      <c r="DI12" s="12">
        <f t="shared" ref="DI12:DI75" si="173">SUMIFS(J12:DM12,$J$3:$DM$3,"módosított előirányzat",$J$7:$DM$7,"önként vállalt feladatok")</f>
        <v>0</v>
      </c>
      <c r="DJ12" s="12"/>
      <c r="DK12" s="197">
        <f t="shared" si="79"/>
        <v>0</v>
      </c>
      <c r="DL12" s="12">
        <f t="shared" ref="DL12:DL75" si="174">SUMIFS(J12:DM12,$J$3:$DM$3,"tény",$J$7:$DM$7,"önként vállalt feladatok")</f>
        <v>0</v>
      </c>
      <c r="DM12" s="14"/>
    </row>
    <row r="13" spans="1:117">
      <c r="A13" s="1"/>
      <c r="B13" s="1"/>
      <c r="C13" s="1"/>
      <c r="D13" s="381"/>
      <c r="E13" s="382">
        <v>3</v>
      </c>
      <c r="F13" s="1" t="s">
        <v>261</v>
      </c>
      <c r="G13" s="382"/>
      <c r="H13" s="382"/>
      <c r="I13" s="13" t="s">
        <v>262</v>
      </c>
      <c r="J13" s="136"/>
      <c r="K13" s="14"/>
      <c r="L13" s="14"/>
      <c r="M13" s="175"/>
      <c r="N13" s="14"/>
      <c r="O13" s="14"/>
      <c r="P13" s="143"/>
      <c r="Q13" s="14"/>
      <c r="R13" s="14"/>
      <c r="S13" s="136"/>
      <c r="T13" s="14"/>
      <c r="U13" s="14"/>
      <c r="V13" s="175"/>
      <c r="W13" s="14"/>
      <c r="X13" s="14"/>
      <c r="Y13" s="143"/>
      <c r="Z13" s="14"/>
      <c r="AA13" s="14"/>
      <c r="AB13" s="14"/>
      <c r="AC13" s="14"/>
      <c r="AD13" s="14"/>
      <c r="AE13" s="175"/>
      <c r="AF13" s="14"/>
      <c r="AG13" s="14"/>
      <c r="AH13" s="143"/>
      <c r="AI13" s="14"/>
      <c r="AJ13" s="14"/>
      <c r="AK13" s="136"/>
      <c r="AL13" s="14"/>
      <c r="AM13" s="14"/>
      <c r="AN13" s="175"/>
      <c r="AO13" s="14"/>
      <c r="AP13" s="14"/>
      <c r="AQ13" s="143"/>
      <c r="AR13" s="14"/>
      <c r="AS13" s="14"/>
      <c r="AT13" s="136"/>
      <c r="AU13" s="14"/>
      <c r="AV13" s="14"/>
      <c r="AW13" s="175">
        <v>47978</v>
      </c>
      <c r="AX13" s="14"/>
      <c r="AY13" s="14"/>
      <c r="AZ13" s="143">
        <v>47978</v>
      </c>
      <c r="BA13" s="14"/>
      <c r="BB13" s="14"/>
      <c r="BC13" s="136">
        <v>442880</v>
      </c>
      <c r="BD13" s="14"/>
      <c r="BE13" s="14"/>
      <c r="BF13" s="175">
        <v>442880</v>
      </c>
      <c r="BG13" s="14"/>
      <c r="BH13" s="14"/>
      <c r="BI13" s="143">
        <v>442880</v>
      </c>
      <c r="BJ13" s="14"/>
      <c r="BK13" s="14"/>
      <c r="BL13" s="136"/>
      <c r="BM13" s="14"/>
      <c r="BN13" s="14"/>
      <c r="BO13" s="175"/>
      <c r="BP13" s="14"/>
      <c r="BQ13" s="14"/>
      <c r="BR13" s="150"/>
      <c r="BS13" s="14"/>
      <c r="BT13" s="14"/>
      <c r="BU13" s="136"/>
      <c r="BV13" s="14"/>
      <c r="BW13" s="14"/>
      <c r="BX13" s="175"/>
      <c r="BY13" s="14"/>
      <c r="BZ13" s="14"/>
      <c r="CA13" s="143"/>
      <c r="CB13" s="14"/>
      <c r="CC13" s="14"/>
      <c r="CD13" s="136">
        <v>59850</v>
      </c>
      <c r="CE13" s="13"/>
      <c r="CF13" s="13"/>
      <c r="CG13" s="177">
        <v>7410</v>
      </c>
      <c r="CH13" s="13"/>
      <c r="CI13" s="13"/>
      <c r="CJ13" s="143">
        <v>7410</v>
      </c>
      <c r="CK13" s="13"/>
      <c r="CL13" s="13"/>
      <c r="CM13" s="136"/>
      <c r="CN13" s="13"/>
      <c r="CO13" s="13"/>
      <c r="CP13" s="177"/>
      <c r="CQ13" s="13"/>
      <c r="CR13" s="13"/>
      <c r="CS13" s="143"/>
      <c r="CT13" s="13"/>
      <c r="CU13" s="13"/>
      <c r="CV13" s="136"/>
      <c r="CW13" s="13"/>
      <c r="CX13" s="13"/>
      <c r="CY13" s="177"/>
      <c r="CZ13" s="13"/>
      <c r="DA13" s="13"/>
      <c r="DB13" s="143"/>
      <c r="DC13" s="13"/>
      <c r="DD13" s="13"/>
      <c r="DE13" s="244">
        <f t="shared" si="75"/>
        <v>502730</v>
      </c>
      <c r="DF13" s="12">
        <f t="shared" si="75"/>
        <v>0</v>
      </c>
      <c r="DG13" s="14"/>
      <c r="DH13" s="244">
        <f t="shared" si="169"/>
        <v>498268</v>
      </c>
      <c r="DI13" s="12">
        <f t="shared" si="173"/>
        <v>0</v>
      </c>
      <c r="DJ13" s="12"/>
      <c r="DK13" s="197">
        <f t="shared" si="79"/>
        <v>498268</v>
      </c>
      <c r="DL13" s="12">
        <f t="shared" si="174"/>
        <v>0</v>
      </c>
      <c r="DM13" s="14"/>
    </row>
    <row r="14" spans="1:117">
      <c r="A14" s="1"/>
      <c r="B14" s="1"/>
      <c r="C14" s="1"/>
      <c r="D14" s="381"/>
      <c r="E14" s="382">
        <v>4</v>
      </c>
      <c r="F14" s="1" t="s">
        <v>263</v>
      </c>
      <c r="G14" s="382"/>
      <c r="H14" s="382"/>
      <c r="I14" s="13" t="s">
        <v>264</v>
      </c>
      <c r="J14" s="136"/>
      <c r="K14" s="14"/>
      <c r="L14" s="14"/>
      <c r="M14" s="175"/>
      <c r="N14" s="14"/>
      <c r="O14" s="14"/>
      <c r="P14" s="143"/>
      <c r="Q14" s="14"/>
      <c r="R14" s="14"/>
      <c r="S14" s="136"/>
      <c r="T14" s="14"/>
      <c r="U14" s="14"/>
      <c r="V14" s="175"/>
      <c r="W14" s="14"/>
      <c r="X14" s="14"/>
      <c r="Y14" s="143"/>
      <c r="Z14" s="14"/>
      <c r="AA14" s="14"/>
      <c r="AB14" s="14"/>
      <c r="AC14" s="14"/>
      <c r="AD14" s="14"/>
      <c r="AE14" s="175"/>
      <c r="AF14" s="14"/>
      <c r="AG14" s="14"/>
      <c r="AH14" s="143"/>
      <c r="AI14" s="14"/>
      <c r="AJ14" s="14"/>
      <c r="AK14" s="136"/>
      <c r="AL14" s="14"/>
      <c r="AM14" s="14"/>
      <c r="AN14" s="175"/>
      <c r="AO14" s="14"/>
      <c r="AP14" s="14"/>
      <c r="AQ14" s="143"/>
      <c r="AR14" s="14"/>
      <c r="AS14" s="14"/>
      <c r="AT14" s="136"/>
      <c r="AU14" s="14"/>
      <c r="AV14" s="14"/>
      <c r="AW14" s="175"/>
      <c r="AX14" s="14"/>
      <c r="AY14" s="14"/>
      <c r="AZ14" s="143"/>
      <c r="BA14" s="14"/>
      <c r="BB14" s="14"/>
      <c r="BC14" s="136"/>
      <c r="BD14" s="14"/>
      <c r="BE14" s="14"/>
      <c r="BF14" s="175"/>
      <c r="BG14" s="14"/>
      <c r="BH14" s="14"/>
      <c r="BI14" s="143"/>
      <c r="BJ14" s="14"/>
      <c r="BK14" s="14"/>
      <c r="BL14" s="136"/>
      <c r="BM14" s="14"/>
      <c r="BN14" s="14"/>
      <c r="BO14" s="175"/>
      <c r="BP14" s="14"/>
      <c r="BQ14" s="14"/>
      <c r="BR14" s="150"/>
      <c r="BS14" s="14"/>
      <c r="BT14" s="14"/>
      <c r="BU14" s="136"/>
      <c r="BV14" s="14"/>
      <c r="BW14" s="14"/>
      <c r="BX14" s="175"/>
      <c r="BY14" s="14"/>
      <c r="BZ14" s="14"/>
      <c r="CA14" s="143"/>
      <c r="CB14" s="14"/>
      <c r="CC14" s="14"/>
      <c r="CD14" s="136"/>
      <c r="CE14" s="13"/>
      <c r="CF14" s="13"/>
      <c r="CG14" s="177"/>
      <c r="CH14" s="13"/>
      <c r="CI14" s="13"/>
      <c r="CJ14" s="143"/>
      <c r="CK14" s="13"/>
      <c r="CL14" s="13"/>
      <c r="CM14" s="136"/>
      <c r="CN14" s="13"/>
      <c r="CO14" s="13"/>
      <c r="CP14" s="177"/>
      <c r="CQ14" s="13"/>
      <c r="CR14" s="13"/>
      <c r="CS14" s="143"/>
      <c r="CT14" s="13"/>
      <c r="CU14" s="13"/>
      <c r="CV14" s="136">
        <v>1800000</v>
      </c>
      <c r="CW14" s="13"/>
      <c r="CX14" s="13"/>
      <c r="CY14" s="177">
        <v>1800000</v>
      </c>
      <c r="CZ14" s="13"/>
      <c r="DA14" s="13"/>
      <c r="DB14" s="143">
        <v>1800000</v>
      </c>
      <c r="DC14" s="13"/>
      <c r="DD14" s="13"/>
      <c r="DE14" s="244">
        <f>J14+S14+AB14+AK14+AT14+BC14+BL14+BU14+CV14+CM14+CD14</f>
        <v>1800000</v>
      </c>
      <c r="DF14" s="12">
        <f t="shared" si="75"/>
        <v>0</v>
      </c>
      <c r="DG14" s="14"/>
      <c r="DH14" s="244">
        <f t="shared" si="169"/>
        <v>1800000</v>
      </c>
      <c r="DI14" s="12">
        <f t="shared" si="173"/>
        <v>0</v>
      </c>
      <c r="DJ14" s="12"/>
      <c r="DK14" s="197">
        <f t="shared" si="79"/>
        <v>1800000</v>
      </c>
      <c r="DL14" s="12">
        <f t="shared" si="174"/>
        <v>0</v>
      </c>
      <c r="DM14" s="14"/>
    </row>
    <row r="15" spans="1:117">
      <c r="A15" s="1"/>
      <c r="B15" s="1"/>
      <c r="C15" s="1"/>
      <c r="D15" s="381"/>
      <c r="E15" s="382">
        <v>5</v>
      </c>
      <c r="F15" s="1" t="s">
        <v>265</v>
      </c>
      <c r="G15" s="382"/>
      <c r="H15" s="382"/>
      <c r="I15" s="13" t="s">
        <v>266</v>
      </c>
      <c r="J15" s="136"/>
      <c r="K15" s="14"/>
      <c r="L15" s="14"/>
      <c r="M15" s="175"/>
      <c r="N15" s="14"/>
      <c r="O15" s="14"/>
      <c r="P15" s="143"/>
      <c r="Q15" s="14"/>
      <c r="R15" s="14"/>
      <c r="S15" s="136"/>
      <c r="T15" s="14"/>
      <c r="U15" s="14"/>
      <c r="V15" s="175"/>
      <c r="W15" s="14"/>
      <c r="X15" s="14"/>
      <c r="Y15" s="143"/>
      <c r="Z15" s="14"/>
      <c r="AA15" s="14"/>
      <c r="AB15" s="14"/>
      <c r="AC15" s="14"/>
      <c r="AD15" s="14"/>
      <c r="AE15" s="175"/>
      <c r="AF15" s="14"/>
      <c r="AG15" s="14"/>
      <c r="AH15" s="143"/>
      <c r="AI15" s="14"/>
      <c r="AJ15" s="14"/>
      <c r="AK15" s="136"/>
      <c r="AL15" s="14"/>
      <c r="AM15" s="14"/>
      <c r="AN15" s="175"/>
      <c r="AO15" s="14"/>
      <c r="AP15" s="14"/>
      <c r="AQ15" s="143"/>
      <c r="AR15" s="14"/>
      <c r="AS15" s="14"/>
      <c r="AT15" s="136"/>
      <c r="AU15" s="14"/>
      <c r="AV15" s="14"/>
      <c r="AW15" s="175">
        <v>444000</v>
      </c>
      <c r="AX15" s="14"/>
      <c r="AY15" s="14"/>
      <c r="AZ15" s="143">
        <v>444000</v>
      </c>
      <c r="BA15" s="14"/>
      <c r="BB15" s="14"/>
      <c r="BC15" s="136"/>
      <c r="BD15" s="14"/>
      <c r="BE15" s="14"/>
      <c r="BF15" s="175"/>
      <c r="BG15" s="14"/>
      <c r="BH15" s="14"/>
      <c r="BI15" s="143"/>
      <c r="BJ15" s="14"/>
      <c r="BK15" s="14"/>
      <c r="BL15" s="136"/>
      <c r="BM15" s="14"/>
      <c r="BN15" s="14"/>
      <c r="BO15" s="175"/>
      <c r="BP15" s="14"/>
      <c r="BQ15" s="14"/>
      <c r="BR15" s="150"/>
      <c r="BS15" s="14"/>
      <c r="BT15" s="14"/>
      <c r="BU15" s="136"/>
      <c r="BV15" s="14"/>
      <c r="BW15" s="14"/>
      <c r="BX15" s="175"/>
      <c r="BY15" s="14"/>
      <c r="BZ15" s="14"/>
      <c r="CA15" s="143"/>
      <c r="CB15" s="14"/>
      <c r="CC15" s="14"/>
      <c r="CD15" s="136"/>
      <c r="CE15" s="13"/>
      <c r="CF15" s="13"/>
      <c r="CG15" s="177"/>
      <c r="CH15" s="13"/>
      <c r="CI15" s="13"/>
      <c r="CJ15" s="143"/>
      <c r="CK15" s="13"/>
      <c r="CL15" s="13"/>
      <c r="CM15" s="136"/>
      <c r="CN15" s="13"/>
      <c r="CO15" s="13"/>
      <c r="CP15" s="177"/>
      <c r="CQ15" s="13"/>
      <c r="CR15" s="13"/>
      <c r="CS15" s="143"/>
      <c r="CT15" s="13"/>
      <c r="CU15" s="13"/>
      <c r="CV15" s="136"/>
      <c r="CW15" s="13"/>
      <c r="CX15" s="13"/>
      <c r="CY15" s="177"/>
      <c r="CZ15" s="13"/>
      <c r="DA15" s="13"/>
      <c r="DB15" s="143"/>
      <c r="DC15" s="13"/>
      <c r="DD15" s="13"/>
      <c r="DE15" s="244">
        <f t="shared" ref="DE15:DF78" si="175">J15+S15+AB15+AK15+AT15+BC15+BL15+BU15+CV15+CM15+CD15</f>
        <v>0</v>
      </c>
      <c r="DF15" s="12">
        <f t="shared" si="75"/>
        <v>0</v>
      </c>
      <c r="DG15" s="14"/>
      <c r="DH15" s="244">
        <f t="shared" si="169"/>
        <v>444000</v>
      </c>
      <c r="DI15" s="12">
        <f t="shared" si="173"/>
        <v>0</v>
      </c>
      <c r="DJ15" s="12"/>
      <c r="DK15" s="197">
        <f t="shared" si="79"/>
        <v>444000</v>
      </c>
      <c r="DL15" s="12">
        <f t="shared" si="174"/>
        <v>0</v>
      </c>
      <c r="DM15" s="14"/>
    </row>
    <row r="16" spans="1:117">
      <c r="A16" s="1"/>
      <c r="B16" s="1"/>
      <c r="C16" s="1"/>
      <c r="D16" s="381"/>
      <c r="E16" s="382">
        <v>6</v>
      </c>
      <c r="F16" s="1" t="s">
        <v>267</v>
      </c>
      <c r="G16" s="382"/>
      <c r="H16" s="382"/>
      <c r="I16" s="13" t="s">
        <v>268</v>
      </c>
      <c r="J16" s="136"/>
      <c r="K16" s="14"/>
      <c r="L16" s="14"/>
      <c r="M16" s="175"/>
      <c r="N16" s="14"/>
      <c r="O16" s="14"/>
      <c r="P16" s="143"/>
      <c r="Q16" s="14"/>
      <c r="R16" s="14"/>
      <c r="S16" s="136"/>
      <c r="T16" s="14"/>
      <c r="U16" s="14"/>
      <c r="V16" s="175"/>
      <c r="W16" s="14"/>
      <c r="X16" s="14"/>
      <c r="Y16" s="143"/>
      <c r="Z16" s="14"/>
      <c r="AA16" s="14"/>
      <c r="AB16" s="14"/>
      <c r="AC16" s="14"/>
      <c r="AD16" s="14"/>
      <c r="AE16" s="175"/>
      <c r="AF16" s="14"/>
      <c r="AG16" s="14"/>
      <c r="AH16" s="143"/>
      <c r="AI16" s="14"/>
      <c r="AJ16" s="14"/>
      <c r="AK16" s="136"/>
      <c r="AL16" s="14"/>
      <c r="AM16" s="14"/>
      <c r="AN16" s="175"/>
      <c r="AO16" s="14"/>
      <c r="AP16" s="14"/>
      <c r="AQ16" s="143"/>
      <c r="AR16" s="14"/>
      <c r="AS16" s="14"/>
      <c r="AT16" s="136"/>
      <c r="AU16" s="14"/>
      <c r="AV16" s="14"/>
      <c r="AW16" s="175">
        <v>111860</v>
      </c>
      <c r="AX16" s="14"/>
      <c r="AY16" s="14"/>
      <c r="AZ16" s="143">
        <v>111860</v>
      </c>
      <c r="BA16" s="14"/>
      <c r="BB16" s="14"/>
      <c r="BC16" s="136"/>
      <c r="BD16" s="14"/>
      <c r="BE16" s="14"/>
      <c r="BF16" s="175"/>
      <c r="BG16" s="14"/>
      <c r="BH16" s="14"/>
      <c r="BI16" s="143"/>
      <c r="BJ16" s="14"/>
      <c r="BK16" s="14"/>
      <c r="BL16" s="136"/>
      <c r="BM16" s="14"/>
      <c r="BN16" s="14"/>
      <c r="BO16" s="175"/>
      <c r="BP16" s="14"/>
      <c r="BQ16" s="14"/>
      <c r="BR16" s="150"/>
      <c r="BS16" s="14"/>
      <c r="BT16" s="14"/>
      <c r="BU16" s="136"/>
      <c r="BV16" s="14"/>
      <c r="BW16" s="14"/>
      <c r="BX16" s="175"/>
      <c r="BY16" s="14"/>
      <c r="BZ16" s="14"/>
      <c r="CA16" s="143"/>
      <c r="CB16" s="14"/>
      <c r="CC16" s="14"/>
      <c r="CD16" s="136"/>
      <c r="CE16" s="13"/>
      <c r="CF16" s="13"/>
      <c r="CG16" s="177"/>
      <c r="CH16" s="13"/>
      <c r="CI16" s="13"/>
      <c r="CJ16" s="143"/>
      <c r="CK16" s="13"/>
      <c r="CL16" s="13"/>
      <c r="CM16" s="136"/>
      <c r="CN16" s="13"/>
      <c r="CO16" s="13"/>
      <c r="CP16" s="177"/>
      <c r="CQ16" s="13"/>
      <c r="CR16" s="13"/>
      <c r="CS16" s="143"/>
      <c r="CT16" s="13"/>
      <c r="CU16" s="13"/>
      <c r="CV16" s="136"/>
      <c r="CW16" s="13"/>
      <c r="CX16" s="13"/>
      <c r="CY16" s="177"/>
      <c r="CZ16" s="13"/>
      <c r="DA16" s="13"/>
      <c r="DB16" s="143"/>
      <c r="DC16" s="13"/>
      <c r="DD16" s="13"/>
      <c r="DE16" s="244">
        <f t="shared" si="175"/>
        <v>0</v>
      </c>
      <c r="DF16" s="12">
        <f t="shared" si="75"/>
        <v>0</v>
      </c>
      <c r="DG16" s="14"/>
      <c r="DH16" s="244">
        <f t="shared" si="169"/>
        <v>111860</v>
      </c>
      <c r="DI16" s="12">
        <f t="shared" si="173"/>
        <v>0</v>
      </c>
      <c r="DJ16" s="12"/>
      <c r="DK16" s="197">
        <f t="shared" si="79"/>
        <v>111860</v>
      </c>
      <c r="DL16" s="12">
        <f t="shared" si="174"/>
        <v>0</v>
      </c>
      <c r="DM16" s="14"/>
    </row>
    <row r="17" spans="1:117">
      <c r="A17" s="1"/>
      <c r="B17" s="1"/>
      <c r="C17" s="1"/>
      <c r="D17" s="382">
        <v>2</v>
      </c>
      <c r="E17" s="1" t="s">
        <v>269</v>
      </c>
      <c r="F17" s="382"/>
      <c r="G17" s="382"/>
      <c r="H17" s="382"/>
      <c r="I17" s="1" t="s">
        <v>270</v>
      </c>
      <c r="J17" s="137"/>
      <c r="K17" s="15"/>
      <c r="L17" s="15"/>
      <c r="M17" s="176"/>
      <c r="N17" s="15"/>
      <c r="O17" s="15"/>
      <c r="P17" s="144"/>
      <c r="Q17" s="15"/>
      <c r="R17" s="15"/>
      <c r="S17" s="137"/>
      <c r="T17" s="15"/>
      <c r="U17" s="15"/>
      <c r="V17" s="176"/>
      <c r="W17" s="15"/>
      <c r="X17" s="15"/>
      <c r="Y17" s="144"/>
      <c r="Z17" s="15"/>
      <c r="AA17" s="15"/>
      <c r="AB17" s="15"/>
      <c r="AC17" s="15"/>
      <c r="AD17" s="15"/>
      <c r="AE17" s="176"/>
      <c r="AF17" s="15"/>
      <c r="AG17" s="15"/>
      <c r="AH17" s="144"/>
      <c r="AI17" s="15"/>
      <c r="AJ17" s="15"/>
      <c r="AK17" s="137"/>
      <c r="AL17" s="15"/>
      <c r="AM17" s="15"/>
      <c r="AN17" s="176"/>
      <c r="AO17" s="15"/>
      <c r="AP17" s="15"/>
      <c r="AQ17" s="144"/>
      <c r="AR17" s="15"/>
      <c r="AS17" s="15"/>
      <c r="AT17" s="137"/>
      <c r="AU17" s="15"/>
      <c r="AV17" s="15"/>
      <c r="AW17" s="176"/>
      <c r="AX17" s="15"/>
      <c r="AY17" s="15"/>
      <c r="AZ17" s="144"/>
      <c r="BA17" s="15"/>
      <c r="BB17" s="15"/>
      <c r="BC17" s="137"/>
      <c r="BD17" s="15"/>
      <c r="BE17" s="15"/>
      <c r="BF17" s="176"/>
      <c r="BG17" s="15"/>
      <c r="BH17" s="15"/>
      <c r="BI17" s="144"/>
      <c r="BJ17" s="15"/>
      <c r="BK17" s="15"/>
      <c r="BL17" s="137"/>
      <c r="BM17" s="15"/>
      <c r="BN17" s="15"/>
      <c r="BO17" s="176"/>
      <c r="BP17" s="15"/>
      <c r="BQ17" s="15"/>
      <c r="BR17" s="151"/>
      <c r="BS17" s="15"/>
      <c r="BT17" s="15"/>
      <c r="BU17" s="137"/>
      <c r="BV17" s="15"/>
      <c r="BW17" s="15"/>
      <c r="BX17" s="176"/>
      <c r="BY17" s="15"/>
      <c r="BZ17" s="15"/>
      <c r="CA17" s="144"/>
      <c r="CB17" s="15"/>
      <c r="CC17" s="15"/>
      <c r="CD17" s="136"/>
      <c r="CE17" s="1"/>
      <c r="CF17" s="1"/>
      <c r="CG17" s="177"/>
      <c r="CH17" s="1"/>
      <c r="CI17" s="1"/>
      <c r="CJ17" s="143"/>
      <c r="CK17" s="1"/>
      <c r="CL17" s="1"/>
      <c r="CM17" s="136"/>
      <c r="CN17" s="1"/>
      <c r="CO17" s="1"/>
      <c r="CP17" s="177"/>
      <c r="CQ17" s="1"/>
      <c r="CR17" s="1"/>
      <c r="CS17" s="143"/>
      <c r="CT17" s="1"/>
      <c r="CU17" s="1"/>
      <c r="CV17" s="136"/>
      <c r="CW17" s="1"/>
      <c r="CX17" s="1"/>
      <c r="CY17" s="177"/>
      <c r="CZ17" s="1"/>
      <c r="DA17" s="1"/>
      <c r="DB17" s="143"/>
      <c r="DC17" s="1"/>
      <c r="DD17" s="1"/>
      <c r="DE17" s="244">
        <f t="shared" si="175"/>
        <v>0</v>
      </c>
      <c r="DF17" s="12">
        <f t="shared" si="75"/>
        <v>0</v>
      </c>
      <c r="DG17" s="15"/>
      <c r="DH17" s="244">
        <f t="shared" si="169"/>
        <v>0</v>
      </c>
      <c r="DI17" s="12">
        <f t="shared" si="173"/>
        <v>0</v>
      </c>
      <c r="DJ17" s="12"/>
      <c r="DK17" s="197">
        <f t="shared" si="79"/>
        <v>0</v>
      </c>
      <c r="DL17" s="12">
        <f t="shared" si="174"/>
        <v>0</v>
      </c>
      <c r="DM17" s="15"/>
    </row>
    <row r="18" spans="1:117">
      <c r="A18" s="1"/>
      <c r="B18" s="1"/>
      <c r="C18" s="1"/>
      <c r="D18" s="382">
        <v>3</v>
      </c>
      <c r="E18" s="1" t="s">
        <v>271</v>
      </c>
      <c r="F18" s="16"/>
      <c r="G18" s="16"/>
      <c r="H18" s="16"/>
      <c r="I18" s="13" t="s">
        <v>272</v>
      </c>
      <c r="J18" s="136"/>
      <c r="K18" s="14"/>
      <c r="L18" s="14"/>
      <c r="M18" s="175"/>
      <c r="N18" s="14"/>
      <c r="O18" s="14"/>
      <c r="P18" s="143"/>
      <c r="Q18" s="14"/>
      <c r="R18" s="14"/>
      <c r="S18" s="136"/>
      <c r="T18" s="14"/>
      <c r="U18" s="14"/>
      <c r="V18" s="175"/>
      <c r="W18" s="14"/>
      <c r="X18" s="14"/>
      <c r="Y18" s="143"/>
      <c r="Z18" s="14"/>
      <c r="AA18" s="14"/>
      <c r="AB18" s="14"/>
      <c r="AC18" s="14"/>
      <c r="AD18" s="14"/>
      <c r="AE18" s="175"/>
      <c r="AF18" s="14"/>
      <c r="AG18" s="14"/>
      <c r="AH18" s="143"/>
      <c r="AI18" s="14"/>
      <c r="AJ18" s="14"/>
      <c r="AK18" s="136"/>
      <c r="AL18" s="14"/>
      <c r="AM18" s="14"/>
      <c r="AN18" s="175"/>
      <c r="AO18" s="14"/>
      <c r="AP18" s="14"/>
      <c r="AQ18" s="143"/>
      <c r="AR18" s="14"/>
      <c r="AS18" s="14"/>
      <c r="AT18" s="136"/>
      <c r="AU18" s="14"/>
      <c r="AV18" s="14"/>
      <c r="AW18" s="175"/>
      <c r="AX18" s="14"/>
      <c r="AY18" s="14"/>
      <c r="AZ18" s="143"/>
      <c r="BA18" s="14"/>
      <c r="BB18" s="14"/>
      <c r="BC18" s="136"/>
      <c r="BD18" s="14"/>
      <c r="BE18" s="14"/>
      <c r="BF18" s="175"/>
      <c r="BG18" s="14"/>
      <c r="BH18" s="14"/>
      <c r="BI18" s="143"/>
      <c r="BJ18" s="14"/>
      <c r="BK18" s="14"/>
      <c r="BL18" s="136"/>
      <c r="BM18" s="14"/>
      <c r="BN18" s="14"/>
      <c r="BO18" s="175"/>
      <c r="BP18" s="14"/>
      <c r="BQ18" s="14"/>
      <c r="BR18" s="150"/>
      <c r="BS18" s="14"/>
      <c r="BT18" s="14"/>
      <c r="BU18" s="136"/>
      <c r="BV18" s="14"/>
      <c r="BW18" s="14"/>
      <c r="BX18" s="175"/>
      <c r="BY18" s="14"/>
      <c r="BZ18" s="14"/>
      <c r="CA18" s="143"/>
      <c r="CB18" s="14"/>
      <c r="CC18" s="14"/>
      <c r="CD18" s="136"/>
      <c r="CE18" s="13"/>
      <c r="CF18" s="13"/>
      <c r="CG18" s="177"/>
      <c r="CH18" s="13"/>
      <c r="CI18" s="13"/>
      <c r="CJ18" s="143"/>
      <c r="CK18" s="13"/>
      <c r="CL18" s="13"/>
      <c r="CM18" s="136"/>
      <c r="CN18" s="13"/>
      <c r="CO18" s="13"/>
      <c r="CP18" s="177"/>
      <c r="CQ18" s="13"/>
      <c r="CR18" s="13"/>
      <c r="CS18" s="143"/>
      <c r="CT18" s="13"/>
      <c r="CU18" s="13"/>
      <c r="CV18" s="136"/>
      <c r="CW18" s="13"/>
      <c r="CX18" s="13"/>
      <c r="CY18" s="177"/>
      <c r="CZ18" s="13"/>
      <c r="DA18" s="13"/>
      <c r="DB18" s="143"/>
      <c r="DC18" s="13"/>
      <c r="DD18" s="13"/>
      <c r="DE18" s="244">
        <f t="shared" si="175"/>
        <v>0</v>
      </c>
      <c r="DF18" s="12">
        <f t="shared" si="75"/>
        <v>0</v>
      </c>
      <c r="DG18" s="14"/>
      <c r="DH18" s="244">
        <f t="shared" si="169"/>
        <v>0</v>
      </c>
      <c r="DI18" s="12">
        <f t="shared" si="173"/>
        <v>0</v>
      </c>
      <c r="DJ18" s="12"/>
      <c r="DK18" s="197">
        <f t="shared" si="79"/>
        <v>0</v>
      </c>
      <c r="DL18" s="12">
        <f t="shared" si="174"/>
        <v>0</v>
      </c>
      <c r="DM18" s="14"/>
    </row>
    <row r="19" spans="1:117">
      <c r="A19" s="1"/>
      <c r="B19" s="1"/>
      <c r="C19" s="1"/>
      <c r="D19" s="382">
        <v>4</v>
      </c>
      <c r="E19" s="1" t="s">
        <v>273</v>
      </c>
      <c r="F19" s="16"/>
      <c r="G19" s="16"/>
      <c r="H19" s="16"/>
      <c r="I19" s="13" t="s">
        <v>274</v>
      </c>
      <c r="J19" s="136"/>
      <c r="K19" s="14"/>
      <c r="L19" s="14"/>
      <c r="M19" s="175"/>
      <c r="N19" s="14"/>
      <c r="O19" s="14"/>
      <c r="P19" s="143"/>
      <c r="Q19" s="14"/>
      <c r="R19" s="14"/>
      <c r="S19" s="136"/>
      <c r="T19" s="14"/>
      <c r="U19" s="14"/>
      <c r="V19" s="175"/>
      <c r="W19" s="14"/>
      <c r="X19" s="14"/>
      <c r="Y19" s="143"/>
      <c r="Z19" s="14"/>
      <c r="AA19" s="14"/>
      <c r="AB19" s="14"/>
      <c r="AC19" s="14"/>
      <c r="AD19" s="14"/>
      <c r="AE19" s="175"/>
      <c r="AF19" s="14"/>
      <c r="AG19" s="14"/>
      <c r="AH19" s="143"/>
      <c r="AI19" s="14"/>
      <c r="AJ19" s="14"/>
      <c r="AK19" s="136"/>
      <c r="AL19" s="14"/>
      <c r="AM19" s="14"/>
      <c r="AN19" s="175"/>
      <c r="AO19" s="14"/>
      <c r="AP19" s="14"/>
      <c r="AQ19" s="143"/>
      <c r="AR19" s="14"/>
      <c r="AS19" s="14"/>
      <c r="AT19" s="136"/>
      <c r="AU19" s="14"/>
      <c r="AV19" s="14"/>
      <c r="AW19" s="175"/>
      <c r="AX19" s="14"/>
      <c r="AY19" s="14"/>
      <c r="AZ19" s="143"/>
      <c r="BA19" s="14"/>
      <c r="BB19" s="14"/>
      <c r="BC19" s="136"/>
      <c r="BD19" s="14"/>
      <c r="BE19" s="14"/>
      <c r="BF19" s="175"/>
      <c r="BG19" s="14"/>
      <c r="BH19" s="14"/>
      <c r="BI19" s="143"/>
      <c r="BJ19" s="14"/>
      <c r="BK19" s="14"/>
      <c r="BL19" s="136"/>
      <c r="BM19" s="14"/>
      <c r="BN19" s="14"/>
      <c r="BO19" s="175"/>
      <c r="BP19" s="14"/>
      <c r="BQ19" s="14"/>
      <c r="BR19" s="150"/>
      <c r="BS19" s="14"/>
      <c r="BT19" s="14"/>
      <c r="BU19" s="136"/>
      <c r="BV19" s="14"/>
      <c r="BW19" s="14"/>
      <c r="BX19" s="175"/>
      <c r="BY19" s="14"/>
      <c r="BZ19" s="14"/>
      <c r="CA19" s="143"/>
      <c r="CB19" s="14"/>
      <c r="CC19" s="14"/>
      <c r="CD19" s="136"/>
      <c r="CE19" s="13"/>
      <c r="CF19" s="13"/>
      <c r="CG19" s="177"/>
      <c r="CH19" s="13"/>
      <c r="CI19" s="13"/>
      <c r="CJ19" s="143"/>
      <c r="CK19" s="13"/>
      <c r="CL19" s="13"/>
      <c r="CM19" s="136"/>
      <c r="CN19" s="13"/>
      <c r="CO19" s="13"/>
      <c r="CP19" s="177"/>
      <c r="CQ19" s="13"/>
      <c r="CR19" s="13"/>
      <c r="CS19" s="143"/>
      <c r="CT19" s="13"/>
      <c r="CU19" s="13"/>
      <c r="CV19" s="136"/>
      <c r="CW19" s="13"/>
      <c r="CX19" s="13"/>
      <c r="CY19" s="177"/>
      <c r="CZ19" s="13"/>
      <c r="DA19" s="13"/>
      <c r="DB19" s="143"/>
      <c r="DC19" s="13"/>
      <c r="DD19" s="13"/>
      <c r="DE19" s="244">
        <f t="shared" si="175"/>
        <v>0</v>
      </c>
      <c r="DF19" s="12">
        <f t="shared" si="75"/>
        <v>0</v>
      </c>
      <c r="DG19" s="14"/>
      <c r="DH19" s="244">
        <f t="shared" si="169"/>
        <v>0</v>
      </c>
      <c r="DI19" s="12">
        <f t="shared" si="173"/>
        <v>0</v>
      </c>
      <c r="DJ19" s="12"/>
      <c r="DK19" s="197">
        <f t="shared" si="79"/>
        <v>0</v>
      </c>
      <c r="DL19" s="12">
        <f t="shared" si="174"/>
        <v>0</v>
      </c>
      <c r="DM19" s="14"/>
    </row>
    <row r="20" spans="1:117">
      <c r="A20" s="1"/>
      <c r="B20" s="1"/>
      <c r="C20" s="1"/>
      <c r="D20" s="382">
        <v>5</v>
      </c>
      <c r="E20" s="1" t="s">
        <v>275</v>
      </c>
      <c r="F20" s="16"/>
      <c r="G20" s="16"/>
      <c r="H20" s="16"/>
      <c r="I20" s="13" t="s">
        <v>276</v>
      </c>
      <c r="J20" s="136"/>
      <c r="K20" s="14"/>
      <c r="L20" s="14"/>
      <c r="M20" s="175"/>
      <c r="N20" s="14"/>
      <c r="O20" s="14"/>
      <c r="P20" s="143"/>
      <c r="Q20" s="14"/>
      <c r="R20" s="14"/>
      <c r="S20" s="136"/>
      <c r="T20" s="14"/>
      <c r="U20" s="14"/>
      <c r="V20" s="175"/>
      <c r="W20" s="14"/>
      <c r="X20" s="14"/>
      <c r="Y20" s="143"/>
      <c r="Z20" s="14"/>
      <c r="AA20" s="14"/>
      <c r="AB20" s="14"/>
      <c r="AC20" s="14"/>
      <c r="AD20" s="14"/>
      <c r="AE20" s="175"/>
      <c r="AF20" s="14"/>
      <c r="AG20" s="14"/>
      <c r="AH20" s="143"/>
      <c r="AI20" s="14"/>
      <c r="AJ20" s="14"/>
      <c r="AK20" s="136"/>
      <c r="AL20" s="14"/>
      <c r="AM20" s="14"/>
      <c r="AN20" s="175"/>
      <c r="AO20" s="14"/>
      <c r="AP20" s="14"/>
      <c r="AQ20" s="143"/>
      <c r="AR20" s="14"/>
      <c r="AS20" s="14"/>
      <c r="AT20" s="136"/>
      <c r="AU20" s="14"/>
      <c r="AV20" s="14"/>
      <c r="AW20" s="175"/>
      <c r="AX20" s="14"/>
      <c r="AY20" s="14"/>
      <c r="AZ20" s="143"/>
      <c r="BA20" s="14"/>
      <c r="BB20" s="14"/>
      <c r="BC20" s="136"/>
      <c r="BD20" s="14"/>
      <c r="BE20" s="14"/>
      <c r="BF20" s="175"/>
      <c r="BG20" s="14"/>
      <c r="BH20" s="14"/>
      <c r="BI20" s="143"/>
      <c r="BJ20" s="14"/>
      <c r="BK20" s="14"/>
      <c r="BL20" s="136"/>
      <c r="BM20" s="14"/>
      <c r="BN20" s="14"/>
      <c r="BO20" s="175"/>
      <c r="BP20" s="14"/>
      <c r="BQ20" s="14"/>
      <c r="BR20" s="150"/>
      <c r="BS20" s="14"/>
      <c r="BT20" s="14"/>
      <c r="BU20" s="136"/>
      <c r="BV20" s="14"/>
      <c r="BW20" s="14"/>
      <c r="BX20" s="175"/>
      <c r="BY20" s="14"/>
      <c r="BZ20" s="14"/>
      <c r="CA20" s="143"/>
      <c r="CB20" s="14"/>
      <c r="CC20" s="14"/>
      <c r="CD20" s="136"/>
      <c r="CE20" s="13"/>
      <c r="CF20" s="13"/>
      <c r="CG20" s="177"/>
      <c r="CH20" s="13"/>
      <c r="CI20" s="13"/>
      <c r="CJ20" s="143"/>
      <c r="CK20" s="13"/>
      <c r="CL20" s="13"/>
      <c r="CM20" s="136"/>
      <c r="CN20" s="13"/>
      <c r="CO20" s="13"/>
      <c r="CP20" s="177"/>
      <c r="CQ20" s="13"/>
      <c r="CR20" s="13"/>
      <c r="CS20" s="143"/>
      <c r="CT20" s="13"/>
      <c r="CU20" s="13"/>
      <c r="CV20" s="136"/>
      <c r="CW20" s="13"/>
      <c r="CX20" s="13"/>
      <c r="CY20" s="177"/>
      <c r="CZ20" s="13"/>
      <c r="DA20" s="13"/>
      <c r="DB20" s="143"/>
      <c r="DC20" s="13"/>
      <c r="DD20" s="13"/>
      <c r="DE20" s="244">
        <f t="shared" si="175"/>
        <v>0</v>
      </c>
      <c r="DF20" s="12">
        <f t="shared" si="75"/>
        <v>0</v>
      </c>
      <c r="DG20" s="14"/>
      <c r="DH20" s="244">
        <f t="shared" si="169"/>
        <v>0</v>
      </c>
      <c r="DI20" s="12">
        <f t="shared" si="173"/>
        <v>0</v>
      </c>
      <c r="DJ20" s="12"/>
      <c r="DK20" s="197">
        <f t="shared" si="79"/>
        <v>0</v>
      </c>
      <c r="DL20" s="12">
        <f t="shared" si="174"/>
        <v>0</v>
      </c>
      <c r="DM20" s="14"/>
    </row>
    <row r="21" spans="1:117">
      <c r="A21" s="1"/>
      <c r="B21" s="1"/>
      <c r="C21" s="1"/>
      <c r="D21" s="382">
        <v>6</v>
      </c>
      <c r="E21" s="1" t="s">
        <v>277</v>
      </c>
      <c r="F21" s="16"/>
      <c r="G21" s="16"/>
      <c r="H21" s="16"/>
      <c r="I21" s="13" t="s">
        <v>278</v>
      </c>
      <c r="J21" s="136"/>
      <c r="K21" s="14"/>
      <c r="L21" s="14"/>
      <c r="M21" s="175"/>
      <c r="N21" s="14"/>
      <c r="O21" s="14"/>
      <c r="P21" s="143"/>
      <c r="Q21" s="14"/>
      <c r="R21" s="14"/>
      <c r="S21" s="136"/>
      <c r="T21" s="14"/>
      <c r="U21" s="14"/>
      <c r="V21" s="175"/>
      <c r="W21" s="14"/>
      <c r="X21" s="14"/>
      <c r="Y21" s="143">
        <v>1804725</v>
      </c>
      <c r="Z21" s="14"/>
      <c r="AA21" s="14"/>
      <c r="AB21" s="14"/>
      <c r="AC21" s="14"/>
      <c r="AD21" s="14"/>
      <c r="AE21" s="175"/>
      <c r="AF21" s="14"/>
      <c r="AG21" s="14"/>
      <c r="AH21" s="143"/>
      <c r="AI21" s="14"/>
      <c r="AJ21" s="14"/>
      <c r="AK21" s="136"/>
      <c r="AL21" s="14"/>
      <c r="AM21" s="14"/>
      <c r="AN21" s="175"/>
      <c r="AO21" s="14"/>
      <c r="AP21" s="14"/>
      <c r="AQ21" s="143"/>
      <c r="AR21" s="14"/>
      <c r="AS21" s="14"/>
      <c r="AT21" s="136"/>
      <c r="AU21" s="14"/>
      <c r="AV21" s="14"/>
      <c r="AW21" s="175">
        <v>34565</v>
      </c>
      <c r="AX21" s="14"/>
      <c r="AY21" s="14"/>
      <c r="AZ21" s="143">
        <f>164910+18000</f>
        <v>182910</v>
      </c>
      <c r="BA21" s="14"/>
      <c r="BB21" s="14"/>
      <c r="BC21" s="136"/>
      <c r="BD21" s="14"/>
      <c r="BE21" s="14"/>
      <c r="BF21" s="175"/>
      <c r="BG21" s="14"/>
      <c r="BH21" s="14"/>
      <c r="BI21" s="143"/>
      <c r="BJ21" s="14"/>
      <c r="BK21" s="14"/>
      <c r="BL21" s="136">
        <v>5851444</v>
      </c>
      <c r="BM21" s="14"/>
      <c r="BN21" s="14"/>
      <c r="BO21" s="175">
        <v>6639879</v>
      </c>
      <c r="BP21" s="14"/>
      <c r="BQ21" s="14"/>
      <c r="BR21" s="245">
        <f>6023269+616610</f>
        <v>6639879</v>
      </c>
      <c r="BS21" s="14"/>
      <c r="BT21" s="14"/>
      <c r="BU21" s="136"/>
      <c r="BV21" s="14"/>
      <c r="BW21" s="14"/>
      <c r="BX21" s="175"/>
      <c r="BY21" s="14"/>
      <c r="BZ21" s="14"/>
      <c r="CA21" s="143"/>
      <c r="CB21" s="14"/>
      <c r="CC21" s="14"/>
      <c r="CD21" s="136"/>
      <c r="CE21" s="13"/>
      <c r="CF21" s="13"/>
      <c r="CG21" s="177"/>
      <c r="CH21" s="13"/>
      <c r="CI21" s="13"/>
      <c r="CJ21" s="143"/>
      <c r="CK21" s="13"/>
      <c r="CL21" s="13"/>
      <c r="CM21" s="136"/>
      <c r="CN21" s="13"/>
      <c r="CO21" s="13"/>
      <c r="CP21" s="177"/>
      <c r="CQ21" s="13"/>
      <c r="CR21" s="13"/>
      <c r="CS21" s="143"/>
      <c r="CT21" s="13"/>
      <c r="CU21" s="13"/>
      <c r="CV21" s="136"/>
      <c r="CW21" s="13"/>
      <c r="CX21" s="13"/>
      <c r="CY21" s="177"/>
      <c r="CZ21" s="13"/>
      <c r="DA21" s="13"/>
      <c r="DB21" s="143"/>
      <c r="DC21" s="13"/>
      <c r="DD21" s="13"/>
      <c r="DE21" s="244">
        <f t="shared" si="175"/>
        <v>5851444</v>
      </c>
      <c r="DF21" s="12">
        <f t="shared" si="75"/>
        <v>0</v>
      </c>
      <c r="DG21" s="14"/>
      <c r="DH21" s="244">
        <f t="shared" si="169"/>
        <v>6674444</v>
      </c>
      <c r="DI21" s="12">
        <f t="shared" si="173"/>
        <v>0</v>
      </c>
      <c r="DJ21" s="12"/>
      <c r="DK21" s="197">
        <f t="shared" si="79"/>
        <v>8627514</v>
      </c>
      <c r="DL21" s="12">
        <f t="shared" si="174"/>
        <v>0</v>
      </c>
      <c r="DM21" s="14"/>
    </row>
    <row r="22" spans="1:117" s="193" customFormat="1">
      <c r="A22" s="1"/>
      <c r="B22" s="1"/>
      <c r="C22" s="190">
        <v>2</v>
      </c>
      <c r="D22" s="191" t="s">
        <v>218</v>
      </c>
      <c r="E22" s="190"/>
      <c r="F22" s="190"/>
      <c r="G22" s="190"/>
      <c r="H22" s="190"/>
      <c r="I22" s="380" t="s">
        <v>279</v>
      </c>
      <c r="J22" s="106">
        <f>J23+J26++J31+J42</f>
        <v>0</v>
      </c>
      <c r="K22" s="106">
        <f t="shared" ref="K22:BW22" si="176">K23+K26++K31+K42</f>
        <v>0</v>
      </c>
      <c r="L22" s="106">
        <f t="shared" si="176"/>
        <v>0</v>
      </c>
      <c r="M22" s="106">
        <f t="shared" si="176"/>
        <v>0</v>
      </c>
      <c r="N22" s="106">
        <f t="shared" si="176"/>
        <v>0</v>
      </c>
      <c r="O22" s="106">
        <f t="shared" si="176"/>
        <v>0</v>
      </c>
      <c r="P22" s="106">
        <f t="shared" si="176"/>
        <v>0</v>
      </c>
      <c r="Q22" s="106">
        <f t="shared" si="176"/>
        <v>0</v>
      </c>
      <c r="R22" s="106">
        <f t="shared" si="176"/>
        <v>0</v>
      </c>
      <c r="S22" s="106">
        <f t="shared" si="176"/>
        <v>0</v>
      </c>
      <c r="T22" s="106">
        <f t="shared" si="176"/>
        <v>0</v>
      </c>
      <c r="U22" s="106">
        <f t="shared" si="176"/>
        <v>0</v>
      </c>
      <c r="V22" s="106">
        <f t="shared" si="176"/>
        <v>0</v>
      </c>
      <c r="W22" s="106">
        <f t="shared" si="176"/>
        <v>0</v>
      </c>
      <c r="X22" s="106">
        <f t="shared" si="176"/>
        <v>0</v>
      </c>
      <c r="Y22" s="106">
        <f t="shared" si="176"/>
        <v>0</v>
      </c>
      <c r="Z22" s="106">
        <f t="shared" si="176"/>
        <v>0</v>
      </c>
      <c r="AA22" s="106">
        <f t="shared" si="176"/>
        <v>0</v>
      </c>
      <c r="AB22" s="106">
        <f t="shared" si="176"/>
        <v>0</v>
      </c>
      <c r="AC22" s="106">
        <f t="shared" ref="AC22" si="177">AC23+AC26++AC31+AC42</f>
        <v>0</v>
      </c>
      <c r="AD22" s="106">
        <f t="shared" si="176"/>
        <v>0</v>
      </c>
      <c r="AE22" s="106">
        <f t="shared" si="176"/>
        <v>0</v>
      </c>
      <c r="AF22" s="106">
        <f t="shared" si="176"/>
        <v>0</v>
      </c>
      <c r="AG22" s="106">
        <f t="shared" si="176"/>
        <v>0</v>
      </c>
      <c r="AH22" s="106">
        <f t="shared" si="176"/>
        <v>0</v>
      </c>
      <c r="AI22" s="106">
        <f t="shared" si="176"/>
        <v>0</v>
      </c>
      <c r="AJ22" s="106">
        <f t="shared" si="176"/>
        <v>0</v>
      </c>
      <c r="AK22" s="106">
        <f t="shared" si="176"/>
        <v>0</v>
      </c>
      <c r="AL22" s="106">
        <f t="shared" si="176"/>
        <v>0</v>
      </c>
      <c r="AM22" s="106">
        <f t="shared" si="176"/>
        <v>0</v>
      </c>
      <c r="AN22" s="106">
        <f t="shared" si="176"/>
        <v>0</v>
      </c>
      <c r="AO22" s="106">
        <f t="shared" si="176"/>
        <v>0</v>
      </c>
      <c r="AP22" s="106">
        <f t="shared" si="176"/>
        <v>0</v>
      </c>
      <c r="AQ22" s="106">
        <f t="shared" si="176"/>
        <v>0</v>
      </c>
      <c r="AR22" s="106">
        <f t="shared" si="176"/>
        <v>0</v>
      </c>
      <c r="AS22" s="106">
        <f t="shared" si="176"/>
        <v>0</v>
      </c>
      <c r="AT22" s="106">
        <f t="shared" si="176"/>
        <v>0</v>
      </c>
      <c r="AU22" s="106">
        <f t="shared" si="176"/>
        <v>0</v>
      </c>
      <c r="AV22" s="106">
        <f t="shared" si="176"/>
        <v>0</v>
      </c>
      <c r="AW22" s="106">
        <f t="shared" si="176"/>
        <v>0</v>
      </c>
      <c r="AX22" s="106">
        <f t="shared" si="176"/>
        <v>0</v>
      </c>
      <c r="AY22" s="106">
        <f t="shared" si="176"/>
        <v>0</v>
      </c>
      <c r="AZ22" s="106">
        <f t="shared" si="176"/>
        <v>0</v>
      </c>
      <c r="BA22" s="106">
        <f t="shared" si="176"/>
        <v>0</v>
      </c>
      <c r="BB22" s="106">
        <f t="shared" si="176"/>
        <v>0</v>
      </c>
      <c r="BC22" s="106">
        <f t="shared" si="176"/>
        <v>0</v>
      </c>
      <c r="BD22" s="106">
        <f t="shared" si="176"/>
        <v>0</v>
      </c>
      <c r="BE22" s="106">
        <f t="shared" si="176"/>
        <v>0</v>
      </c>
      <c r="BF22" s="106">
        <f t="shared" si="176"/>
        <v>0</v>
      </c>
      <c r="BG22" s="106">
        <f t="shared" si="176"/>
        <v>0</v>
      </c>
      <c r="BH22" s="106">
        <f t="shared" si="176"/>
        <v>0</v>
      </c>
      <c r="BI22" s="106">
        <f t="shared" si="176"/>
        <v>0</v>
      </c>
      <c r="BJ22" s="106">
        <f t="shared" si="176"/>
        <v>0</v>
      </c>
      <c r="BK22" s="106">
        <f t="shared" si="176"/>
        <v>0</v>
      </c>
      <c r="BL22" s="106">
        <f t="shared" si="176"/>
        <v>0</v>
      </c>
      <c r="BM22" s="106">
        <f t="shared" si="176"/>
        <v>0</v>
      </c>
      <c r="BN22" s="106">
        <f t="shared" si="176"/>
        <v>0</v>
      </c>
      <c r="BO22" s="106">
        <f t="shared" si="176"/>
        <v>0</v>
      </c>
      <c r="BP22" s="106">
        <f t="shared" si="176"/>
        <v>0</v>
      </c>
      <c r="BQ22" s="106">
        <f t="shared" si="176"/>
        <v>0</v>
      </c>
      <c r="BR22" s="106">
        <f t="shared" si="176"/>
        <v>0</v>
      </c>
      <c r="BS22" s="106">
        <f t="shared" si="176"/>
        <v>0</v>
      </c>
      <c r="BT22" s="106">
        <f t="shared" si="176"/>
        <v>0</v>
      </c>
      <c r="BU22" s="106">
        <f t="shared" si="176"/>
        <v>32250000</v>
      </c>
      <c r="BV22" s="106">
        <f t="shared" si="176"/>
        <v>0</v>
      </c>
      <c r="BW22" s="106">
        <f t="shared" si="176"/>
        <v>0</v>
      </c>
      <c r="BX22" s="106">
        <f t="shared" ref="BX22:CC22" si="178">BX23+BX26++BX31+BX42</f>
        <v>33848956</v>
      </c>
      <c r="BY22" s="106">
        <f t="shared" si="178"/>
        <v>0</v>
      </c>
      <c r="BZ22" s="106">
        <f t="shared" si="178"/>
        <v>0</v>
      </c>
      <c r="CA22" s="106">
        <f t="shared" si="178"/>
        <v>36870626</v>
      </c>
      <c r="CB22" s="106">
        <f t="shared" si="178"/>
        <v>0</v>
      </c>
      <c r="CC22" s="106">
        <f t="shared" si="178"/>
        <v>0</v>
      </c>
      <c r="CD22" s="106">
        <f t="shared" ref="CD22" si="179">CD23+CD26++CD31+CD42</f>
        <v>0</v>
      </c>
      <c r="CE22" s="106">
        <f t="shared" ref="CE22" si="180">CE23+CE26++CE31+CE42</f>
        <v>0</v>
      </c>
      <c r="CF22" s="106">
        <f t="shared" ref="CF22" si="181">CF23+CF26++CF31+CF42</f>
        <v>0</v>
      </c>
      <c r="CG22" s="106">
        <f t="shared" ref="CG22" si="182">CG23+CG26++CG31+CG42</f>
        <v>0</v>
      </c>
      <c r="CH22" s="106">
        <f t="shared" ref="CH22" si="183">CH23+CH26++CH31+CH42</f>
        <v>0</v>
      </c>
      <c r="CI22" s="106">
        <f t="shared" ref="CI22" si="184">CI23+CI26++CI31+CI42</f>
        <v>0</v>
      </c>
      <c r="CJ22" s="106">
        <f t="shared" ref="CJ22" si="185">CJ23+CJ26++CJ31+CJ42</f>
        <v>0</v>
      </c>
      <c r="CK22" s="106">
        <f t="shared" ref="CK22" si="186">CK23+CK26++CK31+CK42</f>
        <v>0</v>
      </c>
      <c r="CL22" s="106">
        <f t="shared" ref="CL22" si="187">CL23+CL26++CL31+CL42</f>
        <v>0</v>
      </c>
      <c r="CM22" s="106">
        <f t="shared" ref="CM22" si="188">CM23+CM26++CM31+CM42</f>
        <v>0</v>
      </c>
      <c r="CN22" s="106">
        <f t="shared" ref="CN22" si="189">CN23+CN26++CN31+CN42</f>
        <v>0</v>
      </c>
      <c r="CO22" s="106">
        <f t="shared" ref="CO22" si="190">CO23+CO26++CO31+CO42</f>
        <v>0</v>
      </c>
      <c r="CP22" s="106">
        <f t="shared" ref="CP22" si="191">CP23+CP26++CP31+CP42</f>
        <v>0</v>
      </c>
      <c r="CQ22" s="106">
        <f t="shared" ref="CQ22" si="192">CQ23+CQ26++CQ31+CQ42</f>
        <v>0</v>
      </c>
      <c r="CR22" s="106">
        <f t="shared" ref="CR22" si="193">CR23+CR26++CR31+CR42</f>
        <v>0</v>
      </c>
      <c r="CS22" s="106">
        <f t="shared" ref="CS22" si="194">CS23+CS26++CS31+CS42</f>
        <v>0</v>
      </c>
      <c r="CT22" s="106">
        <f t="shared" ref="CT22" si="195">CT23+CT26++CT31+CT42</f>
        <v>0</v>
      </c>
      <c r="CU22" s="106">
        <f t="shared" ref="CU22" si="196">CU23+CU26++CU31+CU42</f>
        <v>0</v>
      </c>
      <c r="CV22" s="106">
        <f t="shared" ref="CV22:DD22" si="197">CV23+CV26++CV31+CV42</f>
        <v>0</v>
      </c>
      <c r="CW22" s="106">
        <f t="shared" si="197"/>
        <v>0</v>
      </c>
      <c r="CX22" s="106">
        <f t="shared" si="197"/>
        <v>0</v>
      </c>
      <c r="CY22" s="106">
        <f t="shared" si="197"/>
        <v>0</v>
      </c>
      <c r="CZ22" s="106">
        <f t="shared" si="197"/>
        <v>0</v>
      </c>
      <c r="DA22" s="106">
        <f t="shared" si="197"/>
        <v>0</v>
      </c>
      <c r="DB22" s="106">
        <f t="shared" si="197"/>
        <v>0</v>
      </c>
      <c r="DC22" s="106">
        <f t="shared" si="197"/>
        <v>0</v>
      </c>
      <c r="DD22" s="106">
        <f t="shared" si="197"/>
        <v>0</v>
      </c>
      <c r="DE22" s="102">
        <f t="shared" si="175"/>
        <v>32250000</v>
      </c>
      <c r="DF22" s="102">
        <f t="shared" si="75"/>
        <v>0</v>
      </c>
      <c r="DG22" s="106">
        <f t="shared" ref="DG22:DM22" si="198">DG23+DG26++DG31+DG42</f>
        <v>0</v>
      </c>
      <c r="DH22" s="102">
        <f t="shared" si="169"/>
        <v>33848956</v>
      </c>
      <c r="DI22" s="102">
        <f t="shared" si="173"/>
        <v>0</v>
      </c>
      <c r="DJ22" s="106">
        <f t="shared" si="198"/>
        <v>0</v>
      </c>
      <c r="DK22" s="102">
        <f t="shared" si="79"/>
        <v>36870626</v>
      </c>
      <c r="DL22" s="102">
        <f t="shared" si="174"/>
        <v>0</v>
      </c>
      <c r="DM22" s="106">
        <f t="shared" si="198"/>
        <v>0</v>
      </c>
    </row>
    <row r="23" spans="1:117">
      <c r="A23" s="1"/>
      <c r="B23" s="17"/>
      <c r="C23" s="1"/>
      <c r="D23" s="382">
        <v>1</v>
      </c>
      <c r="E23" s="1" t="s">
        <v>280</v>
      </c>
      <c r="F23" s="382"/>
      <c r="G23" s="382"/>
      <c r="H23" s="382"/>
      <c r="I23" s="381" t="s">
        <v>281</v>
      </c>
      <c r="J23" s="138">
        <f>J24</f>
        <v>0</v>
      </c>
      <c r="K23" s="18">
        <f>K24</f>
        <v>0</v>
      </c>
      <c r="L23" s="18"/>
      <c r="M23" s="177">
        <f>M24</f>
        <v>0</v>
      </c>
      <c r="N23" s="18">
        <f>N24</f>
        <v>0</v>
      </c>
      <c r="O23" s="18"/>
      <c r="P23" s="145">
        <f>P24</f>
        <v>0</v>
      </c>
      <c r="Q23" s="18">
        <f>Q24</f>
        <v>0</v>
      </c>
      <c r="R23" s="18"/>
      <c r="S23" s="138">
        <f>S24</f>
        <v>0</v>
      </c>
      <c r="T23" s="18">
        <f>T24</f>
        <v>0</v>
      </c>
      <c r="U23" s="18"/>
      <c r="V23" s="177">
        <f>V24</f>
        <v>0</v>
      </c>
      <c r="W23" s="18">
        <f>W24</f>
        <v>0</v>
      </c>
      <c r="X23" s="18"/>
      <c r="Y23" s="145">
        <f>Y24</f>
        <v>0</v>
      </c>
      <c r="Z23" s="18">
        <f>Z24</f>
        <v>0</v>
      </c>
      <c r="AA23" s="18"/>
      <c r="AB23" s="18">
        <f>AB24</f>
        <v>0</v>
      </c>
      <c r="AC23" s="18">
        <f>AC24</f>
        <v>0</v>
      </c>
      <c r="AD23" s="18"/>
      <c r="AE23" s="177">
        <f>AE24</f>
        <v>0</v>
      </c>
      <c r="AF23" s="18">
        <f>AF24</f>
        <v>0</v>
      </c>
      <c r="AG23" s="18"/>
      <c r="AH23" s="145">
        <f>AH24</f>
        <v>0</v>
      </c>
      <c r="AI23" s="18">
        <f>AI24</f>
        <v>0</v>
      </c>
      <c r="AJ23" s="18"/>
      <c r="AK23" s="138">
        <f>AK24</f>
        <v>0</v>
      </c>
      <c r="AL23" s="18">
        <f>AL24</f>
        <v>0</v>
      </c>
      <c r="AM23" s="18"/>
      <c r="AN23" s="177">
        <f>AN24</f>
        <v>0</v>
      </c>
      <c r="AO23" s="18">
        <f>AO24</f>
        <v>0</v>
      </c>
      <c r="AP23" s="18"/>
      <c r="AQ23" s="145">
        <f>AQ24</f>
        <v>0</v>
      </c>
      <c r="AR23" s="18">
        <f>AR24</f>
        <v>0</v>
      </c>
      <c r="AS23" s="18"/>
      <c r="AT23" s="138">
        <f>AT24</f>
        <v>0</v>
      </c>
      <c r="AU23" s="18">
        <f>AU24</f>
        <v>0</v>
      </c>
      <c r="AV23" s="18"/>
      <c r="AW23" s="177">
        <f>AW24</f>
        <v>0</v>
      </c>
      <c r="AX23" s="18">
        <f>AX24</f>
        <v>0</v>
      </c>
      <c r="AY23" s="18"/>
      <c r="AZ23" s="145">
        <f>AZ24</f>
        <v>0</v>
      </c>
      <c r="BA23" s="18">
        <f>BA24</f>
        <v>0</v>
      </c>
      <c r="BB23" s="18"/>
      <c r="BC23" s="138">
        <f>BC24</f>
        <v>0</v>
      </c>
      <c r="BD23" s="18">
        <f>BD24</f>
        <v>0</v>
      </c>
      <c r="BE23" s="18"/>
      <c r="BF23" s="177">
        <f>BF24</f>
        <v>0</v>
      </c>
      <c r="BG23" s="18">
        <f>BG24</f>
        <v>0</v>
      </c>
      <c r="BH23" s="18"/>
      <c r="BI23" s="145">
        <f>BI24</f>
        <v>0</v>
      </c>
      <c r="BJ23" s="18">
        <f>BJ24</f>
        <v>0</v>
      </c>
      <c r="BK23" s="18"/>
      <c r="BL23" s="138">
        <f>BL24</f>
        <v>0</v>
      </c>
      <c r="BM23" s="18">
        <f>BM24</f>
        <v>0</v>
      </c>
      <c r="BN23" s="18"/>
      <c r="BO23" s="177">
        <f>BO24</f>
        <v>0</v>
      </c>
      <c r="BP23" s="18">
        <f>BP24</f>
        <v>0</v>
      </c>
      <c r="BQ23" s="18"/>
      <c r="BR23" s="152">
        <f>BR24</f>
        <v>0</v>
      </c>
      <c r="BS23" s="18">
        <f>BS24</f>
        <v>0</v>
      </c>
      <c r="BT23" s="18"/>
      <c r="BU23" s="138">
        <f>BU24</f>
        <v>0</v>
      </c>
      <c r="BV23" s="18">
        <f>BV24</f>
        <v>0</v>
      </c>
      <c r="BW23" s="18"/>
      <c r="BX23" s="177">
        <f>BX24</f>
        <v>0</v>
      </c>
      <c r="BY23" s="18">
        <f>BY24</f>
        <v>0</v>
      </c>
      <c r="BZ23" s="18"/>
      <c r="CA23" s="145">
        <f>CA24</f>
        <v>0</v>
      </c>
      <c r="CB23" s="18">
        <f>CB24</f>
        <v>0</v>
      </c>
      <c r="CC23" s="18"/>
      <c r="CD23" s="136"/>
      <c r="CE23" s="381"/>
      <c r="CF23" s="381"/>
      <c r="CG23" s="177"/>
      <c r="CH23" s="381"/>
      <c r="CI23" s="381"/>
      <c r="CJ23" s="143"/>
      <c r="CK23" s="381"/>
      <c r="CL23" s="381"/>
      <c r="CM23" s="136"/>
      <c r="CN23" s="381"/>
      <c r="CO23" s="381"/>
      <c r="CP23" s="177"/>
      <c r="CQ23" s="381"/>
      <c r="CR23" s="381"/>
      <c r="CS23" s="143"/>
      <c r="CT23" s="381"/>
      <c r="CU23" s="381"/>
      <c r="CV23" s="136"/>
      <c r="CW23" s="381"/>
      <c r="CX23" s="381"/>
      <c r="CY23" s="177"/>
      <c r="CZ23" s="381"/>
      <c r="DA23" s="381"/>
      <c r="DB23" s="143"/>
      <c r="DC23" s="381"/>
      <c r="DD23" s="381"/>
      <c r="DE23" s="244">
        <f t="shared" si="175"/>
        <v>0</v>
      </c>
      <c r="DF23" s="12">
        <f t="shared" si="75"/>
        <v>0</v>
      </c>
      <c r="DG23" s="18"/>
      <c r="DH23" s="244">
        <f t="shared" si="169"/>
        <v>0</v>
      </c>
      <c r="DI23" s="12">
        <f t="shared" si="173"/>
        <v>0</v>
      </c>
      <c r="DJ23" s="12"/>
      <c r="DK23" s="197">
        <f t="shared" si="79"/>
        <v>0</v>
      </c>
      <c r="DL23" s="12">
        <f t="shared" si="174"/>
        <v>0</v>
      </c>
      <c r="DM23" s="18"/>
    </row>
    <row r="24" spans="1:117">
      <c r="A24" s="1"/>
      <c r="B24" s="17"/>
      <c r="C24" s="17"/>
      <c r="D24" s="1"/>
      <c r="E24" s="382">
        <v>1</v>
      </c>
      <c r="F24" s="1" t="s">
        <v>0</v>
      </c>
      <c r="G24" s="382"/>
      <c r="H24" s="382"/>
      <c r="I24" s="381" t="s">
        <v>1</v>
      </c>
      <c r="J24" s="138">
        <f>J25</f>
        <v>0</v>
      </c>
      <c r="K24" s="18">
        <f>K25</f>
        <v>0</v>
      </c>
      <c r="L24" s="18"/>
      <c r="M24" s="177">
        <f>M25</f>
        <v>0</v>
      </c>
      <c r="N24" s="18">
        <f>N25</f>
        <v>0</v>
      </c>
      <c r="O24" s="18"/>
      <c r="P24" s="145">
        <f>P25</f>
        <v>0</v>
      </c>
      <c r="Q24" s="18">
        <f>Q25</f>
        <v>0</v>
      </c>
      <c r="R24" s="18"/>
      <c r="S24" s="138">
        <f>S25</f>
        <v>0</v>
      </c>
      <c r="T24" s="18">
        <f>T25</f>
        <v>0</v>
      </c>
      <c r="U24" s="18"/>
      <c r="V24" s="177">
        <f>V25</f>
        <v>0</v>
      </c>
      <c r="W24" s="18">
        <f>W25</f>
        <v>0</v>
      </c>
      <c r="X24" s="18"/>
      <c r="Y24" s="145">
        <f>Y25</f>
        <v>0</v>
      </c>
      <c r="Z24" s="18">
        <f>Z25</f>
        <v>0</v>
      </c>
      <c r="AA24" s="18"/>
      <c r="AB24" s="18">
        <f>AB25</f>
        <v>0</v>
      </c>
      <c r="AC24" s="18">
        <f>AC25</f>
        <v>0</v>
      </c>
      <c r="AD24" s="18"/>
      <c r="AE24" s="177">
        <f>AE25</f>
        <v>0</v>
      </c>
      <c r="AF24" s="18">
        <f>AF25</f>
        <v>0</v>
      </c>
      <c r="AG24" s="18"/>
      <c r="AH24" s="145">
        <f>AH25</f>
        <v>0</v>
      </c>
      <c r="AI24" s="18">
        <f>AI25</f>
        <v>0</v>
      </c>
      <c r="AJ24" s="18"/>
      <c r="AK24" s="138">
        <f>AK25</f>
        <v>0</v>
      </c>
      <c r="AL24" s="18">
        <f>AL25</f>
        <v>0</v>
      </c>
      <c r="AM24" s="18"/>
      <c r="AN24" s="177">
        <f>AN25</f>
        <v>0</v>
      </c>
      <c r="AO24" s="18">
        <f>AO25</f>
        <v>0</v>
      </c>
      <c r="AP24" s="18"/>
      <c r="AQ24" s="145">
        <f>AQ25</f>
        <v>0</v>
      </c>
      <c r="AR24" s="18">
        <f>AR25</f>
        <v>0</v>
      </c>
      <c r="AS24" s="18"/>
      <c r="AT24" s="138">
        <f>AT25</f>
        <v>0</v>
      </c>
      <c r="AU24" s="18">
        <f>AU25</f>
        <v>0</v>
      </c>
      <c r="AV24" s="18"/>
      <c r="AW24" s="177">
        <f>AW25</f>
        <v>0</v>
      </c>
      <c r="AX24" s="18">
        <f>AX25</f>
        <v>0</v>
      </c>
      <c r="AY24" s="18"/>
      <c r="AZ24" s="145">
        <f>AZ25</f>
        <v>0</v>
      </c>
      <c r="BA24" s="18">
        <f>BA25</f>
        <v>0</v>
      </c>
      <c r="BB24" s="18"/>
      <c r="BC24" s="138">
        <f>BC25</f>
        <v>0</v>
      </c>
      <c r="BD24" s="18">
        <f>BD25</f>
        <v>0</v>
      </c>
      <c r="BE24" s="18"/>
      <c r="BF24" s="177">
        <f>BF25</f>
        <v>0</v>
      </c>
      <c r="BG24" s="18">
        <f>BG25</f>
        <v>0</v>
      </c>
      <c r="BH24" s="18"/>
      <c r="BI24" s="145">
        <f>BI25</f>
        <v>0</v>
      </c>
      <c r="BJ24" s="18">
        <f>BJ25</f>
        <v>0</v>
      </c>
      <c r="BK24" s="18"/>
      <c r="BL24" s="138">
        <f>BL25</f>
        <v>0</v>
      </c>
      <c r="BM24" s="18">
        <f>BM25</f>
        <v>0</v>
      </c>
      <c r="BN24" s="18"/>
      <c r="BO24" s="177">
        <f>BO25</f>
        <v>0</v>
      </c>
      <c r="BP24" s="18">
        <f>BP25</f>
        <v>0</v>
      </c>
      <c r="BQ24" s="18"/>
      <c r="BR24" s="152">
        <f>BR25</f>
        <v>0</v>
      </c>
      <c r="BS24" s="18">
        <f>BS25</f>
        <v>0</v>
      </c>
      <c r="BT24" s="18"/>
      <c r="BU24" s="138">
        <f>BU25</f>
        <v>0</v>
      </c>
      <c r="BV24" s="18">
        <f>BV25</f>
        <v>0</v>
      </c>
      <c r="BW24" s="18"/>
      <c r="BX24" s="177">
        <f>BX25</f>
        <v>0</v>
      </c>
      <c r="BY24" s="18">
        <f>BY25</f>
        <v>0</v>
      </c>
      <c r="BZ24" s="18"/>
      <c r="CA24" s="145">
        <f>CA25</f>
        <v>0</v>
      </c>
      <c r="CB24" s="18">
        <f>CB25</f>
        <v>0</v>
      </c>
      <c r="CC24" s="18"/>
      <c r="CD24" s="136"/>
      <c r="CE24" s="381"/>
      <c r="CF24" s="381"/>
      <c r="CG24" s="177"/>
      <c r="CH24" s="381"/>
      <c r="CI24" s="381"/>
      <c r="CJ24" s="143"/>
      <c r="CK24" s="381"/>
      <c r="CL24" s="381"/>
      <c r="CM24" s="136"/>
      <c r="CN24" s="381"/>
      <c r="CO24" s="381"/>
      <c r="CP24" s="177"/>
      <c r="CQ24" s="381"/>
      <c r="CR24" s="381"/>
      <c r="CS24" s="143"/>
      <c r="CT24" s="381"/>
      <c r="CU24" s="381"/>
      <c r="CV24" s="136"/>
      <c r="CW24" s="381"/>
      <c r="CX24" s="381"/>
      <c r="CY24" s="177"/>
      <c r="CZ24" s="381"/>
      <c r="DA24" s="381"/>
      <c r="DB24" s="143"/>
      <c r="DC24" s="381"/>
      <c r="DD24" s="381"/>
      <c r="DE24" s="244">
        <f t="shared" si="175"/>
        <v>0</v>
      </c>
      <c r="DF24" s="12">
        <f t="shared" si="175"/>
        <v>0</v>
      </c>
      <c r="DG24" s="18"/>
      <c r="DH24" s="244">
        <f t="shared" si="169"/>
        <v>0</v>
      </c>
      <c r="DI24" s="12">
        <f t="shared" si="173"/>
        <v>0</v>
      </c>
      <c r="DJ24" s="12"/>
      <c r="DK24" s="197">
        <f t="shared" si="79"/>
        <v>0</v>
      </c>
      <c r="DL24" s="12">
        <f t="shared" si="174"/>
        <v>0</v>
      </c>
      <c r="DM24" s="18"/>
    </row>
    <row r="25" spans="1:117">
      <c r="A25" s="1"/>
      <c r="B25" s="17"/>
      <c r="C25" s="17"/>
      <c r="D25" s="1"/>
      <c r="E25" s="17"/>
      <c r="F25" s="17" t="s">
        <v>2</v>
      </c>
      <c r="G25" s="851" t="s">
        <v>3</v>
      </c>
      <c r="H25" s="851"/>
      <c r="I25" s="381" t="s">
        <v>1</v>
      </c>
      <c r="J25" s="137"/>
      <c r="K25" s="15"/>
      <c r="L25" s="15"/>
      <c r="M25" s="176"/>
      <c r="N25" s="15"/>
      <c r="O25" s="15"/>
      <c r="P25" s="144"/>
      <c r="Q25" s="15"/>
      <c r="R25" s="15"/>
      <c r="S25" s="137"/>
      <c r="T25" s="15"/>
      <c r="U25" s="15"/>
      <c r="V25" s="176"/>
      <c r="W25" s="15"/>
      <c r="X25" s="15"/>
      <c r="Y25" s="144"/>
      <c r="Z25" s="15"/>
      <c r="AA25" s="15"/>
      <c r="AB25" s="15"/>
      <c r="AC25" s="15"/>
      <c r="AD25" s="15"/>
      <c r="AE25" s="176"/>
      <c r="AF25" s="15"/>
      <c r="AG25" s="15"/>
      <c r="AH25" s="144"/>
      <c r="AI25" s="15"/>
      <c r="AJ25" s="15"/>
      <c r="AK25" s="137"/>
      <c r="AL25" s="15"/>
      <c r="AM25" s="15"/>
      <c r="AN25" s="176"/>
      <c r="AO25" s="15"/>
      <c r="AP25" s="15"/>
      <c r="AQ25" s="144"/>
      <c r="AR25" s="15"/>
      <c r="AS25" s="15"/>
      <c r="AT25" s="137"/>
      <c r="AU25" s="15"/>
      <c r="AV25" s="15"/>
      <c r="AW25" s="176"/>
      <c r="AX25" s="15"/>
      <c r="AY25" s="15"/>
      <c r="AZ25" s="144"/>
      <c r="BA25" s="15"/>
      <c r="BB25" s="15"/>
      <c r="BC25" s="137"/>
      <c r="BD25" s="15"/>
      <c r="BE25" s="15"/>
      <c r="BF25" s="176"/>
      <c r="BG25" s="15"/>
      <c r="BH25" s="15"/>
      <c r="BI25" s="144"/>
      <c r="BJ25" s="15"/>
      <c r="BK25" s="15"/>
      <c r="BL25" s="137"/>
      <c r="BM25" s="15"/>
      <c r="BN25" s="15"/>
      <c r="BO25" s="176"/>
      <c r="BP25" s="15"/>
      <c r="BQ25" s="15"/>
      <c r="BR25" s="151"/>
      <c r="BS25" s="15"/>
      <c r="BT25" s="15"/>
      <c r="BU25" s="137"/>
      <c r="BV25" s="15"/>
      <c r="BW25" s="15"/>
      <c r="BX25" s="176"/>
      <c r="BY25" s="15"/>
      <c r="BZ25" s="15"/>
      <c r="CA25" s="144"/>
      <c r="CB25" s="15"/>
      <c r="CC25" s="15"/>
      <c r="CD25" s="136"/>
      <c r="CE25" s="381"/>
      <c r="CF25" s="381"/>
      <c r="CG25" s="177"/>
      <c r="CH25" s="381"/>
      <c r="CI25" s="381"/>
      <c r="CJ25" s="143"/>
      <c r="CK25" s="381"/>
      <c r="CL25" s="381"/>
      <c r="CM25" s="136"/>
      <c r="CN25" s="381"/>
      <c r="CO25" s="381"/>
      <c r="CP25" s="177"/>
      <c r="CQ25" s="381"/>
      <c r="CR25" s="381"/>
      <c r="CS25" s="143"/>
      <c r="CT25" s="381"/>
      <c r="CU25" s="381"/>
      <c r="CV25" s="136"/>
      <c r="CW25" s="381"/>
      <c r="CX25" s="381"/>
      <c r="CY25" s="177"/>
      <c r="CZ25" s="381"/>
      <c r="DA25" s="381"/>
      <c r="DB25" s="143"/>
      <c r="DC25" s="381"/>
      <c r="DD25" s="381"/>
      <c r="DE25" s="244">
        <f t="shared" si="175"/>
        <v>0</v>
      </c>
      <c r="DF25" s="12">
        <f t="shared" si="175"/>
        <v>0</v>
      </c>
      <c r="DG25" s="15"/>
      <c r="DH25" s="244">
        <f t="shared" si="169"/>
        <v>0</v>
      </c>
      <c r="DI25" s="12">
        <f t="shared" si="173"/>
        <v>0</v>
      </c>
      <c r="DJ25" s="12"/>
      <c r="DK25" s="197">
        <f t="shared" si="79"/>
        <v>0</v>
      </c>
      <c r="DL25" s="12">
        <f t="shared" si="174"/>
        <v>0</v>
      </c>
      <c r="DM25" s="15"/>
    </row>
    <row r="26" spans="1:117">
      <c r="A26" s="1"/>
      <c r="B26" s="17"/>
      <c r="C26" s="1"/>
      <c r="D26" s="382">
        <v>2</v>
      </c>
      <c r="E26" s="1" t="s">
        <v>4</v>
      </c>
      <c r="F26" s="382"/>
      <c r="G26" s="382"/>
      <c r="H26" s="382"/>
      <c r="I26" s="381" t="s">
        <v>5</v>
      </c>
      <c r="J26" s="138">
        <f>SUM(J27:J30)</f>
        <v>0</v>
      </c>
      <c r="K26" s="18">
        <f>SUM(K27:K30)</f>
        <v>0</v>
      </c>
      <c r="L26" s="18"/>
      <c r="M26" s="177">
        <f>SUM(M27:M30)</f>
        <v>0</v>
      </c>
      <c r="N26" s="18">
        <f>SUM(N27:N30)</f>
        <v>0</v>
      </c>
      <c r="O26" s="18"/>
      <c r="P26" s="145">
        <f>SUM(P27:P30)</f>
        <v>0</v>
      </c>
      <c r="Q26" s="18">
        <f>SUM(Q27:Q30)</f>
        <v>0</v>
      </c>
      <c r="R26" s="18"/>
      <c r="S26" s="138">
        <f>SUM(S27:S30)</f>
        <v>0</v>
      </c>
      <c r="T26" s="18">
        <f>SUM(T27:T30)</f>
        <v>0</v>
      </c>
      <c r="U26" s="18"/>
      <c r="V26" s="177">
        <f>SUM(V27:V30)</f>
        <v>0</v>
      </c>
      <c r="W26" s="18">
        <f>SUM(W27:W30)</f>
        <v>0</v>
      </c>
      <c r="X26" s="18"/>
      <c r="Y26" s="145">
        <f>SUM(Y27:Y30)</f>
        <v>0</v>
      </c>
      <c r="Z26" s="18">
        <f>SUM(Z27:Z30)</f>
        <v>0</v>
      </c>
      <c r="AA26" s="18"/>
      <c r="AB26" s="18">
        <f>SUM(AB27:AB30)</f>
        <v>0</v>
      </c>
      <c r="AC26" s="18">
        <f>SUM(AC27:AC30)</f>
        <v>0</v>
      </c>
      <c r="AD26" s="18"/>
      <c r="AE26" s="177">
        <f>SUM(AE27:AE30)</f>
        <v>0</v>
      </c>
      <c r="AF26" s="18">
        <f>SUM(AF27:AF30)</f>
        <v>0</v>
      </c>
      <c r="AG26" s="18"/>
      <c r="AH26" s="145">
        <f>SUM(AH27:AH30)</f>
        <v>0</v>
      </c>
      <c r="AI26" s="18">
        <f>SUM(AI27:AI30)</f>
        <v>0</v>
      </c>
      <c r="AJ26" s="18"/>
      <c r="AK26" s="138">
        <f>SUM(AK27:AK30)</f>
        <v>0</v>
      </c>
      <c r="AL26" s="18">
        <f>SUM(AL27:AL30)</f>
        <v>0</v>
      </c>
      <c r="AM26" s="18"/>
      <c r="AN26" s="177">
        <f>SUM(AN27:AN30)</f>
        <v>0</v>
      </c>
      <c r="AO26" s="18">
        <f>SUM(AO27:AO30)</f>
        <v>0</v>
      </c>
      <c r="AP26" s="18"/>
      <c r="AQ26" s="145">
        <f>SUM(AQ27:AQ30)</f>
        <v>0</v>
      </c>
      <c r="AR26" s="18">
        <f>SUM(AR27:AR30)</f>
        <v>0</v>
      </c>
      <c r="AS26" s="18"/>
      <c r="AT26" s="138">
        <f>SUM(AT27:AT30)</f>
        <v>0</v>
      </c>
      <c r="AU26" s="18"/>
      <c r="AV26" s="18"/>
      <c r="AW26" s="177"/>
      <c r="AX26" s="18"/>
      <c r="AY26" s="18"/>
      <c r="AZ26" s="145"/>
      <c r="BA26" s="18">
        <f>SUM(BA27:BA30)</f>
        <v>0</v>
      </c>
      <c r="BB26" s="18"/>
      <c r="BC26" s="138">
        <f>SUM(BC27:BC30)</f>
        <v>0</v>
      </c>
      <c r="BD26" s="18">
        <f>SUM(BD27:BD30)</f>
        <v>0</v>
      </c>
      <c r="BE26" s="18"/>
      <c r="BF26" s="177">
        <f>SUM(BF27:BF30)</f>
        <v>0</v>
      </c>
      <c r="BG26" s="18">
        <f>SUM(BG27:BG30)</f>
        <v>0</v>
      </c>
      <c r="BH26" s="18"/>
      <c r="BI26" s="145">
        <f>SUM(BI27:BI30)</f>
        <v>0</v>
      </c>
      <c r="BJ26" s="18">
        <f>SUM(BJ27:BJ30)</f>
        <v>0</v>
      </c>
      <c r="BK26" s="18"/>
      <c r="BL26" s="138">
        <f>SUM(BL27:BL30)</f>
        <v>0</v>
      </c>
      <c r="BM26" s="18">
        <f>SUM(BM27:BM30)</f>
        <v>0</v>
      </c>
      <c r="BN26" s="18"/>
      <c r="BO26" s="177">
        <f>SUM(BO27:BO30)</f>
        <v>0</v>
      </c>
      <c r="BP26" s="18">
        <f>SUM(BP27:BP30)</f>
        <v>0</v>
      </c>
      <c r="BQ26" s="18"/>
      <c r="BR26" s="152">
        <f>SUM(BR27:BR30)</f>
        <v>0</v>
      </c>
      <c r="BS26" s="18">
        <f>SUM(BS27:BS30)</f>
        <v>0</v>
      </c>
      <c r="BT26" s="18"/>
      <c r="BU26" s="137">
        <f>SUM(BU27:BU30)</f>
        <v>1150000</v>
      </c>
      <c r="BV26" s="18">
        <f>SUM(BV27:BV30)</f>
        <v>0</v>
      </c>
      <c r="BW26" s="18"/>
      <c r="BX26" s="176">
        <f>SUM(BX27:BX30)</f>
        <v>1150000</v>
      </c>
      <c r="BY26" s="18">
        <f>SUM(BY27:BY30)</f>
        <v>0</v>
      </c>
      <c r="BZ26" s="18"/>
      <c r="CA26" s="144">
        <f>SUM(CA27:CA30)</f>
        <v>1173000</v>
      </c>
      <c r="CB26" s="18">
        <f>SUM(CB27:CB30)</f>
        <v>0</v>
      </c>
      <c r="CC26" s="18"/>
      <c r="CD26" s="136"/>
      <c r="CE26" s="381"/>
      <c r="CF26" s="381"/>
      <c r="CG26" s="177"/>
      <c r="CH26" s="381"/>
      <c r="CI26" s="381"/>
      <c r="CJ26" s="143"/>
      <c r="CK26" s="381"/>
      <c r="CL26" s="381"/>
      <c r="CM26" s="136"/>
      <c r="CN26" s="381"/>
      <c r="CO26" s="381"/>
      <c r="CP26" s="177"/>
      <c r="CQ26" s="381"/>
      <c r="CR26" s="381"/>
      <c r="CS26" s="143"/>
      <c r="CT26" s="381"/>
      <c r="CU26" s="381"/>
      <c r="CV26" s="136"/>
      <c r="CW26" s="381"/>
      <c r="CX26" s="381"/>
      <c r="CY26" s="177"/>
      <c r="CZ26" s="381"/>
      <c r="DA26" s="381"/>
      <c r="DB26" s="143"/>
      <c r="DC26" s="381"/>
      <c r="DD26" s="381"/>
      <c r="DE26" s="244">
        <f t="shared" si="175"/>
        <v>1150000</v>
      </c>
      <c r="DF26" s="12">
        <f t="shared" si="175"/>
        <v>0</v>
      </c>
      <c r="DG26" s="18"/>
      <c r="DH26" s="244">
        <f t="shared" si="169"/>
        <v>1150000</v>
      </c>
      <c r="DI26" s="12">
        <f t="shared" si="173"/>
        <v>0</v>
      </c>
      <c r="DJ26" s="12"/>
      <c r="DK26" s="197">
        <f t="shared" si="79"/>
        <v>1173000</v>
      </c>
      <c r="DL26" s="12">
        <f t="shared" si="174"/>
        <v>0</v>
      </c>
      <c r="DM26" s="18"/>
    </row>
    <row r="27" spans="1:117">
      <c r="A27" s="17"/>
      <c r="B27" s="17"/>
      <c r="C27" s="17"/>
      <c r="D27" s="1"/>
      <c r="E27" s="17"/>
      <c r="F27" s="17" t="s">
        <v>2</v>
      </c>
      <c r="G27" s="379" t="s">
        <v>6</v>
      </c>
      <c r="H27" s="379"/>
      <c r="I27" s="381" t="s">
        <v>5</v>
      </c>
      <c r="J27" s="137"/>
      <c r="K27" s="15"/>
      <c r="L27" s="15"/>
      <c r="M27" s="176"/>
      <c r="N27" s="15"/>
      <c r="O27" s="15"/>
      <c r="P27" s="144"/>
      <c r="Q27" s="15"/>
      <c r="R27" s="15"/>
      <c r="S27" s="137"/>
      <c r="T27" s="15"/>
      <c r="U27" s="15"/>
      <c r="V27" s="176"/>
      <c r="W27" s="15"/>
      <c r="X27" s="15"/>
      <c r="Y27" s="144"/>
      <c r="Z27" s="15"/>
      <c r="AA27" s="15"/>
      <c r="AB27" s="15"/>
      <c r="AC27" s="15"/>
      <c r="AD27" s="15"/>
      <c r="AE27" s="176"/>
      <c r="AF27" s="15"/>
      <c r="AG27" s="15"/>
      <c r="AH27" s="144"/>
      <c r="AI27" s="15"/>
      <c r="AJ27" s="15"/>
      <c r="AK27" s="137"/>
      <c r="AL27" s="15"/>
      <c r="AM27" s="15"/>
      <c r="AN27" s="176"/>
      <c r="AO27" s="15"/>
      <c r="AP27" s="15"/>
      <c r="AQ27" s="144"/>
      <c r="AR27" s="15"/>
      <c r="AS27" s="15"/>
      <c r="AT27" s="137"/>
      <c r="AU27" s="15"/>
      <c r="AV27" s="15"/>
      <c r="AW27" s="176"/>
      <c r="AX27" s="15"/>
      <c r="AY27" s="15"/>
      <c r="AZ27" s="144"/>
      <c r="BA27" s="15"/>
      <c r="BB27" s="15"/>
      <c r="BC27" s="137"/>
      <c r="BD27" s="15"/>
      <c r="BE27" s="15"/>
      <c r="BF27" s="176"/>
      <c r="BG27" s="15"/>
      <c r="BH27" s="15"/>
      <c r="BI27" s="144"/>
      <c r="BJ27" s="15"/>
      <c r="BK27" s="15"/>
      <c r="BL27" s="137"/>
      <c r="BM27" s="15"/>
      <c r="BN27" s="15"/>
      <c r="BO27" s="176"/>
      <c r="BP27" s="15"/>
      <c r="BQ27" s="15"/>
      <c r="BR27" s="151"/>
      <c r="BS27" s="15"/>
      <c r="BT27" s="15"/>
      <c r="BU27" s="137">
        <v>1150000</v>
      </c>
      <c r="BV27" s="15"/>
      <c r="BW27" s="15"/>
      <c r="BX27" s="176">
        <v>1150000</v>
      </c>
      <c r="BY27" s="15"/>
      <c r="BZ27" s="15"/>
      <c r="CA27" s="144">
        <v>1161000</v>
      </c>
      <c r="CB27" s="15"/>
      <c r="CC27" s="15"/>
      <c r="CD27" s="136"/>
      <c r="CE27" s="381"/>
      <c r="CF27" s="381"/>
      <c r="CG27" s="177"/>
      <c r="CH27" s="381"/>
      <c r="CI27" s="381"/>
      <c r="CJ27" s="143"/>
      <c r="CK27" s="381"/>
      <c r="CL27" s="381"/>
      <c r="CM27" s="136"/>
      <c r="CN27" s="381"/>
      <c r="CO27" s="381"/>
      <c r="CP27" s="177"/>
      <c r="CQ27" s="381"/>
      <c r="CR27" s="381"/>
      <c r="CS27" s="143"/>
      <c r="CT27" s="381"/>
      <c r="CU27" s="381"/>
      <c r="CV27" s="136"/>
      <c r="CW27" s="381"/>
      <c r="CX27" s="381"/>
      <c r="CY27" s="177"/>
      <c r="CZ27" s="381"/>
      <c r="DA27" s="381"/>
      <c r="DB27" s="143"/>
      <c r="DC27" s="381"/>
      <c r="DD27" s="381"/>
      <c r="DE27" s="244">
        <f t="shared" si="175"/>
        <v>1150000</v>
      </c>
      <c r="DF27" s="12">
        <f t="shared" si="175"/>
        <v>0</v>
      </c>
      <c r="DG27" s="15"/>
      <c r="DH27" s="244">
        <f t="shared" si="169"/>
        <v>1150000</v>
      </c>
      <c r="DI27" s="12">
        <f t="shared" si="173"/>
        <v>0</v>
      </c>
      <c r="DJ27" s="12"/>
      <c r="DK27" s="197">
        <f t="shared" si="79"/>
        <v>1161000</v>
      </c>
      <c r="DL27" s="12">
        <f t="shared" si="174"/>
        <v>0</v>
      </c>
      <c r="DM27" s="15"/>
    </row>
    <row r="28" spans="1:117">
      <c r="A28" s="17"/>
      <c r="B28" s="17"/>
      <c r="C28" s="17"/>
      <c r="D28" s="1"/>
      <c r="E28" s="17"/>
      <c r="F28" s="17" t="s">
        <v>2</v>
      </c>
      <c r="G28" s="379" t="s">
        <v>7</v>
      </c>
      <c r="H28" s="379"/>
      <c r="I28" s="381" t="s">
        <v>5</v>
      </c>
      <c r="J28" s="137"/>
      <c r="K28" s="15"/>
      <c r="L28" s="15"/>
      <c r="M28" s="176"/>
      <c r="N28" s="15"/>
      <c r="O28" s="15"/>
      <c r="P28" s="144"/>
      <c r="Q28" s="15"/>
      <c r="R28" s="15"/>
      <c r="S28" s="137"/>
      <c r="T28" s="15"/>
      <c r="U28" s="15"/>
      <c r="V28" s="176"/>
      <c r="W28" s="15"/>
      <c r="X28" s="15"/>
      <c r="Y28" s="144"/>
      <c r="Z28" s="15"/>
      <c r="AA28" s="15"/>
      <c r="AB28" s="15"/>
      <c r="AC28" s="15"/>
      <c r="AD28" s="15"/>
      <c r="AE28" s="176"/>
      <c r="AF28" s="15"/>
      <c r="AG28" s="15"/>
      <c r="AH28" s="144"/>
      <c r="AI28" s="15"/>
      <c r="AJ28" s="15"/>
      <c r="AK28" s="137"/>
      <c r="AL28" s="15"/>
      <c r="AM28" s="15"/>
      <c r="AN28" s="176"/>
      <c r="AO28" s="15"/>
      <c r="AP28" s="15"/>
      <c r="AQ28" s="144"/>
      <c r="AR28" s="15"/>
      <c r="AS28" s="15"/>
      <c r="AT28" s="137"/>
      <c r="AU28" s="15"/>
      <c r="AV28" s="15"/>
      <c r="AW28" s="176"/>
      <c r="AX28" s="15"/>
      <c r="AY28" s="15"/>
      <c r="AZ28" s="144"/>
      <c r="BA28" s="15"/>
      <c r="BB28" s="15"/>
      <c r="BC28" s="137"/>
      <c r="BD28" s="15"/>
      <c r="BE28" s="15"/>
      <c r="BF28" s="176"/>
      <c r="BG28" s="15"/>
      <c r="BH28" s="15"/>
      <c r="BI28" s="144"/>
      <c r="BJ28" s="15"/>
      <c r="BK28" s="15"/>
      <c r="BL28" s="137"/>
      <c r="BM28" s="15"/>
      <c r="BN28" s="15"/>
      <c r="BO28" s="176"/>
      <c r="BP28" s="15"/>
      <c r="BQ28" s="15"/>
      <c r="BR28" s="151"/>
      <c r="BS28" s="15"/>
      <c r="BT28" s="15"/>
      <c r="BU28" s="137"/>
      <c r="BV28" s="15"/>
      <c r="BW28" s="15"/>
      <c r="BX28" s="176"/>
      <c r="BY28" s="15"/>
      <c r="BZ28" s="15"/>
      <c r="CA28" s="144"/>
      <c r="CB28" s="15"/>
      <c r="CC28" s="15"/>
      <c r="CD28" s="136"/>
      <c r="CE28" s="381"/>
      <c r="CF28" s="381"/>
      <c r="CG28" s="177"/>
      <c r="CH28" s="381"/>
      <c r="CI28" s="381"/>
      <c r="CJ28" s="143"/>
      <c r="CK28" s="381"/>
      <c r="CL28" s="381"/>
      <c r="CM28" s="136"/>
      <c r="CN28" s="381"/>
      <c r="CO28" s="381"/>
      <c r="CP28" s="177"/>
      <c r="CQ28" s="381"/>
      <c r="CR28" s="381"/>
      <c r="CS28" s="143"/>
      <c r="CT28" s="381"/>
      <c r="CU28" s="381"/>
      <c r="CV28" s="136"/>
      <c r="CW28" s="381"/>
      <c r="CX28" s="381"/>
      <c r="CY28" s="177"/>
      <c r="CZ28" s="381"/>
      <c r="DA28" s="381"/>
      <c r="DB28" s="143"/>
      <c r="DC28" s="381"/>
      <c r="DD28" s="381"/>
      <c r="DE28" s="244">
        <f t="shared" si="175"/>
        <v>0</v>
      </c>
      <c r="DF28" s="12">
        <f t="shared" si="175"/>
        <v>0</v>
      </c>
      <c r="DG28" s="15"/>
      <c r="DH28" s="244">
        <f t="shared" si="169"/>
        <v>0</v>
      </c>
      <c r="DI28" s="12">
        <f t="shared" si="173"/>
        <v>0</v>
      </c>
      <c r="DJ28" s="12"/>
      <c r="DK28" s="197">
        <f t="shared" si="79"/>
        <v>0</v>
      </c>
      <c r="DL28" s="12">
        <f t="shared" si="174"/>
        <v>0</v>
      </c>
      <c r="DM28" s="15"/>
    </row>
    <row r="29" spans="1:117">
      <c r="A29" s="17"/>
      <c r="B29" s="17"/>
      <c r="C29" s="17"/>
      <c r="D29" s="1"/>
      <c r="E29" s="17"/>
      <c r="F29" s="17" t="s">
        <v>2</v>
      </c>
      <c r="G29" s="379" t="s">
        <v>8</v>
      </c>
      <c r="H29" s="379"/>
      <c r="I29" s="381" t="s">
        <v>5</v>
      </c>
      <c r="J29" s="137"/>
      <c r="K29" s="15"/>
      <c r="L29" s="15"/>
      <c r="M29" s="176"/>
      <c r="N29" s="15"/>
      <c r="O29" s="15"/>
      <c r="P29" s="144"/>
      <c r="Q29" s="15"/>
      <c r="R29" s="15"/>
      <c r="S29" s="137"/>
      <c r="T29" s="15"/>
      <c r="U29" s="15"/>
      <c r="V29" s="176"/>
      <c r="W29" s="15"/>
      <c r="X29" s="15"/>
      <c r="Y29" s="144"/>
      <c r="Z29" s="15"/>
      <c r="AA29" s="15"/>
      <c r="AB29" s="15"/>
      <c r="AC29" s="15"/>
      <c r="AD29" s="15"/>
      <c r="AE29" s="176"/>
      <c r="AF29" s="15"/>
      <c r="AG29" s="15"/>
      <c r="AH29" s="144"/>
      <c r="AI29" s="15"/>
      <c r="AJ29" s="15"/>
      <c r="AK29" s="137"/>
      <c r="AL29" s="15"/>
      <c r="AM29" s="15"/>
      <c r="AN29" s="176"/>
      <c r="AO29" s="15"/>
      <c r="AP29" s="15"/>
      <c r="AQ29" s="144"/>
      <c r="AR29" s="15"/>
      <c r="AS29" s="15"/>
      <c r="AT29" s="137"/>
      <c r="AU29" s="15"/>
      <c r="AV29" s="15"/>
      <c r="AW29" s="176"/>
      <c r="AX29" s="15"/>
      <c r="AY29" s="15"/>
      <c r="AZ29" s="144"/>
      <c r="BA29" s="15"/>
      <c r="BB29" s="15"/>
      <c r="BC29" s="137"/>
      <c r="BD29" s="15"/>
      <c r="BE29" s="15"/>
      <c r="BF29" s="176"/>
      <c r="BG29" s="15"/>
      <c r="BH29" s="15"/>
      <c r="BI29" s="144"/>
      <c r="BJ29" s="15"/>
      <c r="BK29" s="15"/>
      <c r="BL29" s="137"/>
      <c r="BM29" s="15"/>
      <c r="BN29" s="15"/>
      <c r="BO29" s="176"/>
      <c r="BP29" s="15"/>
      <c r="BQ29" s="15"/>
      <c r="BR29" s="151"/>
      <c r="BS29" s="15"/>
      <c r="BT29" s="15"/>
      <c r="BU29" s="137"/>
      <c r="BV29" s="15"/>
      <c r="BW29" s="15"/>
      <c r="BX29" s="176"/>
      <c r="BY29" s="15"/>
      <c r="BZ29" s="15"/>
      <c r="CA29" s="144">
        <v>12000</v>
      </c>
      <c r="CB29" s="15"/>
      <c r="CC29" s="15"/>
      <c r="CD29" s="136"/>
      <c r="CE29" s="381"/>
      <c r="CF29" s="381"/>
      <c r="CG29" s="177"/>
      <c r="CH29" s="381"/>
      <c r="CI29" s="381"/>
      <c r="CJ29" s="143"/>
      <c r="CK29" s="381"/>
      <c r="CL29" s="381"/>
      <c r="CM29" s="136"/>
      <c r="CN29" s="381"/>
      <c r="CO29" s="381"/>
      <c r="CP29" s="177"/>
      <c r="CQ29" s="381"/>
      <c r="CR29" s="381"/>
      <c r="CS29" s="143"/>
      <c r="CT29" s="381"/>
      <c r="CU29" s="381"/>
      <c r="CV29" s="136"/>
      <c r="CW29" s="381"/>
      <c r="CX29" s="381"/>
      <c r="CY29" s="177"/>
      <c r="CZ29" s="381"/>
      <c r="DA29" s="381"/>
      <c r="DB29" s="143"/>
      <c r="DC29" s="381"/>
      <c r="DD29" s="381"/>
      <c r="DE29" s="244">
        <f t="shared" si="175"/>
        <v>0</v>
      </c>
      <c r="DF29" s="12">
        <f t="shared" si="175"/>
        <v>0</v>
      </c>
      <c r="DG29" s="15"/>
      <c r="DH29" s="244">
        <f t="shared" si="169"/>
        <v>0</v>
      </c>
      <c r="DI29" s="12">
        <f t="shared" si="173"/>
        <v>0</v>
      </c>
      <c r="DJ29" s="12"/>
      <c r="DK29" s="197">
        <f t="shared" si="79"/>
        <v>12000</v>
      </c>
      <c r="DL29" s="12">
        <f t="shared" si="174"/>
        <v>0</v>
      </c>
      <c r="DM29" s="15"/>
    </row>
    <row r="30" spans="1:117">
      <c r="A30" s="17"/>
      <c r="B30" s="17"/>
      <c r="C30" s="17"/>
      <c r="D30" s="1"/>
      <c r="E30" s="17"/>
      <c r="F30" s="17" t="s">
        <v>2</v>
      </c>
      <c r="G30" s="379" t="s">
        <v>9</v>
      </c>
      <c r="H30" s="379"/>
      <c r="I30" s="381" t="s">
        <v>5</v>
      </c>
      <c r="J30" s="137"/>
      <c r="K30" s="15"/>
      <c r="L30" s="15"/>
      <c r="M30" s="176"/>
      <c r="N30" s="15"/>
      <c r="O30" s="15"/>
      <c r="P30" s="144"/>
      <c r="Q30" s="15"/>
      <c r="R30" s="15"/>
      <c r="S30" s="137"/>
      <c r="T30" s="15"/>
      <c r="U30" s="15"/>
      <c r="V30" s="176"/>
      <c r="W30" s="15"/>
      <c r="X30" s="15"/>
      <c r="Y30" s="144"/>
      <c r="Z30" s="15"/>
      <c r="AA30" s="15"/>
      <c r="AB30" s="15"/>
      <c r="AC30" s="15"/>
      <c r="AD30" s="15"/>
      <c r="AE30" s="176"/>
      <c r="AF30" s="15"/>
      <c r="AG30" s="15"/>
      <c r="AH30" s="144"/>
      <c r="AI30" s="15"/>
      <c r="AJ30" s="15"/>
      <c r="AK30" s="137"/>
      <c r="AL30" s="15"/>
      <c r="AM30" s="15"/>
      <c r="AN30" s="176"/>
      <c r="AO30" s="15"/>
      <c r="AP30" s="15"/>
      <c r="AQ30" s="144"/>
      <c r="AR30" s="15"/>
      <c r="AS30" s="15"/>
      <c r="AT30" s="137"/>
      <c r="AU30" s="15"/>
      <c r="AV30" s="15"/>
      <c r="AW30" s="176"/>
      <c r="AX30" s="15"/>
      <c r="AY30" s="15"/>
      <c r="AZ30" s="144"/>
      <c r="BA30" s="15"/>
      <c r="BB30" s="15"/>
      <c r="BC30" s="137"/>
      <c r="BD30" s="15"/>
      <c r="BE30" s="15"/>
      <c r="BF30" s="176"/>
      <c r="BG30" s="15"/>
      <c r="BH30" s="15"/>
      <c r="BI30" s="144"/>
      <c r="BJ30" s="15"/>
      <c r="BK30" s="15"/>
      <c r="BL30" s="137"/>
      <c r="BM30" s="15"/>
      <c r="BN30" s="15"/>
      <c r="BO30" s="176"/>
      <c r="BP30" s="15"/>
      <c r="BQ30" s="15"/>
      <c r="BR30" s="151"/>
      <c r="BS30" s="15"/>
      <c r="BT30" s="15"/>
      <c r="BU30" s="137"/>
      <c r="BV30" s="15"/>
      <c r="BW30" s="15"/>
      <c r="BX30" s="176"/>
      <c r="BY30" s="15"/>
      <c r="BZ30" s="15"/>
      <c r="CA30" s="144"/>
      <c r="CB30" s="15"/>
      <c r="CC30" s="15"/>
      <c r="CD30" s="136"/>
      <c r="CE30" s="381"/>
      <c r="CF30" s="381"/>
      <c r="CG30" s="177"/>
      <c r="CH30" s="381"/>
      <c r="CI30" s="381"/>
      <c r="CJ30" s="143"/>
      <c r="CK30" s="381"/>
      <c r="CL30" s="381"/>
      <c r="CM30" s="136"/>
      <c r="CN30" s="381"/>
      <c r="CO30" s="381"/>
      <c r="CP30" s="177"/>
      <c r="CQ30" s="381"/>
      <c r="CR30" s="381"/>
      <c r="CS30" s="143"/>
      <c r="CT30" s="381"/>
      <c r="CU30" s="381"/>
      <c r="CV30" s="136"/>
      <c r="CW30" s="381"/>
      <c r="CX30" s="381"/>
      <c r="CY30" s="177"/>
      <c r="CZ30" s="381"/>
      <c r="DA30" s="381"/>
      <c r="DB30" s="143"/>
      <c r="DC30" s="381"/>
      <c r="DD30" s="381"/>
      <c r="DE30" s="244">
        <f t="shared" si="175"/>
        <v>0</v>
      </c>
      <c r="DF30" s="12">
        <f t="shared" si="175"/>
        <v>0</v>
      </c>
      <c r="DG30" s="15"/>
      <c r="DH30" s="244">
        <f t="shared" si="169"/>
        <v>0</v>
      </c>
      <c r="DI30" s="12">
        <f t="shared" si="173"/>
        <v>0</v>
      </c>
      <c r="DJ30" s="12"/>
      <c r="DK30" s="197">
        <f t="shared" si="79"/>
        <v>0</v>
      </c>
      <c r="DL30" s="12">
        <f t="shared" si="174"/>
        <v>0</v>
      </c>
      <c r="DM30" s="15"/>
    </row>
    <row r="31" spans="1:117">
      <c r="A31" s="17"/>
      <c r="B31" s="1"/>
      <c r="C31" s="1"/>
      <c r="D31" s="382">
        <v>3</v>
      </c>
      <c r="E31" s="1" t="s">
        <v>10</v>
      </c>
      <c r="F31" s="382"/>
      <c r="G31" s="382"/>
      <c r="H31" s="382"/>
      <c r="I31" s="381" t="s">
        <v>11</v>
      </c>
      <c r="J31" s="135">
        <f>J32+J35+J38</f>
        <v>0</v>
      </c>
      <c r="K31" s="20">
        <f>K32+K35+K38</f>
        <v>0</v>
      </c>
      <c r="L31" s="20"/>
      <c r="M31" s="133">
        <f>M32+M35+M38</f>
        <v>0</v>
      </c>
      <c r="N31" s="20">
        <f>N32+N35+N38</f>
        <v>0</v>
      </c>
      <c r="O31" s="20"/>
      <c r="P31" s="142">
        <f>P32+P35+P38</f>
        <v>0</v>
      </c>
      <c r="Q31" s="20">
        <f>Q32+Q35+Q38</f>
        <v>0</v>
      </c>
      <c r="R31" s="20"/>
      <c r="S31" s="135">
        <f>S32+S35+S38</f>
        <v>0</v>
      </c>
      <c r="T31" s="20">
        <f>T32+T35+T38</f>
        <v>0</v>
      </c>
      <c r="U31" s="20"/>
      <c r="V31" s="133">
        <f>V32+V35+V38</f>
        <v>0</v>
      </c>
      <c r="W31" s="20">
        <f>W32+W35+W38</f>
        <v>0</v>
      </c>
      <c r="X31" s="20"/>
      <c r="Y31" s="142">
        <f>Y32+Y35+Y38</f>
        <v>0</v>
      </c>
      <c r="Z31" s="20">
        <f>Z32+Z35+Z38</f>
        <v>0</v>
      </c>
      <c r="AA31" s="20"/>
      <c r="AB31" s="20">
        <f>AB32+AB35+AB38</f>
        <v>0</v>
      </c>
      <c r="AC31" s="20">
        <f>AC32+AC35+AC38</f>
        <v>0</v>
      </c>
      <c r="AD31" s="20"/>
      <c r="AE31" s="133">
        <f>AE32+AE35+AE38</f>
        <v>0</v>
      </c>
      <c r="AF31" s="20">
        <f>AF32+AF35+AF38</f>
        <v>0</v>
      </c>
      <c r="AG31" s="20"/>
      <c r="AH31" s="142">
        <f>AH32+AH35+AH38</f>
        <v>0</v>
      </c>
      <c r="AI31" s="20">
        <f>AI32+AI35+AI38</f>
        <v>0</v>
      </c>
      <c r="AJ31" s="20"/>
      <c r="AK31" s="135">
        <f>AK32+AK35+AK38</f>
        <v>0</v>
      </c>
      <c r="AL31" s="20">
        <f>AL32+AL35+AL38</f>
        <v>0</v>
      </c>
      <c r="AM31" s="20"/>
      <c r="AN31" s="133">
        <f>AN32+AN35+AN38</f>
        <v>0</v>
      </c>
      <c r="AO31" s="20">
        <f>AO32+AO35+AO38</f>
        <v>0</v>
      </c>
      <c r="AP31" s="20"/>
      <c r="AQ31" s="142">
        <f>AQ32+AQ35+AQ38</f>
        <v>0</v>
      </c>
      <c r="AR31" s="20">
        <f>AR32+AR35+AR38</f>
        <v>0</v>
      </c>
      <c r="AS31" s="20"/>
      <c r="AT31" s="135">
        <f>AT32+AT35+AT38</f>
        <v>0</v>
      </c>
      <c r="AU31" s="20">
        <f>AU32+AU35+AU38</f>
        <v>0</v>
      </c>
      <c r="AV31" s="20"/>
      <c r="AW31" s="133">
        <f>AW32+AW35+AW38</f>
        <v>0</v>
      </c>
      <c r="AX31" s="20">
        <f>AX32+AX35+AX38</f>
        <v>0</v>
      </c>
      <c r="AY31" s="20"/>
      <c r="AZ31" s="142">
        <f>AZ32+AZ35+AZ38</f>
        <v>0</v>
      </c>
      <c r="BA31" s="20">
        <f>BA32+BA35+BA38</f>
        <v>0</v>
      </c>
      <c r="BB31" s="20"/>
      <c r="BC31" s="135">
        <f>BC32+BC35+BC38</f>
        <v>0</v>
      </c>
      <c r="BD31" s="20">
        <f>BD32+BD35+BD38</f>
        <v>0</v>
      </c>
      <c r="BE31" s="20"/>
      <c r="BF31" s="133">
        <f>BF32+BF35+BF38</f>
        <v>0</v>
      </c>
      <c r="BG31" s="20">
        <f>BG32+BG35+BG38</f>
        <v>0</v>
      </c>
      <c r="BH31" s="20"/>
      <c r="BI31" s="142">
        <f>BI32+BI35+BI38</f>
        <v>0</v>
      </c>
      <c r="BJ31" s="20">
        <f>BJ32+BJ35+BJ38</f>
        <v>0</v>
      </c>
      <c r="BK31" s="20"/>
      <c r="BL31" s="135">
        <f>BL32+BL35+BL38</f>
        <v>0</v>
      </c>
      <c r="BM31" s="20">
        <f>BM32+BM35+BM38</f>
        <v>0</v>
      </c>
      <c r="BN31" s="20"/>
      <c r="BO31" s="133">
        <f>BO32+BO35+BO38</f>
        <v>0</v>
      </c>
      <c r="BP31" s="20">
        <f>BP32+BP35+BP38</f>
        <v>0</v>
      </c>
      <c r="BQ31" s="20"/>
      <c r="BR31" s="149">
        <f>BR32+BR35+BR38</f>
        <v>0</v>
      </c>
      <c r="BS31" s="20">
        <f>BS32+BS35+BS38</f>
        <v>0</v>
      </c>
      <c r="BT31" s="20"/>
      <c r="BU31" s="137">
        <f>BU32+BU35+BU38</f>
        <v>31100000</v>
      </c>
      <c r="BV31" s="20">
        <f>BV32+BV35+BV38</f>
        <v>0</v>
      </c>
      <c r="BW31" s="20"/>
      <c r="BX31" s="133">
        <f>BX32+BX35+BX38</f>
        <v>32698956</v>
      </c>
      <c r="BY31" s="20">
        <f>BY32+BY35+BY38</f>
        <v>0</v>
      </c>
      <c r="BZ31" s="20"/>
      <c r="CA31" s="142">
        <f>CA32+CA35+CA38</f>
        <v>35675836</v>
      </c>
      <c r="CB31" s="20">
        <f>CB32+CB35+CB38</f>
        <v>0</v>
      </c>
      <c r="CC31" s="20"/>
      <c r="CD31" s="136"/>
      <c r="CE31" s="381"/>
      <c r="CF31" s="381"/>
      <c r="CG31" s="177"/>
      <c r="CH31" s="381"/>
      <c r="CI31" s="381"/>
      <c r="CJ31" s="143"/>
      <c r="CK31" s="381"/>
      <c r="CL31" s="381"/>
      <c r="CM31" s="136"/>
      <c r="CN31" s="381"/>
      <c r="CO31" s="381"/>
      <c r="CP31" s="177"/>
      <c r="CQ31" s="381"/>
      <c r="CR31" s="381"/>
      <c r="CS31" s="143"/>
      <c r="CT31" s="381"/>
      <c r="CU31" s="381"/>
      <c r="CV31" s="136"/>
      <c r="CW31" s="381"/>
      <c r="CX31" s="381"/>
      <c r="CY31" s="177"/>
      <c r="CZ31" s="381"/>
      <c r="DA31" s="381"/>
      <c r="DB31" s="143"/>
      <c r="DC31" s="381"/>
      <c r="DD31" s="381"/>
      <c r="DE31" s="244">
        <f t="shared" si="175"/>
        <v>31100000</v>
      </c>
      <c r="DF31" s="12">
        <f t="shared" si="175"/>
        <v>0</v>
      </c>
      <c r="DG31" s="20"/>
      <c r="DH31" s="244">
        <f t="shared" si="169"/>
        <v>32698956</v>
      </c>
      <c r="DI31" s="12">
        <f t="shared" si="173"/>
        <v>0</v>
      </c>
      <c r="DJ31" s="12"/>
      <c r="DK31" s="197">
        <f t="shared" si="79"/>
        <v>35675836</v>
      </c>
      <c r="DL31" s="12">
        <f t="shared" si="174"/>
        <v>0</v>
      </c>
      <c r="DM31" s="20"/>
    </row>
    <row r="32" spans="1:117">
      <c r="A32" s="17"/>
      <c r="B32" s="17"/>
      <c r="C32" s="17"/>
      <c r="D32" s="1"/>
      <c r="E32" s="382">
        <v>1</v>
      </c>
      <c r="F32" s="1" t="s">
        <v>12</v>
      </c>
      <c r="G32" s="382"/>
      <c r="H32" s="382"/>
      <c r="I32" s="381" t="s">
        <v>13</v>
      </c>
      <c r="J32" s="138">
        <f>SUM(J33:J34)</f>
        <v>0</v>
      </c>
      <c r="K32" s="18">
        <f>SUM(K33:K34)</f>
        <v>0</v>
      </c>
      <c r="L32" s="18"/>
      <c r="M32" s="177">
        <f>SUM(M33:M34)</f>
        <v>0</v>
      </c>
      <c r="N32" s="18">
        <f>SUM(N33:N34)</f>
        <v>0</v>
      </c>
      <c r="O32" s="18"/>
      <c r="P32" s="145">
        <f>SUM(P33:P34)</f>
        <v>0</v>
      </c>
      <c r="Q32" s="18">
        <f>SUM(Q33:Q34)</f>
        <v>0</v>
      </c>
      <c r="R32" s="18"/>
      <c r="S32" s="138">
        <f>SUM(S33:S34)</f>
        <v>0</v>
      </c>
      <c r="T32" s="18">
        <f>SUM(T33:T34)</f>
        <v>0</v>
      </c>
      <c r="U32" s="18"/>
      <c r="V32" s="177">
        <f>SUM(V33:V34)</f>
        <v>0</v>
      </c>
      <c r="W32" s="18">
        <f>SUM(W33:W34)</f>
        <v>0</v>
      </c>
      <c r="X32" s="18"/>
      <c r="Y32" s="145">
        <f>SUM(Y33:Y34)</f>
        <v>0</v>
      </c>
      <c r="Z32" s="18">
        <f>SUM(Z33:Z34)</f>
        <v>0</v>
      </c>
      <c r="AA32" s="18"/>
      <c r="AB32" s="18">
        <f>SUM(AB33:AB34)</f>
        <v>0</v>
      </c>
      <c r="AC32" s="18">
        <f>SUM(AC33:AC34)</f>
        <v>0</v>
      </c>
      <c r="AD32" s="18"/>
      <c r="AE32" s="177">
        <f>SUM(AE33:AE34)</f>
        <v>0</v>
      </c>
      <c r="AF32" s="18">
        <f>SUM(AF33:AF34)</f>
        <v>0</v>
      </c>
      <c r="AG32" s="18"/>
      <c r="AH32" s="145">
        <f>SUM(AH33:AH34)</f>
        <v>0</v>
      </c>
      <c r="AI32" s="18">
        <f>SUM(AI33:AI34)</f>
        <v>0</v>
      </c>
      <c r="AJ32" s="18"/>
      <c r="AK32" s="138">
        <f>SUM(AK33:AK34)</f>
        <v>0</v>
      </c>
      <c r="AL32" s="18">
        <f>SUM(AL33:AL34)</f>
        <v>0</v>
      </c>
      <c r="AM32" s="18"/>
      <c r="AN32" s="177">
        <f>SUM(AN33:AN34)</f>
        <v>0</v>
      </c>
      <c r="AO32" s="18">
        <f>SUM(AO33:AO34)</f>
        <v>0</v>
      </c>
      <c r="AP32" s="18"/>
      <c r="AQ32" s="145">
        <f>SUM(AQ33:AQ34)</f>
        <v>0</v>
      </c>
      <c r="AR32" s="18">
        <f>SUM(AR33:AR34)</f>
        <v>0</v>
      </c>
      <c r="AS32" s="18"/>
      <c r="AT32" s="138"/>
      <c r="AU32" s="18">
        <f>SUM(AU33:AU34)</f>
        <v>0</v>
      </c>
      <c r="AV32" s="18"/>
      <c r="AW32" s="177"/>
      <c r="AX32" s="18">
        <f>SUM(AX33:AX34)</f>
        <v>0</v>
      </c>
      <c r="AY32" s="18"/>
      <c r="AZ32" s="145">
        <f>SUM(AZ33:AZ34)</f>
        <v>0</v>
      </c>
      <c r="BA32" s="18">
        <f>SUM(BA33:BA34)</f>
        <v>0</v>
      </c>
      <c r="BB32" s="18"/>
      <c r="BC32" s="138">
        <f>SUM(BC33:BC34)</f>
        <v>0</v>
      </c>
      <c r="BD32" s="18">
        <f>SUM(BD33:BD34)</f>
        <v>0</v>
      </c>
      <c r="BE32" s="18"/>
      <c r="BF32" s="177">
        <f>SUM(BF33:BF34)</f>
        <v>0</v>
      </c>
      <c r="BG32" s="18">
        <f>SUM(BG33:BG34)</f>
        <v>0</v>
      </c>
      <c r="BH32" s="18"/>
      <c r="BI32" s="145">
        <f>SUM(BI33:BI34)</f>
        <v>0</v>
      </c>
      <c r="BJ32" s="18">
        <f>SUM(BJ33:BJ34)</f>
        <v>0</v>
      </c>
      <c r="BK32" s="18"/>
      <c r="BL32" s="138">
        <f>SUM(BL33:BL34)</f>
        <v>0</v>
      </c>
      <c r="BM32" s="18">
        <f>SUM(BM33:BM34)</f>
        <v>0</v>
      </c>
      <c r="BN32" s="18"/>
      <c r="BO32" s="177">
        <f>SUM(BO33:BO34)</f>
        <v>0</v>
      </c>
      <c r="BP32" s="18">
        <f>SUM(BP33:BP34)</f>
        <v>0</v>
      </c>
      <c r="BQ32" s="18"/>
      <c r="BR32" s="152">
        <f>SUM(BR33:BR34)</f>
        <v>0</v>
      </c>
      <c r="BS32" s="18">
        <f>SUM(BS33:BS34)</f>
        <v>0</v>
      </c>
      <c r="BT32" s="18"/>
      <c r="BU32" s="137">
        <f>SUM(BU33:BU34)</f>
        <v>30700000</v>
      </c>
      <c r="BV32" s="18">
        <f>SUM(BV33:BV34)</f>
        <v>0</v>
      </c>
      <c r="BW32" s="18"/>
      <c r="BX32" s="176">
        <f>SUM(BX33:BX34)</f>
        <v>32298956</v>
      </c>
      <c r="BY32" s="18">
        <f>SUM(BY33:BY34)</f>
        <v>0</v>
      </c>
      <c r="BZ32" s="18"/>
      <c r="CA32" s="144">
        <f>SUM(CA33:CA34)</f>
        <v>35211825</v>
      </c>
      <c r="CB32" s="18">
        <f>SUM(CB33:CB34)</f>
        <v>0</v>
      </c>
      <c r="CC32" s="18"/>
      <c r="CD32" s="136"/>
      <c r="CE32" s="381"/>
      <c r="CF32" s="381"/>
      <c r="CG32" s="177"/>
      <c r="CH32" s="381"/>
      <c r="CI32" s="381"/>
      <c r="CJ32" s="143"/>
      <c r="CK32" s="381"/>
      <c r="CL32" s="381"/>
      <c r="CM32" s="136"/>
      <c r="CN32" s="381"/>
      <c r="CO32" s="381"/>
      <c r="CP32" s="177"/>
      <c r="CQ32" s="381"/>
      <c r="CR32" s="381"/>
      <c r="CS32" s="143"/>
      <c r="CT32" s="381"/>
      <c r="CU32" s="381"/>
      <c r="CV32" s="136"/>
      <c r="CW32" s="381"/>
      <c r="CX32" s="381"/>
      <c r="CY32" s="177"/>
      <c r="CZ32" s="381"/>
      <c r="DA32" s="381"/>
      <c r="DB32" s="143"/>
      <c r="DC32" s="381"/>
      <c r="DD32" s="381"/>
      <c r="DE32" s="244">
        <f t="shared" si="175"/>
        <v>30700000</v>
      </c>
      <c r="DF32" s="12">
        <f t="shared" si="175"/>
        <v>0</v>
      </c>
      <c r="DG32" s="18"/>
      <c r="DH32" s="244">
        <f t="shared" si="169"/>
        <v>32298956</v>
      </c>
      <c r="DI32" s="12">
        <f t="shared" si="173"/>
        <v>0</v>
      </c>
      <c r="DJ32" s="12"/>
      <c r="DK32" s="197">
        <f t="shared" si="79"/>
        <v>35211825</v>
      </c>
      <c r="DL32" s="12">
        <f t="shared" si="174"/>
        <v>0</v>
      </c>
      <c r="DM32" s="18"/>
    </row>
    <row r="33" spans="1:117">
      <c r="A33" s="17"/>
      <c r="B33" s="17"/>
      <c r="C33" s="17"/>
      <c r="D33" s="1"/>
      <c r="E33" s="17"/>
      <c r="F33" s="17" t="s">
        <v>2</v>
      </c>
      <c r="G33" s="379" t="s">
        <v>14</v>
      </c>
      <c r="H33" s="379"/>
      <c r="I33" s="381" t="s">
        <v>13</v>
      </c>
      <c r="J33" s="137"/>
      <c r="K33" s="15"/>
      <c r="L33" s="15"/>
      <c r="M33" s="176"/>
      <c r="N33" s="15"/>
      <c r="O33" s="15"/>
      <c r="P33" s="144"/>
      <c r="Q33" s="15"/>
      <c r="R33" s="15"/>
      <c r="S33" s="137"/>
      <c r="T33" s="15"/>
      <c r="U33" s="15"/>
      <c r="V33" s="176"/>
      <c r="W33" s="15"/>
      <c r="X33" s="15"/>
      <c r="Y33" s="144"/>
      <c r="Z33" s="15"/>
      <c r="AA33" s="15"/>
      <c r="AB33" s="15"/>
      <c r="AC33" s="15"/>
      <c r="AD33" s="15"/>
      <c r="AE33" s="176"/>
      <c r="AF33" s="15"/>
      <c r="AG33" s="15"/>
      <c r="AH33" s="144"/>
      <c r="AI33" s="15"/>
      <c r="AJ33" s="15"/>
      <c r="AK33" s="137"/>
      <c r="AL33" s="15"/>
      <c r="AM33" s="15"/>
      <c r="AN33" s="176"/>
      <c r="AO33" s="15"/>
      <c r="AP33" s="15"/>
      <c r="AQ33" s="144"/>
      <c r="AR33" s="15"/>
      <c r="AS33" s="15"/>
      <c r="AT33" s="137"/>
      <c r="AU33" s="15"/>
      <c r="AV33" s="15"/>
      <c r="AW33" s="176"/>
      <c r="AX33" s="15"/>
      <c r="AY33" s="15"/>
      <c r="AZ33" s="144"/>
      <c r="BA33" s="15"/>
      <c r="BB33" s="15"/>
      <c r="BC33" s="137"/>
      <c r="BD33" s="15"/>
      <c r="BE33" s="15"/>
      <c r="BF33" s="176"/>
      <c r="BG33" s="15"/>
      <c r="BH33" s="15"/>
      <c r="BI33" s="144"/>
      <c r="BJ33" s="15"/>
      <c r="BK33" s="15"/>
      <c r="BL33" s="137"/>
      <c r="BM33" s="15"/>
      <c r="BN33" s="15"/>
      <c r="BO33" s="176"/>
      <c r="BP33" s="15"/>
      <c r="BQ33" s="15"/>
      <c r="BR33" s="151"/>
      <c r="BS33" s="15"/>
      <c r="BT33" s="15"/>
      <c r="BU33" s="137">
        <v>30700000</v>
      </c>
      <c r="BV33" s="15"/>
      <c r="BW33" s="15"/>
      <c r="BX33" s="176">
        <v>32298956</v>
      </c>
      <c r="BY33" s="15"/>
      <c r="BZ33" s="15"/>
      <c r="CA33" s="144">
        <v>35211825</v>
      </c>
      <c r="CB33" s="15"/>
      <c r="CC33" s="15"/>
      <c r="CD33" s="136"/>
      <c r="CE33" s="381"/>
      <c r="CF33" s="381"/>
      <c r="CG33" s="177"/>
      <c r="CH33" s="381"/>
      <c r="CI33" s="381"/>
      <c r="CJ33" s="143"/>
      <c r="CK33" s="381"/>
      <c r="CL33" s="381"/>
      <c r="CM33" s="136"/>
      <c r="CN33" s="381"/>
      <c r="CO33" s="381"/>
      <c r="CP33" s="177"/>
      <c r="CQ33" s="381"/>
      <c r="CR33" s="381"/>
      <c r="CS33" s="143"/>
      <c r="CT33" s="381"/>
      <c r="CU33" s="381"/>
      <c r="CV33" s="136"/>
      <c r="CW33" s="381"/>
      <c r="CX33" s="381"/>
      <c r="CY33" s="177"/>
      <c r="CZ33" s="381"/>
      <c r="DA33" s="381"/>
      <c r="DB33" s="143"/>
      <c r="DC33" s="381"/>
      <c r="DD33" s="381"/>
      <c r="DE33" s="244">
        <f t="shared" si="175"/>
        <v>30700000</v>
      </c>
      <c r="DF33" s="12">
        <f t="shared" si="175"/>
        <v>0</v>
      </c>
      <c r="DG33" s="15"/>
      <c r="DH33" s="244">
        <f t="shared" si="169"/>
        <v>32298956</v>
      </c>
      <c r="DI33" s="12">
        <f t="shared" si="173"/>
        <v>0</v>
      </c>
      <c r="DJ33" s="12"/>
      <c r="DK33" s="197">
        <f t="shared" si="79"/>
        <v>35211825</v>
      </c>
      <c r="DL33" s="12">
        <f t="shared" si="174"/>
        <v>0</v>
      </c>
      <c r="DM33" s="15"/>
    </row>
    <row r="34" spans="1:117">
      <c r="A34" s="17"/>
      <c r="B34" s="17"/>
      <c r="C34" s="17"/>
      <c r="D34" s="1"/>
      <c r="E34" s="17"/>
      <c r="F34" s="17" t="s">
        <v>2</v>
      </c>
      <c r="G34" s="379" t="s">
        <v>15</v>
      </c>
      <c r="H34" s="379"/>
      <c r="I34" s="381" t="s">
        <v>13</v>
      </c>
      <c r="J34" s="137"/>
      <c r="K34" s="15"/>
      <c r="L34" s="15"/>
      <c r="M34" s="176"/>
      <c r="N34" s="15"/>
      <c r="O34" s="15"/>
      <c r="P34" s="144"/>
      <c r="Q34" s="15"/>
      <c r="R34" s="15"/>
      <c r="S34" s="137"/>
      <c r="T34" s="15"/>
      <c r="U34" s="15"/>
      <c r="V34" s="176"/>
      <c r="W34" s="15"/>
      <c r="X34" s="15"/>
      <c r="Y34" s="144"/>
      <c r="Z34" s="15"/>
      <c r="AA34" s="15"/>
      <c r="AB34" s="15"/>
      <c r="AC34" s="15"/>
      <c r="AD34" s="15"/>
      <c r="AE34" s="176"/>
      <c r="AF34" s="15"/>
      <c r="AG34" s="15"/>
      <c r="AH34" s="144"/>
      <c r="AI34" s="15"/>
      <c r="AJ34" s="15"/>
      <c r="AK34" s="137"/>
      <c r="AL34" s="15"/>
      <c r="AM34" s="15"/>
      <c r="AN34" s="176"/>
      <c r="AO34" s="15"/>
      <c r="AP34" s="15"/>
      <c r="AQ34" s="144"/>
      <c r="AR34" s="15"/>
      <c r="AS34" s="15"/>
      <c r="AT34" s="137"/>
      <c r="AU34" s="15"/>
      <c r="AV34" s="15"/>
      <c r="AW34" s="176"/>
      <c r="AX34" s="15"/>
      <c r="AY34" s="15"/>
      <c r="AZ34" s="144"/>
      <c r="BA34" s="15"/>
      <c r="BB34" s="15"/>
      <c r="BC34" s="137"/>
      <c r="BD34" s="15"/>
      <c r="BE34" s="15"/>
      <c r="BF34" s="176"/>
      <c r="BG34" s="15"/>
      <c r="BH34" s="15"/>
      <c r="BI34" s="144"/>
      <c r="BJ34" s="15"/>
      <c r="BK34" s="15"/>
      <c r="BL34" s="137"/>
      <c r="BM34" s="15"/>
      <c r="BN34" s="15"/>
      <c r="BO34" s="176"/>
      <c r="BP34" s="15"/>
      <c r="BQ34" s="15"/>
      <c r="BR34" s="151"/>
      <c r="BS34" s="15"/>
      <c r="BT34" s="15"/>
      <c r="BU34" s="137"/>
      <c r="BV34" s="15"/>
      <c r="BW34" s="15"/>
      <c r="BX34" s="176"/>
      <c r="BY34" s="15"/>
      <c r="BZ34" s="15"/>
      <c r="CA34" s="144"/>
      <c r="CB34" s="15"/>
      <c r="CC34" s="15"/>
      <c r="CD34" s="136"/>
      <c r="CE34" s="381"/>
      <c r="CF34" s="381"/>
      <c r="CG34" s="177"/>
      <c r="CH34" s="381"/>
      <c r="CI34" s="381"/>
      <c r="CJ34" s="143"/>
      <c r="CK34" s="381"/>
      <c r="CL34" s="381"/>
      <c r="CM34" s="136"/>
      <c r="CN34" s="381"/>
      <c r="CO34" s="381"/>
      <c r="CP34" s="177"/>
      <c r="CQ34" s="381"/>
      <c r="CR34" s="381"/>
      <c r="CS34" s="143"/>
      <c r="CT34" s="381"/>
      <c r="CU34" s="381"/>
      <c r="CV34" s="136"/>
      <c r="CW34" s="381"/>
      <c r="CX34" s="381"/>
      <c r="CY34" s="177"/>
      <c r="CZ34" s="381"/>
      <c r="DA34" s="381"/>
      <c r="DB34" s="143"/>
      <c r="DC34" s="381"/>
      <c r="DD34" s="381"/>
      <c r="DE34" s="244">
        <f t="shared" si="175"/>
        <v>0</v>
      </c>
      <c r="DF34" s="12">
        <f t="shared" si="175"/>
        <v>0</v>
      </c>
      <c r="DG34" s="15"/>
      <c r="DH34" s="244">
        <f t="shared" si="169"/>
        <v>0</v>
      </c>
      <c r="DI34" s="12">
        <f t="shared" si="173"/>
        <v>0</v>
      </c>
      <c r="DJ34" s="12"/>
      <c r="DK34" s="197">
        <f t="shared" si="79"/>
        <v>0</v>
      </c>
      <c r="DL34" s="12">
        <f t="shared" si="174"/>
        <v>0</v>
      </c>
      <c r="DM34" s="15"/>
    </row>
    <row r="35" spans="1:117">
      <c r="A35" s="17"/>
      <c r="B35" s="17"/>
      <c r="C35" s="17"/>
      <c r="D35" s="1"/>
      <c r="E35" s="382">
        <v>2</v>
      </c>
      <c r="F35" s="1" t="s">
        <v>16</v>
      </c>
      <c r="G35" s="382"/>
      <c r="H35" s="382"/>
      <c r="I35" s="381" t="s">
        <v>17</v>
      </c>
      <c r="J35" s="138">
        <f>SUM(J36:J37)</f>
        <v>0</v>
      </c>
      <c r="K35" s="18">
        <f>SUM(K36:K37)</f>
        <v>0</v>
      </c>
      <c r="L35" s="18"/>
      <c r="M35" s="177">
        <f>SUM(M36:M37)</f>
        <v>0</v>
      </c>
      <c r="N35" s="18">
        <f>SUM(N36:N37)</f>
        <v>0</v>
      </c>
      <c r="O35" s="18"/>
      <c r="P35" s="145">
        <f>SUM(P36:P37)</f>
        <v>0</v>
      </c>
      <c r="Q35" s="18">
        <f>SUM(Q36:Q37)</f>
        <v>0</v>
      </c>
      <c r="R35" s="18"/>
      <c r="S35" s="138">
        <f>SUM(S36:S37)</f>
        <v>0</v>
      </c>
      <c r="T35" s="18">
        <f>SUM(T36:T37)</f>
        <v>0</v>
      </c>
      <c r="U35" s="18"/>
      <c r="V35" s="177">
        <f>SUM(V36:V37)</f>
        <v>0</v>
      </c>
      <c r="W35" s="18">
        <f>SUM(W36:W37)</f>
        <v>0</v>
      </c>
      <c r="X35" s="18"/>
      <c r="Y35" s="145">
        <f>SUM(Y36:Y37)</f>
        <v>0</v>
      </c>
      <c r="Z35" s="18">
        <f>SUM(Z36:Z37)</f>
        <v>0</v>
      </c>
      <c r="AA35" s="18"/>
      <c r="AB35" s="18">
        <f>SUM(AB36:AB37)</f>
        <v>0</v>
      </c>
      <c r="AC35" s="18">
        <f>SUM(AC36:AC37)</f>
        <v>0</v>
      </c>
      <c r="AD35" s="18"/>
      <c r="AE35" s="177">
        <f>SUM(AE36:AE37)</f>
        <v>0</v>
      </c>
      <c r="AF35" s="18">
        <f>SUM(AF36:AF37)</f>
        <v>0</v>
      </c>
      <c r="AG35" s="18"/>
      <c r="AH35" s="145">
        <f>SUM(AH36:AH37)</f>
        <v>0</v>
      </c>
      <c r="AI35" s="18">
        <f>SUM(AI36:AI37)</f>
        <v>0</v>
      </c>
      <c r="AJ35" s="18"/>
      <c r="AK35" s="138">
        <f>SUM(AK36:AK37)</f>
        <v>0</v>
      </c>
      <c r="AL35" s="18">
        <f>SUM(AL36:AL37)</f>
        <v>0</v>
      </c>
      <c r="AM35" s="18"/>
      <c r="AN35" s="177">
        <f>SUM(AN36:AN37)</f>
        <v>0</v>
      </c>
      <c r="AO35" s="18">
        <f>SUM(AO36:AO37)</f>
        <v>0</v>
      </c>
      <c r="AP35" s="18"/>
      <c r="AQ35" s="145">
        <f>SUM(AQ36:AQ37)</f>
        <v>0</v>
      </c>
      <c r="AR35" s="18">
        <f>SUM(AR36:AR37)</f>
        <v>0</v>
      </c>
      <c r="AS35" s="18"/>
      <c r="AT35" s="138">
        <f>AT36+AT37</f>
        <v>0</v>
      </c>
      <c r="AU35" s="18"/>
      <c r="AV35" s="18"/>
      <c r="AW35" s="177"/>
      <c r="AX35" s="18"/>
      <c r="AY35" s="18"/>
      <c r="AZ35" s="145"/>
      <c r="BA35" s="18">
        <f>SUM(BA36:BA37)</f>
        <v>0</v>
      </c>
      <c r="BB35" s="18"/>
      <c r="BC35" s="138">
        <f>SUM(BC36:BC37)</f>
        <v>0</v>
      </c>
      <c r="BD35" s="18">
        <f>SUM(BD36:BD37)</f>
        <v>0</v>
      </c>
      <c r="BE35" s="18"/>
      <c r="BF35" s="177">
        <f>SUM(BF36:BF37)</f>
        <v>0</v>
      </c>
      <c r="BG35" s="18">
        <f>SUM(BG36:BG37)</f>
        <v>0</v>
      </c>
      <c r="BH35" s="18"/>
      <c r="BI35" s="145">
        <f>SUM(BI36:BI37)</f>
        <v>0</v>
      </c>
      <c r="BJ35" s="18">
        <f>SUM(BJ36:BJ37)</f>
        <v>0</v>
      </c>
      <c r="BK35" s="18"/>
      <c r="BL35" s="138">
        <f>SUM(BL36:BL37)</f>
        <v>0</v>
      </c>
      <c r="BM35" s="18">
        <f>SUM(BM36:BM37)</f>
        <v>0</v>
      </c>
      <c r="BN35" s="18"/>
      <c r="BO35" s="177">
        <f>SUM(BO36:BO37)</f>
        <v>0</v>
      </c>
      <c r="BP35" s="18">
        <f>SUM(BP36:BP37)</f>
        <v>0</v>
      </c>
      <c r="BQ35" s="18"/>
      <c r="BR35" s="152">
        <f>SUM(BR36:BR37)</f>
        <v>0</v>
      </c>
      <c r="BS35" s="18">
        <f>SUM(BS36:BS37)</f>
        <v>0</v>
      </c>
      <c r="BT35" s="18"/>
      <c r="BU35" s="137">
        <f>SUM(BU36:BU37)</f>
        <v>400000</v>
      </c>
      <c r="BV35" s="18">
        <f>SUM(BV36:BV37)</f>
        <v>0</v>
      </c>
      <c r="BW35" s="18"/>
      <c r="BX35" s="176">
        <f>SUM(BX36:BX37)</f>
        <v>400000</v>
      </c>
      <c r="BY35" s="18">
        <f>SUM(BY36:BY37)</f>
        <v>0</v>
      </c>
      <c r="BZ35" s="18"/>
      <c r="CA35" s="144">
        <f>SUM(CA36:CA37)</f>
        <v>464011</v>
      </c>
      <c r="CB35" s="18">
        <f>SUM(CB36:CB37)</f>
        <v>0</v>
      </c>
      <c r="CC35" s="18"/>
      <c r="CD35" s="136"/>
      <c r="CE35" s="381"/>
      <c r="CF35" s="381"/>
      <c r="CG35" s="177"/>
      <c r="CH35" s="381"/>
      <c r="CI35" s="381"/>
      <c r="CJ35" s="143"/>
      <c r="CK35" s="381"/>
      <c r="CL35" s="381"/>
      <c r="CM35" s="136"/>
      <c r="CN35" s="381"/>
      <c r="CO35" s="381"/>
      <c r="CP35" s="177"/>
      <c r="CQ35" s="381"/>
      <c r="CR35" s="381"/>
      <c r="CS35" s="143"/>
      <c r="CT35" s="381"/>
      <c r="CU35" s="381"/>
      <c r="CV35" s="136"/>
      <c r="CW35" s="381"/>
      <c r="CX35" s="381"/>
      <c r="CY35" s="177"/>
      <c r="CZ35" s="381"/>
      <c r="DA35" s="381"/>
      <c r="DB35" s="143"/>
      <c r="DC35" s="381"/>
      <c r="DD35" s="381"/>
      <c r="DE35" s="244">
        <f t="shared" si="175"/>
        <v>400000</v>
      </c>
      <c r="DF35" s="12">
        <f t="shared" si="175"/>
        <v>0</v>
      </c>
      <c r="DG35" s="18"/>
      <c r="DH35" s="244">
        <f t="shared" si="169"/>
        <v>400000</v>
      </c>
      <c r="DI35" s="12">
        <f t="shared" si="173"/>
        <v>0</v>
      </c>
      <c r="DJ35" s="12"/>
      <c r="DK35" s="197">
        <f t="shared" si="79"/>
        <v>464011</v>
      </c>
      <c r="DL35" s="12">
        <f t="shared" si="174"/>
        <v>0</v>
      </c>
      <c r="DM35" s="18"/>
    </row>
    <row r="36" spans="1:117">
      <c r="A36" s="1"/>
      <c r="B36" s="17"/>
      <c r="C36" s="17"/>
      <c r="D36" s="1"/>
      <c r="E36" s="1"/>
      <c r="F36" s="17" t="s">
        <v>2</v>
      </c>
      <c r="G36" s="379" t="s">
        <v>18</v>
      </c>
      <c r="H36" s="379"/>
      <c r="I36" s="381" t="s">
        <v>17</v>
      </c>
      <c r="J36" s="137"/>
      <c r="K36" s="15"/>
      <c r="L36" s="15"/>
      <c r="M36" s="176"/>
      <c r="N36" s="15"/>
      <c r="O36" s="15"/>
      <c r="P36" s="144"/>
      <c r="Q36" s="15"/>
      <c r="R36" s="15"/>
      <c r="S36" s="137"/>
      <c r="T36" s="15"/>
      <c r="U36" s="15"/>
      <c r="V36" s="176"/>
      <c r="W36" s="15"/>
      <c r="X36" s="15"/>
      <c r="Y36" s="144"/>
      <c r="Z36" s="15"/>
      <c r="AA36" s="15"/>
      <c r="AB36" s="15"/>
      <c r="AC36" s="15"/>
      <c r="AD36" s="15"/>
      <c r="AE36" s="176"/>
      <c r="AF36" s="15"/>
      <c r="AG36" s="15"/>
      <c r="AH36" s="144"/>
      <c r="AI36" s="15"/>
      <c r="AJ36" s="15"/>
      <c r="AK36" s="137"/>
      <c r="AL36" s="15"/>
      <c r="AM36" s="15"/>
      <c r="AN36" s="176"/>
      <c r="AO36" s="15"/>
      <c r="AP36" s="15"/>
      <c r="AQ36" s="144"/>
      <c r="AR36" s="15"/>
      <c r="AS36" s="15"/>
      <c r="AT36" s="137"/>
      <c r="AU36" s="15"/>
      <c r="AV36" s="15"/>
      <c r="AW36" s="176"/>
      <c r="AX36" s="15"/>
      <c r="AY36" s="15"/>
      <c r="AZ36" s="144"/>
      <c r="BA36" s="15"/>
      <c r="BB36" s="15"/>
      <c r="BC36" s="137"/>
      <c r="BD36" s="15"/>
      <c r="BE36" s="15"/>
      <c r="BF36" s="176"/>
      <c r="BG36" s="15"/>
      <c r="BH36" s="15"/>
      <c r="BI36" s="144"/>
      <c r="BJ36" s="15"/>
      <c r="BK36" s="15"/>
      <c r="BL36" s="137"/>
      <c r="BM36" s="15"/>
      <c r="BN36" s="15"/>
      <c r="BO36" s="176"/>
      <c r="BP36" s="15"/>
      <c r="BQ36" s="15"/>
      <c r="BR36" s="151"/>
      <c r="BS36" s="15"/>
      <c r="BT36" s="15"/>
      <c r="BU36" s="137"/>
      <c r="BV36" s="15"/>
      <c r="BW36" s="15"/>
      <c r="BX36" s="176"/>
      <c r="BY36" s="15"/>
      <c r="BZ36" s="15"/>
      <c r="CA36" s="144"/>
      <c r="CB36" s="15"/>
      <c r="CC36" s="15"/>
      <c r="CD36" s="136"/>
      <c r="CE36" s="381"/>
      <c r="CF36" s="381"/>
      <c r="CG36" s="177"/>
      <c r="CH36" s="381"/>
      <c r="CI36" s="381"/>
      <c r="CJ36" s="143"/>
      <c r="CK36" s="381"/>
      <c r="CL36" s="381"/>
      <c r="CM36" s="136"/>
      <c r="CN36" s="381"/>
      <c r="CO36" s="381"/>
      <c r="CP36" s="177"/>
      <c r="CQ36" s="381"/>
      <c r="CR36" s="381"/>
      <c r="CS36" s="143"/>
      <c r="CT36" s="381"/>
      <c r="CU36" s="381"/>
      <c r="CV36" s="136"/>
      <c r="CW36" s="381"/>
      <c r="CX36" s="381"/>
      <c r="CY36" s="177"/>
      <c r="CZ36" s="381"/>
      <c r="DA36" s="381"/>
      <c r="DB36" s="143"/>
      <c r="DC36" s="381"/>
      <c r="DD36" s="381"/>
      <c r="DE36" s="244">
        <f t="shared" si="175"/>
        <v>0</v>
      </c>
      <c r="DF36" s="12">
        <f t="shared" si="175"/>
        <v>0</v>
      </c>
      <c r="DG36" s="15"/>
      <c r="DH36" s="244">
        <f t="shared" si="169"/>
        <v>0</v>
      </c>
      <c r="DI36" s="12">
        <f t="shared" si="173"/>
        <v>0</v>
      </c>
      <c r="DJ36" s="12"/>
      <c r="DK36" s="197">
        <f t="shared" si="79"/>
        <v>0</v>
      </c>
      <c r="DL36" s="12">
        <f t="shared" si="174"/>
        <v>0</v>
      </c>
      <c r="DM36" s="15"/>
    </row>
    <row r="37" spans="1:117">
      <c r="A37" s="17"/>
      <c r="B37" s="1"/>
      <c r="C37" s="1"/>
      <c r="D37" s="1"/>
      <c r="E37" s="17"/>
      <c r="F37" s="17" t="s">
        <v>2</v>
      </c>
      <c r="G37" s="379" t="s">
        <v>19</v>
      </c>
      <c r="H37" s="379"/>
      <c r="I37" s="381" t="s">
        <v>17</v>
      </c>
      <c r="J37" s="137"/>
      <c r="K37" s="15"/>
      <c r="L37" s="15"/>
      <c r="M37" s="176"/>
      <c r="N37" s="15"/>
      <c r="O37" s="15"/>
      <c r="P37" s="144"/>
      <c r="Q37" s="15"/>
      <c r="R37" s="15"/>
      <c r="S37" s="137"/>
      <c r="T37" s="15"/>
      <c r="U37" s="15"/>
      <c r="V37" s="176"/>
      <c r="W37" s="15"/>
      <c r="X37" s="15"/>
      <c r="Y37" s="144"/>
      <c r="Z37" s="15"/>
      <c r="AA37" s="15"/>
      <c r="AB37" s="15"/>
      <c r="AC37" s="15"/>
      <c r="AD37" s="15"/>
      <c r="AE37" s="176"/>
      <c r="AF37" s="15"/>
      <c r="AG37" s="15"/>
      <c r="AH37" s="144"/>
      <c r="AI37" s="15"/>
      <c r="AJ37" s="15"/>
      <c r="AK37" s="137"/>
      <c r="AL37" s="15"/>
      <c r="AM37" s="15"/>
      <c r="AN37" s="176"/>
      <c r="AO37" s="15"/>
      <c r="AP37" s="15"/>
      <c r="AQ37" s="144"/>
      <c r="AR37" s="15"/>
      <c r="AS37" s="15"/>
      <c r="AT37" s="137"/>
      <c r="AU37" s="15"/>
      <c r="AV37" s="15"/>
      <c r="AW37" s="176"/>
      <c r="AX37" s="15"/>
      <c r="AY37" s="15"/>
      <c r="AZ37" s="144"/>
      <c r="BA37" s="15"/>
      <c r="BB37" s="15"/>
      <c r="BC37" s="137"/>
      <c r="BD37" s="15"/>
      <c r="BE37" s="15"/>
      <c r="BF37" s="176"/>
      <c r="BG37" s="15"/>
      <c r="BH37" s="15"/>
      <c r="BI37" s="144"/>
      <c r="BJ37" s="15"/>
      <c r="BK37" s="15"/>
      <c r="BL37" s="137"/>
      <c r="BM37" s="15"/>
      <c r="BN37" s="15"/>
      <c r="BO37" s="176"/>
      <c r="BP37" s="15"/>
      <c r="BQ37" s="15"/>
      <c r="BR37" s="151"/>
      <c r="BS37" s="15"/>
      <c r="BT37" s="15"/>
      <c r="BU37" s="137">
        <v>400000</v>
      </c>
      <c r="BV37" s="15"/>
      <c r="BW37" s="15"/>
      <c r="BX37" s="176">
        <v>400000</v>
      </c>
      <c r="BY37" s="15"/>
      <c r="BZ37" s="15"/>
      <c r="CA37" s="144">
        <v>464011</v>
      </c>
      <c r="CB37" s="15"/>
      <c r="CC37" s="15"/>
      <c r="CD37" s="136"/>
      <c r="CE37" s="381"/>
      <c r="CF37" s="381"/>
      <c r="CG37" s="177"/>
      <c r="CH37" s="381"/>
      <c r="CI37" s="381"/>
      <c r="CJ37" s="143"/>
      <c r="CK37" s="381"/>
      <c r="CL37" s="381"/>
      <c r="CM37" s="136"/>
      <c r="CN37" s="381"/>
      <c r="CO37" s="381"/>
      <c r="CP37" s="177"/>
      <c r="CQ37" s="381"/>
      <c r="CR37" s="381"/>
      <c r="CS37" s="143"/>
      <c r="CT37" s="381"/>
      <c r="CU37" s="381"/>
      <c r="CV37" s="136"/>
      <c r="CW37" s="381"/>
      <c r="CX37" s="381"/>
      <c r="CY37" s="177"/>
      <c r="CZ37" s="381"/>
      <c r="DA37" s="381"/>
      <c r="DB37" s="143"/>
      <c r="DC37" s="381"/>
      <c r="DD37" s="381"/>
      <c r="DE37" s="244">
        <f t="shared" si="175"/>
        <v>400000</v>
      </c>
      <c r="DF37" s="12">
        <f t="shared" si="175"/>
        <v>0</v>
      </c>
      <c r="DG37" s="15"/>
      <c r="DH37" s="244">
        <f t="shared" si="169"/>
        <v>400000</v>
      </c>
      <c r="DI37" s="12">
        <f t="shared" si="173"/>
        <v>0</v>
      </c>
      <c r="DJ37" s="12"/>
      <c r="DK37" s="197">
        <f t="shared" si="79"/>
        <v>464011</v>
      </c>
      <c r="DL37" s="12">
        <f t="shared" si="174"/>
        <v>0</v>
      </c>
      <c r="DM37" s="15"/>
    </row>
    <row r="38" spans="1:117">
      <c r="A38" s="17"/>
      <c r="B38" s="17"/>
      <c r="C38" s="17"/>
      <c r="D38" s="1"/>
      <c r="E38" s="382">
        <v>3</v>
      </c>
      <c r="F38" s="1" t="s">
        <v>20</v>
      </c>
      <c r="G38" s="382"/>
      <c r="H38" s="382"/>
      <c r="I38" s="381" t="s">
        <v>21</v>
      </c>
      <c r="J38" s="138">
        <f>SUM(J39:J41)</f>
        <v>0</v>
      </c>
      <c r="K38" s="18">
        <f>SUM(K39:K41)</f>
        <v>0</v>
      </c>
      <c r="L38" s="18"/>
      <c r="M38" s="177">
        <f>SUM(M39:M41)</f>
        <v>0</v>
      </c>
      <c r="N38" s="18">
        <f>SUM(N39:N41)</f>
        <v>0</v>
      </c>
      <c r="O38" s="18"/>
      <c r="P38" s="145">
        <f>SUM(P39:P41)</f>
        <v>0</v>
      </c>
      <c r="Q38" s="18">
        <f>SUM(Q39:Q41)</f>
        <v>0</v>
      </c>
      <c r="R38" s="18"/>
      <c r="S38" s="138">
        <f>SUM(S39:S41)</f>
        <v>0</v>
      </c>
      <c r="T38" s="18">
        <f>SUM(T39:T41)</f>
        <v>0</v>
      </c>
      <c r="U38" s="18"/>
      <c r="V38" s="177">
        <f>SUM(V39:V41)</f>
        <v>0</v>
      </c>
      <c r="W38" s="18">
        <f>SUM(W39:W41)</f>
        <v>0</v>
      </c>
      <c r="X38" s="18"/>
      <c r="Y38" s="145">
        <f>SUM(Y39:Y41)</f>
        <v>0</v>
      </c>
      <c r="Z38" s="18">
        <f>SUM(Z39:Z41)</f>
        <v>0</v>
      </c>
      <c r="AA38" s="18"/>
      <c r="AB38" s="18">
        <f>SUM(AB39:AB41)</f>
        <v>0</v>
      </c>
      <c r="AC38" s="18">
        <f>SUM(AC39:AC41)</f>
        <v>0</v>
      </c>
      <c r="AD38" s="18"/>
      <c r="AE38" s="177">
        <f>SUM(AE39:AE41)</f>
        <v>0</v>
      </c>
      <c r="AF38" s="18">
        <f>SUM(AF39:AF41)</f>
        <v>0</v>
      </c>
      <c r="AG38" s="18"/>
      <c r="AH38" s="145">
        <f>SUM(AH39:AH41)</f>
        <v>0</v>
      </c>
      <c r="AI38" s="18">
        <f>SUM(AI39:AI41)</f>
        <v>0</v>
      </c>
      <c r="AJ38" s="18"/>
      <c r="AK38" s="138">
        <f>SUM(AK39:AK41)</f>
        <v>0</v>
      </c>
      <c r="AL38" s="18">
        <f>SUM(AL39:AL41)</f>
        <v>0</v>
      </c>
      <c r="AM38" s="18"/>
      <c r="AN38" s="177">
        <f>SUM(AN39:AN41)</f>
        <v>0</v>
      </c>
      <c r="AO38" s="18">
        <f>SUM(AO39:AO41)</f>
        <v>0</v>
      </c>
      <c r="AP38" s="18"/>
      <c r="AQ38" s="145">
        <f>SUM(AQ39:AQ41)</f>
        <v>0</v>
      </c>
      <c r="AR38" s="18">
        <f>SUM(AR39:AR41)</f>
        <v>0</v>
      </c>
      <c r="AS38" s="18"/>
      <c r="AT38" s="138">
        <f>SUM(AT39:AT41)</f>
        <v>0</v>
      </c>
      <c r="AU38" s="18"/>
      <c r="AV38" s="18"/>
      <c r="AW38" s="177"/>
      <c r="AX38" s="18"/>
      <c r="AY38" s="18"/>
      <c r="AZ38" s="145"/>
      <c r="BA38" s="18">
        <f>SUM(BA39:BA41)</f>
        <v>0</v>
      </c>
      <c r="BB38" s="18"/>
      <c r="BC38" s="138">
        <f>SUM(BC39:BC41)</f>
        <v>0</v>
      </c>
      <c r="BD38" s="18">
        <f>SUM(BD39:BD41)</f>
        <v>0</v>
      </c>
      <c r="BE38" s="18"/>
      <c r="BF38" s="177">
        <f>SUM(BF39:BF41)</f>
        <v>0</v>
      </c>
      <c r="BG38" s="18">
        <f>SUM(BG39:BG41)</f>
        <v>0</v>
      </c>
      <c r="BH38" s="18"/>
      <c r="BI38" s="145">
        <f>SUM(BI39:BI41)</f>
        <v>0</v>
      </c>
      <c r="BJ38" s="18">
        <f>SUM(BJ39:BJ41)</f>
        <v>0</v>
      </c>
      <c r="BK38" s="18"/>
      <c r="BL38" s="138">
        <f>SUM(BL39:BL41)</f>
        <v>0</v>
      </c>
      <c r="BM38" s="18">
        <f>SUM(BM39:BM41)</f>
        <v>0</v>
      </c>
      <c r="BN38" s="18"/>
      <c r="BO38" s="177">
        <f>SUM(BO39:BO41)</f>
        <v>0</v>
      </c>
      <c r="BP38" s="18">
        <f>SUM(BP39:BP41)</f>
        <v>0</v>
      </c>
      <c r="BQ38" s="18"/>
      <c r="BR38" s="152">
        <f>SUM(BR39:BR41)</f>
        <v>0</v>
      </c>
      <c r="BS38" s="18">
        <f>SUM(BS39:BS41)</f>
        <v>0</v>
      </c>
      <c r="BT38" s="18"/>
      <c r="BU38" s="138">
        <f>SUM(BU39:BU41)</f>
        <v>0</v>
      </c>
      <c r="BV38" s="18">
        <f>SUM(BV39:BV41)</f>
        <v>0</v>
      </c>
      <c r="BW38" s="18"/>
      <c r="BX38" s="177">
        <f>SUM(BX39:BX41)</f>
        <v>0</v>
      </c>
      <c r="BY38" s="18">
        <f>SUM(BY39:BY41)</f>
        <v>0</v>
      </c>
      <c r="BZ38" s="18"/>
      <c r="CA38" s="145">
        <f>SUM(CA39:CA41)</f>
        <v>0</v>
      </c>
      <c r="CB38" s="18">
        <f>SUM(CB39:CB41)</f>
        <v>0</v>
      </c>
      <c r="CC38" s="18"/>
      <c r="CD38" s="136"/>
      <c r="CE38" s="381"/>
      <c r="CF38" s="381"/>
      <c r="CG38" s="177"/>
      <c r="CH38" s="381"/>
      <c r="CI38" s="381"/>
      <c r="CJ38" s="143"/>
      <c r="CK38" s="381"/>
      <c r="CL38" s="381"/>
      <c r="CM38" s="136"/>
      <c r="CN38" s="381"/>
      <c r="CO38" s="381"/>
      <c r="CP38" s="177"/>
      <c r="CQ38" s="381"/>
      <c r="CR38" s="381"/>
      <c r="CS38" s="143"/>
      <c r="CT38" s="381"/>
      <c r="CU38" s="381"/>
      <c r="CV38" s="136"/>
      <c r="CW38" s="381"/>
      <c r="CX38" s="381"/>
      <c r="CY38" s="177"/>
      <c r="CZ38" s="381"/>
      <c r="DA38" s="381"/>
      <c r="DB38" s="143"/>
      <c r="DC38" s="381"/>
      <c r="DD38" s="381"/>
      <c r="DE38" s="244">
        <f t="shared" si="175"/>
        <v>0</v>
      </c>
      <c r="DF38" s="12">
        <f t="shared" si="175"/>
        <v>0</v>
      </c>
      <c r="DG38" s="18"/>
      <c r="DH38" s="244">
        <f t="shared" si="169"/>
        <v>0</v>
      </c>
      <c r="DI38" s="12">
        <f t="shared" si="173"/>
        <v>0</v>
      </c>
      <c r="DJ38" s="12"/>
      <c r="DK38" s="197">
        <f t="shared" si="79"/>
        <v>0</v>
      </c>
      <c r="DL38" s="12">
        <f t="shared" si="174"/>
        <v>0</v>
      </c>
      <c r="DM38" s="18"/>
    </row>
    <row r="39" spans="1:117">
      <c r="A39" s="17"/>
      <c r="B39" s="17"/>
      <c r="C39" s="17"/>
      <c r="D39" s="1"/>
      <c r="E39" s="17"/>
      <c r="F39" s="17" t="s">
        <v>2</v>
      </c>
      <c r="G39" s="379" t="s">
        <v>22</v>
      </c>
      <c r="H39" s="379"/>
      <c r="I39" s="381" t="s">
        <v>21</v>
      </c>
      <c r="J39" s="137"/>
      <c r="K39" s="15"/>
      <c r="L39" s="15"/>
      <c r="M39" s="176"/>
      <c r="N39" s="15"/>
      <c r="O39" s="15"/>
      <c r="P39" s="144"/>
      <c r="Q39" s="15"/>
      <c r="R39" s="15"/>
      <c r="S39" s="137"/>
      <c r="T39" s="15"/>
      <c r="U39" s="15"/>
      <c r="V39" s="176"/>
      <c r="W39" s="15"/>
      <c r="X39" s="15"/>
      <c r="Y39" s="144"/>
      <c r="Z39" s="15"/>
      <c r="AA39" s="15"/>
      <c r="AB39" s="15"/>
      <c r="AC39" s="15"/>
      <c r="AD39" s="15"/>
      <c r="AE39" s="176"/>
      <c r="AF39" s="15"/>
      <c r="AG39" s="15"/>
      <c r="AH39" s="144"/>
      <c r="AI39" s="15"/>
      <c r="AJ39" s="15"/>
      <c r="AK39" s="137"/>
      <c r="AL39" s="15"/>
      <c r="AM39" s="15"/>
      <c r="AN39" s="176"/>
      <c r="AO39" s="15"/>
      <c r="AP39" s="15"/>
      <c r="AQ39" s="144"/>
      <c r="AR39" s="15"/>
      <c r="AS39" s="15"/>
      <c r="AT39" s="137"/>
      <c r="AU39" s="15"/>
      <c r="AV39" s="15"/>
      <c r="AW39" s="176"/>
      <c r="AX39" s="15"/>
      <c r="AY39" s="15"/>
      <c r="AZ39" s="144"/>
      <c r="BA39" s="15"/>
      <c r="BB39" s="15"/>
      <c r="BC39" s="137"/>
      <c r="BD39" s="15"/>
      <c r="BE39" s="15"/>
      <c r="BF39" s="176"/>
      <c r="BG39" s="15"/>
      <c r="BH39" s="15"/>
      <c r="BI39" s="144"/>
      <c r="BJ39" s="15"/>
      <c r="BK39" s="15"/>
      <c r="BL39" s="137"/>
      <c r="BM39" s="15"/>
      <c r="BN39" s="15"/>
      <c r="BO39" s="176"/>
      <c r="BP39" s="15"/>
      <c r="BQ39" s="15"/>
      <c r="BR39" s="151"/>
      <c r="BS39" s="15"/>
      <c r="BT39" s="15"/>
      <c r="BU39" s="137"/>
      <c r="BV39" s="15"/>
      <c r="BW39" s="15"/>
      <c r="BX39" s="176"/>
      <c r="BY39" s="15"/>
      <c r="BZ39" s="15"/>
      <c r="CA39" s="144"/>
      <c r="CB39" s="15"/>
      <c r="CC39" s="15"/>
      <c r="CD39" s="136"/>
      <c r="CE39" s="381"/>
      <c r="CF39" s="381"/>
      <c r="CG39" s="177"/>
      <c r="CH39" s="381"/>
      <c r="CI39" s="381"/>
      <c r="CJ39" s="143"/>
      <c r="CK39" s="381"/>
      <c r="CL39" s="381"/>
      <c r="CM39" s="136"/>
      <c r="CN39" s="381"/>
      <c r="CO39" s="381"/>
      <c r="CP39" s="177"/>
      <c r="CQ39" s="381"/>
      <c r="CR39" s="381"/>
      <c r="CS39" s="143"/>
      <c r="CT39" s="381"/>
      <c r="CU39" s="381"/>
      <c r="CV39" s="136"/>
      <c r="CW39" s="381"/>
      <c r="CX39" s="381"/>
      <c r="CY39" s="177"/>
      <c r="CZ39" s="381"/>
      <c r="DA39" s="381"/>
      <c r="DB39" s="143"/>
      <c r="DC39" s="381"/>
      <c r="DD39" s="381"/>
      <c r="DE39" s="244">
        <f t="shared" si="175"/>
        <v>0</v>
      </c>
      <c r="DF39" s="12">
        <f t="shared" si="175"/>
        <v>0</v>
      </c>
      <c r="DG39" s="15"/>
      <c r="DH39" s="244">
        <f t="shared" si="169"/>
        <v>0</v>
      </c>
      <c r="DI39" s="12">
        <f t="shared" si="173"/>
        <v>0</v>
      </c>
      <c r="DJ39" s="12"/>
      <c r="DK39" s="197">
        <f t="shared" si="79"/>
        <v>0</v>
      </c>
      <c r="DL39" s="12">
        <f t="shared" si="174"/>
        <v>0</v>
      </c>
      <c r="DM39" s="15"/>
    </row>
    <row r="40" spans="1:117">
      <c r="A40" s="17"/>
      <c r="B40" s="17"/>
      <c r="C40" s="17"/>
      <c r="D40" s="1"/>
      <c r="E40" s="17"/>
      <c r="F40" s="17" t="s">
        <v>2</v>
      </c>
      <c r="G40" s="379" t="s">
        <v>240</v>
      </c>
      <c r="H40" s="379"/>
      <c r="I40" s="381" t="s">
        <v>21</v>
      </c>
      <c r="J40" s="137"/>
      <c r="K40" s="15"/>
      <c r="L40" s="15"/>
      <c r="M40" s="176"/>
      <c r="N40" s="15"/>
      <c r="O40" s="15"/>
      <c r="P40" s="144"/>
      <c r="Q40" s="15"/>
      <c r="R40" s="15"/>
      <c r="S40" s="137"/>
      <c r="T40" s="15"/>
      <c r="U40" s="15"/>
      <c r="V40" s="176"/>
      <c r="W40" s="15"/>
      <c r="X40" s="15"/>
      <c r="Y40" s="144"/>
      <c r="Z40" s="15"/>
      <c r="AA40" s="15"/>
      <c r="AB40" s="15"/>
      <c r="AC40" s="15"/>
      <c r="AD40" s="15"/>
      <c r="AE40" s="176"/>
      <c r="AF40" s="15"/>
      <c r="AG40" s="15"/>
      <c r="AH40" s="144"/>
      <c r="AI40" s="15"/>
      <c r="AJ40" s="15"/>
      <c r="AK40" s="137"/>
      <c r="AL40" s="15"/>
      <c r="AM40" s="15"/>
      <c r="AN40" s="176"/>
      <c r="AO40" s="15"/>
      <c r="AP40" s="15"/>
      <c r="AQ40" s="144"/>
      <c r="AR40" s="15"/>
      <c r="AS40" s="15"/>
      <c r="AT40" s="137"/>
      <c r="AU40" s="15"/>
      <c r="AV40" s="15"/>
      <c r="AW40" s="176"/>
      <c r="AX40" s="15"/>
      <c r="AY40" s="15"/>
      <c r="AZ40" s="144"/>
      <c r="BA40" s="15"/>
      <c r="BB40" s="15"/>
      <c r="BC40" s="137"/>
      <c r="BD40" s="15"/>
      <c r="BE40" s="15"/>
      <c r="BF40" s="176"/>
      <c r="BG40" s="15"/>
      <c r="BH40" s="15"/>
      <c r="BI40" s="144"/>
      <c r="BJ40" s="15"/>
      <c r="BK40" s="15"/>
      <c r="BL40" s="137"/>
      <c r="BM40" s="15"/>
      <c r="BN40" s="15"/>
      <c r="BO40" s="176"/>
      <c r="BP40" s="15"/>
      <c r="BQ40" s="15"/>
      <c r="BR40" s="151"/>
      <c r="BS40" s="15"/>
      <c r="BT40" s="15"/>
      <c r="BU40" s="137"/>
      <c r="BV40" s="15"/>
      <c r="BW40" s="15"/>
      <c r="BX40" s="176"/>
      <c r="BY40" s="15"/>
      <c r="BZ40" s="15"/>
      <c r="CA40" s="144"/>
      <c r="CB40" s="15"/>
      <c r="CC40" s="15"/>
      <c r="CD40" s="136"/>
      <c r="CE40" s="381"/>
      <c r="CF40" s="381"/>
      <c r="CG40" s="177"/>
      <c r="CH40" s="381"/>
      <c r="CI40" s="381"/>
      <c r="CJ40" s="143"/>
      <c r="CK40" s="381"/>
      <c r="CL40" s="381"/>
      <c r="CM40" s="136"/>
      <c r="CN40" s="381"/>
      <c r="CO40" s="381"/>
      <c r="CP40" s="177"/>
      <c r="CQ40" s="381"/>
      <c r="CR40" s="381"/>
      <c r="CS40" s="143"/>
      <c r="CT40" s="381"/>
      <c r="CU40" s="381"/>
      <c r="CV40" s="136"/>
      <c r="CW40" s="381"/>
      <c r="CX40" s="381"/>
      <c r="CY40" s="177"/>
      <c r="CZ40" s="381"/>
      <c r="DA40" s="381"/>
      <c r="DB40" s="143"/>
      <c r="DC40" s="381"/>
      <c r="DD40" s="381"/>
      <c r="DE40" s="244">
        <f t="shared" si="175"/>
        <v>0</v>
      </c>
      <c r="DF40" s="12">
        <f t="shared" si="175"/>
        <v>0</v>
      </c>
      <c r="DG40" s="15"/>
      <c r="DH40" s="244">
        <f t="shared" si="169"/>
        <v>0</v>
      </c>
      <c r="DI40" s="12">
        <f t="shared" si="173"/>
        <v>0</v>
      </c>
      <c r="DJ40" s="12"/>
      <c r="DK40" s="197">
        <f t="shared" si="79"/>
        <v>0</v>
      </c>
      <c r="DL40" s="12">
        <f t="shared" si="174"/>
        <v>0</v>
      </c>
      <c r="DM40" s="15"/>
    </row>
    <row r="41" spans="1:117">
      <c r="A41" s="17"/>
      <c r="B41" s="17"/>
      <c r="C41" s="17"/>
      <c r="D41" s="1"/>
      <c r="E41" s="17"/>
      <c r="F41" s="17" t="s">
        <v>2</v>
      </c>
      <c r="G41" s="379" t="s">
        <v>23</v>
      </c>
      <c r="H41" s="379"/>
      <c r="I41" s="381" t="s">
        <v>21</v>
      </c>
      <c r="J41" s="137"/>
      <c r="K41" s="15"/>
      <c r="L41" s="15"/>
      <c r="M41" s="176"/>
      <c r="N41" s="15"/>
      <c r="O41" s="15"/>
      <c r="P41" s="144"/>
      <c r="Q41" s="15"/>
      <c r="R41" s="15"/>
      <c r="S41" s="137"/>
      <c r="T41" s="15"/>
      <c r="U41" s="15"/>
      <c r="V41" s="176"/>
      <c r="W41" s="15"/>
      <c r="X41" s="15"/>
      <c r="Y41" s="144"/>
      <c r="Z41" s="15"/>
      <c r="AA41" s="15"/>
      <c r="AB41" s="15"/>
      <c r="AC41" s="15"/>
      <c r="AD41" s="15"/>
      <c r="AE41" s="176"/>
      <c r="AF41" s="15"/>
      <c r="AG41" s="15"/>
      <c r="AH41" s="144"/>
      <c r="AI41" s="15"/>
      <c r="AJ41" s="15"/>
      <c r="AK41" s="137"/>
      <c r="AL41" s="15"/>
      <c r="AM41" s="15"/>
      <c r="AN41" s="176"/>
      <c r="AO41" s="15"/>
      <c r="AP41" s="15"/>
      <c r="AQ41" s="144"/>
      <c r="AR41" s="15"/>
      <c r="AS41" s="15"/>
      <c r="AT41" s="137"/>
      <c r="AU41" s="15"/>
      <c r="AV41" s="15"/>
      <c r="AW41" s="176"/>
      <c r="AX41" s="15"/>
      <c r="AY41" s="15"/>
      <c r="AZ41" s="144"/>
      <c r="BA41" s="15"/>
      <c r="BB41" s="15"/>
      <c r="BC41" s="137"/>
      <c r="BD41" s="15"/>
      <c r="BE41" s="15"/>
      <c r="BF41" s="176"/>
      <c r="BG41" s="15"/>
      <c r="BH41" s="15"/>
      <c r="BI41" s="144"/>
      <c r="BJ41" s="15"/>
      <c r="BK41" s="15"/>
      <c r="BL41" s="137"/>
      <c r="BM41" s="15"/>
      <c r="BN41" s="15"/>
      <c r="BO41" s="176"/>
      <c r="BP41" s="15"/>
      <c r="BQ41" s="15"/>
      <c r="BR41" s="151"/>
      <c r="BS41" s="15"/>
      <c r="BT41" s="15"/>
      <c r="BU41" s="137"/>
      <c r="BV41" s="15"/>
      <c r="BW41" s="15"/>
      <c r="BX41" s="176"/>
      <c r="BY41" s="15"/>
      <c r="BZ41" s="15"/>
      <c r="CA41" s="144"/>
      <c r="CB41" s="15"/>
      <c r="CC41" s="15"/>
      <c r="CD41" s="136"/>
      <c r="CE41" s="381"/>
      <c r="CF41" s="381"/>
      <c r="CG41" s="177"/>
      <c r="CH41" s="381"/>
      <c r="CI41" s="381"/>
      <c r="CJ41" s="143"/>
      <c r="CK41" s="381"/>
      <c r="CL41" s="381"/>
      <c r="CM41" s="136"/>
      <c r="CN41" s="381"/>
      <c r="CO41" s="381"/>
      <c r="CP41" s="177"/>
      <c r="CQ41" s="381"/>
      <c r="CR41" s="381"/>
      <c r="CS41" s="143"/>
      <c r="CT41" s="381"/>
      <c r="CU41" s="381"/>
      <c r="CV41" s="136"/>
      <c r="CW41" s="381"/>
      <c r="CX41" s="381"/>
      <c r="CY41" s="177"/>
      <c r="CZ41" s="381"/>
      <c r="DA41" s="381"/>
      <c r="DB41" s="143"/>
      <c r="DC41" s="381"/>
      <c r="DD41" s="381"/>
      <c r="DE41" s="244">
        <f t="shared" si="175"/>
        <v>0</v>
      </c>
      <c r="DF41" s="12">
        <f t="shared" si="175"/>
        <v>0</v>
      </c>
      <c r="DG41" s="15"/>
      <c r="DH41" s="244">
        <f t="shared" si="169"/>
        <v>0</v>
      </c>
      <c r="DI41" s="12">
        <f t="shared" si="173"/>
        <v>0</v>
      </c>
      <c r="DJ41" s="12"/>
      <c r="DK41" s="197">
        <f t="shared" si="79"/>
        <v>0</v>
      </c>
      <c r="DL41" s="12">
        <f t="shared" si="174"/>
        <v>0</v>
      </c>
      <c r="DM41" s="15"/>
    </row>
    <row r="42" spans="1:117">
      <c r="A42" s="17"/>
      <c r="B42" s="17"/>
      <c r="C42" s="1"/>
      <c r="D42" s="382">
        <v>4</v>
      </c>
      <c r="E42" s="1" t="s">
        <v>24</v>
      </c>
      <c r="F42" s="382"/>
      <c r="G42" s="382"/>
      <c r="H42" s="382"/>
      <c r="I42" s="381" t="s">
        <v>25</v>
      </c>
      <c r="J42" s="138"/>
      <c r="K42" s="18">
        <f>SUM(K43:K47)</f>
        <v>0</v>
      </c>
      <c r="L42" s="18"/>
      <c r="M42" s="177"/>
      <c r="N42" s="18">
        <f>SUM(N43:N47)</f>
        <v>0</v>
      </c>
      <c r="O42" s="18"/>
      <c r="P42" s="18">
        <f>SUM(P43:P47)</f>
        <v>0</v>
      </c>
      <c r="Q42" s="18">
        <f>SUM(Q43:Q47)</f>
        <v>0</v>
      </c>
      <c r="R42" s="18"/>
      <c r="S42" s="138"/>
      <c r="T42" s="18">
        <f>SUM(T43:T47)</f>
        <v>0</v>
      </c>
      <c r="U42" s="18"/>
      <c r="V42" s="177"/>
      <c r="W42" s="18">
        <f>SUM(W43:W47)</f>
        <v>0</v>
      </c>
      <c r="X42" s="18"/>
      <c r="Y42" s="145"/>
      <c r="Z42" s="18">
        <f>SUM(Z43:Z47)</f>
        <v>0</v>
      </c>
      <c r="AA42" s="18"/>
      <c r="AB42" s="18">
        <f>SUM(AB43:AB47)</f>
        <v>0</v>
      </c>
      <c r="AC42" s="18">
        <f>SUM(AC43:AC47)</f>
        <v>0</v>
      </c>
      <c r="AD42" s="18"/>
      <c r="AE42" s="177">
        <f>SUM(AE43:AE47)</f>
        <v>0</v>
      </c>
      <c r="AF42" s="18">
        <f>SUM(AF43:AF47)</f>
        <v>0</v>
      </c>
      <c r="AG42" s="18"/>
      <c r="AH42" s="145"/>
      <c r="AI42" s="18">
        <f>SUM(AI43:AI47)</f>
        <v>0</v>
      </c>
      <c r="AJ42" s="18"/>
      <c r="AK42" s="138"/>
      <c r="AL42" s="18">
        <f>SUM(AL43:AL47)</f>
        <v>0</v>
      </c>
      <c r="AM42" s="18"/>
      <c r="AN42" s="177">
        <f>SUM(AN43:AN47)</f>
        <v>0</v>
      </c>
      <c r="AO42" s="18">
        <f>SUM(AO43:AO47)</f>
        <v>0</v>
      </c>
      <c r="AP42" s="18"/>
      <c r="AQ42" s="145"/>
      <c r="AR42" s="18">
        <f>SUM(AR43:AR47)</f>
        <v>0</v>
      </c>
      <c r="AS42" s="18"/>
      <c r="AT42" s="138">
        <f>SUM(AT43:AT47)</f>
        <v>0</v>
      </c>
      <c r="AU42" s="18"/>
      <c r="AV42" s="18"/>
      <c r="AW42" s="177"/>
      <c r="AX42" s="18"/>
      <c r="AY42" s="18"/>
      <c r="AZ42" s="145"/>
      <c r="BA42" s="18">
        <f>SUM(BA43:BA47)</f>
        <v>0</v>
      </c>
      <c r="BB42" s="18"/>
      <c r="BC42" s="138"/>
      <c r="BD42" s="18">
        <f>SUM(BD43:BD47)</f>
        <v>0</v>
      </c>
      <c r="BE42" s="18"/>
      <c r="BF42" s="177">
        <f>SUM(BF43:BF47)</f>
        <v>0</v>
      </c>
      <c r="BG42" s="18">
        <f>SUM(BG43:BG47)</f>
        <v>0</v>
      </c>
      <c r="BH42" s="18"/>
      <c r="BI42" s="145"/>
      <c r="BJ42" s="18">
        <f>SUM(BJ43:BJ47)</f>
        <v>0</v>
      </c>
      <c r="BK42" s="18"/>
      <c r="BL42" s="138"/>
      <c r="BM42" s="18">
        <f>SUM(BM43:BM47)</f>
        <v>0</v>
      </c>
      <c r="BN42" s="18"/>
      <c r="BO42" s="177">
        <f>SUM(BO43:BO47)</f>
        <v>0</v>
      </c>
      <c r="BP42" s="18">
        <f>SUM(BP43:BP47)</f>
        <v>0</v>
      </c>
      <c r="BQ42" s="18"/>
      <c r="BR42" s="152"/>
      <c r="BS42" s="18">
        <f>SUM(BS43:BS47)</f>
        <v>0</v>
      </c>
      <c r="BT42" s="18"/>
      <c r="BU42" s="137">
        <f>SUM(BU43:BU47)</f>
        <v>0</v>
      </c>
      <c r="BV42" s="18">
        <f>SUM(BV43:BV47)</f>
        <v>0</v>
      </c>
      <c r="BW42" s="18"/>
      <c r="BX42" s="176">
        <f>SUM(BX43:BX47)</f>
        <v>0</v>
      </c>
      <c r="BY42" s="18">
        <f>SUM(BY43:BY47)</f>
        <v>0</v>
      </c>
      <c r="BZ42" s="18"/>
      <c r="CA42" s="144">
        <f>SUM(CA43:CA47)</f>
        <v>21790</v>
      </c>
      <c r="CB42" s="18">
        <f>SUM(CB43:CB47)</f>
        <v>0</v>
      </c>
      <c r="CC42" s="18"/>
      <c r="CD42" s="136"/>
      <c r="CE42" s="381"/>
      <c r="CF42" s="381"/>
      <c r="CG42" s="177"/>
      <c r="CH42" s="381"/>
      <c r="CI42" s="381"/>
      <c r="CJ42" s="143"/>
      <c r="CK42" s="381"/>
      <c r="CL42" s="381"/>
      <c r="CM42" s="136"/>
      <c r="CN42" s="381"/>
      <c r="CO42" s="381"/>
      <c r="CP42" s="177"/>
      <c r="CQ42" s="381"/>
      <c r="CR42" s="381"/>
      <c r="CS42" s="143"/>
      <c r="CT42" s="381"/>
      <c r="CU42" s="381"/>
      <c r="CV42" s="136"/>
      <c r="CW42" s="381"/>
      <c r="CX42" s="381"/>
      <c r="CY42" s="177"/>
      <c r="CZ42" s="381"/>
      <c r="DA42" s="381"/>
      <c r="DB42" s="143"/>
      <c r="DC42" s="381"/>
      <c r="DD42" s="381"/>
      <c r="DE42" s="244">
        <f t="shared" si="175"/>
        <v>0</v>
      </c>
      <c r="DF42" s="12">
        <f t="shared" si="175"/>
        <v>0</v>
      </c>
      <c r="DG42" s="18"/>
      <c r="DH42" s="244">
        <f t="shared" si="169"/>
        <v>0</v>
      </c>
      <c r="DI42" s="12">
        <f t="shared" si="173"/>
        <v>0</v>
      </c>
      <c r="DJ42" s="12"/>
      <c r="DK42" s="197">
        <f t="shared" si="79"/>
        <v>21790</v>
      </c>
      <c r="DL42" s="12">
        <f t="shared" si="174"/>
        <v>0</v>
      </c>
      <c r="DM42" s="18"/>
    </row>
    <row r="43" spans="1:117">
      <c r="A43" s="1"/>
      <c r="B43" s="17"/>
      <c r="C43" s="17"/>
      <c r="D43" s="1"/>
      <c r="E43" s="1"/>
      <c r="F43" s="17" t="s">
        <v>2</v>
      </c>
      <c r="G43" s="851" t="s">
        <v>26</v>
      </c>
      <c r="H43" s="851"/>
      <c r="I43" s="381" t="s">
        <v>25</v>
      </c>
      <c r="J43" s="137"/>
      <c r="K43" s="15"/>
      <c r="L43" s="15"/>
      <c r="M43" s="176"/>
      <c r="N43" s="15"/>
      <c r="O43" s="15"/>
      <c r="P43" s="144"/>
      <c r="Q43" s="15"/>
      <c r="R43" s="15"/>
      <c r="S43" s="137"/>
      <c r="T43" s="15"/>
      <c r="U43" s="15"/>
      <c r="V43" s="176"/>
      <c r="W43" s="15"/>
      <c r="X43" s="15"/>
      <c r="Y43" s="144"/>
      <c r="Z43" s="15"/>
      <c r="AA43" s="15"/>
      <c r="AB43" s="15"/>
      <c r="AC43" s="15"/>
      <c r="AD43" s="15"/>
      <c r="AE43" s="176"/>
      <c r="AF43" s="15"/>
      <c r="AG43" s="15"/>
      <c r="AH43" s="144"/>
      <c r="AI43" s="15"/>
      <c r="AJ43" s="15"/>
      <c r="AK43" s="137"/>
      <c r="AL43" s="15"/>
      <c r="AM43" s="15"/>
      <c r="AN43" s="176"/>
      <c r="AO43" s="15"/>
      <c r="AP43" s="15"/>
      <c r="AQ43" s="144"/>
      <c r="AR43" s="15"/>
      <c r="AS43" s="15"/>
      <c r="AT43" s="137"/>
      <c r="AU43" s="15"/>
      <c r="AV43" s="15"/>
      <c r="AW43" s="176"/>
      <c r="AX43" s="15"/>
      <c r="AY43" s="15"/>
      <c r="AZ43" s="144"/>
      <c r="BA43" s="15"/>
      <c r="BB43" s="15"/>
      <c r="BC43" s="137"/>
      <c r="BD43" s="15"/>
      <c r="BE43" s="15"/>
      <c r="BF43" s="176"/>
      <c r="BG43" s="15"/>
      <c r="BH43" s="15"/>
      <c r="BI43" s="144"/>
      <c r="BJ43" s="15"/>
      <c r="BK43" s="15"/>
      <c r="BL43" s="137"/>
      <c r="BM43" s="15"/>
      <c r="BN43" s="15"/>
      <c r="BO43" s="176"/>
      <c r="BP43" s="15"/>
      <c r="BQ43" s="15"/>
      <c r="BR43" s="151"/>
      <c r="BS43" s="15"/>
      <c r="BT43" s="15"/>
      <c r="BU43" s="137"/>
      <c r="BV43" s="15"/>
      <c r="BW43" s="15"/>
      <c r="BX43" s="176"/>
      <c r="BY43" s="15"/>
      <c r="BZ43" s="15"/>
      <c r="CA43" s="144"/>
      <c r="CB43" s="15"/>
      <c r="CC43" s="15"/>
      <c r="CD43" s="136"/>
      <c r="CE43" s="381"/>
      <c r="CF43" s="381"/>
      <c r="CG43" s="177"/>
      <c r="CH43" s="381"/>
      <c r="CI43" s="381"/>
      <c r="CJ43" s="143"/>
      <c r="CK43" s="381"/>
      <c r="CL43" s="381"/>
      <c r="CM43" s="136"/>
      <c r="CN43" s="381"/>
      <c r="CO43" s="381"/>
      <c r="CP43" s="177"/>
      <c r="CQ43" s="381"/>
      <c r="CR43" s="381"/>
      <c r="CS43" s="143"/>
      <c r="CT43" s="381"/>
      <c r="CU43" s="381"/>
      <c r="CV43" s="136"/>
      <c r="CW43" s="381"/>
      <c r="CX43" s="381"/>
      <c r="CY43" s="177"/>
      <c r="CZ43" s="381"/>
      <c r="DA43" s="381"/>
      <c r="DB43" s="143"/>
      <c r="DC43" s="381"/>
      <c r="DD43" s="381"/>
      <c r="DE43" s="244">
        <f t="shared" si="175"/>
        <v>0</v>
      </c>
      <c r="DF43" s="12">
        <f t="shared" si="175"/>
        <v>0</v>
      </c>
      <c r="DG43" s="15"/>
      <c r="DH43" s="244">
        <f t="shared" si="169"/>
        <v>0</v>
      </c>
      <c r="DI43" s="12">
        <f t="shared" si="173"/>
        <v>0</v>
      </c>
      <c r="DJ43" s="12"/>
      <c r="DK43" s="197">
        <f t="shared" si="79"/>
        <v>0</v>
      </c>
      <c r="DL43" s="12">
        <f t="shared" si="174"/>
        <v>0</v>
      </c>
      <c r="DM43" s="15"/>
    </row>
    <row r="44" spans="1:117">
      <c r="A44" s="17"/>
      <c r="B44" s="17"/>
      <c r="C44" s="17"/>
      <c r="D44" s="1"/>
      <c r="E44" s="17"/>
      <c r="F44" s="17" t="s">
        <v>2</v>
      </c>
      <c r="G44" s="851" t="s">
        <v>215</v>
      </c>
      <c r="H44" s="851"/>
      <c r="I44" s="381" t="s">
        <v>25</v>
      </c>
      <c r="J44" s="137"/>
      <c r="K44" s="15"/>
      <c r="L44" s="15"/>
      <c r="M44" s="176"/>
      <c r="N44" s="15"/>
      <c r="O44" s="15"/>
      <c r="P44" s="144"/>
      <c r="Q44" s="15"/>
      <c r="R44" s="15"/>
      <c r="S44" s="137"/>
      <c r="T44" s="15"/>
      <c r="U44" s="15"/>
      <c r="V44" s="176"/>
      <c r="W44" s="15"/>
      <c r="X44" s="15"/>
      <c r="Y44" s="144"/>
      <c r="Z44" s="15"/>
      <c r="AA44" s="15"/>
      <c r="AB44" s="15"/>
      <c r="AC44" s="15"/>
      <c r="AD44" s="15"/>
      <c r="AE44" s="176"/>
      <c r="AF44" s="15"/>
      <c r="AG44" s="15"/>
      <c r="AH44" s="144"/>
      <c r="AI44" s="15"/>
      <c r="AJ44" s="15"/>
      <c r="AK44" s="137"/>
      <c r="AL44" s="15"/>
      <c r="AM44" s="15"/>
      <c r="AN44" s="176"/>
      <c r="AO44" s="15"/>
      <c r="AP44" s="15"/>
      <c r="AQ44" s="144"/>
      <c r="AR44" s="15"/>
      <c r="AS44" s="15"/>
      <c r="AT44" s="137"/>
      <c r="AU44" s="15"/>
      <c r="AV44" s="15"/>
      <c r="AW44" s="176"/>
      <c r="AX44" s="15"/>
      <c r="AY44" s="15"/>
      <c r="AZ44" s="144"/>
      <c r="BA44" s="15"/>
      <c r="BB44" s="15"/>
      <c r="BC44" s="137"/>
      <c r="BD44" s="15"/>
      <c r="BE44" s="15"/>
      <c r="BF44" s="176"/>
      <c r="BG44" s="15"/>
      <c r="BH44" s="15"/>
      <c r="BI44" s="144"/>
      <c r="BJ44" s="15"/>
      <c r="BK44" s="15"/>
      <c r="BL44" s="137"/>
      <c r="BM44" s="15"/>
      <c r="BN44" s="15"/>
      <c r="BO44" s="176"/>
      <c r="BP44" s="15"/>
      <c r="BQ44" s="15"/>
      <c r="BR44" s="151"/>
      <c r="BS44" s="15"/>
      <c r="BT44" s="15"/>
      <c r="BU44" s="137"/>
      <c r="BV44" s="15"/>
      <c r="BW44" s="15"/>
      <c r="BX44" s="176"/>
      <c r="BY44" s="15"/>
      <c r="BZ44" s="15"/>
      <c r="CA44" s="144"/>
      <c r="CB44" s="15"/>
      <c r="CC44" s="15"/>
      <c r="CD44" s="136"/>
      <c r="CE44" s="381"/>
      <c r="CF44" s="381"/>
      <c r="CG44" s="177"/>
      <c r="CH44" s="381"/>
      <c r="CI44" s="381"/>
      <c r="CJ44" s="143"/>
      <c r="CK44" s="381"/>
      <c r="CL44" s="381"/>
      <c r="CM44" s="136"/>
      <c r="CN44" s="381"/>
      <c r="CO44" s="381"/>
      <c r="CP44" s="177"/>
      <c r="CQ44" s="381"/>
      <c r="CR44" s="381"/>
      <c r="CS44" s="143"/>
      <c r="CT44" s="381"/>
      <c r="CU44" s="381"/>
      <c r="CV44" s="136"/>
      <c r="CW44" s="381"/>
      <c r="CX44" s="381"/>
      <c r="CY44" s="177"/>
      <c r="CZ44" s="381"/>
      <c r="DA44" s="381"/>
      <c r="DB44" s="143"/>
      <c r="DC44" s="381"/>
      <c r="DD44" s="381"/>
      <c r="DE44" s="244">
        <f t="shared" si="175"/>
        <v>0</v>
      </c>
      <c r="DF44" s="12">
        <f t="shared" si="175"/>
        <v>0</v>
      </c>
      <c r="DG44" s="15"/>
      <c r="DH44" s="244">
        <f t="shared" si="169"/>
        <v>0</v>
      </c>
      <c r="DI44" s="12">
        <f t="shared" si="173"/>
        <v>0</v>
      </c>
      <c r="DJ44" s="12"/>
      <c r="DK44" s="197">
        <f t="shared" si="79"/>
        <v>0</v>
      </c>
      <c r="DL44" s="12">
        <f t="shared" si="174"/>
        <v>0</v>
      </c>
      <c r="DM44" s="15"/>
    </row>
    <row r="45" spans="1:117">
      <c r="A45" s="17"/>
      <c r="B45" s="17"/>
      <c r="C45" s="17"/>
      <c r="D45" s="17"/>
      <c r="E45" s="17"/>
      <c r="F45" s="17" t="s">
        <v>2</v>
      </c>
      <c r="G45" s="851" t="s">
        <v>27</v>
      </c>
      <c r="H45" s="851"/>
      <c r="I45" s="381" t="s">
        <v>25</v>
      </c>
      <c r="J45" s="137"/>
      <c r="K45" s="15"/>
      <c r="L45" s="15"/>
      <c r="M45" s="176"/>
      <c r="N45" s="15"/>
      <c r="O45" s="15"/>
      <c r="P45" s="144"/>
      <c r="Q45" s="15"/>
      <c r="R45" s="15"/>
      <c r="S45" s="137"/>
      <c r="T45" s="15"/>
      <c r="U45" s="15"/>
      <c r="V45" s="176"/>
      <c r="W45" s="15"/>
      <c r="X45" s="15"/>
      <c r="Y45" s="144"/>
      <c r="Z45" s="15"/>
      <c r="AA45" s="15"/>
      <c r="AB45" s="15"/>
      <c r="AC45" s="15"/>
      <c r="AD45" s="15"/>
      <c r="AE45" s="176"/>
      <c r="AF45" s="15"/>
      <c r="AG45" s="15"/>
      <c r="AH45" s="144"/>
      <c r="AI45" s="15"/>
      <c r="AJ45" s="15"/>
      <c r="AK45" s="137"/>
      <c r="AL45" s="15"/>
      <c r="AM45" s="15"/>
      <c r="AN45" s="176"/>
      <c r="AO45" s="15"/>
      <c r="AP45" s="15"/>
      <c r="AQ45" s="144"/>
      <c r="AR45" s="15"/>
      <c r="AS45" s="15"/>
      <c r="AT45" s="137"/>
      <c r="AU45" s="15"/>
      <c r="AV45" s="15"/>
      <c r="AW45" s="176"/>
      <c r="AX45" s="15"/>
      <c r="AY45" s="15"/>
      <c r="AZ45" s="144"/>
      <c r="BA45" s="15"/>
      <c r="BB45" s="15"/>
      <c r="BC45" s="137"/>
      <c r="BD45" s="15"/>
      <c r="BE45" s="15"/>
      <c r="BF45" s="176"/>
      <c r="BG45" s="15"/>
      <c r="BH45" s="15" t="s">
        <v>397</v>
      </c>
      <c r="BI45" s="144"/>
      <c r="BJ45" s="15"/>
      <c r="BK45" s="15"/>
      <c r="BL45" s="137"/>
      <c r="BM45" s="15"/>
      <c r="BN45" s="15"/>
      <c r="BO45" s="176"/>
      <c r="BP45" s="15"/>
      <c r="BQ45" s="15"/>
      <c r="BR45" s="151"/>
      <c r="BS45" s="15"/>
      <c r="BT45" s="15"/>
      <c r="BU45" s="137"/>
      <c r="BV45" s="15"/>
      <c r="BW45" s="15"/>
      <c r="BX45" s="176"/>
      <c r="BY45" s="15"/>
      <c r="BZ45" s="15"/>
      <c r="CA45" s="144"/>
      <c r="CB45" s="15"/>
      <c r="CC45" s="15"/>
      <c r="CD45" s="136"/>
      <c r="CE45" s="381"/>
      <c r="CF45" s="381"/>
      <c r="CG45" s="177"/>
      <c r="CH45" s="381"/>
      <c r="CI45" s="381"/>
      <c r="CJ45" s="143"/>
      <c r="CK45" s="381"/>
      <c r="CL45" s="381"/>
      <c r="CM45" s="136"/>
      <c r="CN45" s="381"/>
      <c r="CO45" s="381"/>
      <c r="CP45" s="177"/>
      <c r="CQ45" s="381"/>
      <c r="CR45" s="381"/>
      <c r="CS45" s="143"/>
      <c r="CT45" s="381"/>
      <c r="CU45" s="381"/>
      <c r="CV45" s="136"/>
      <c r="CW45" s="381"/>
      <c r="CX45" s="381"/>
      <c r="CY45" s="177"/>
      <c r="CZ45" s="381"/>
      <c r="DA45" s="381"/>
      <c r="DB45" s="143"/>
      <c r="DC45" s="381"/>
      <c r="DD45" s="381"/>
      <c r="DE45" s="244">
        <f t="shared" si="175"/>
        <v>0</v>
      </c>
      <c r="DF45" s="12">
        <f t="shared" si="175"/>
        <v>0</v>
      </c>
      <c r="DG45" s="15"/>
      <c r="DH45" s="244">
        <f t="shared" si="169"/>
        <v>0</v>
      </c>
      <c r="DI45" s="12">
        <f t="shared" si="173"/>
        <v>0</v>
      </c>
      <c r="DJ45" s="12"/>
      <c r="DK45" s="197">
        <f t="shared" si="79"/>
        <v>0</v>
      </c>
      <c r="DL45" s="12">
        <f t="shared" si="174"/>
        <v>0</v>
      </c>
      <c r="DM45" s="15"/>
    </row>
    <row r="46" spans="1:117">
      <c r="A46" s="17"/>
      <c r="B46" s="17"/>
      <c r="C46" s="17"/>
      <c r="D46" s="17"/>
      <c r="E46" s="17"/>
      <c r="F46" s="17" t="s">
        <v>2</v>
      </c>
      <c r="G46" s="379" t="s">
        <v>28</v>
      </c>
      <c r="H46" s="379"/>
      <c r="I46" s="381" t="s">
        <v>25</v>
      </c>
      <c r="J46" s="137"/>
      <c r="K46" s="15"/>
      <c r="L46" s="15"/>
      <c r="M46" s="176"/>
      <c r="N46" s="15"/>
      <c r="O46" s="15"/>
      <c r="P46" s="144"/>
      <c r="Q46" s="15"/>
      <c r="R46" s="15"/>
      <c r="S46" s="137"/>
      <c r="T46" s="15"/>
      <c r="U46" s="15"/>
      <c r="V46" s="176"/>
      <c r="W46" s="15"/>
      <c r="X46" s="15"/>
      <c r="Y46" s="144"/>
      <c r="Z46" s="15"/>
      <c r="AA46" s="15"/>
      <c r="AB46" s="15"/>
      <c r="AC46" s="15"/>
      <c r="AD46" s="15"/>
      <c r="AE46" s="176"/>
      <c r="AF46" s="15"/>
      <c r="AG46" s="15"/>
      <c r="AH46" s="144"/>
      <c r="AI46" s="15"/>
      <c r="AJ46" s="15"/>
      <c r="AK46" s="137"/>
      <c r="AL46" s="15"/>
      <c r="AM46" s="15"/>
      <c r="AN46" s="176"/>
      <c r="AO46" s="15"/>
      <c r="AP46" s="15"/>
      <c r="AQ46" s="144"/>
      <c r="AR46" s="15"/>
      <c r="AS46" s="15"/>
      <c r="AT46" s="137"/>
      <c r="AU46" s="15"/>
      <c r="AV46" s="15"/>
      <c r="AW46" s="176"/>
      <c r="AX46" s="15"/>
      <c r="AY46" s="15"/>
      <c r="AZ46" s="144"/>
      <c r="BA46" s="15"/>
      <c r="BB46" s="15"/>
      <c r="BC46" s="137"/>
      <c r="BD46" s="15"/>
      <c r="BE46" s="15"/>
      <c r="BF46" s="176"/>
      <c r="BG46" s="15"/>
      <c r="BH46" s="15"/>
      <c r="BI46" s="144"/>
      <c r="BJ46" s="15"/>
      <c r="BK46" s="15"/>
      <c r="BL46" s="137"/>
      <c r="BM46" s="15"/>
      <c r="BN46" s="15"/>
      <c r="BO46" s="176"/>
      <c r="BP46" s="15"/>
      <c r="BQ46" s="15"/>
      <c r="BR46" s="151"/>
      <c r="BS46" s="15"/>
      <c r="BT46" s="15"/>
      <c r="BU46" s="137"/>
      <c r="BV46" s="15"/>
      <c r="BW46" s="15"/>
      <c r="BX46" s="176"/>
      <c r="BY46" s="15"/>
      <c r="BZ46" s="15"/>
      <c r="CA46" s="144"/>
      <c r="CB46" s="15"/>
      <c r="CC46" s="15"/>
      <c r="CD46" s="136"/>
      <c r="CE46" s="381"/>
      <c r="CF46" s="381"/>
      <c r="CG46" s="177"/>
      <c r="CH46" s="381"/>
      <c r="CI46" s="381"/>
      <c r="CJ46" s="143"/>
      <c r="CK46" s="381"/>
      <c r="CL46" s="381"/>
      <c r="CM46" s="136"/>
      <c r="CN46" s="381"/>
      <c r="CO46" s="381"/>
      <c r="CP46" s="177"/>
      <c r="CQ46" s="381"/>
      <c r="CR46" s="381"/>
      <c r="CS46" s="143"/>
      <c r="CT46" s="381"/>
      <c r="CU46" s="381"/>
      <c r="CV46" s="136"/>
      <c r="CW46" s="381"/>
      <c r="CX46" s="381"/>
      <c r="CY46" s="177"/>
      <c r="CZ46" s="381"/>
      <c r="DA46" s="381"/>
      <c r="DB46" s="143"/>
      <c r="DC46" s="381"/>
      <c r="DD46" s="381"/>
      <c r="DE46" s="244">
        <f t="shared" si="175"/>
        <v>0</v>
      </c>
      <c r="DF46" s="12">
        <f t="shared" si="175"/>
        <v>0</v>
      </c>
      <c r="DG46" s="15"/>
      <c r="DH46" s="244">
        <f t="shared" si="169"/>
        <v>0</v>
      </c>
      <c r="DI46" s="12">
        <f t="shared" si="173"/>
        <v>0</v>
      </c>
      <c r="DJ46" s="12"/>
      <c r="DK46" s="197">
        <f t="shared" si="79"/>
        <v>0</v>
      </c>
      <c r="DL46" s="12">
        <f t="shared" si="174"/>
        <v>0</v>
      </c>
      <c r="DM46" s="15"/>
    </row>
    <row r="47" spans="1:117">
      <c r="A47" s="17"/>
      <c r="B47" s="17"/>
      <c r="C47" s="17"/>
      <c r="D47" s="17"/>
      <c r="E47" s="17"/>
      <c r="F47" s="17" t="s">
        <v>2</v>
      </c>
      <c r="G47" s="379" t="s">
        <v>29</v>
      </c>
      <c r="H47" s="379" t="s">
        <v>409</v>
      </c>
      <c r="I47" s="381" t="s">
        <v>25</v>
      </c>
      <c r="J47" s="137"/>
      <c r="K47" s="15"/>
      <c r="L47" s="15"/>
      <c r="M47" s="176"/>
      <c r="N47" s="15"/>
      <c r="O47" s="15"/>
      <c r="P47" s="144"/>
      <c r="Q47" s="15"/>
      <c r="R47" s="15"/>
      <c r="S47" s="137"/>
      <c r="T47" s="15"/>
      <c r="U47" s="15"/>
      <c r="V47" s="176"/>
      <c r="W47" s="15"/>
      <c r="X47" s="15"/>
      <c r="Y47" s="144"/>
      <c r="Z47" s="15"/>
      <c r="AA47" s="15"/>
      <c r="AB47" s="15"/>
      <c r="AC47" s="15"/>
      <c r="AD47" s="15"/>
      <c r="AE47" s="176"/>
      <c r="AF47" s="15"/>
      <c r="AG47" s="15"/>
      <c r="AH47" s="144"/>
      <c r="AI47" s="15"/>
      <c r="AJ47" s="15"/>
      <c r="AK47" s="137"/>
      <c r="AL47" s="15"/>
      <c r="AM47" s="15"/>
      <c r="AN47" s="176"/>
      <c r="AO47" s="15"/>
      <c r="AP47" s="15"/>
      <c r="AQ47" s="144"/>
      <c r="AR47" s="15"/>
      <c r="AS47" s="15"/>
      <c r="AT47" s="137"/>
      <c r="AU47" s="15"/>
      <c r="AV47" s="15"/>
      <c r="AW47" s="176"/>
      <c r="AX47" s="15"/>
      <c r="AY47" s="15"/>
      <c r="AZ47" s="144"/>
      <c r="BA47" s="15"/>
      <c r="BB47" s="15"/>
      <c r="BC47" s="137"/>
      <c r="BD47" s="15"/>
      <c r="BE47" s="15"/>
      <c r="BF47" s="176"/>
      <c r="BG47" s="15"/>
      <c r="BH47" s="15"/>
      <c r="BI47" s="144"/>
      <c r="BJ47" s="15"/>
      <c r="BK47" s="15"/>
      <c r="BL47" s="137"/>
      <c r="BM47" s="15"/>
      <c r="BN47" s="15"/>
      <c r="BO47" s="176"/>
      <c r="BP47" s="15"/>
      <c r="BQ47" s="15"/>
      <c r="BR47" s="151"/>
      <c r="BS47" s="15"/>
      <c r="BT47" s="15"/>
      <c r="BU47" s="137"/>
      <c r="BV47" s="15"/>
      <c r="BW47" s="15"/>
      <c r="BX47" s="176"/>
      <c r="BY47" s="15"/>
      <c r="BZ47" s="15"/>
      <c r="CA47" s="144">
        <v>21790</v>
      </c>
      <c r="CB47" s="15"/>
      <c r="CC47" s="15"/>
      <c r="CD47" s="136"/>
      <c r="CE47" s="381"/>
      <c r="CF47" s="381"/>
      <c r="CG47" s="177"/>
      <c r="CH47" s="381"/>
      <c r="CI47" s="381"/>
      <c r="CJ47" s="143"/>
      <c r="CK47" s="381"/>
      <c r="CL47" s="381"/>
      <c r="CM47" s="136"/>
      <c r="CN47" s="381"/>
      <c r="CO47" s="381"/>
      <c r="CP47" s="177"/>
      <c r="CQ47" s="381"/>
      <c r="CR47" s="381"/>
      <c r="CS47" s="143"/>
      <c r="CT47" s="381"/>
      <c r="CU47" s="381"/>
      <c r="CV47" s="136"/>
      <c r="CW47" s="381"/>
      <c r="CX47" s="381"/>
      <c r="CY47" s="177"/>
      <c r="CZ47" s="381"/>
      <c r="DA47" s="381"/>
      <c r="DB47" s="143"/>
      <c r="DC47" s="381"/>
      <c r="DD47" s="381"/>
      <c r="DE47" s="244">
        <f t="shared" si="175"/>
        <v>0</v>
      </c>
      <c r="DF47" s="12">
        <f t="shared" si="175"/>
        <v>0</v>
      </c>
      <c r="DG47" s="15"/>
      <c r="DH47" s="244">
        <f t="shared" si="169"/>
        <v>0</v>
      </c>
      <c r="DI47" s="12">
        <f t="shared" si="173"/>
        <v>0</v>
      </c>
      <c r="DJ47" s="12"/>
      <c r="DK47" s="197">
        <f t="shared" si="79"/>
        <v>21790</v>
      </c>
      <c r="DL47" s="12">
        <f t="shared" si="174"/>
        <v>0</v>
      </c>
      <c r="DM47" s="15"/>
    </row>
    <row r="48" spans="1:117" s="193" customFormat="1">
      <c r="A48" s="17"/>
      <c r="B48" s="17"/>
      <c r="C48" s="190">
        <v>3</v>
      </c>
      <c r="D48" s="191" t="s">
        <v>30</v>
      </c>
      <c r="E48" s="190"/>
      <c r="F48" s="190"/>
      <c r="G48" s="190"/>
      <c r="H48" s="190"/>
      <c r="I48" s="233" t="s">
        <v>31</v>
      </c>
      <c r="J48" s="105">
        <f>J49+J50+J51+J52+J56+J57+J58+J59+J61+J63</f>
        <v>200000</v>
      </c>
      <c r="K48" s="105">
        <f t="shared" ref="K48:BW48" si="199">K49+K50+K51+K52+K56+K57+K58+K59+K61+K63</f>
        <v>0</v>
      </c>
      <c r="L48" s="105">
        <f t="shared" si="199"/>
        <v>0</v>
      </c>
      <c r="M48" s="105">
        <f t="shared" si="199"/>
        <v>822195</v>
      </c>
      <c r="N48" s="105">
        <f t="shared" si="199"/>
        <v>0</v>
      </c>
      <c r="O48" s="105">
        <f t="shared" si="199"/>
        <v>0</v>
      </c>
      <c r="P48" s="105">
        <f>P49+P50+P51+P52+P56+P57+P58+P59+P61+P63</f>
        <v>162867</v>
      </c>
      <c r="Q48" s="105">
        <f t="shared" si="199"/>
        <v>0</v>
      </c>
      <c r="R48" s="105">
        <f t="shared" si="199"/>
        <v>0</v>
      </c>
      <c r="S48" s="105">
        <f t="shared" si="199"/>
        <v>0</v>
      </c>
      <c r="T48" s="105">
        <f t="shared" si="199"/>
        <v>0</v>
      </c>
      <c r="U48" s="105">
        <f t="shared" si="199"/>
        <v>0</v>
      </c>
      <c r="V48" s="105">
        <f t="shared" si="199"/>
        <v>0</v>
      </c>
      <c r="W48" s="105">
        <f t="shared" si="199"/>
        <v>0</v>
      </c>
      <c r="X48" s="105">
        <f t="shared" si="199"/>
        <v>0</v>
      </c>
      <c r="Y48" s="105">
        <f t="shared" si="199"/>
        <v>0</v>
      </c>
      <c r="Z48" s="105">
        <f t="shared" si="199"/>
        <v>0</v>
      </c>
      <c r="AA48" s="105">
        <f t="shared" si="199"/>
        <v>0</v>
      </c>
      <c r="AB48" s="105">
        <f t="shared" si="199"/>
        <v>0</v>
      </c>
      <c r="AC48" s="105">
        <f t="shared" ref="AC48" si="200">AC49+AC50+AC51+AC52+AC56+AC57+AC58+AC59+AC61+AC63</f>
        <v>0</v>
      </c>
      <c r="AD48" s="105">
        <f t="shared" si="199"/>
        <v>0</v>
      </c>
      <c r="AE48" s="105">
        <f t="shared" si="199"/>
        <v>0</v>
      </c>
      <c r="AF48" s="105">
        <f t="shared" si="199"/>
        <v>0</v>
      </c>
      <c r="AG48" s="105">
        <f t="shared" si="199"/>
        <v>0</v>
      </c>
      <c r="AH48" s="105">
        <f t="shared" si="199"/>
        <v>0</v>
      </c>
      <c r="AI48" s="105">
        <f t="shared" si="199"/>
        <v>0</v>
      </c>
      <c r="AJ48" s="105">
        <f t="shared" si="199"/>
        <v>0</v>
      </c>
      <c r="AK48" s="105">
        <f t="shared" si="199"/>
        <v>0</v>
      </c>
      <c r="AL48" s="105">
        <f t="shared" si="199"/>
        <v>0</v>
      </c>
      <c r="AM48" s="105">
        <f t="shared" si="199"/>
        <v>0</v>
      </c>
      <c r="AN48" s="105">
        <f t="shared" si="199"/>
        <v>0</v>
      </c>
      <c r="AO48" s="105">
        <f t="shared" si="199"/>
        <v>0</v>
      </c>
      <c r="AP48" s="105">
        <f t="shared" si="199"/>
        <v>0</v>
      </c>
      <c r="AQ48" s="105">
        <f t="shared" si="199"/>
        <v>15000</v>
      </c>
      <c r="AR48" s="105">
        <f t="shared" si="199"/>
        <v>0</v>
      </c>
      <c r="AS48" s="105">
        <f t="shared" si="199"/>
        <v>0</v>
      </c>
      <c r="AT48" s="105">
        <f t="shared" si="199"/>
        <v>0</v>
      </c>
      <c r="AU48" s="105">
        <f t="shared" si="199"/>
        <v>0</v>
      </c>
      <c r="AV48" s="105">
        <f t="shared" si="199"/>
        <v>0</v>
      </c>
      <c r="AW48" s="105">
        <f t="shared" si="199"/>
        <v>0</v>
      </c>
      <c r="AX48" s="105">
        <f t="shared" si="199"/>
        <v>0</v>
      </c>
      <c r="AY48" s="105">
        <f t="shared" si="199"/>
        <v>0</v>
      </c>
      <c r="AZ48" s="105">
        <f t="shared" si="199"/>
        <v>0</v>
      </c>
      <c r="BA48" s="105">
        <f t="shared" si="199"/>
        <v>0</v>
      </c>
      <c r="BB48" s="105">
        <f t="shared" si="199"/>
        <v>0</v>
      </c>
      <c r="BC48" s="105">
        <f t="shared" si="199"/>
        <v>950000</v>
      </c>
      <c r="BD48" s="105">
        <f t="shared" si="199"/>
        <v>0</v>
      </c>
      <c r="BE48" s="105">
        <f t="shared" si="199"/>
        <v>0</v>
      </c>
      <c r="BF48" s="105">
        <f t="shared" si="199"/>
        <v>950000</v>
      </c>
      <c r="BG48" s="105">
        <f t="shared" si="199"/>
        <v>0</v>
      </c>
      <c r="BH48" s="105">
        <f t="shared" si="199"/>
        <v>0</v>
      </c>
      <c r="BI48" s="105">
        <f t="shared" si="199"/>
        <v>619580</v>
      </c>
      <c r="BJ48" s="105">
        <f t="shared" si="199"/>
        <v>0</v>
      </c>
      <c r="BK48" s="105">
        <f t="shared" si="199"/>
        <v>0</v>
      </c>
      <c r="BL48" s="105">
        <f t="shared" si="199"/>
        <v>0</v>
      </c>
      <c r="BM48" s="105">
        <f t="shared" si="199"/>
        <v>0</v>
      </c>
      <c r="BN48" s="105">
        <f t="shared" si="199"/>
        <v>0</v>
      </c>
      <c r="BO48" s="105">
        <f t="shared" si="199"/>
        <v>0</v>
      </c>
      <c r="BP48" s="105">
        <f t="shared" si="199"/>
        <v>0</v>
      </c>
      <c r="BQ48" s="105">
        <f t="shared" si="199"/>
        <v>0</v>
      </c>
      <c r="BR48" s="105">
        <f t="shared" si="199"/>
        <v>0</v>
      </c>
      <c r="BS48" s="105">
        <f t="shared" si="199"/>
        <v>0</v>
      </c>
      <c r="BT48" s="105">
        <f t="shared" si="199"/>
        <v>0</v>
      </c>
      <c r="BU48" s="105">
        <f t="shared" si="199"/>
        <v>0</v>
      </c>
      <c r="BV48" s="105">
        <f t="shared" si="199"/>
        <v>0</v>
      </c>
      <c r="BW48" s="105">
        <f t="shared" si="199"/>
        <v>0</v>
      </c>
      <c r="BX48" s="105">
        <f t="shared" ref="BX48:CC48" si="201">BX49+BX50+BX51+BX52+BX56+BX57+BX58+BX59+BX61+BX63</f>
        <v>0</v>
      </c>
      <c r="BY48" s="105">
        <f t="shared" si="201"/>
        <v>0</v>
      </c>
      <c r="BZ48" s="105">
        <f t="shared" si="201"/>
        <v>0</v>
      </c>
      <c r="CA48" s="105">
        <f t="shared" si="201"/>
        <v>0</v>
      </c>
      <c r="CB48" s="105">
        <f t="shared" si="201"/>
        <v>0</v>
      </c>
      <c r="CC48" s="105">
        <f t="shared" si="201"/>
        <v>0</v>
      </c>
      <c r="CD48" s="105">
        <f t="shared" ref="CD48" si="202">CD49+CD50+CD51+CD52+CD56+CD57+CD58+CD59+CD61+CD63</f>
        <v>0</v>
      </c>
      <c r="CE48" s="105">
        <f t="shared" ref="CE48" si="203">CE49+CE50+CE51+CE52+CE56+CE57+CE58+CE59+CE61+CE63</f>
        <v>0</v>
      </c>
      <c r="CF48" s="105">
        <f t="shared" ref="CF48" si="204">CF49+CF50+CF51+CF52+CF56+CF57+CF58+CF59+CF61+CF63</f>
        <v>0</v>
      </c>
      <c r="CG48" s="105">
        <f t="shared" ref="CG48" si="205">CG49+CG50+CG51+CG52+CG56+CG57+CG58+CG59+CG61+CG63</f>
        <v>0</v>
      </c>
      <c r="CH48" s="105">
        <f t="shared" ref="CH48" si="206">CH49+CH50+CH51+CH52+CH56+CH57+CH58+CH59+CH61+CH63</f>
        <v>0</v>
      </c>
      <c r="CI48" s="105">
        <f t="shared" ref="CI48" si="207">CI49+CI50+CI51+CI52+CI56+CI57+CI58+CI59+CI61+CI63</f>
        <v>0</v>
      </c>
      <c r="CJ48" s="105">
        <f t="shared" ref="CJ48" si="208">CJ49+CJ50+CJ51+CJ52+CJ56+CJ57+CJ58+CJ59+CJ61+CJ63</f>
        <v>0</v>
      </c>
      <c r="CK48" s="105">
        <f t="shared" ref="CK48" si="209">CK49+CK50+CK51+CK52+CK56+CK57+CK58+CK59+CK61+CK63</f>
        <v>0</v>
      </c>
      <c r="CL48" s="105">
        <f t="shared" ref="CL48" si="210">CL49+CL50+CL51+CL52+CL56+CL57+CL58+CL59+CL61+CL63</f>
        <v>0</v>
      </c>
      <c r="CM48" s="105">
        <f t="shared" ref="CM48" si="211">CM49+CM50+CM51+CM52+CM56+CM57+CM58+CM59+CM61+CM63</f>
        <v>0</v>
      </c>
      <c r="CN48" s="105">
        <f t="shared" ref="CN48" si="212">CN49+CN50+CN51+CN52+CN56+CN57+CN58+CN59+CN61+CN63</f>
        <v>0</v>
      </c>
      <c r="CO48" s="105">
        <f t="shared" ref="CO48" si="213">CO49+CO50+CO51+CO52+CO56+CO57+CO58+CO59+CO61+CO63</f>
        <v>0</v>
      </c>
      <c r="CP48" s="177">
        <f t="shared" ref="CP48" si="214">CP49+CP50+CP51+CP52+CP56+CP57+CP58+CP59+CP61+CP63</f>
        <v>0</v>
      </c>
      <c r="CQ48" s="105">
        <f t="shared" ref="CQ48" si="215">CQ49+CQ50+CQ51+CQ52+CQ56+CQ57+CQ58+CQ59+CQ61+CQ63</f>
        <v>0</v>
      </c>
      <c r="CR48" s="105">
        <f t="shared" ref="CR48" si="216">CR49+CR50+CR51+CR52+CR56+CR57+CR58+CR59+CR61+CR63</f>
        <v>0</v>
      </c>
      <c r="CS48" s="105">
        <f t="shared" ref="CS48" si="217">CS49+CS50+CS51+CS52+CS56+CS57+CS58+CS59+CS61+CS63</f>
        <v>0</v>
      </c>
      <c r="CT48" s="105">
        <f t="shared" ref="CT48" si="218">CT49+CT50+CT51+CT52+CT56+CT57+CT58+CT59+CT61+CT63</f>
        <v>0</v>
      </c>
      <c r="CU48" s="105">
        <f t="shared" ref="CU48" si="219">CU49+CU50+CU51+CU52+CU56+CU57+CU58+CU59+CU61+CU63</f>
        <v>0</v>
      </c>
      <c r="CV48" s="105">
        <f t="shared" ref="CV48:DD48" si="220">CV49+CV50+CV51+CV52+CV56+CV57+CV58+CV59+CV61+CV63</f>
        <v>0</v>
      </c>
      <c r="CW48" s="105">
        <f t="shared" si="220"/>
        <v>0</v>
      </c>
      <c r="CX48" s="105">
        <f t="shared" si="220"/>
        <v>0</v>
      </c>
      <c r="CY48" s="105">
        <f t="shared" si="220"/>
        <v>0</v>
      </c>
      <c r="CZ48" s="105">
        <f t="shared" si="220"/>
        <v>0</v>
      </c>
      <c r="DA48" s="105">
        <f t="shared" si="220"/>
        <v>0</v>
      </c>
      <c r="DB48" s="105">
        <f t="shared" si="220"/>
        <v>0</v>
      </c>
      <c r="DC48" s="105">
        <f t="shared" si="220"/>
        <v>0</v>
      </c>
      <c r="DD48" s="105">
        <f t="shared" si="220"/>
        <v>0</v>
      </c>
      <c r="DE48" s="102">
        <f t="shared" si="175"/>
        <v>1150000</v>
      </c>
      <c r="DF48" s="102">
        <f t="shared" si="175"/>
        <v>0</v>
      </c>
      <c r="DG48" s="105"/>
      <c r="DH48" s="102">
        <f t="shared" si="169"/>
        <v>1772195</v>
      </c>
      <c r="DI48" s="102">
        <f t="shared" si="173"/>
        <v>0</v>
      </c>
      <c r="DJ48" s="102">
        <f>SUMIF($AB$7:$DG$7,"Államigazgatási feladatok",AB48:DG48)</f>
        <v>0</v>
      </c>
      <c r="DK48" s="102">
        <f t="shared" si="79"/>
        <v>797447</v>
      </c>
      <c r="DL48" s="102">
        <f t="shared" si="174"/>
        <v>0</v>
      </c>
      <c r="DM48" s="105"/>
    </row>
    <row r="49" spans="1:117">
      <c r="A49" s="17"/>
      <c r="B49" s="1"/>
      <c r="C49" s="1"/>
      <c r="D49" s="382">
        <v>1</v>
      </c>
      <c r="E49" s="1" t="s">
        <v>32</v>
      </c>
      <c r="F49" s="382"/>
      <c r="G49" s="382"/>
      <c r="H49" s="382"/>
      <c r="I49" s="1" t="s">
        <v>33</v>
      </c>
      <c r="J49" s="137"/>
      <c r="K49" s="15"/>
      <c r="L49" s="15"/>
      <c r="M49" s="176"/>
      <c r="N49" s="15"/>
      <c r="O49" s="15"/>
      <c r="P49" s="144"/>
      <c r="Q49" s="15"/>
      <c r="R49" s="15"/>
      <c r="S49" s="137"/>
      <c r="T49" s="15"/>
      <c r="U49" s="15"/>
      <c r="V49" s="176"/>
      <c r="W49" s="15"/>
      <c r="X49" s="15"/>
      <c r="Y49" s="144"/>
      <c r="Z49" s="15"/>
      <c r="AA49" s="15"/>
      <c r="AB49" s="15"/>
      <c r="AC49" s="15"/>
      <c r="AD49" s="15"/>
      <c r="AE49" s="176"/>
      <c r="AF49" s="15"/>
      <c r="AG49" s="15"/>
      <c r="AH49" s="144"/>
      <c r="AI49" s="15"/>
      <c r="AJ49" s="15"/>
      <c r="AK49" s="137"/>
      <c r="AL49" s="15"/>
      <c r="AM49" s="15"/>
      <c r="AN49" s="176"/>
      <c r="AO49" s="15"/>
      <c r="AP49" s="15"/>
      <c r="AQ49" s="144"/>
      <c r="AR49" s="15"/>
      <c r="AS49" s="15"/>
      <c r="AT49" s="137"/>
      <c r="AU49" s="15"/>
      <c r="AV49" s="15"/>
      <c r="AW49" s="176"/>
      <c r="AX49" s="15"/>
      <c r="AY49" s="15"/>
      <c r="AZ49" s="144"/>
      <c r="BA49" s="15"/>
      <c r="BB49" s="15"/>
      <c r="BC49" s="137"/>
      <c r="BD49" s="15"/>
      <c r="BE49" s="15"/>
      <c r="BF49" s="176"/>
      <c r="BG49" s="15"/>
      <c r="BH49" s="15"/>
      <c r="BI49" s="144"/>
      <c r="BJ49" s="15"/>
      <c r="BK49" s="15"/>
      <c r="BL49" s="137"/>
      <c r="BM49" s="15"/>
      <c r="BN49" s="15"/>
      <c r="BO49" s="176"/>
      <c r="BP49" s="15"/>
      <c r="BQ49" s="15"/>
      <c r="BR49" s="151"/>
      <c r="BS49" s="15"/>
      <c r="BT49" s="15"/>
      <c r="BU49" s="137"/>
      <c r="BV49" s="15"/>
      <c r="BW49" s="15"/>
      <c r="BX49" s="176"/>
      <c r="BY49" s="15"/>
      <c r="BZ49" s="15"/>
      <c r="CA49" s="144"/>
      <c r="CB49" s="15"/>
      <c r="CC49" s="15"/>
      <c r="CD49" s="136"/>
      <c r="CE49" s="1"/>
      <c r="CF49" s="1"/>
      <c r="CG49" s="177"/>
      <c r="CH49" s="1"/>
      <c r="CI49" s="1"/>
      <c r="CJ49" s="143"/>
      <c r="CK49" s="1"/>
      <c r="CL49" s="1"/>
      <c r="CM49" s="136"/>
      <c r="CN49" s="1"/>
      <c r="CO49" s="1"/>
      <c r="CP49" s="177"/>
      <c r="CQ49" s="1"/>
      <c r="CR49" s="1"/>
      <c r="CS49" s="143"/>
      <c r="CT49" s="1"/>
      <c r="CU49" s="1"/>
      <c r="CV49" s="136"/>
      <c r="CW49" s="1"/>
      <c r="CX49" s="1"/>
      <c r="CY49" s="177"/>
      <c r="CZ49" s="1"/>
      <c r="DA49" s="1"/>
      <c r="DB49" s="143"/>
      <c r="DC49" s="1"/>
      <c r="DD49" s="1"/>
      <c r="DE49" s="244">
        <f t="shared" si="175"/>
        <v>0</v>
      </c>
      <c r="DF49" s="12">
        <f t="shared" si="175"/>
        <v>0</v>
      </c>
      <c r="DG49" s="15"/>
      <c r="DH49" s="244">
        <f t="shared" si="169"/>
        <v>0</v>
      </c>
      <c r="DI49" s="12">
        <f t="shared" si="173"/>
        <v>0</v>
      </c>
      <c r="DJ49" s="12"/>
      <c r="DK49" s="197">
        <f t="shared" si="79"/>
        <v>0</v>
      </c>
      <c r="DL49" s="12">
        <f t="shared" si="174"/>
        <v>0</v>
      </c>
      <c r="DM49" s="15"/>
    </row>
    <row r="50" spans="1:117">
      <c r="A50" s="17"/>
      <c r="B50" s="1"/>
      <c r="C50" s="1"/>
      <c r="D50" s="382">
        <v>2</v>
      </c>
      <c r="E50" s="1" t="s">
        <v>34</v>
      </c>
      <c r="F50" s="382"/>
      <c r="G50" s="382"/>
      <c r="H50" s="382"/>
      <c r="I50" s="13" t="s">
        <v>35</v>
      </c>
      <c r="J50" s="136"/>
      <c r="K50" s="14"/>
      <c r="L50" s="14"/>
      <c r="M50" s="175"/>
      <c r="N50" s="14"/>
      <c r="O50" s="14"/>
      <c r="P50" s="143"/>
      <c r="Q50" s="14"/>
      <c r="R50" s="14"/>
      <c r="S50" s="136"/>
      <c r="T50" s="14"/>
      <c r="U50" s="14"/>
      <c r="V50" s="175"/>
      <c r="W50" s="14"/>
      <c r="X50" s="14"/>
      <c r="Y50" s="143"/>
      <c r="Z50" s="14"/>
      <c r="AA50" s="14"/>
      <c r="AB50" s="14"/>
      <c r="AC50" s="14"/>
      <c r="AD50" s="14"/>
      <c r="AE50" s="175"/>
      <c r="AF50" s="14"/>
      <c r="AG50" s="14"/>
      <c r="AH50" s="143"/>
      <c r="AI50" s="14"/>
      <c r="AJ50" s="14"/>
      <c r="AK50" s="136"/>
      <c r="AL50" s="14"/>
      <c r="AM50" s="14"/>
      <c r="AN50" s="175"/>
      <c r="AO50" s="14"/>
      <c r="AP50" s="14"/>
      <c r="AQ50" s="143">
        <v>15000</v>
      </c>
      <c r="AR50" s="14"/>
      <c r="AS50" s="14"/>
      <c r="AT50" s="136"/>
      <c r="AU50" s="14"/>
      <c r="AV50" s="14"/>
      <c r="AW50" s="175"/>
      <c r="AX50" s="14"/>
      <c r="AY50" s="14"/>
      <c r="AZ50" s="143"/>
      <c r="BA50" s="14"/>
      <c r="BB50" s="14"/>
      <c r="BC50" s="136"/>
      <c r="BD50" s="14"/>
      <c r="BE50" s="14"/>
      <c r="BF50" s="175"/>
      <c r="BG50" s="14"/>
      <c r="BH50" s="14"/>
      <c r="BI50" s="143"/>
      <c r="BJ50" s="14"/>
      <c r="BK50" s="14"/>
      <c r="BL50" s="136"/>
      <c r="BM50" s="14"/>
      <c r="BN50" s="14"/>
      <c r="BO50" s="175"/>
      <c r="BP50" s="14"/>
      <c r="BQ50" s="14"/>
      <c r="BR50" s="150"/>
      <c r="BS50" s="14"/>
      <c r="BT50" s="14"/>
      <c r="BU50" s="136"/>
      <c r="BV50" s="14"/>
      <c r="BW50" s="14"/>
      <c r="BX50" s="175"/>
      <c r="BY50" s="14"/>
      <c r="BZ50" s="14"/>
      <c r="CA50" s="143"/>
      <c r="CB50" s="14"/>
      <c r="CC50" s="14"/>
      <c r="CD50" s="136"/>
      <c r="CE50" s="13"/>
      <c r="CF50" s="13"/>
      <c r="CG50" s="177"/>
      <c r="CH50" s="13"/>
      <c r="CI50" s="13"/>
      <c r="CJ50" s="143"/>
      <c r="CK50" s="13"/>
      <c r="CL50" s="13"/>
      <c r="CM50" s="136"/>
      <c r="CN50" s="13"/>
      <c r="CO50" s="13"/>
      <c r="CP50" s="177"/>
      <c r="CQ50" s="13"/>
      <c r="CR50" s="13"/>
      <c r="CS50" s="143"/>
      <c r="CT50" s="13"/>
      <c r="CU50" s="13"/>
      <c r="CV50" s="136"/>
      <c r="CW50" s="13"/>
      <c r="CX50" s="13"/>
      <c r="CY50" s="177"/>
      <c r="CZ50" s="13"/>
      <c r="DA50" s="13"/>
      <c r="DB50" s="143"/>
      <c r="DC50" s="13"/>
      <c r="DD50" s="13"/>
      <c r="DE50" s="244">
        <f t="shared" si="175"/>
        <v>0</v>
      </c>
      <c r="DF50" s="12">
        <f t="shared" si="175"/>
        <v>0</v>
      </c>
      <c r="DG50" s="14"/>
      <c r="DH50" s="244">
        <f t="shared" si="169"/>
        <v>0</v>
      </c>
      <c r="DI50" s="12">
        <f t="shared" si="173"/>
        <v>0</v>
      </c>
      <c r="DJ50" s="12"/>
      <c r="DK50" s="197">
        <f t="shared" si="79"/>
        <v>15000</v>
      </c>
      <c r="DL50" s="12">
        <f t="shared" si="174"/>
        <v>0</v>
      </c>
      <c r="DM50" s="14"/>
    </row>
    <row r="51" spans="1:117">
      <c r="A51" s="17"/>
      <c r="B51" s="17"/>
      <c r="C51" s="1"/>
      <c r="D51" s="382">
        <v>3</v>
      </c>
      <c r="E51" s="1" t="s">
        <v>36</v>
      </c>
      <c r="F51" s="382"/>
      <c r="G51" s="382"/>
      <c r="H51" s="382"/>
      <c r="I51" s="13" t="s">
        <v>37</v>
      </c>
      <c r="J51" s="136">
        <v>190000</v>
      </c>
      <c r="K51" s="14"/>
      <c r="L51" s="14"/>
      <c r="M51" s="175">
        <v>190000</v>
      </c>
      <c r="N51" s="14"/>
      <c r="O51" s="14"/>
      <c r="P51" s="143">
        <v>112940</v>
      </c>
      <c r="Q51" s="14"/>
      <c r="R51" s="14"/>
      <c r="S51" s="136"/>
      <c r="T51" s="14"/>
      <c r="U51" s="14"/>
      <c r="V51" s="175"/>
      <c r="W51" s="14"/>
      <c r="X51" s="14"/>
      <c r="Y51" s="143"/>
      <c r="Z51" s="14"/>
      <c r="AA51" s="14"/>
      <c r="AB51" s="14"/>
      <c r="AC51" s="14"/>
      <c r="AD51" s="14"/>
      <c r="AE51" s="175"/>
      <c r="AF51" s="14"/>
      <c r="AG51" s="14"/>
      <c r="AH51" s="143"/>
      <c r="AI51" s="14"/>
      <c r="AJ51" s="14"/>
      <c r="AK51" s="136"/>
      <c r="AL51" s="14"/>
      <c r="AM51" s="14"/>
      <c r="AN51" s="175"/>
      <c r="AO51" s="14"/>
      <c r="AP51" s="14"/>
      <c r="AQ51" s="143"/>
      <c r="AR51" s="14"/>
      <c r="AS51" s="14"/>
      <c r="AT51" s="136"/>
      <c r="AU51" s="14"/>
      <c r="AV51" s="14"/>
      <c r="AW51" s="175"/>
      <c r="AX51" s="14"/>
      <c r="AY51" s="14"/>
      <c r="AZ51" s="143"/>
      <c r="BA51" s="14"/>
      <c r="BB51" s="14"/>
      <c r="BC51" s="136"/>
      <c r="BD51" s="14"/>
      <c r="BE51" s="14"/>
      <c r="BF51" s="175"/>
      <c r="BG51" s="14"/>
      <c r="BH51" s="14"/>
      <c r="BI51" s="143"/>
      <c r="BJ51" s="14"/>
      <c r="BK51" s="14"/>
      <c r="BL51" s="136"/>
      <c r="BM51" s="14"/>
      <c r="BN51" s="14"/>
      <c r="BO51" s="175"/>
      <c r="BP51" s="14"/>
      <c r="BQ51" s="14"/>
      <c r="BR51" s="150"/>
      <c r="BS51" s="14"/>
      <c r="BT51" s="14"/>
      <c r="BU51" s="136"/>
      <c r="BV51" s="14"/>
      <c r="BW51" s="14"/>
      <c r="BX51" s="175"/>
      <c r="BY51" s="14"/>
      <c r="BZ51" s="14"/>
      <c r="CA51" s="143"/>
      <c r="CB51" s="14"/>
      <c r="CC51" s="14"/>
      <c r="CD51" s="136"/>
      <c r="CE51" s="13"/>
      <c r="CF51" s="13"/>
      <c r="CG51" s="177"/>
      <c r="CH51" s="13"/>
      <c r="CI51" s="13"/>
      <c r="CJ51" s="143"/>
      <c r="CK51" s="13"/>
      <c r="CL51" s="13"/>
      <c r="CM51" s="136"/>
      <c r="CN51" s="13"/>
      <c r="CO51" s="13"/>
      <c r="CP51" s="177"/>
      <c r="CQ51" s="13"/>
      <c r="CR51" s="13"/>
      <c r="CS51" s="143"/>
      <c r="CT51" s="13"/>
      <c r="CU51" s="13"/>
      <c r="CV51" s="136"/>
      <c r="CW51" s="13"/>
      <c r="CX51" s="13"/>
      <c r="CY51" s="177"/>
      <c r="CZ51" s="13"/>
      <c r="DA51" s="13"/>
      <c r="DB51" s="143"/>
      <c r="DC51" s="13"/>
      <c r="DD51" s="13"/>
      <c r="DE51" s="244">
        <f t="shared" si="175"/>
        <v>190000</v>
      </c>
      <c r="DF51" s="12">
        <f t="shared" si="175"/>
        <v>0</v>
      </c>
      <c r="DG51" s="14"/>
      <c r="DH51" s="244">
        <f t="shared" si="169"/>
        <v>190000</v>
      </c>
      <c r="DI51" s="12">
        <f t="shared" si="173"/>
        <v>0</v>
      </c>
      <c r="DJ51" s="12"/>
      <c r="DK51" s="197">
        <f t="shared" si="79"/>
        <v>112940</v>
      </c>
      <c r="DL51" s="12">
        <f t="shared" si="174"/>
        <v>0</v>
      </c>
      <c r="DM51" s="14"/>
    </row>
    <row r="52" spans="1:117">
      <c r="A52" s="17"/>
      <c r="B52" s="17"/>
      <c r="C52" s="1"/>
      <c r="D52" s="382">
        <v>4</v>
      </c>
      <c r="E52" s="381" t="s">
        <v>38</v>
      </c>
      <c r="F52" s="381"/>
      <c r="G52" s="381"/>
      <c r="H52" s="381"/>
      <c r="I52" s="381" t="s">
        <v>39</v>
      </c>
      <c r="J52" s="137"/>
      <c r="K52" s="15"/>
      <c r="L52" s="15"/>
      <c r="M52" s="176"/>
      <c r="N52" s="15"/>
      <c r="O52" s="15"/>
      <c r="P52" s="144"/>
      <c r="Q52" s="15"/>
      <c r="R52" s="15"/>
      <c r="S52" s="137"/>
      <c r="T52" s="15"/>
      <c r="U52" s="15"/>
      <c r="V52" s="176"/>
      <c r="W52" s="15"/>
      <c r="X52" s="15"/>
      <c r="Y52" s="144"/>
      <c r="Z52" s="15"/>
      <c r="AA52" s="15"/>
      <c r="AB52" s="15"/>
      <c r="AC52" s="15"/>
      <c r="AD52" s="15"/>
      <c r="AE52" s="176"/>
      <c r="AF52" s="15"/>
      <c r="AG52" s="15"/>
      <c r="AH52" s="144"/>
      <c r="AI52" s="15"/>
      <c r="AJ52" s="15"/>
      <c r="AK52" s="137"/>
      <c r="AL52" s="15"/>
      <c r="AM52" s="15"/>
      <c r="AN52" s="176"/>
      <c r="AO52" s="15"/>
      <c r="AP52" s="15"/>
      <c r="AQ52" s="144"/>
      <c r="AR52" s="15"/>
      <c r="AS52" s="15"/>
      <c r="AT52" s="137"/>
      <c r="AU52" s="15"/>
      <c r="AV52" s="15"/>
      <c r="AW52" s="176"/>
      <c r="AX52" s="15"/>
      <c r="AY52" s="15"/>
      <c r="AZ52" s="144"/>
      <c r="BA52" s="15"/>
      <c r="BB52" s="15"/>
      <c r="BC52" s="137"/>
      <c r="BD52" s="15"/>
      <c r="BE52" s="15"/>
      <c r="BF52" s="176"/>
      <c r="BG52" s="15"/>
      <c r="BH52" s="15"/>
      <c r="BI52" s="144"/>
      <c r="BJ52" s="15"/>
      <c r="BK52" s="15"/>
      <c r="BL52" s="137"/>
      <c r="BM52" s="15"/>
      <c r="BN52" s="15"/>
      <c r="BO52" s="176"/>
      <c r="BP52" s="15"/>
      <c r="BQ52" s="15"/>
      <c r="BR52" s="151"/>
      <c r="BS52" s="15"/>
      <c r="BT52" s="15"/>
      <c r="BU52" s="137"/>
      <c r="BV52" s="15"/>
      <c r="BW52" s="15"/>
      <c r="BX52" s="176"/>
      <c r="BY52" s="15"/>
      <c r="BZ52" s="15"/>
      <c r="CA52" s="144"/>
      <c r="CB52" s="15"/>
      <c r="CC52" s="15"/>
      <c r="CD52" s="136"/>
      <c r="CE52" s="381"/>
      <c r="CF52" s="381"/>
      <c r="CG52" s="177"/>
      <c r="CH52" s="381"/>
      <c r="CI52" s="381"/>
      <c r="CJ52" s="143"/>
      <c r="CK52" s="381"/>
      <c r="CL52" s="381"/>
      <c r="CM52" s="136"/>
      <c r="CN52" s="381"/>
      <c r="CO52" s="381"/>
      <c r="CP52" s="177"/>
      <c r="CQ52" s="381"/>
      <c r="CR52" s="381"/>
      <c r="CS52" s="143"/>
      <c r="CT52" s="381"/>
      <c r="CU52" s="381"/>
      <c r="CV52" s="136"/>
      <c r="CW52" s="381"/>
      <c r="CX52" s="381"/>
      <c r="CY52" s="177"/>
      <c r="CZ52" s="381"/>
      <c r="DA52" s="381"/>
      <c r="DB52" s="143"/>
      <c r="DC52" s="381"/>
      <c r="DD52" s="381"/>
      <c r="DE52" s="244">
        <f t="shared" si="175"/>
        <v>0</v>
      </c>
      <c r="DF52" s="12">
        <f t="shared" si="175"/>
        <v>0</v>
      </c>
      <c r="DG52" s="15"/>
      <c r="DH52" s="244">
        <f t="shared" si="169"/>
        <v>0</v>
      </c>
      <c r="DI52" s="12">
        <f t="shared" si="173"/>
        <v>0</v>
      </c>
      <c r="DJ52" s="12"/>
      <c r="DK52" s="197">
        <f t="shared" si="79"/>
        <v>0</v>
      </c>
      <c r="DL52" s="12">
        <f t="shared" si="174"/>
        <v>0</v>
      </c>
      <c r="DM52" s="15"/>
    </row>
    <row r="53" spans="1:117">
      <c r="A53" s="17"/>
      <c r="B53" s="17"/>
      <c r="C53" s="1"/>
      <c r="D53" s="17"/>
      <c r="E53" s="17"/>
      <c r="F53" s="17" t="s">
        <v>2</v>
      </c>
      <c r="G53" s="379" t="s">
        <v>40</v>
      </c>
      <c r="H53" s="379"/>
      <c r="I53" s="381" t="s">
        <v>39</v>
      </c>
      <c r="J53" s="137"/>
      <c r="K53" s="15"/>
      <c r="L53" s="15"/>
      <c r="M53" s="176"/>
      <c r="N53" s="15"/>
      <c r="O53" s="15"/>
      <c r="P53" s="144"/>
      <c r="Q53" s="15"/>
      <c r="R53" s="15"/>
      <c r="S53" s="137"/>
      <c r="T53" s="15"/>
      <c r="U53" s="15"/>
      <c r="V53" s="176"/>
      <c r="W53" s="15"/>
      <c r="X53" s="15"/>
      <c r="Y53" s="144"/>
      <c r="Z53" s="15"/>
      <c r="AA53" s="15"/>
      <c r="AB53" s="15"/>
      <c r="AC53" s="15"/>
      <c r="AD53" s="15"/>
      <c r="AE53" s="176"/>
      <c r="AF53" s="15"/>
      <c r="AG53" s="15"/>
      <c r="AH53" s="144"/>
      <c r="AI53" s="15"/>
      <c r="AJ53" s="15"/>
      <c r="AK53" s="137"/>
      <c r="AL53" s="15"/>
      <c r="AM53" s="15"/>
      <c r="AN53" s="176"/>
      <c r="AO53" s="15"/>
      <c r="AP53" s="15"/>
      <c r="AQ53" s="144"/>
      <c r="AR53" s="15"/>
      <c r="AS53" s="15"/>
      <c r="AT53" s="137"/>
      <c r="AU53" s="15"/>
      <c r="AV53" s="15"/>
      <c r="AW53" s="176"/>
      <c r="AX53" s="15"/>
      <c r="AY53" s="15"/>
      <c r="AZ53" s="144"/>
      <c r="BA53" s="15"/>
      <c r="BB53" s="15"/>
      <c r="BC53" s="137"/>
      <c r="BD53" s="15"/>
      <c r="BE53" s="15"/>
      <c r="BF53" s="176"/>
      <c r="BG53" s="15"/>
      <c r="BH53" s="15"/>
      <c r="BI53" s="144"/>
      <c r="BJ53" s="15"/>
      <c r="BK53" s="15"/>
      <c r="BL53" s="137"/>
      <c r="BM53" s="15"/>
      <c r="BN53" s="15"/>
      <c r="BO53" s="176"/>
      <c r="BP53" s="15"/>
      <c r="BQ53" s="15"/>
      <c r="BR53" s="151"/>
      <c r="BS53" s="15"/>
      <c r="BT53" s="15"/>
      <c r="BU53" s="137"/>
      <c r="BV53" s="15"/>
      <c r="BW53" s="15"/>
      <c r="BX53" s="176"/>
      <c r="BY53" s="15"/>
      <c r="BZ53" s="15"/>
      <c r="CA53" s="144"/>
      <c r="CB53" s="15"/>
      <c r="CC53" s="15"/>
      <c r="CD53" s="136"/>
      <c r="CE53" s="381"/>
      <c r="CF53" s="381"/>
      <c r="CG53" s="177"/>
      <c r="CH53" s="381"/>
      <c r="CI53" s="381"/>
      <c r="CJ53" s="143"/>
      <c r="CK53" s="381"/>
      <c r="CL53" s="381"/>
      <c r="CM53" s="136"/>
      <c r="CN53" s="381"/>
      <c r="CO53" s="381"/>
      <c r="CP53" s="177"/>
      <c r="CQ53" s="381"/>
      <c r="CR53" s="381"/>
      <c r="CS53" s="143"/>
      <c r="CT53" s="381"/>
      <c r="CU53" s="381"/>
      <c r="CV53" s="136"/>
      <c r="CW53" s="381"/>
      <c r="CX53" s="381"/>
      <c r="CY53" s="177"/>
      <c r="CZ53" s="381"/>
      <c r="DA53" s="381"/>
      <c r="DB53" s="143"/>
      <c r="DC53" s="381"/>
      <c r="DD53" s="381"/>
      <c r="DE53" s="244">
        <f t="shared" si="175"/>
        <v>0</v>
      </c>
      <c r="DF53" s="12">
        <f t="shared" si="175"/>
        <v>0</v>
      </c>
      <c r="DG53" s="15"/>
      <c r="DH53" s="244">
        <f t="shared" si="169"/>
        <v>0</v>
      </c>
      <c r="DI53" s="12">
        <f t="shared" si="173"/>
        <v>0</v>
      </c>
      <c r="DJ53" s="12"/>
      <c r="DK53" s="197">
        <f t="shared" si="79"/>
        <v>0</v>
      </c>
      <c r="DL53" s="12">
        <f t="shared" si="174"/>
        <v>0</v>
      </c>
      <c r="DM53" s="15"/>
    </row>
    <row r="54" spans="1:117">
      <c r="A54" s="10"/>
      <c r="B54" s="17"/>
      <c r="C54" s="1"/>
      <c r="D54" s="10"/>
      <c r="E54" s="10"/>
      <c r="F54" s="17" t="s">
        <v>2</v>
      </c>
      <c r="G54" s="379" t="s">
        <v>41</v>
      </c>
      <c r="H54" s="379"/>
      <c r="I54" s="381" t="s">
        <v>39</v>
      </c>
      <c r="J54" s="137"/>
      <c r="K54" s="15"/>
      <c r="L54" s="15"/>
      <c r="M54" s="176"/>
      <c r="N54" s="15"/>
      <c r="O54" s="15"/>
      <c r="P54" s="144"/>
      <c r="Q54" s="15"/>
      <c r="R54" s="15"/>
      <c r="S54" s="137"/>
      <c r="T54" s="15"/>
      <c r="U54" s="15"/>
      <c r="V54" s="176"/>
      <c r="W54" s="15"/>
      <c r="X54" s="15"/>
      <c r="Y54" s="144"/>
      <c r="Z54" s="15"/>
      <c r="AA54" s="15"/>
      <c r="AB54" s="15"/>
      <c r="AC54" s="15"/>
      <c r="AD54" s="15"/>
      <c r="AE54" s="176"/>
      <c r="AF54" s="15"/>
      <c r="AG54" s="15"/>
      <c r="AH54" s="144"/>
      <c r="AI54" s="15"/>
      <c r="AJ54" s="15"/>
      <c r="AK54" s="137"/>
      <c r="AL54" s="15"/>
      <c r="AM54" s="15"/>
      <c r="AN54" s="176"/>
      <c r="AO54" s="15"/>
      <c r="AP54" s="15"/>
      <c r="AQ54" s="144"/>
      <c r="AR54" s="15"/>
      <c r="AS54" s="15"/>
      <c r="AT54" s="137"/>
      <c r="AU54" s="15"/>
      <c r="AV54" s="15"/>
      <c r="AW54" s="176"/>
      <c r="AX54" s="15"/>
      <c r="AY54" s="15"/>
      <c r="AZ54" s="144"/>
      <c r="BA54" s="15"/>
      <c r="BB54" s="15"/>
      <c r="BC54" s="137"/>
      <c r="BD54" s="15"/>
      <c r="BE54" s="15"/>
      <c r="BF54" s="176"/>
      <c r="BG54" s="15"/>
      <c r="BH54" s="15"/>
      <c r="BI54" s="144"/>
      <c r="BJ54" s="15"/>
      <c r="BK54" s="15"/>
      <c r="BL54" s="137"/>
      <c r="BM54" s="15"/>
      <c r="BN54" s="15"/>
      <c r="BO54" s="176"/>
      <c r="BP54" s="15"/>
      <c r="BQ54" s="15"/>
      <c r="BR54" s="151"/>
      <c r="BS54" s="15"/>
      <c r="BT54" s="15"/>
      <c r="BU54" s="137"/>
      <c r="BV54" s="15"/>
      <c r="BW54" s="15"/>
      <c r="BX54" s="176"/>
      <c r="BY54" s="15"/>
      <c r="BZ54" s="15"/>
      <c r="CA54" s="144"/>
      <c r="CB54" s="15"/>
      <c r="CC54" s="15"/>
      <c r="CD54" s="136"/>
      <c r="CE54" s="381"/>
      <c r="CF54" s="381"/>
      <c r="CG54" s="177"/>
      <c r="CH54" s="381"/>
      <c r="CI54" s="381"/>
      <c r="CJ54" s="143"/>
      <c r="CK54" s="381"/>
      <c r="CL54" s="381"/>
      <c r="CM54" s="136"/>
      <c r="CN54" s="381"/>
      <c r="CO54" s="381"/>
      <c r="CP54" s="177"/>
      <c r="CQ54" s="381"/>
      <c r="CR54" s="381"/>
      <c r="CS54" s="143"/>
      <c r="CT54" s="381"/>
      <c r="CU54" s="381"/>
      <c r="CV54" s="136"/>
      <c r="CW54" s="381"/>
      <c r="CX54" s="381"/>
      <c r="CY54" s="177"/>
      <c r="CZ54" s="381"/>
      <c r="DA54" s="381"/>
      <c r="DB54" s="143"/>
      <c r="DC54" s="381"/>
      <c r="DD54" s="381"/>
      <c r="DE54" s="244">
        <f t="shared" si="175"/>
        <v>0</v>
      </c>
      <c r="DF54" s="12">
        <f t="shared" si="175"/>
        <v>0</v>
      </c>
      <c r="DG54" s="15"/>
      <c r="DH54" s="244">
        <f t="shared" si="169"/>
        <v>0</v>
      </c>
      <c r="DI54" s="12">
        <f t="shared" si="173"/>
        <v>0</v>
      </c>
      <c r="DJ54" s="12"/>
      <c r="DK54" s="197">
        <f t="shared" si="79"/>
        <v>0</v>
      </c>
      <c r="DL54" s="12">
        <f t="shared" si="174"/>
        <v>0</v>
      </c>
      <c r="DM54" s="15"/>
    </row>
    <row r="55" spans="1:117">
      <c r="A55" s="1"/>
      <c r="B55" s="17"/>
      <c r="C55" s="1"/>
      <c r="D55" s="1"/>
      <c r="E55" s="1"/>
      <c r="F55" s="17" t="s">
        <v>2</v>
      </c>
      <c r="G55" s="379" t="s">
        <v>42</v>
      </c>
      <c r="H55" s="379"/>
      <c r="I55" s="381" t="s">
        <v>39</v>
      </c>
      <c r="J55" s="137"/>
      <c r="K55" s="15"/>
      <c r="L55" s="15"/>
      <c r="M55" s="176"/>
      <c r="N55" s="15"/>
      <c r="O55" s="15"/>
      <c r="P55" s="144"/>
      <c r="Q55" s="15"/>
      <c r="R55" s="15"/>
      <c r="S55" s="137"/>
      <c r="T55" s="15"/>
      <c r="U55" s="15"/>
      <c r="V55" s="176"/>
      <c r="W55" s="15"/>
      <c r="X55" s="15"/>
      <c r="Y55" s="144"/>
      <c r="Z55" s="15"/>
      <c r="AA55" s="15"/>
      <c r="AB55" s="15"/>
      <c r="AC55" s="15"/>
      <c r="AD55" s="15"/>
      <c r="AE55" s="176"/>
      <c r="AF55" s="15"/>
      <c r="AG55" s="15"/>
      <c r="AH55" s="144"/>
      <c r="AI55" s="15"/>
      <c r="AJ55" s="15"/>
      <c r="AK55" s="137"/>
      <c r="AL55" s="15"/>
      <c r="AM55" s="15"/>
      <c r="AN55" s="176"/>
      <c r="AO55" s="15"/>
      <c r="AP55" s="15"/>
      <c r="AQ55" s="144"/>
      <c r="AR55" s="15"/>
      <c r="AS55" s="15"/>
      <c r="AT55" s="137"/>
      <c r="AU55" s="15"/>
      <c r="AV55" s="15"/>
      <c r="AW55" s="176"/>
      <c r="AX55" s="15"/>
      <c r="AY55" s="15"/>
      <c r="AZ55" s="144"/>
      <c r="BA55" s="15"/>
      <c r="BB55" s="15"/>
      <c r="BC55" s="137"/>
      <c r="BD55" s="15"/>
      <c r="BE55" s="15"/>
      <c r="BF55" s="176"/>
      <c r="BG55" s="15"/>
      <c r="BH55" s="15"/>
      <c r="BI55" s="144"/>
      <c r="BJ55" s="15"/>
      <c r="BK55" s="15"/>
      <c r="BL55" s="137"/>
      <c r="BM55" s="15"/>
      <c r="BN55" s="15"/>
      <c r="BO55" s="176"/>
      <c r="BP55" s="15"/>
      <c r="BQ55" s="15"/>
      <c r="BR55" s="151"/>
      <c r="BS55" s="15"/>
      <c r="BT55" s="15"/>
      <c r="BU55" s="137"/>
      <c r="BV55" s="15"/>
      <c r="BW55" s="15"/>
      <c r="BX55" s="176"/>
      <c r="BY55" s="15"/>
      <c r="BZ55" s="15"/>
      <c r="CA55" s="144"/>
      <c r="CB55" s="15"/>
      <c r="CC55" s="15"/>
      <c r="CD55" s="136"/>
      <c r="CE55" s="381"/>
      <c r="CF55" s="381"/>
      <c r="CG55" s="177"/>
      <c r="CH55" s="381"/>
      <c r="CI55" s="381"/>
      <c r="CJ55" s="143"/>
      <c r="CK55" s="381"/>
      <c r="CL55" s="381"/>
      <c r="CM55" s="136"/>
      <c r="CN55" s="381"/>
      <c r="CO55" s="381"/>
      <c r="CP55" s="177"/>
      <c r="CQ55" s="381"/>
      <c r="CR55" s="381"/>
      <c r="CS55" s="143"/>
      <c r="CT55" s="381"/>
      <c r="CU55" s="381"/>
      <c r="CV55" s="136"/>
      <c r="CW55" s="381"/>
      <c r="CX55" s="381"/>
      <c r="CY55" s="177"/>
      <c r="CZ55" s="381"/>
      <c r="DA55" s="381"/>
      <c r="DB55" s="143"/>
      <c r="DC55" s="381"/>
      <c r="DD55" s="381"/>
      <c r="DE55" s="244">
        <f t="shared" si="175"/>
        <v>0</v>
      </c>
      <c r="DF55" s="12">
        <f t="shared" si="175"/>
        <v>0</v>
      </c>
      <c r="DG55" s="15"/>
      <c r="DH55" s="244">
        <f t="shared" si="169"/>
        <v>0</v>
      </c>
      <c r="DI55" s="12">
        <f t="shared" si="173"/>
        <v>0</v>
      </c>
      <c r="DJ55" s="12"/>
      <c r="DK55" s="197">
        <f t="shared" si="79"/>
        <v>0</v>
      </c>
      <c r="DL55" s="12">
        <f t="shared" si="174"/>
        <v>0</v>
      </c>
      <c r="DM55" s="15"/>
    </row>
    <row r="56" spans="1:117">
      <c r="A56" s="1">
        <v>8</v>
      </c>
      <c r="B56" s="17"/>
      <c r="C56" s="1"/>
      <c r="D56" s="382">
        <v>5</v>
      </c>
      <c r="E56" s="381" t="s">
        <v>43</v>
      </c>
      <c r="F56" s="381"/>
      <c r="G56" s="381"/>
      <c r="H56" s="381"/>
      <c r="I56" s="381" t="s">
        <v>44</v>
      </c>
      <c r="J56" s="137"/>
      <c r="K56" s="15"/>
      <c r="L56" s="15"/>
      <c r="M56" s="176"/>
      <c r="N56" s="15"/>
      <c r="O56" s="15"/>
      <c r="P56" s="144"/>
      <c r="Q56" s="15"/>
      <c r="R56" s="15"/>
      <c r="S56" s="137"/>
      <c r="T56" s="15"/>
      <c r="U56" s="15"/>
      <c r="V56" s="176"/>
      <c r="W56" s="15"/>
      <c r="X56" s="15"/>
      <c r="Y56" s="144"/>
      <c r="Z56" s="15"/>
      <c r="AA56" s="15"/>
      <c r="AB56" s="15"/>
      <c r="AC56" s="15"/>
      <c r="AD56" s="15"/>
      <c r="AE56" s="176"/>
      <c r="AF56" s="15"/>
      <c r="AG56" s="15"/>
      <c r="AH56" s="144"/>
      <c r="AI56" s="15"/>
      <c r="AJ56" s="15"/>
      <c r="AK56" s="137"/>
      <c r="AL56" s="15"/>
      <c r="AM56" s="15"/>
      <c r="AN56" s="176"/>
      <c r="AO56" s="15"/>
      <c r="AP56" s="15"/>
      <c r="AQ56" s="144"/>
      <c r="AR56" s="15"/>
      <c r="AS56" s="15"/>
      <c r="AT56" s="137"/>
      <c r="AU56" s="15"/>
      <c r="AV56" s="15"/>
      <c r="AW56" s="176"/>
      <c r="AX56" s="15"/>
      <c r="AY56" s="15"/>
      <c r="AZ56" s="144"/>
      <c r="BA56" s="15"/>
      <c r="BB56" s="15"/>
      <c r="BC56" s="137">
        <v>950000</v>
      </c>
      <c r="BD56" s="15"/>
      <c r="BE56" s="15"/>
      <c r="BF56" s="176">
        <v>950000</v>
      </c>
      <c r="BG56" s="15"/>
      <c r="BH56" s="15"/>
      <c r="BI56" s="144">
        <v>619580</v>
      </c>
      <c r="BJ56" s="15"/>
      <c r="BK56" s="15"/>
      <c r="BL56" s="137"/>
      <c r="BM56" s="15"/>
      <c r="BN56" s="15"/>
      <c r="BO56" s="176"/>
      <c r="BP56" s="15"/>
      <c r="BQ56" s="15"/>
      <c r="BR56" s="151"/>
      <c r="BS56" s="15"/>
      <c r="BT56" s="15"/>
      <c r="BU56" s="137"/>
      <c r="BV56" s="15"/>
      <c r="BW56" s="15"/>
      <c r="BX56" s="176"/>
      <c r="BY56" s="15"/>
      <c r="BZ56" s="15"/>
      <c r="CA56" s="144"/>
      <c r="CB56" s="15"/>
      <c r="CC56" s="15"/>
      <c r="CD56" s="136"/>
      <c r="CE56" s="381"/>
      <c r="CF56" s="381"/>
      <c r="CG56" s="177"/>
      <c r="CH56" s="381"/>
      <c r="CI56" s="381"/>
      <c r="CJ56" s="143"/>
      <c r="CK56" s="381"/>
      <c r="CL56" s="381"/>
      <c r="CM56" s="136"/>
      <c r="CN56" s="381"/>
      <c r="CO56" s="381"/>
      <c r="CP56" s="177"/>
      <c r="CQ56" s="381"/>
      <c r="CR56" s="381"/>
      <c r="CS56" s="143"/>
      <c r="CT56" s="381"/>
      <c r="CU56" s="381"/>
      <c r="CV56" s="136"/>
      <c r="CW56" s="381"/>
      <c r="CX56" s="381"/>
      <c r="CY56" s="177"/>
      <c r="CZ56" s="381"/>
      <c r="DA56" s="381"/>
      <c r="DB56" s="143"/>
      <c r="DC56" s="381"/>
      <c r="DD56" s="381"/>
      <c r="DE56" s="244">
        <f t="shared" si="175"/>
        <v>950000</v>
      </c>
      <c r="DF56" s="12">
        <f t="shared" si="175"/>
        <v>0</v>
      </c>
      <c r="DG56" s="15"/>
      <c r="DH56" s="244">
        <f t="shared" si="169"/>
        <v>950000</v>
      </c>
      <c r="DI56" s="12">
        <f t="shared" si="173"/>
        <v>0</v>
      </c>
      <c r="DJ56" s="12"/>
      <c r="DK56" s="197">
        <f t="shared" si="79"/>
        <v>619580</v>
      </c>
      <c r="DL56" s="12">
        <f t="shared" si="174"/>
        <v>0</v>
      </c>
      <c r="DM56" s="15"/>
    </row>
    <row r="57" spans="1:117">
      <c r="A57" s="17"/>
      <c r="B57" s="17"/>
      <c r="C57" s="1"/>
      <c r="D57" s="382">
        <v>6</v>
      </c>
      <c r="E57" s="1" t="s">
        <v>45</v>
      </c>
      <c r="F57" s="1"/>
      <c r="G57" s="13"/>
      <c r="H57" s="13"/>
      <c r="I57" s="13" t="s">
        <v>46</v>
      </c>
      <c r="J57" s="136"/>
      <c r="K57" s="14"/>
      <c r="L57" s="14"/>
      <c r="M57" s="175"/>
      <c r="N57" s="14"/>
      <c r="O57" s="14"/>
      <c r="P57" s="143"/>
      <c r="Q57" s="14"/>
      <c r="R57" s="14"/>
      <c r="S57" s="136"/>
      <c r="T57" s="14"/>
      <c r="U57" s="14"/>
      <c r="V57" s="175"/>
      <c r="W57" s="14"/>
      <c r="X57" s="14"/>
      <c r="Y57" s="143"/>
      <c r="Z57" s="14"/>
      <c r="AA57" s="14"/>
      <c r="AB57" s="14"/>
      <c r="AC57" s="14"/>
      <c r="AD57" s="14"/>
      <c r="AE57" s="175"/>
      <c r="AF57" s="14"/>
      <c r="AG57" s="14"/>
      <c r="AH57" s="143"/>
      <c r="AI57" s="14"/>
      <c r="AJ57" s="14"/>
      <c r="AK57" s="136"/>
      <c r="AL57" s="14"/>
      <c r="AM57" s="14"/>
      <c r="AN57" s="175"/>
      <c r="AO57" s="14"/>
      <c r="AP57" s="14"/>
      <c r="AQ57" s="143"/>
      <c r="AR57" s="14"/>
      <c r="AS57" s="14"/>
      <c r="AT57" s="136"/>
      <c r="AU57" s="14"/>
      <c r="AV57" s="14"/>
      <c r="AW57" s="175"/>
      <c r="AX57" s="14"/>
      <c r="AY57" s="14"/>
      <c r="AZ57" s="143"/>
      <c r="BA57" s="14"/>
      <c r="BB57" s="14"/>
      <c r="BC57" s="136"/>
      <c r="BD57" s="14"/>
      <c r="BE57" s="14"/>
      <c r="BF57" s="175"/>
      <c r="BG57" s="14"/>
      <c r="BH57" s="14"/>
      <c r="BI57" s="143"/>
      <c r="BJ57" s="14"/>
      <c r="BK57" s="14"/>
      <c r="BL57" s="136"/>
      <c r="BM57" s="14"/>
      <c r="BN57" s="14"/>
      <c r="BO57" s="175"/>
      <c r="BP57" s="14"/>
      <c r="BQ57" s="14"/>
      <c r="BR57" s="150"/>
      <c r="BS57" s="14"/>
      <c r="BT57" s="14"/>
      <c r="BU57" s="136"/>
      <c r="BV57" s="14"/>
      <c r="BW57" s="14"/>
      <c r="BX57" s="175"/>
      <c r="BY57" s="14"/>
      <c r="BZ57" s="14"/>
      <c r="CA57" s="143"/>
      <c r="CB57" s="14"/>
      <c r="CC57" s="14"/>
      <c r="CD57" s="136"/>
      <c r="CE57" s="13"/>
      <c r="CF57" s="13"/>
      <c r="CG57" s="177"/>
      <c r="CH57" s="13"/>
      <c r="CI57" s="13"/>
      <c r="CJ57" s="143"/>
      <c r="CK57" s="13"/>
      <c r="CL57" s="13"/>
      <c r="CM57" s="136"/>
      <c r="CN57" s="13"/>
      <c r="CO57" s="13"/>
      <c r="CP57" s="177"/>
      <c r="CQ57" s="13"/>
      <c r="CR57" s="13"/>
      <c r="CS57" s="143"/>
      <c r="CT57" s="13"/>
      <c r="CU57" s="13"/>
      <c r="CV57" s="136"/>
      <c r="CW57" s="13"/>
      <c r="CX57" s="13"/>
      <c r="CY57" s="177"/>
      <c r="CZ57" s="13"/>
      <c r="DA57" s="13"/>
      <c r="DB57" s="143"/>
      <c r="DC57" s="13"/>
      <c r="DD57" s="13"/>
      <c r="DE57" s="244">
        <f t="shared" si="175"/>
        <v>0</v>
      </c>
      <c r="DF57" s="12">
        <f t="shared" si="175"/>
        <v>0</v>
      </c>
      <c r="DG57" s="14"/>
      <c r="DH57" s="244">
        <f t="shared" si="169"/>
        <v>0</v>
      </c>
      <c r="DI57" s="12">
        <f t="shared" si="173"/>
        <v>0</v>
      </c>
      <c r="DJ57" s="12"/>
      <c r="DK57" s="197">
        <f t="shared" si="79"/>
        <v>0</v>
      </c>
      <c r="DL57" s="12">
        <f t="shared" si="174"/>
        <v>0</v>
      </c>
      <c r="DM57" s="14"/>
    </row>
    <row r="58" spans="1:117">
      <c r="A58" s="17"/>
      <c r="B58" s="17"/>
      <c r="C58" s="1"/>
      <c r="D58" s="382">
        <v>7</v>
      </c>
      <c r="E58" s="1" t="s">
        <v>47</v>
      </c>
      <c r="F58" s="1"/>
      <c r="G58" s="1"/>
      <c r="H58" s="381"/>
      <c r="I58" s="381" t="s">
        <v>48</v>
      </c>
      <c r="J58" s="137"/>
      <c r="K58" s="15"/>
      <c r="L58" s="15"/>
      <c r="M58" s="176"/>
      <c r="N58" s="15"/>
      <c r="O58" s="15"/>
      <c r="P58" s="144"/>
      <c r="Q58" s="15"/>
      <c r="R58" s="15"/>
      <c r="S58" s="137"/>
      <c r="T58" s="15"/>
      <c r="U58" s="15"/>
      <c r="V58" s="176"/>
      <c r="W58" s="15"/>
      <c r="X58" s="15"/>
      <c r="Y58" s="144"/>
      <c r="Z58" s="15"/>
      <c r="AA58" s="15"/>
      <c r="AB58" s="15"/>
      <c r="AC58" s="15"/>
      <c r="AD58" s="15"/>
      <c r="AE58" s="176"/>
      <c r="AF58" s="15"/>
      <c r="AG58" s="15"/>
      <c r="AH58" s="144"/>
      <c r="AI58" s="15"/>
      <c r="AJ58" s="15"/>
      <c r="AK58" s="137"/>
      <c r="AL58" s="15"/>
      <c r="AM58" s="15"/>
      <c r="AN58" s="176"/>
      <c r="AO58" s="15"/>
      <c r="AP58" s="15"/>
      <c r="AQ58" s="144"/>
      <c r="AR58" s="15"/>
      <c r="AS58" s="15"/>
      <c r="AT58" s="137"/>
      <c r="AU58" s="15"/>
      <c r="AV58" s="15"/>
      <c r="AW58" s="176"/>
      <c r="AX58" s="15"/>
      <c r="AY58" s="15"/>
      <c r="AZ58" s="144"/>
      <c r="BA58" s="15"/>
      <c r="BB58" s="15"/>
      <c r="BC58" s="137"/>
      <c r="BD58" s="15"/>
      <c r="BE58" s="15"/>
      <c r="BF58" s="176"/>
      <c r="BG58" s="15"/>
      <c r="BH58" s="15"/>
      <c r="BI58" s="144"/>
      <c r="BJ58" s="15"/>
      <c r="BK58" s="15"/>
      <c r="BL58" s="137"/>
      <c r="BM58" s="15"/>
      <c r="BN58" s="15"/>
      <c r="BO58" s="176"/>
      <c r="BP58" s="15"/>
      <c r="BQ58" s="15"/>
      <c r="BR58" s="151"/>
      <c r="BS58" s="15"/>
      <c r="BT58" s="15"/>
      <c r="BU58" s="137"/>
      <c r="BV58" s="15"/>
      <c r="BW58" s="15"/>
      <c r="BX58" s="176"/>
      <c r="BY58" s="15"/>
      <c r="BZ58" s="15"/>
      <c r="CA58" s="144"/>
      <c r="CB58" s="15"/>
      <c r="CC58" s="15"/>
      <c r="CD58" s="136"/>
      <c r="CE58" s="381"/>
      <c r="CF58" s="381"/>
      <c r="CG58" s="177"/>
      <c r="CH58" s="381"/>
      <c r="CI58" s="381"/>
      <c r="CJ58" s="143"/>
      <c r="CK58" s="381"/>
      <c r="CL58" s="381"/>
      <c r="CM58" s="136"/>
      <c r="CN58" s="381"/>
      <c r="CO58" s="381"/>
      <c r="CP58" s="177"/>
      <c r="CQ58" s="381"/>
      <c r="CR58" s="381"/>
      <c r="CS58" s="143"/>
      <c r="CT58" s="381"/>
      <c r="CU58" s="381"/>
      <c r="CV58" s="136"/>
      <c r="CW58" s="381"/>
      <c r="CX58" s="381"/>
      <c r="CY58" s="177"/>
      <c r="CZ58" s="381"/>
      <c r="DA58" s="381"/>
      <c r="DB58" s="143"/>
      <c r="DC58" s="381"/>
      <c r="DD58" s="381"/>
      <c r="DE58" s="244">
        <f t="shared" si="175"/>
        <v>0</v>
      </c>
      <c r="DF58" s="12">
        <f t="shared" si="175"/>
        <v>0</v>
      </c>
      <c r="DG58" s="15"/>
      <c r="DH58" s="244">
        <f t="shared" si="169"/>
        <v>0</v>
      </c>
      <c r="DI58" s="12">
        <f t="shared" si="173"/>
        <v>0</v>
      </c>
      <c r="DJ58" s="12"/>
      <c r="DK58" s="197">
        <f t="shared" si="79"/>
        <v>0</v>
      </c>
      <c r="DL58" s="12">
        <f t="shared" si="174"/>
        <v>0</v>
      </c>
      <c r="DM58" s="15"/>
    </row>
    <row r="59" spans="1:117">
      <c r="A59" s="17"/>
      <c r="B59" s="1"/>
      <c r="C59" s="1"/>
      <c r="D59" s="382">
        <v>8</v>
      </c>
      <c r="E59" s="381" t="s">
        <v>205</v>
      </c>
      <c r="F59" s="381"/>
      <c r="G59" s="381"/>
      <c r="H59" s="381"/>
      <c r="I59" s="381" t="s">
        <v>49</v>
      </c>
      <c r="J59" s="137">
        <v>10000</v>
      </c>
      <c r="K59" s="15"/>
      <c r="L59" s="15"/>
      <c r="M59" s="176">
        <v>10000</v>
      </c>
      <c r="N59" s="15"/>
      <c r="O59" s="15"/>
      <c r="P59" s="144">
        <v>272</v>
      </c>
      <c r="Q59" s="15"/>
      <c r="R59" s="15"/>
      <c r="S59" s="137"/>
      <c r="T59" s="15"/>
      <c r="U59" s="15"/>
      <c r="V59" s="176"/>
      <c r="W59" s="15"/>
      <c r="X59" s="15"/>
      <c r="Y59" s="144"/>
      <c r="Z59" s="15"/>
      <c r="AA59" s="15"/>
      <c r="AB59" s="15"/>
      <c r="AC59" s="15"/>
      <c r="AD59" s="15"/>
      <c r="AE59" s="176"/>
      <c r="AF59" s="15"/>
      <c r="AG59" s="15"/>
      <c r="AH59" s="144"/>
      <c r="AI59" s="15"/>
      <c r="AJ59" s="15"/>
      <c r="AK59" s="137"/>
      <c r="AL59" s="15"/>
      <c r="AM59" s="15"/>
      <c r="AN59" s="176"/>
      <c r="AO59" s="15"/>
      <c r="AP59" s="15"/>
      <c r="AQ59" s="144"/>
      <c r="AR59" s="15"/>
      <c r="AS59" s="15"/>
      <c r="AT59" s="137"/>
      <c r="AU59" s="15"/>
      <c r="AV59" s="15"/>
      <c r="AW59" s="176"/>
      <c r="AX59" s="15"/>
      <c r="AY59" s="15"/>
      <c r="AZ59" s="144"/>
      <c r="BA59" s="15"/>
      <c r="BB59" s="15"/>
      <c r="BC59" s="137"/>
      <c r="BD59" s="15"/>
      <c r="BE59" s="15"/>
      <c r="BF59" s="176"/>
      <c r="BG59" s="15"/>
      <c r="BH59" s="15"/>
      <c r="BI59" s="144"/>
      <c r="BJ59" s="15"/>
      <c r="BK59" s="15"/>
      <c r="BL59" s="137"/>
      <c r="BM59" s="15"/>
      <c r="BN59" s="15"/>
      <c r="BO59" s="176"/>
      <c r="BP59" s="15"/>
      <c r="BQ59" s="15"/>
      <c r="BR59" s="151"/>
      <c r="BS59" s="15"/>
      <c r="BT59" s="15"/>
      <c r="BU59" s="137"/>
      <c r="BV59" s="15"/>
      <c r="BW59" s="15"/>
      <c r="BX59" s="176"/>
      <c r="BY59" s="15"/>
      <c r="BZ59" s="15"/>
      <c r="CA59" s="144"/>
      <c r="CB59" s="15"/>
      <c r="CC59" s="15"/>
      <c r="CD59" s="136"/>
      <c r="CE59" s="381"/>
      <c r="CF59" s="381"/>
      <c r="CG59" s="177"/>
      <c r="CH59" s="381"/>
      <c r="CI59" s="381"/>
      <c r="CJ59" s="143"/>
      <c r="CK59" s="381"/>
      <c r="CL59" s="381"/>
      <c r="CM59" s="136"/>
      <c r="CN59" s="381"/>
      <c r="CO59" s="381"/>
      <c r="CP59" s="177"/>
      <c r="CQ59" s="381"/>
      <c r="CR59" s="381"/>
      <c r="CS59" s="143"/>
      <c r="CT59" s="381"/>
      <c r="CU59" s="381"/>
      <c r="CV59" s="136"/>
      <c r="CW59" s="381"/>
      <c r="CX59" s="381"/>
      <c r="CY59" s="177"/>
      <c r="CZ59" s="381"/>
      <c r="DA59" s="381"/>
      <c r="DB59" s="143"/>
      <c r="DC59" s="381"/>
      <c r="DD59" s="381"/>
      <c r="DE59" s="244">
        <f t="shared" si="175"/>
        <v>10000</v>
      </c>
      <c r="DF59" s="12">
        <f t="shared" si="175"/>
        <v>0</v>
      </c>
      <c r="DG59" s="15"/>
      <c r="DH59" s="244">
        <f t="shared" si="169"/>
        <v>10000</v>
      </c>
      <c r="DI59" s="12">
        <f t="shared" si="173"/>
        <v>0</v>
      </c>
      <c r="DJ59" s="12"/>
      <c r="DK59" s="197">
        <f t="shared" si="79"/>
        <v>272</v>
      </c>
      <c r="DL59" s="12">
        <f t="shared" si="174"/>
        <v>0</v>
      </c>
      <c r="DM59" s="15"/>
    </row>
    <row r="60" spans="1:117">
      <c r="A60" s="17"/>
      <c r="B60" s="1"/>
      <c r="C60" s="17"/>
      <c r="D60" s="17"/>
      <c r="E60" s="17"/>
      <c r="F60" s="17" t="s">
        <v>2</v>
      </c>
      <c r="G60" s="379" t="s">
        <v>50</v>
      </c>
      <c r="H60" s="17"/>
      <c r="I60" s="381" t="s">
        <v>49</v>
      </c>
      <c r="J60" s="137"/>
      <c r="K60" s="15"/>
      <c r="L60" s="15"/>
      <c r="M60" s="176"/>
      <c r="N60" s="15"/>
      <c r="O60" s="15"/>
      <c r="P60" s="144"/>
      <c r="Q60" s="15"/>
      <c r="R60" s="15"/>
      <c r="S60" s="137"/>
      <c r="T60" s="15"/>
      <c r="U60" s="15"/>
      <c r="V60" s="176"/>
      <c r="W60" s="15"/>
      <c r="X60" s="15"/>
      <c r="Y60" s="144"/>
      <c r="Z60" s="15"/>
      <c r="AA60" s="15"/>
      <c r="AB60" s="15"/>
      <c r="AC60" s="15"/>
      <c r="AD60" s="15"/>
      <c r="AE60" s="176"/>
      <c r="AF60" s="15"/>
      <c r="AG60" s="15"/>
      <c r="AH60" s="144"/>
      <c r="AI60" s="15"/>
      <c r="AJ60" s="15"/>
      <c r="AK60" s="137"/>
      <c r="AL60" s="15"/>
      <c r="AM60" s="15"/>
      <c r="AN60" s="176"/>
      <c r="AO60" s="15"/>
      <c r="AP60" s="15"/>
      <c r="AQ60" s="144"/>
      <c r="AR60" s="15"/>
      <c r="AS60" s="15"/>
      <c r="AT60" s="137"/>
      <c r="AU60" s="15"/>
      <c r="AV60" s="15"/>
      <c r="AW60" s="176"/>
      <c r="AX60" s="15"/>
      <c r="AY60" s="15"/>
      <c r="AZ60" s="144"/>
      <c r="BA60" s="15"/>
      <c r="BB60" s="15"/>
      <c r="BC60" s="137"/>
      <c r="BD60" s="15"/>
      <c r="BE60" s="15"/>
      <c r="BF60" s="176"/>
      <c r="BG60" s="15"/>
      <c r="BH60" s="15"/>
      <c r="BI60" s="144"/>
      <c r="BJ60" s="15"/>
      <c r="BK60" s="15"/>
      <c r="BL60" s="137"/>
      <c r="BM60" s="15"/>
      <c r="BN60" s="15"/>
      <c r="BO60" s="176"/>
      <c r="BP60" s="15"/>
      <c r="BQ60" s="15"/>
      <c r="BR60" s="151"/>
      <c r="BS60" s="15"/>
      <c r="BT60" s="15"/>
      <c r="BU60" s="137"/>
      <c r="BV60" s="15"/>
      <c r="BW60" s="15"/>
      <c r="BX60" s="176"/>
      <c r="BY60" s="15"/>
      <c r="BZ60" s="15"/>
      <c r="CA60" s="144"/>
      <c r="CB60" s="15"/>
      <c r="CC60" s="15"/>
      <c r="CD60" s="136"/>
      <c r="CE60" s="381"/>
      <c r="CF60" s="381"/>
      <c r="CG60" s="177"/>
      <c r="CH60" s="381"/>
      <c r="CI60" s="381"/>
      <c r="CJ60" s="143"/>
      <c r="CK60" s="381"/>
      <c r="CL60" s="381"/>
      <c r="CM60" s="136"/>
      <c r="CN60" s="381"/>
      <c r="CO60" s="381"/>
      <c r="CP60" s="177"/>
      <c r="CQ60" s="381"/>
      <c r="CR60" s="381"/>
      <c r="CS60" s="143"/>
      <c r="CT60" s="381"/>
      <c r="CU60" s="381"/>
      <c r="CV60" s="136"/>
      <c r="CW60" s="381"/>
      <c r="CX60" s="381"/>
      <c r="CY60" s="177"/>
      <c r="CZ60" s="381"/>
      <c r="DA60" s="381"/>
      <c r="DB60" s="143"/>
      <c r="DC60" s="381"/>
      <c r="DD60" s="381"/>
      <c r="DE60" s="244">
        <f t="shared" si="175"/>
        <v>0</v>
      </c>
      <c r="DF60" s="12">
        <f t="shared" si="175"/>
        <v>0</v>
      </c>
      <c r="DG60" s="15"/>
      <c r="DH60" s="244">
        <f t="shared" si="169"/>
        <v>0</v>
      </c>
      <c r="DI60" s="12">
        <f t="shared" si="173"/>
        <v>0</v>
      </c>
      <c r="DJ60" s="12"/>
      <c r="DK60" s="197">
        <f t="shared" si="79"/>
        <v>0</v>
      </c>
      <c r="DL60" s="12">
        <f t="shared" si="174"/>
        <v>0</v>
      </c>
      <c r="DM60" s="15"/>
    </row>
    <row r="61" spans="1:117">
      <c r="A61" s="17"/>
      <c r="B61" s="1"/>
      <c r="C61" s="1"/>
      <c r="D61" s="382">
        <v>9</v>
      </c>
      <c r="E61" s="1" t="s">
        <v>51</v>
      </c>
      <c r="F61" s="1"/>
      <c r="G61" s="13"/>
      <c r="H61" s="13"/>
      <c r="I61" s="13" t="s">
        <v>52</v>
      </c>
      <c r="J61" s="136"/>
      <c r="K61" s="14"/>
      <c r="L61" s="14"/>
      <c r="M61" s="175"/>
      <c r="N61" s="14"/>
      <c r="O61" s="14"/>
      <c r="P61" s="143"/>
      <c r="Q61" s="14"/>
      <c r="R61" s="14"/>
      <c r="S61" s="136"/>
      <c r="T61" s="14"/>
      <c r="U61" s="14"/>
      <c r="V61" s="175"/>
      <c r="W61" s="14"/>
      <c r="X61" s="14"/>
      <c r="Y61" s="143"/>
      <c r="Z61" s="14"/>
      <c r="AA61" s="14"/>
      <c r="AB61" s="14"/>
      <c r="AC61" s="14"/>
      <c r="AD61" s="14"/>
      <c r="AE61" s="175"/>
      <c r="AF61" s="14"/>
      <c r="AG61" s="14"/>
      <c r="AH61" s="143"/>
      <c r="AI61" s="14"/>
      <c r="AJ61" s="14"/>
      <c r="AK61" s="136"/>
      <c r="AL61" s="14"/>
      <c r="AM61" s="14"/>
      <c r="AN61" s="175"/>
      <c r="AO61" s="14"/>
      <c r="AP61" s="14"/>
      <c r="AQ61" s="143"/>
      <c r="AR61" s="14"/>
      <c r="AS61" s="14"/>
      <c r="AT61" s="136"/>
      <c r="AU61" s="14"/>
      <c r="AV61" s="14"/>
      <c r="AW61" s="175"/>
      <c r="AX61" s="14"/>
      <c r="AY61" s="14"/>
      <c r="AZ61" s="143"/>
      <c r="BA61" s="14"/>
      <c r="BB61" s="14"/>
      <c r="BC61" s="136"/>
      <c r="BD61" s="14"/>
      <c r="BE61" s="14"/>
      <c r="BF61" s="175"/>
      <c r="BG61" s="14"/>
      <c r="BH61" s="14"/>
      <c r="BI61" s="143"/>
      <c r="BJ61" s="14"/>
      <c r="BK61" s="14"/>
      <c r="BL61" s="136"/>
      <c r="BM61" s="14"/>
      <c r="BN61" s="14"/>
      <c r="BO61" s="175"/>
      <c r="BP61" s="14"/>
      <c r="BQ61" s="14"/>
      <c r="BR61" s="150"/>
      <c r="BS61" s="14"/>
      <c r="BT61" s="14"/>
      <c r="BU61" s="136"/>
      <c r="BV61" s="14"/>
      <c r="BW61" s="14"/>
      <c r="BX61" s="175"/>
      <c r="BY61" s="14"/>
      <c r="BZ61" s="14"/>
      <c r="CA61" s="143"/>
      <c r="CB61" s="14"/>
      <c r="CC61" s="14"/>
      <c r="CD61" s="136"/>
      <c r="CE61" s="13"/>
      <c r="CF61" s="13"/>
      <c r="CG61" s="177"/>
      <c r="CH61" s="13"/>
      <c r="CI61" s="13"/>
      <c r="CJ61" s="143"/>
      <c r="CK61" s="13"/>
      <c r="CL61" s="13"/>
      <c r="CM61" s="136"/>
      <c r="CN61" s="13"/>
      <c r="CO61" s="13"/>
      <c r="CP61" s="177"/>
      <c r="CQ61" s="13"/>
      <c r="CR61" s="13"/>
      <c r="CS61" s="143"/>
      <c r="CT61" s="13"/>
      <c r="CU61" s="13"/>
      <c r="CV61" s="136"/>
      <c r="CW61" s="13"/>
      <c r="CX61" s="13"/>
      <c r="CY61" s="177"/>
      <c r="CZ61" s="13"/>
      <c r="DA61" s="13"/>
      <c r="DB61" s="143"/>
      <c r="DC61" s="13"/>
      <c r="DD61" s="13"/>
      <c r="DE61" s="244">
        <f t="shared" si="175"/>
        <v>0</v>
      </c>
      <c r="DF61" s="12">
        <f t="shared" si="175"/>
        <v>0</v>
      </c>
      <c r="DG61" s="14"/>
      <c r="DH61" s="244">
        <f t="shared" si="169"/>
        <v>0</v>
      </c>
      <c r="DI61" s="12">
        <f t="shared" si="173"/>
        <v>0</v>
      </c>
      <c r="DJ61" s="12"/>
      <c r="DK61" s="197">
        <f t="shared" si="79"/>
        <v>0</v>
      </c>
      <c r="DL61" s="12">
        <f t="shared" si="174"/>
        <v>0</v>
      </c>
      <c r="DM61" s="14"/>
    </row>
    <row r="62" spans="1:117">
      <c r="A62" s="17"/>
      <c r="B62" s="17"/>
      <c r="C62" s="17"/>
      <c r="D62" s="382"/>
      <c r="E62" s="17"/>
      <c r="F62" s="17" t="s">
        <v>2</v>
      </c>
      <c r="G62" s="379" t="s">
        <v>53</v>
      </c>
      <c r="H62" s="17"/>
      <c r="I62" s="13" t="s">
        <v>52</v>
      </c>
      <c r="J62" s="136"/>
      <c r="K62" s="14"/>
      <c r="L62" s="14"/>
      <c r="M62" s="175"/>
      <c r="N62" s="14"/>
      <c r="O62" s="14"/>
      <c r="P62" s="143"/>
      <c r="Q62" s="14"/>
      <c r="R62" s="14"/>
      <c r="S62" s="136"/>
      <c r="T62" s="14"/>
      <c r="U62" s="14"/>
      <c r="V62" s="175"/>
      <c r="W62" s="14"/>
      <c r="X62" s="14"/>
      <c r="Y62" s="143"/>
      <c r="Z62" s="14"/>
      <c r="AA62" s="14"/>
      <c r="AB62" s="14"/>
      <c r="AC62" s="14"/>
      <c r="AD62" s="14"/>
      <c r="AE62" s="175"/>
      <c r="AF62" s="14"/>
      <c r="AG62" s="14"/>
      <c r="AH62" s="143"/>
      <c r="AI62" s="14"/>
      <c r="AJ62" s="14"/>
      <c r="AK62" s="136"/>
      <c r="AL62" s="14"/>
      <c r="AM62" s="14"/>
      <c r="AN62" s="175"/>
      <c r="AO62" s="14"/>
      <c r="AP62" s="14"/>
      <c r="AQ62" s="143"/>
      <c r="AR62" s="14"/>
      <c r="AS62" s="14"/>
      <c r="AT62" s="136"/>
      <c r="AU62" s="14"/>
      <c r="AV62" s="14"/>
      <c r="AW62" s="175"/>
      <c r="AX62" s="14"/>
      <c r="AY62" s="14"/>
      <c r="AZ62" s="143"/>
      <c r="BA62" s="14"/>
      <c r="BB62" s="14"/>
      <c r="BC62" s="136"/>
      <c r="BD62" s="14"/>
      <c r="BE62" s="14"/>
      <c r="BF62" s="175"/>
      <c r="BG62" s="14"/>
      <c r="BH62" s="14"/>
      <c r="BI62" s="143"/>
      <c r="BJ62" s="14"/>
      <c r="BK62" s="14"/>
      <c r="BL62" s="136"/>
      <c r="BM62" s="14"/>
      <c r="BN62" s="14"/>
      <c r="BO62" s="175"/>
      <c r="BP62" s="14"/>
      <c r="BQ62" s="14"/>
      <c r="BR62" s="150"/>
      <c r="BS62" s="14"/>
      <c r="BT62" s="14"/>
      <c r="BU62" s="136"/>
      <c r="BV62" s="14"/>
      <c r="BW62" s="14"/>
      <c r="BX62" s="175"/>
      <c r="BY62" s="14"/>
      <c r="BZ62" s="14"/>
      <c r="CA62" s="143"/>
      <c r="CB62" s="14"/>
      <c r="CC62" s="14"/>
      <c r="CD62" s="136"/>
      <c r="CE62" s="13"/>
      <c r="CF62" s="13"/>
      <c r="CG62" s="177"/>
      <c r="CH62" s="13"/>
      <c r="CI62" s="13"/>
      <c r="CJ62" s="143"/>
      <c r="CK62" s="13"/>
      <c r="CL62" s="13"/>
      <c r="CM62" s="136"/>
      <c r="CN62" s="13"/>
      <c r="CO62" s="13"/>
      <c r="CP62" s="177"/>
      <c r="CQ62" s="13"/>
      <c r="CR62" s="13"/>
      <c r="CS62" s="143"/>
      <c r="CT62" s="13"/>
      <c r="CU62" s="13"/>
      <c r="CV62" s="136"/>
      <c r="CW62" s="13"/>
      <c r="CX62" s="13"/>
      <c r="CY62" s="177"/>
      <c r="CZ62" s="13"/>
      <c r="DA62" s="13"/>
      <c r="DB62" s="143"/>
      <c r="DC62" s="13"/>
      <c r="DD62" s="13"/>
      <c r="DE62" s="244">
        <f t="shared" si="175"/>
        <v>0</v>
      </c>
      <c r="DF62" s="12">
        <f t="shared" si="175"/>
        <v>0</v>
      </c>
      <c r="DG62" s="14"/>
      <c r="DH62" s="244">
        <f t="shared" si="169"/>
        <v>0</v>
      </c>
      <c r="DI62" s="12">
        <f t="shared" si="173"/>
        <v>0</v>
      </c>
      <c r="DJ62" s="12"/>
      <c r="DK62" s="197">
        <f t="shared" si="79"/>
        <v>0</v>
      </c>
      <c r="DL62" s="12">
        <f t="shared" si="174"/>
        <v>0</v>
      </c>
      <c r="DM62" s="14"/>
    </row>
    <row r="63" spans="1:117">
      <c r="A63" s="17"/>
      <c r="B63" s="17"/>
      <c r="C63" s="1"/>
      <c r="D63" s="382">
        <v>10</v>
      </c>
      <c r="E63" s="1" t="s">
        <v>54</v>
      </c>
      <c r="F63" s="1"/>
      <c r="G63" s="13"/>
      <c r="H63" s="13"/>
      <c r="I63" s="13" t="s">
        <v>605</v>
      </c>
      <c r="J63" s="136"/>
      <c r="K63" s="14"/>
      <c r="L63" s="14"/>
      <c r="M63" s="175">
        <v>622195</v>
      </c>
      <c r="N63" s="14"/>
      <c r="O63" s="14"/>
      <c r="P63" s="143">
        <v>49655</v>
      </c>
      <c r="Q63" s="14"/>
      <c r="R63" s="14"/>
      <c r="S63" s="136"/>
      <c r="T63" s="14"/>
      <c r="U63" s="14"/>
      <c r="V63" s="175"/>
      <c r="W63" s="14"/>
      <c r="X63" s="14"/>
      <c r="Y63" s="143"/>
      <c r="Z63" s="14"/>
      <c r="AA63" s="14"/>
      <c r="AB63" s="14"/>
      <c r="AC63" s="14"/>
      <c r="AD63" s="14"/>
      <c r="AE63" s="175"/>
      <c r="AF63" s="14"/>
      <c r="AG63" s="14"/>
      <c r="AH63" s="143"/>
      <c r="AI63" s="14"/>
      <c r="AJ63" s="14"/>
      <c r="AK63" s="136"/>
      <c r="AL63" s="14"/>
      <c r="AM63" s="14"/>
      <c r="AN63" s="175"/>
      <c r="AO63" s="14"/>
      <c r="AP63" s="14"/>
      <c r="AQ63" s="143"/>
      <c r="AR63" s="14"/>
      <c r="AS63" s="14"/>
      <c r="AT63" s="136"/>
      <c r="AU63" s="14"/>
      <c r="AV63" s="14"/>
      <c r="AW63" s="175"/>
      <c r="AX63" s="14"/>
      <c r="AY63" s="14"/>
      <c r="AZ63" s="143"/>
      <c r="BA63" s="14"/>
      <c r="BB63" s="14"/>
      <c r="BC63" s="136"/>
      <c r="BD63" s="14"/>
      <c r="BE63" s="14"/>
      <c r="BF63" s="175"/>
      <c r="BG63" s="14"/>
      <c r="BH63" s="14"/>
      <c r="BI63" s="143"/>
      <c r="BJ63" s="14"/>
      <c r="BK63" s="14"/>
      <c r="BL63" s="136"/>
      <c r="BM63" s="14"/>
      <c r="BN63" s="14"/>
      <c r="BO63" s="175"/>
      <c r="BP63" s="14"/>
      <c r="BQ63" s="14"/>
      <c r="BR63" s="150"/>
      <c r="BS63" s="14"/>
      <c r="BT63" s="14"/>
      <c r="BU63" s="136"/>
      <c r="BV63" s="14"/>
      <c r="BW63" s="14"/>
      <c r="BX63" s="175"/>
      <c r="BY63" s="14"/>
      <c r="BZ63" s="14"/>
      <c r="CA63" s="143"/>
      <c r="CB63" s="14"/>
      <c r="CC63" s="14"/>
      <c r="CD63" s="136"/>
      <c r="CE63" s="13"/>
      <c r="CF63" s="13"/>
      <c r="CG63" s="177"/>
      <c r="CH63" s="13"/>
      <c r="CI63" s="13"/>
      <c r="CJ63" s="143"/>
      <c r="CK63" s="13"/>
      <c r="CL63" s="13"/>
      <c r="CM63" s="136"/>
      <c r="CN63" s="13"/>
      <c r="CO63" s="13"/>
      <c r="CP63" s="177"/>
      <c r="CQ63" s="13"/>
      <c r="CR63" s="13"/>
      <c r="CS63" s="143"/>
      <c r="CT63" s="13"/>
      <c r="CU63" s="13"/>
      <c r="CV63" s="136"/>
      <c r="CW63" s="13"/>
      <c r="CX63" s="13"/>
      <c r="CY63" s="177"/>
      <c r="CZ63" s="13"/>
      <c r="DA63" s="13"/>
      <c r="DB63" s="143"/>
      <c r="DC63" s="13"/>
      <c r="DD63" s="13"/>
      <c r="DE63" s="244">
        <f t="shared" si="175"/>
        <v>0</v>
      </c>
      <c r="DF63" s="12">
        <f t="shared" si="175"/>
        <v>0</v>
      </c>
      <c r="DG63" s="14"/>
      <c r="DH63" s="244">
        <f t="shared" si="169"/>
        <v>622195</v>
      </c>
      <c r="DI63" s="12">
        <f t="shared" si="173"/>
        <v>0</v>
      </c>
      <c r="DJ63" s="12"/>
      <c r="DK63" s="197">
        <f t="shared" si="79"/>
        <v>49655</v>
      </c>
      <c r="DL63" s="12">
        <f t="shared" si="174"/>
        <v>0</v>
      </c>
      <c r="DM63" s="14"/>
    </row>
    <row r="64" spans="1:117" s="193" customFormat="1">
      <c r="A64" s="17"/>
      <c r="B64" s="1"/>
      <c r="C64" s="190">
        <v>4</v>
      </c>
      <c r="D64" s="191" t="s">
        <v>219</v>
      </c>
      <c r="E64" s="191"/>
      <c r="F64" s="191"/>
      <c r="G64" s="191"/>
      <c r="H64" s="191"/>
      <c r="I64" s="380" t="s">
        <v>56</v>
      </c>
      <c r="J64" s="105">
        <f>SUM(J65:J67)</f>
        <v>0</v>
      </c>
      <c r="K64" s="105">
        <f>SUM(K65:K67)</f>
        <v>0</v>
      </c>
      <c r="L64" s="105"/>
      <c r="M64" s="105">
        <f>SUM(M65:M67)</f>
        <v>0</v>
      </c>
      <c r="N64" s="105">
        <f>SUM(N65:N67)</f>
        <v>0</v>
      </c>
      <c r="O64" s="105"/>
      <c r="P64" s="105">
        <f>SUM(P65:P67)</f>
        <v>0</v>
      </c>
      <c r="Q64" s="105">
        <f>SUM(Q65:Q67)</f>
        <v>0</v>
      </c>
      <c r="R64" s="105"/>
      <c r="S64" s="105">
        <f>SUM(S65:S67)</f>
        <v>0</v>
      </c>
      <c r="T64" s="105">
        <f>SUM(T65:T67)</f>
        <v>0</v>
      </c>
      <c r="U64" s="105"/>
      <c r="V64" s="105">
        <f>SUM(V65:V67)</f>
        <v>0</v>
      </c>
      <c r="W64" s="105">
        <f>SUM(W65:W67)</f>
        <v>0</v>
      </c>
      <c r="X64" s="105"/>
      <c r="Y64" s="105">
        <f>SUM(Y65:Y67)</f>
        <v>0</v>
      </c>
      <c r="Z64" s="105">
        <f>SUM(Z65:Z67)</f>
        <v>0</v>
      </c>
      <c r="AA64" s="105"/>
      <c r="AB64" s="105">
        <f>SUM(AB65:AB67)</f>
        <v>0</v>
      </c>
      <c r="AC64" s="105">
        <f>SUM(AC65:AC67)</f>
        <v>0</v>
      </c>
      <c r="AD64" s="105"/>
      <c r="AE64" s="105">
        <f>SUM(AE65:AE67)</f>
        <v>0</v>
      </c>
      <c r="AF64" s="105">
        <f>SUM(AF65:AF67)</f>
        <v>0</v>
      </c>
      <c r="AG64" s="105"/>
      <c r="AH64" s="105">
        <f>SUM(AH65:AH67)</f>
        <v>0</v>
      </c>
      <c r="AI64" s="105">
        <f>SUM(AI65:AI67)</f>
        <v>0</v>
      </c>
      <c r="AJ64" s="105"/>
      <c r="AK64" s="105">
        <f>SUM(AK65:AK67)</f>
        <v>0</v>
      </c>
      <c r="AL64" s="105">
        <f>SUM(AL65:AL67)</f>
        <v>0</v>
      </c>
      <c r="AM64" s="105"/>
      <c r="AN64" s="105">
        <f>SUM(AN65:AN67)</f>
        <v>0</v>
      </c>
      <c r="AO64" s="105">
        <f>SUM(AO65:AO67)</f>
        <v>0</v>
      </c>
      <c r="AP64" s="105"/>
      <c r="AQ64" s="105">
        <f>SUM(AQ65:AQ67)</f>
        <v>0</v>
      </c>
      <c r="AR64" s="105">
        <f>SUM(AR65:AR67)</f>
        <v>0</v>
      </c>
      <c r="AS64" s="105"/>
      <c r="AT64" s="105">
        <f>SUM(AT65:AT67)</f>
        <v>0</v>
      </c>
      <c r="AU64" s="105">
        <f>SUM(AU65:AU67)</f>
        <v>0</v>
      </c>
      <c r="AV64" s="105"/>
      <c r="AW64" s="105">
        <f>SUM(AW65:AW67)</f>
        <v>0</v>
      </c>
      <c r="AX64" s="105">
        <f>SUM(AX65:AX67)</f>
        <v>0</v>
      </c>
      <c r="AY64" s="105"/>
      <c r="AZ64" s="105">
        <f>SUM(AZ65:AZ67)</f>
        <v>0</v>
      </c>
      <c r="BA64" s="105">
        <f>SUM(BA65:BA67)</f>
        <v>0</v>
      </c>
      <c r="BB64" s="105"/>
      <c r="BC64" s="105">
        <f>SUM(BC65:BC67)</f>
        <v>0</v>
      </c>
      <c r="BD64" s="105">
        <f>SUM(BD65:BD67)</f>
        <v>0</v>
      </c>
      <c r="BE64" s="105"/>
      <c r="BF64" s="105">
        <f>SUM(BF65:BF67)</f>
        <v>0</v>
      </c>
      <c r="BG64" s="105">
        <f>SUM(BG65:BG67)</f>
        <v>0</v>
      </c>
      <c r="BH64" s="105"/>
      <c r="BI64" s="105">
        <f>SUM(BI65:BI67)</f>
        <v>0</v>
      </c>
      <c r="BJ64" s="105">
        <f>SUM(BJ65:BJ67)</f>
        <v>0</v>
      </c>
      <c r="BK64" s="105"/>
      <c r="BL64" s="105">
        <f>SUM(BL65:BL67)</f>
        <v>0</v>
      </c>
      <c r="BM64" s="105">
        <f>SUM(BM65:BM67)</f>
        <v>0</v>
      </c>
      <c r="BN64" s="105"/>
      <c r="BO64" s="105">
        <f>SUM(BO65:BO67)</f>
        <v>0</v>
      </c>
      <c r="BP64" s="105">
        <f>SUM(BP65:BP67)</f>
        <v>0</v>
      </c>
      <c r="BQ64" s="105"/>
      <c r="BR64" s="192">
        <f>SUM(BR65:BR67)</f>
        <v>0</v>
      </c>
      <c r="BS64" s="105">
        <f>SUM(BS65:BS67)</f>
        <v>0</v>
      </c>
      <c r="BT64" s="105"/>
      <c r="BU64" s="105">
        <f>SUM(BU65:BU67)</f>
        <v>0</v>
      </c>
      <c r="BV64" s="105">
        <f>SUM(BV65:BV67)</f>
        <v>0</v>
      </c>
      <c r="BW64" s="105"/>
      <c r="BX64" s="105">
        <f>SUM(BX65:BX67)</f>
        <v>0</v>
      </c>
      <c r="BY64" s="105">
        <f>SUM(BY65:BY67)</f>
        <v>0</v>
      </c>
      <c r="BZ64" s="105"/>
      <c r="CA64" s="105">
        <f>SUM(CA65:CA67)</f>
        <v>0</v>
      </c>
      <c r="CB64" s="105">
        <f>SUM(CB65:CB67)</f>
        <v>0</v>
      </c>
      <c r="CC64" s="105"/>
      <c r="CD64" s="105">
        <f t="shared" ref="CD64" si="221">SUM(CD65:CD67)</f>
        <v>0</v>
      </c>
      <c r="CE64" s="105">
        <f t="shared" ref="CE64" si="222">SUM(CE65:CE67)</f>
        <v>0</v>
      </c>
      <c r="CF64" s="105">
        <f t="shared" ref="CF64" si="223">SUM(CF65:CF67)</f>
        <v>0</v>
      </c>
      <c r="CG64" s="105">
        <f t="shared" ref="CG64" si="224">SUM(CG65:CG67)</f>
        <v>0</v>
      </c>
      <c r="CH64" s="105">
        <f t="shared" ref="CH64" si="225">SUM(CH65:CH67)</f>
        <v>0</v>
      </c>
      <c r="CI64" s="105">
        <f t="shared" ref="CI64" si="226">SUM(CI65:CI67)</f>
        <v>0</v>
      </c>
      <c r="CJ64" s="105">
        <f t="shared" ref="CJ64" si="227">SUM(CJ65:CJ67)</f>
        <v>0</v>
      </c>
      <c r="CK64" s="105">
        <f t="shared" ref="CK64" si="228">SUM(CK65:CK67)</f>
        <v>0</v>
      </c>
      <c r="CL64" s="105">
        <f t="shared" ref="CL64" si="229">SUM(CL65:CL67)</f>
        <v>0</v>
      </c>
      <c r="CM64" s="105">
        <f t="shared" ref="CM64" si="230">SUM(CM65:CM67)</f>
        <v>0</v>
      </c>
      <c r="CN64" s="105">
        <f t="shared" ref="CN64" si="231">SUM(CN65:CN67)</f>
        <v>0</v>
      </c>
      <c r="CO64" s="105">
        <f t="shared" ref="CO64" si="232">SUM(CO65:CO67)</f>
        <v>0</v>
      </c>
      <c r="CP64" s="105">
        <f t="shared" ref="CP64" si="233">SUM(CP65:CP67)</f>
        <v>0</v>
      </c>
      <c r="CQ64" s="105">
        <f t="shared" ref="CQ64" si="234">SUM(CQ65:CQ67)</f>
        <v>0</v>
      </c>
      <c r="CR64" s="105">
        <f t="shared" ref="CR64" si="235">SUM(CR65:CR67)</f>
        <v>0</v>
      </c>
      <c r="CS64" s="105">
        <f t="shared" ref="CS64" si="236">SUM(CS65:CS67)</f>
        <v>0</v>
      </c>
      <c r="CT64" s="105">
        <f t="shared" ref="CT64" si="237">SUM(CT65:CT67)</f>
        <v>0</v>
      </c>
      <c r="CU64" s="105">
        <f t="shared" ref="CU64" si="238">SUM(CU65:CU67)</f>
        <v>0</v>
      </c>
      <c r="CV64" s="105">
        <f t="shared" ref="CV64:DD64" si="239">SUM(CV65:CV67)</f>
        <v>0</v>
      </c>
      <c r="CW64" s="105">
        <f t="shared" si="239"/>
        <v>0</v>
      </c>
      <c r="CX64" s="105">
        <f t="shared" si="239"/>
        <v>0</v>
      </c>
      <c r="CY64" s="105">
        <f t="shared" si="239"/>
        <v>0</v>
      </c>
      <c r="CZ64" s="105">
        <f t="shared" si="239"/>
        <v>0</v>
      </c>
      <c r="DA64" s="105">
        <f t="shared" si="239"/>
        <v>0</v>
      </c>
      <c r="DB64" s="105">
        <f t="shared" si="239"/>
        <v>0</v>
      </c>
      <c r="DC64" s="105">
        <f t="shared" si="239"/>
        <v>0</v>
      </c>
      <c r="DD64" s="105">
        <f t="shared" si="239"/>
        <v>0</v>
      </c>
      <c r="DE64" s="102">
        <f t="shared" si="175"/>
        <v>0</v>
      </c>
      <c r="DF64" s="102">
        <f t="shared" si="175"/>
        <v>0</v>
      </c>
      <c r="DG64" s="105"/>
      <c r="DH64" s="102">
        <f t="shared" si="169"/>
        <v>0</v>
      </c>
      <c r="DI64" s="102">
        <f t="shared" si="173"/>
        <v>0</v>
      </c>
      <c r="DJ64" s="102">
        <f t="shared" ref="DJ64:DJ88" si="240">SUMIF($AB$7:$DG$7,"Államigazgatási feladatok",AB64:DG64)</f>
        <v>0</v>
      </c>
      <c r="DK64" s="102">
        <f t="shared" si="79"/>
        <v>0</v>
      </c>
      <c r="DL64" s="102">
        <f t="shared" si="174"/>
        <v>0</v>
      </c>
      <c r="DM64" s="105"/>
    </row>
    <row r="65" spans="1:117">
      <c r="A65" s="17"/>
      <c r="B65" s="17"/>
      <c r="C65" s="1"/>
      <c r="D65" s="382">
        <v>1</v>
      </c>
      <c r="E65" s="381" t="s">
        <v>57</v>
      </c>
      <c r="F65" s="13"/>
      <c r="G65" s="13"/>
      <c r="H65" s="13"/>
      <c r="I65" s="13" t="s">
        <v>58</v>
      </c>
      <c r="J65" s="136"/>
      <c r="K65" s="14"/>
      <c r="L65" s="14"/>
      <c r="M65" s="175"/>
      <c r="N65" s="14"/>
      <c r="O65" s="14"/>
      <c r="P65" s="143"/>
      <c r="Q65" s="14"/>
      <c r="R65" s="14"/>
      <c r="S65" s="136"/>
      <c r="T65" s="14"/>
      <c r="U65" s="14"/>
      <c r="V65" s="175"/>
      <c r="W65" s="14"/>
      <c r="X65" s="14"/>
      <c r="Y65" s="143"/>
      <c r="Z65" s="14"/>
      <c r="AA65" s="14"/>
      <c r="AB65" s="14"/>
      <c r="AC65" s="14"/>
      <c r="AD65" s="14"/>
      <c r="AE65" s="175"/>
      <c r="AF65" s="14"/>
      <c r="AG65" s="14"/>
      <c r="AH65" s="143"/>
      <c r="AI65" s="14"/>
      <c r="AJ65" s="14"/>
      <c r="AK65" s="136"/>
      <c r="AL65" s="14"/>
      <c r="AM65" s="14"/>
      <c r="AN65" s="175"/>
      <c r="AO65" s="14"/>
      <c r="AP65" s="14"/>
      <c r="AQ65" s="143"/>
      <c r="AR65" s="14"/>
      <c r="AS65" s="14"/>
      <c r="AT65" s="136"/>
      <c r="AU65" s="14"/>
      <c r="AV65" s="14"/>
      <c r="AW65" s="175"/>
      <c r="AX65" s="14"/>
      <c r="AY65" s="14"/>
      <c r="AZ65" s="143"/>
      <c r="BA65" s="14"/>
      <c r="BB65" s="14"/>
      <c r="BC65" s="136"/>
      <c r="BD65" s="14"/>
      <c r="BE65" s="14"/>
      <c r="BF65" s="175"/>
      <c r="BG65" s="14"/>
      <c r="BH65" s="14"/>
      <c r="BI65" s="143"/>
      <c r="BJ65" s="14"/>
      <c r="BK65" s="14"/>
      <c r="BL65" s="136"/>
      <c r="BM65" s="14"/>
      <c r="BN65" s="14"/>
      <c r="BO65" s="175"/>
      <c r="BP65" s="14"/>
      <c r="BQ65" s="14"/>
      <c r="BR65" s="150"/>
      <c r="BS65" s="14"/>
      <c r="BT65" s="14"/>
      <c r="BU65" s="136"/>
      <c r="BV65" s="14"/>
      <c r="BW65" s="14"/>
      <c r="BX65" s="175"/>
      <c r="BY65" s="14"/>
      <c r="BZ65" s="14"/>
      <c r="CA65" s="143"/>
      <c r="CB65" s="14"/>
      <c r="CC65" s="14"/>
      <c r="CD65" s="136"/>
      <c r="CE65" s="13"/>
      <c r="CF65" s="13"/>
      <c r="CG65" s="177"/>
      <c r="CH65" s="13"/>
      <c r="CI65" s="13"/>
      <c r="CJ65" s="143"/>
      <c r="CK65" s="13"/>
      <c r="CL65" s="13"/>
      <c r="CM65" s="136"/>
      <c r="CN65" s="13"/>
      <c r="CO65" s="13"/>
      <c r="CP65" s="177"/>
      <c r="CQ65" s="13"/>
      <c r="CR65" s="13"/>
      <c r="CS65" s="143"/>
      <c r="CT65" s="13"/>
      <c r="CU65" s="13"/>
      <c r="CV65" s="136"/>
      <c r="CW65" s="13"/>
      <c r="CX65" s="13"/>
      <c r="CY65" s="177"/>
      <c r="CZ65" s="13"/>
      <c r="DA65" s="13"/>
      <c r="DB65" s="143"/>
      <c r="DC65" s="13"/>
      <c r="DD65" s="13"/>
      <c r="DE65" s="244">
        <f t="shared" si="175"/>
        <v>0</v>
      </c>
      <c r="DF65" s="12">
        <f t="shared" si="175"/>
        <v>0</v>
      </c>
      <c r="DG65" s="14"/>
      <c r="DH65" s="244">
        <f t="shared" si="169"/>
        <v>0</v>
      </c>
      <c r="DI65" s="12">
        <f t="shared" si="173"/>
        <v>0</v>
      </c>
      <c r="DJ65" s="12">
        <f t="shared" si="240"/>
        <v>0</v>
      </c>
      <c r="DK65" s="197">
        <f t="shared" si="79"/>
        <v>0</v>
      </c>
      <c r="DL65" s="12">
        <f t="shared" si="174"/>
        <v>0</v>
      </c>
      <c r="DM65" s="14"/>
    </row>
    <row r="66" spans="1:117">
      <c r="A66" s="17"/>
      <c r="B66" s="17"/>
      <c r="C66" s="1"/>
      <c r="D66" s="382">
        <v>2</v>
      </c>
      <c r="E66" s="381" t="s">
        <v>59</v>
      </c>
      <c r="F66" s="13"/>
      <c r="G66" s="13"/>
      <c r="H66" s="13"/>
      <c r="I66" s="13" t="s">
        <v>60</v>
      </c>
      <c r="J66" s="136"/>
      <c r="K66" s="14"/>
      <c r="L66" s="14"/>
      <c r="M66" s="175"/>
      <c r="N66" s="14"/>
      <c r="O66" s="14"/>
      <c r="P66" s="143"/>
      <c r="Q66" s="14"/>
      <c r="R66" s="14"/>
      <c r="S66" s="136"/>
      <c r="T66" s="14"/>
      <c r="U66" s="14"/>
      <c r="V66" s="175"/>
      <c r="W66" s="14"/>
      <c r="X66" s="14"/>
      <c r="Y66" s="143"/>
      <c r="Z66" s="14"/>
      <c r="AA66" s="14"/>
      <c r="AB66" s="14"/>
      <c r="AC66" s="14"/>
      <c r="AD66" s="14"/>
      <c r="AE66" s="175"/>
      <c r="AF66" s="14"/>
      <c r="AG66" s="14"/>
      <c r="AH66" s="143"/>
      <c r="AI66" s="14"/>
      <c r="AJ66" s="14"/>
      <c r="AK66" s="136"/>
      <c r="AL66" s="14"/>
      <c r="AM66" s="14"/>
      <c r="AN66" s="175"/>
      <c r="AO66" s="14"/>
      <c r="AP66" s="14"/>
      <c r="AQ66" s="143"/>
      <c r="AR66" s="14"/>
      <c r="AS66" s="14"/>
      <c r="AT66" s="136"/>
      <c r="AU66" s="14"/>
      <c r="AV66" s="14"/>
      <c r="AW66" s="175"/>
      <c r="AX66" s="14"/>
      <c r="AY66" s="14"/>
      <c r="AZ66" s="143"/>
      <c r="BA66" s="14"/>
      <c r="BB66" s="14"/>
      <c r="BC66" s="136"/>
      <c r="BD66" s="14"/>
      <c r="BE66" s="14"/>
      <c r="BF66" s="175"/>
      <c r="BG66" s="14"/>
      <c r="BH66" s="14"/>
      <c r="BI66" s="143"/>
      <c r="BJ66" s="14"/>
      <c r="BK66" s="14"/>
      <c r="BL66" s="136"/>
      <c r="BM66" s="14"/>
      <c r="BN66" s="14"/>
      <c r="BO66" s="175"/>
      <c r="BP66" s="14"/>
      <c r="BQ66" s="14"/>
      <c r="BR66" s="150"/>
      <c r="BS66" s="14"/>
      <c r="BT66" s="14"/>
      <c r="BU66" s="136"/>
      <c r="BV66" s="14"/>
      <c r="BW66" s="14"/>
      <c r="BX66" s="175"/>
      <c r="BY66" s="14"/>
      <c r="BZ66" s="14"/>
      <c r="CA66" s="143"/>
      <c r="CB66" s="14"/>
      <c r="CC66" s="14"/>
      <c r="CD66" s="136"/>
      <c r="CE66" s="13"/>
      <c r="CF66" s="13"/>
      <c r="CG66" s="177"/>
      <c r="CH66" s="13"/>
      <c r="CI66" s="13"/>
      <c r="CJ66" s="143"/>
      <c r="CK66" s="13"/>
      <c r="CL66" s="13"/>
      <c r="CM66" s="136"/>
      <c r="CN66" s="13"/>
      <c r="CO66" s="13"/>
      <c r="CP66" s="177"/>
      <c r="CQ66" s="13"/>
      <c r="CR66" s="13"/>
      <c r="CS66" s="143"/>
      <c r="CT66" s="13"/>
      <c r="CU66" s="13"/>
      <c r="CV66" s="136"/>
      <c r="CW66" s="13"/>
      <c r="CX66" s="13"/>
      <c r="CY66" s="177"/>
      <c r="CZ66" s="13"/>
      <c r="DA66" s="13"/>
      <c r="DB66" s="143"/>
      <c r="DC66" s="13"/>
      <c r="DD66" s="13"/>
      <c r="DE66" s="244">
        <f t="shared" si="175"/>
        <v>0</v>
      </c>
      <c r="DF66" s="12">
        <f t="shared" si="175"/>
        <v>0</v>
      </c>
      <c r="DG66" s="14"/>
      <c r="DH66" s="244">
        <f t="shared" si="169"/>
        <v>0</v>
      </c>
      <c r="DI66" s="12">
        <f t="shared" si="173"/>
        <v>0</v>
      </c>
      <c r="DJ66" s="12">
        <f t="shared" si="240"/>
        <v>0</v>
      </c>
      <c r="DK66" s="197">
        <f t="shared" si="79"/>
        <v>0</v>
      </c>
      <c r="DL66" s="12">
        <f t="shared" si="174"/>
        <v>0</v>
      </c>
      <c r="DM66" s="14"/>
    </row>
    <row r="67" spans="1:117">
      <c r="A67" s="17"/>
      <c r="B67" s="17"/>
      <c r="C67" s="1"/>
      <c r="D67" s="382">
        <v>3</v>
      </c>
      <c r="E67" s="381" t="s">
        <v>61</v>
      </c>
      <c r="F67" s="13"/>
      <c r="G67" s="13"/>
      <c r="H67" s="13"/>
      <c r="I67" s="13" t="s">
        <v>62</v>
      </c>
      <c r="J67" s="136"/>
      <c r="K67" s="14"/>
      <c r="L67" s="14"/>
      <c r="M67" s="175"/>
      <c r="N67" s="14"/>
      <c r="O67" s="14"/>
      <c r="P67" s="143"/>
      <c r="Q67" s="14"/>
      <c r="R67" s="14"/>
      <c r="S67" s="136"/>
      <c r="T67" s="14"/>
      <c r="U67" s="14"/>
      <c r="V67" s="175"/>
      <c r="W67" s="14"/>
      <c r="X67" s="14"/>
      <c r="Y67" s="143"/>
      <c r="Z67" s="14"/>
      <c r="AA67" s="14"/>
      <c r="AB67" s="14"/>
      <c r="AC67" s="14"/>
      <c r="AD67" s="14"/>
      <c r="AE67" s="175"/>
      <c r="AF67" s="14"/>
      <c r="AG67" s="14"/>
      <c r="AH67" s="143"/>
      <c r="AI67" s="14"/>
      <c r="AJ67" s="14"/>
      <c r="AK67" s="136"/>
      <c r="AL67" s="14"/>
      <c r="AM67" s="14"/>
      <c r="AN67" s="175"/>
      <c r="AO67" s="14"/>
      <c r="AP67" s="14"/>
      <c r="AQ67" s="143"/>
      <c r="AR67" s="14"/>
      <c r="AS67" s="14"/>
      <c r="AT67" s="136"/>
      <c r="AU67" s="14"/>
      <c r="AV67" s="14"/>
      <c r="AW67" s="175"/>
      <c r="AX67" s="14"/>
      <c r="AY67" s="14"/>
      <c r="AZ67" s="143"/>
      <c r="BA67" s="14"/>
      <c r="BB67" s="14"/>
      <c r="BC67" s="136"/>
      <c r="BD67" s="14"/>
      <c r="BE67" s="14"/>
      <c r="BF67" s="175"/>
      <c r="BG67" s="14"/>
      <c r="BH67" s="14"/>
      <c r="BI67" s="143"/>
      <c r="BJ67" s="14"/>
      <c r="BK67" s="14"/>
      <c r="BL67" s="136"/>
      <c r="BM67" s="14"/>
      <c r="BN67" s="14"/>
      <c r="BO67" s="175"/>
      <c r="BP67" s="14"/>
      <c r="BQ67" s="14"/>
      <c r="BR67" s="150"/>
      <c r="BS67" s="14"/>
      <c r="BT67" s="14"/>
      <c r="BU67" s="136"/>
      <c r="BV67" s="14"/>
      <c r="BW67" s="14"/>
      <c r="BX67" s="175"/>
      <c r="BY67" s="14"/>
      <c r="BZ67" s="14"/>
      <c r="CA67" s="143"/>
      <c r="CB67" s="14"/>
      <c r="CC67" s="14"/>
      <c r="CD67" s="136"/>
      <c r="CE67" s="13"/>
      <c r="CF67" s="13"/>
      <c r="CG67" s="177"/>
      <c r="CH67" s="13"/>
      <c r="CI67" s="13"/>
      <c r="CJ67" s="143"/>
      <c r="CK67" s="13"/>
      <c r="CL67" s="13"/>
      <c r="CM67" s="136"/>
      <c r="CN67" s="13"/>
      <c r="CO67" s="13"/>
      <c r="CP67" s="177"/>
      <c r="CQ67" s="13"/>
      <c r="CR67" s="13"/>
      <c r="CS67" s="143"/>
      <c r="CT67" s="13"/>
      <c r="CU67" s="13"/>
      <c r="CV67" s="136"/>
      <c r="CW67" s="13"/>
      <c r="CX67" s="13"/>
      <c r="CY67" s="177"/>
      <c r="CZ67" s="13"/>
      <c r="DA67" s="13"/>
      <c r="DB67" s="143"/>
      <c r="DC67" s="13"/>
      <c r="DD67" s="13"/>
      <c r="DE67" s="244">
        <f t="shared" si="175"/>
        <v>0</v>
      </c>
      <c r="DF67" s="12">
        <f t="shared" si="175"/>
        <v>0</v>
      </c>
      <c r="DG67" s="14"/>
      <c r="DH67" s="244">
        <f t="shared" si="169"/>
        <v>0</v>
      </c>
      <c r="DI67" s="12">
        <f t="shared" si="173"/>
        <v>0</v>
      </c>
      <c r="DJ67" s="12">
        <f t="shared" si="240"/>
        <v>0</v>
      </c>
      <c r="DK67" s="197">
        <f t="shared" si="79"/>
        <v>0</v>
      </c>
      <c r="DL67" s="12">
        <f t="shared" si="174"/>
        <v>0</v>
      </c>
      <c r="DM67" s="14"/>
    </row>
    <row r="68" spans="1:117" s="184" customFormat="1">
      <c r="A68" s="17"/>
      <c r="B68" s="181">
        <v>2</v>
      </c>
      <c r="C68" s="182" t="s">
        <v>63</v>
      </c>
      <c r="D68" s="182"/>
      <c r="E68" s="182"/>
      <c r="F68" s="182"/>
      <c r="G68" s="182"/>
      <c r="H68" s="182"/>
      <c r="I68" s="182"/>
      <c r="J68" s="185">
        <f>J69+J75+J82</f>
        <v>1804725</v>
      </c>
      <c r="K68" s="185">
        <f>K69+K75+K82</f>
        <v>0</v>
      </c>
      <c r="L68" s="185"/>
      <c r="M68" s="185">
        <f>M69+M75+M82</f>
        <v>0</v>
      </c>
      <c r="N68" s="185">
        <f>N69+N75+N82</f>
        <v>0</v>
      </c>
      <c r="O68" s="185"/>
      <c r="P68" s="185">
        <f>P69+P75+P82</f>
        <v>0</v>
      </c>
      <c r="Q68" s="185">
        <f>Q69+Q75+Q82</f>
        <v>0</v>
      </c>
      <c r="R68" s="185"/>
      <c r="S68" s="185">
        <f>S69+S75+S82</f>
        <v>0</v>
      </c>
      <c r="T68" s="185">
        <f>T69+T75+T82</f>
        <v>0</v>
      </c>
      <c r="U68" s="185"/>
      <c r="V68" s="185">
        <f>V69+V75+V82</f>
        <v>30345619</v>
      </c>
      <c r="W68" s="185">
        <f>W69+W75+W82</f>
        <v>0</v>
      </c>
      <c r="X68" s="185"/>
      <c r="Y68" s="185">
        <f>Y69+Y75+Y82</f>
        <v>0</v>
      </c>
      <c r="Z68" s="185">
        <f>Z69+Z75+Z82</f>
        <v>0</v>
      </c>
      <c r="AA68" s="185"/>
      <c r="AB68" s="185">
        <f>AB69+AB75+AB82</f>
        <v>28540894</v>
      </c>
      <c r="AC68" s="185">
        <f>AC69+AC75+AC82</f>
        <v>0</v>
      </c>
      <c r="AD68" s="185"/>
      <c r="AE68" s="185">
        <f>AE69+AE75+AE82</f>
        <v>0</v>
      </c>
      <c r="AF68" s="185">
        <f>AF69+AF75+AF82</f>
        <v>0</v>
      </c>
      <c r="AG68" s="185"/>
      <c r="AH68" s="185">
        <f>AH69+AH75+AH82</f>
        <v>0</v>
      </c>
      <c r="AI68" s="185">
        <f>AI69+AI75+AI82</f>
        <v>0</v>
      </c>
      <c r="AJ68" s="185"/>
      <c r="AK68" s="185">
        <f>AK69+AK75+AK82</f>
        <v>0</v>
      </c>
      <c r="AL68" s="185">
        <f>AL69+AL75+AL82</f>
        <v>0</v>
      </c>
      <c r="AM68" s="185"/>
      <c r="AN68" s="185">
        <f>AN69+AN75+AN82</f>
        <v>0</v>
      </c>
      <c r="AO68" s="185">
        <f>AO69+AO75+AO82</f>
        <v>0</v>
      </c>
      <c r="AP68" s="185"/>
      <c r="AQ68" s="185">
        <f>AQ69+AQ75+AQ82</f>
        <v>0</v>
      </c>
      <c r="AR68" s="185">
        <f>AR69+AR75+AR82</f>
        <v>0</v>
      </c>
      <c r="AS68" s="185"/>
      <c r="AT68" s="185">
        <f>AT69+AT75+AT82</f>
        <v>0</v>
      </c>
      <c r="AU68" s="185">
        <f>AU69+AU75+AU82</f>
        <v>0</v>
      </c>
      <c r="AV68" s="185"/>
      <c r="AW68" s="185">
        <f>AW69+AW75+AW82</f>
        <v>0</v>
      </c>
      <c r="AX68" s="185">
        <f>AX69+AX75+AX82</f>
        <v>0</v>
      </c>
      <c r="AY68" s="185"/>
      <c r="AZ68" s="185"/>
      <c r="BA68" s="185">
        <f>BA69+BA75+BA82</f>
        <v>0</v>
      </c>
      <c r="BB68" s="185"/>
      <c r="BC68" s="185">
        <f>BC69+BC75+BC82</f>
        <v>0</v>
      </c>
      <c r="BD68" s="185">
        <f>BD69+BD75+BD82</f>
        <v>0</v>
      </c>
      <c r="BE68" s="185"/>
      <c r="BF68" s="185">
        <f>BF69+BF75+BF82</f>
        <v>0</v>
      </c>
      <c r="BG68" s="185">
        <f>BG69+BG75+BG82</f>
        <v>0</v>
      </c>
      <c r="BH68" s="185"/>
      <c r="BI68" s="185">
        <f>BI69+BI75+BI82</f>
        <v>0</v>
      </c>
      <c r="BJ68" s="185">
        <f>BJ69+BJ75+BJ82</f>
        <v>0</v>
      </c>
      <c r="BK68" s="185"/>
      <c r="BL68" s="185">
        <f>BL69+BL75+BL82</f>
        <v>0</v>
      </c>
      <c r="BM68" s="185">
        <f>BM69+BM75+BM82</f>
        <v>0</v>
      </c>
      <c r="BN68" s="185"/>
      <c r="BO68" s="185">
        <f>BO69+BO75+BO82</f>
        <v>0</v>
      </c>
      <c r="BP68" s="185">
        <f>BP69+BP75+BP82</f>
        <v>0</v>
      </c>
      <c r="BQ68" s="185"/>
      <c r="BR68" s="186">
        <f>BR69+BR75+BR82</f>
        <v>0</v>
      </c>
      <c r="BS68" s="185">
        <f>BS69+BS75+BS82</f>
        <v>0</v>
      </c>
      <c r="BT68" s="185"/>
      <c r="BU68" s="185">
        <f>BU69+BU75+BU82</f>
        <v>0</v>
      </c>
      <c r="BV68" s="185">
        <f>BV69+BV75+BV82</f>
        <v>0</v>
      </c>
      <c r="BW68" s="185"/>
      <c r="BX68" s="185">
        <f>BX69+BX75+BX82</f>
        <v>0</v>
      </c>
      <c r="BY68" s="185">
        <f>BY69+BY75+BY82</f>
        <v>0</v>
      </c>
      <c r="BZ68" s="185"/>
      <c r="CA68" s="185">
        <f>CA69+CA75+CA82</f>
        <v>0</v>
      </c>
      <c r="CB68" s="185">
        <f>CB69+CB75+CB82</f>
        <v>0</v>
      </c>
      <c r="CC68" s="185"/>
      <c r="CD68" s="185">
        <f t="shared" ref="CD68" si="241">CD69+CD75+CD82</f>
        <v>0</v>
      </c>
      <c r="CE68" s="185">
        <f t="shared" ref="CE68" si="242">CE69+CE75+CE82</f>
        <v>0</v>
      </c>
      <c r="CF68" s="185">
        <f t="shared" ref="CF68" si="243">CF69+CF75+CF82</f>
        <v>0</v>
      </c>
      <c r="CG68" s="185">
        <f t="shared" ref="CG68" si="244">CG69+CG75+CG82</f>
        <v>0</v>
      </c>
      <c r="CH68" s="185">
        <f t="shared" ref="CH68" si="245">CH69+CH75+CH82</f>
        <v>0</v>
      </c>
      <c r="CI68" s="185">
        <f t="shared" ref="CI68" si="246">CI69+CI75+CI82</f>
        <v>0</v>
      </c>
      <c r="CJ68" s="185">
        <f t="shared" ref="CJ68" si="247">CJ69+CJ75+CJ82</f>
        <v>0</v>
      </c>
      <c r="CK68" s="185">
        <f t="shared" ref="CK68" si="248">CK69+CK75+CK82</f>
        <v>0</v>
      </c>
      <c r="CL68" s="185">
        <f t="shared" ref="CL68" si="249">CL69+CL75+CL82</f>
        <v>0</v>
      </c>
      <c r="CM68" s="185">
        <f t="shared" ref="CM68" si="250">CM69+CM75+CM82</f>
        <v>0</v>
      </c>
      <c r="CN68" s="185">
        <f t="shared" ref="CN68" si="251">CN69+CN75+CN82</f>
        <v>0</v>
      </c>
      <c r="CO68" s="185">
        <f t="shared" ref="CO68" si="252">CO69+CO75+CO82</f>
        <v>0</v>
      </c>
      <c r="CP68" s="185">
        <f t="shared" ref="CP68" si="253">CP69+CP75+CP82</f>
        <v>0</v>
      </c>
      <c r="CQ68" s="185">
        <f t="shared" ref="CQ68" si="254">CQ69+CQ75+CQ82</f>
        <v>0</v>
      </c>
      <c r="CR68" s="185">
        <f t="shared" ref="CR68" si="255">CR69+CR75+CR82</f>
        <v>0</v>
      </c>
      <c r="CS68" s="185">
        <f t="shared" ref="CS68" si="256">CS69+CS75+CS82</f>
        <v>0</v>
      </c>
      <c r="CT68" s="185">
        <f t="shared" ref="CT68" si="257">CT69+CT75+CT82</f>
        <v>0</v>
      </c>
      <c r="CU68" s="185">
        <f t="shared" ref="CU68" si="258">CU69+CU75+CU82</f>
        <v>0</v>
      </c>
      <c r="CV68" s="185">
        <f t="shared" ref="CV68:DD68" si="259">CV69+CV75+CV82</f>
        <v>0</v>
      </c>
      <c r="CW68" s="185">
        <f t="shared" si="259"/>
        <v>0</v>
      </c>
      <c r="CX68" s="185">
        <f t="shared" si="259"/>
        <v>0</v>
      </c>
      <c r="CY68" s="185">
        <f t="shared" si="259"/>
        <v>0</v>
      </c>
      <c r="CZ68" s="185">
        <f t="shared" si="259"/>
        <v>0</v>
      </c>
      <c r="DA68" s="185">
        <f t="shared" si="259"/>
        <v>0</v>
      </c>
      <c r="DB68" s="185">
        <f t="shared" si="259"/>
        <v>0</v>
      </c>
      <c r="DC68" s="185">
        <f t="shared" si="259"/>
        <v>0</v>
      </c>
      <c r="DD68" s="185">
        <f t="shared" si="259"/>
        <v>0</v>
      </c>
      <c r="DE68" s="183">
        <f t="shared" si="175"/>
        <v>30345619</v>
      </c>
      <c r="DF68" s="183">
        <f t="shared" si="175"/>
        <v>0</v>
      </c>
      <c r="DG68" s="185"/>
      <c r="DH68" s="183">
        <f t="shared" si="169"/>
        <v>30345619</v>
      </c>
      <c r="DI68" s="183">
        <f t="shared" si="173"/>
        <v>0</v>
      </c>
      <c r="DJ68" s="183">
        <f t="shared" si="240"/>
        <v>0</v>
      </c>
      <c r="DK68" s="183">
        <f t="shared" si="79"/>
        <v>0</v>
      </c>
      <c r="DL68" s="183">
        <f t="shared" si="174"/>
        <v>0</v>
      </c>
      <c r="DM68" s="185"/>
    </row>
    <row r="69" spans="1:117" s="193" customFormat="1">
      <c r="A69" s="17"/>
      <c r="B69" s="1"/>
      <c r="C69" s="190">
        <v>1</v>
      </c>
      <c r="D69" s="191" t="s">
        <v>64</v>
      </c>
      <c r="E69" s="191"/>
      <c r="F69" s="191"/>
      <c r="G69" s="191"/>
      <c r="H69" s="191"/>
      <c r="I69" s="380" t="s">
        <v>65</v>
      </c>
      <c r="J69" s="105">
        <f>SUM(J70:J74)</f>
        <v>1804725</v>
      </c>
      <c r="K69" s="105">
        <f>SUM(K70:K74)</f>
        <v>0</v>
      </c>
      <c r="L69" s="105"/>
      <c r="M69" s="105">
        <f>SUM(M70:M74)</f>
        <v>0</v>
      </c>
      <c r="N69" s="105">
        <f>SUM(N70:N74)</f>
        <v>0</v>
      </c>
      <c r="O69" s="105"/>
      <c r="P69" s="105">
        <f>SUM(P70:P74)</f>
        <v>0</v>
      </c>
      <c r="Q69" s="105">
        <f>SUM(Q70:Q74)</f>
        <v>0</v>
      </c>
      <c r="R69" s="105"/>
      <c r="S69" s="105">
        <f>SUM(S70:S74)</f>
        <v>0</v>
      </c>
      <c r="T69" s="105">
        <f>SUM(T70:T74)</f>
        <v>0</v>
      </c>
      <c r="U69" s="105"/>
      <c r="V69" s="105">
        <f>SUM(V70:V74)</f>
        <v>30345619</v>
      </c>
      <c r="W69" s="105">
        <f>SUM(W70:W74)</f>
        <v>0</v>
      </c>
      <c r="X69" s="105"/>
      <c r="Y69" s="105">
        <f>SUM(Y70:Y74)</f>
        <v>0</v>
      </c>
      <c r="Z69" s="105">
        <f>SUM(Z70:Z74)</f>
        <v>0</v>
      </c>
      <c r="AA69" s="105"/>
      <c r="AB69" s="105">
        <f>SUM(AB70:AB74)</f>
        <v>28540894</v>
      </c>
      <c r="AC69" s="105">
        <f>SUM(AC70:AC74)</f>
        <v>0</v>
      </c>
      <c r="AD69" s="105"/>
      <c r="AE69" s="105">
        <f>SUM(AE70:AE74)</f>
        <v>0</v>
      </c>
      <c r="AF69" s="105">
        <f>SUM(AF70:AF74)</f>
        <v>0</v>
      </c>
      <c r="AG69" s="105"/>
      <c r="AH69" s="105">
        <f>SUM(AH70:AH74)</f>
        <v>0</v>
      </c>
      <c r="AI69" s="105">
        <f>SUM(AI70:AI74)</f>
        <v>0</v>
      </c>
      <c r="AJ69" s="105"/>
      <c r="AK69" s="105">
        <f>SUM(AK70:AK74)</f>
        <v>0</v>
      </c>
      <c r="AL69" s="105">
        <f>SUM(AL70:AL74)</f>
        <v>0</v>
      </c>
      <c r="AM69" s="105"/>
      <c r="AN69" s="105">
        <f>SUM(AN70:AN74)</f>
        <v>0</v>
      </c>
      <c r="AO69" s="105">
        <f>SUM(AO70:AO74)</f>
        <v>0</v>
      </c>
      <c r="AP69" s="105"/>
      <c r="AQ69" s="105">
        <f>SUM(AQ70:AQ74)</f>
        <v>0</v>
      </c>
      <c r="AR69" s="105">
        <f>SUM(AR70:AR74)</f>
        <v>0</v>
      </c>
      <c r="AS69" s="105"/>
      <c r="AT69" s="105">
        <f>SUM(AT70:AT74)</f>
        <v>0</v>
      </c>
      <c r="AU69" s="105">
        <f>SUM(AU70:AU74)</f>
        <v>0</v>
      </c>
      <c r="AV69" s="105"/>
      <c r="AW69" s="105">
        <f>SUM(AW70:AW74)</f>
        <v>0</v>
      </c>
      <c r="AX69" s="105">
        <f>SUM(AX70:AX74)</f>
        <v>0</v>
      </c>
      <c r="AY69" s="105"/>
      <c r="AZ69" s="105">
        <f>SUM(AZ70:AZ74)</f>
        <v>0</v>
      </c>
      <c r="BA69" s="105">
        <f>SUM(BA70:BA74)</f>
        <v>0</v>
      </c>
      <c r="BB69" s="105"/>
      <c r="BC69" s="105">
        <f>SUM(BC70:BC74)</f>
        <v>0</v>
      </c>
      <c r="BD69" s="105">
        <f>SUM(BD70:BD74)</f>
        <v>0</v>
      </c>
      <c r="BE69" s="105"/>
      <c r="BF69" s="105">
        <f>SUM(BF70:BF74)</f>
        <v>0</v>
      </c>
      <c r="BG69" s="105">
        <f>SUM(BG70:BG74)</f>
        <v>0</v>
      </c>
      <c r="BH69" s="105"/>
      <c r="BI69" s="105">
        <f>SUM(BI70:BI74)</f>
        <v>0</v>
      </c>
      <c r="BJ69" s="105">
        <f>SUM(BJ70:BJ74)</f>
        <v>0</v>
      </c>
      <c r="BK69" s="105"/>
      <c r="BL69" s="105">
        <f>SUM(BL70:BL74)</f>
        <v>0</v>
      </c>
      <c r="BM69" s="105">
        <f>SUM(BM70:BM74)</f>
        <v>0</v>
      </c>
      <c r="BN69" s="105"/>
      <c r="BO69" s="105">
        <f>SUM(BO70:BO74)</f>
        <v>0</v>
      </c>
      <c r="BP69" s="105">
        <f>SUM(BP70:BP74)</f>
        <v>0</v>
      </c>
      <c r="BQ69" s="105"/>
      <c r="BR69" s="192">
        <f>SUM(BR70:BR74)</f>
        <v>0</v>
      </c>
      <c r="BS69" s="105">
        <f>SUM(BS70:BS74)</f>
        <v>0</v>
      </c>
      <c r="BT69" s="105"/>
      <c r="BU69" s="105">
        <f>SUM(BU70:BU74)</f>
        <v>0</v>
      </c>
      <c r="BV69" s="105">
        <f>SUM(BV70:BV74)</f>
        <v>0</v>
      </c>
      <c r="BW69" s="105"/>
      <c r="BX69" s="105">
        <f>SUM(BX70:BX74)</f>
        <v>0</v>
      </c>
      <c r="BY69" s="105">
        <f>SUM(BY70:BY74)</f>
        <v>0</v>
      </c>
      <c r="BZ69" s="105"/>
      <c r="CA69" s="105">
        <f>SUM(CA70:CA74)</f>
        <v>0</v>
      </c>
      <c r="CB69" s="105">
        <f>SUM(CB70:CB74)</f>
        <v>0</v>
      </c>
      <c r="CC69" s="105"/>
      <c r="CD69" s="105">
        <f t="shared" ref="CD69" si="260">SUM(CD70:CD74)</f>
        <v>0</v>
      </c>
      <c r="CE69" s="105">
        <f t="shared" ref="CE69" si="261">SUM(CE70:CE74)</f>
        <v>0</v>
      </c>
      <c r="CF69" s="105">
        <f t="shared" ref="CF69" si="262">SUM(CF70:CF74)</f>
        <v>0</v>
      </c>
      <c r="CG69" s="105">
        <f t="shared" ref="CG69" si="263">SUM(CG70:CG74)</f>
        <v>0</v>
      </c>
      <c r="CH69" s="105">
        <f t="shared" ref="CH69" si="264">SUM(CH70:CH74)</f>
        <v>0</v>
      </c>
      <c r="CI69" s="105">
        <f t="shared" ref="CI69" si="265">SUM(CI70:CI74)</f>
        <v>0</v>
      </c>
      <c r="CJ69" s="105">
        <f t="shared" ref="CJ69" si="266">SUM(CJ70:CJ74)</f>
        <v>0</v>
      </c>
      <c r="CK69" s="105">
        <f t="shared" ref="CK69" si="267">SUM(CK70:CK74)</f>
        <v>0</v>
      </c>
      <c r="CL69" s="105">
        <f t="shared" ref="CL69" si="268">SUM(CL70:CL74)</f>
        <v>0</v>
      </c>
      <c r="CM69" s="105">
        <f t="shared" ref="CM69" si="269">SUM(CM70:CM74)</f>
        <v>0</v>
      </c>
      <c r="CN69" s="105">
        <f t="shared" ref="CN69" si="270">SUM(CN70:CN74)</f>
        <v>0</v>
      </c>
      <c r="CO69" s="105">
        <f t="shared" ref="CO69" si="271">SUM(CO70:CO74)</f>
        <v>0</v>
      </c>
      <c r="CP69" s="105">
        <f t="shared" ref="CP69" si="272">SUM(CP70:CP74)</f>
        <v>0</v>
      </c>
      <c r="CQ69" s="105">
        <f t="shared" ref="CQ69" si="273">SUM(CQ70:CQ74)</f>
        <v>0</v>
      </c>
      <c r="CR69" s="105">
        <f t="shared" ref="CR69" si="274">SUM(CR70:CR74)</f>
        <v>0</v>
      </c>
      <c r="CS69" s="105">
        <f t="shared" ref="CS69" si="275">SUM(CS70:CS74)</f>
        <v>0</v>
      </c>
      <c r="CT69" s="105">
        <f t="shared" ref="CT69" si="276">SUM(CT70:CT74)</f>
        <v>0</v>
      </c>
      <c r="CU69" s="105">
        <f t="shared" ref="CU69" si="277">SUM(CU70:CU74)</f>
        <v>0</v>
      </c>
      <c r="CV69" s="105">
        <f t="shared" ref="CV69:DD69" si="278">SUM(CV70:CV74)</f>
        <v>0</v>
      </c>
      <c r="CW69" s="105">
        <f t="shared" si="278"/>
        <v>0</v>
      </c>
      <c r="CX69" s="105">
        <f t="shared" si="278"/>
        <v>0</v>
      </c>
      <c r="CY69" s="105">
        <f t="shared" si="278"/>
        <v>0</v>
      </c>
      <c r="CZ69" s="105">
        <f t="shared" si="278"/>
        <v>0</v>
      </c>
      <c r="DA69" s="105">
        <f t="shared" si="278"/>
        <v>0</v>
      </c>
      <c r="DB69" s="105">
        <f t="shared" si="278"/>
        <v>0</v>
      </c>
      <c r="DC69" s="105">
        <f t="shared" si="278"/>
        <v>0</v>
      </c>
      <c r="DD69" s="105">
        <f t="shared" si="278"/>
        <v>0</v>
      </c>
      <c r="DE69" s="102">
        <f t="shared" si="175"/>
        <v>30345619</v>
      </c>
      <c r="DF69" s="102">
        <f t="shared" si="175"/>
        <v>0</v>
      </c>
      <c r="DG69" s="105"/>
      <c r="DH69" s="102">
        <f t="shared" si="169"/>
        <v>30345619</v>
      </c>
      <c r="DI69" s="102">
        <f t="shared" si="173"/>
        <v>0</v>
      </c>
      <c r="DJ69" s="102">
        <f t="shared" si="240"/>
        <v>0</v>
      </c>
      <c r="DK69" s="102">
        <f t="shared" si="79"/>
        <v>0</v>
      </c>
      <c r="DL69" s="102">
        <f t="shared" si="174"/>
        <v>0</v>
      </c>
      <c r="DM69" s="105"/>
    </row>
    <row r="70" spans="1:117">
      <c r="A70" s="17"/>
      <c r="B70" s="1"/>
      <c r="C70" s="1"/>
      <c r="D70" s="382">
        <v>1</v>
      </c>
      <c r="E70" s="1" t="s">
        <v>66</v>
      </c>
      <c r="F70" s="1"/>
      <c r="G70" s="1"/>
      <c r="H70" s="1"/>
      <c r="I70" s="381" t="s">
        <v>67</v>
      </c>
      <c r="J70" s="137"/>
      <c r="K70" s="15"/>
      <c r="L70" s="15"/>
      <c r="M70" s="176"/>
      <c r="N70" s="15"/>
      <c r="O70" s="15"/>
      <c r="P70" s="144"/>
      <c r="Q70" s="15"/>
      <c r="R70" s="15"/>
      <c r="S70" s="137"/>
      <c r="T70" s="15"/>
      <c r="U70" s="15"/>
      <c r="V70" s="176"/>
      <c r="W70" s="15"/>
      <c r="X70" s="15"/>
      <c r="Y70" s="144"/>
      <c r="Z70" s="15"/>
      <c r="AA70" s="15"/>
      <c r="AB70" s="15"/>
      <c r="AC70" s="15"/>
      <c r="AD70" s="15"/>
      <c r="AE70" s="176"/>
      <c r="AF70" s="15"/>
      <c r="AG70" s="15"/>
      <c r="AH70" s="144"/>
      <c r="AI70" s="15"/>
      <c r="AJ70" s="15"/>
      <c r="AK70" s="137"/>
      <c r="AL70" s="15"/>
      <c r="AM70" s="15"/>
      <c r="AN70" s="176"/>
      <c r="AO70" s="15"/>
      <c r="AP70" s="15"/>
      <c r="AQ70" s="144"/>
      <c r="AR70" s="15"/>
      <c r="AS70" s="15"/>
      <c r="AT70" s="137"/>
      <c r="AU70" s="15"/>
      <c r="AV70" s="15"/>
      <c r="AW70" s="176"/>
      <c r="AX70" s="15"/>
      <c r="AY70" s="15"/>
      <c r="AZ70" s="144"/>
      <c r="BA70" s="15"/>
      <c r="BB70" s="15"/>
      <c r="BC70" s="137"/>
      <c r="BD70" s="15"/>
      <c r="BE70" s="15"/>
      <c r="BF70" s="176"/>
      <c r="BG70" s="15"/>
      <c r="BH70" s="15"/>
      <c r="BI70" s="144"/>
      <c r="BJ70" s="15"/>
      <c r="BK70" s="15"/>
      <c r="BL70" s="137"/>
      <c r="BM70" s="15"/>
      <c r="BN70" s="15"/>
      <c r="BO70" s="176"/>
      <c r="BP70" s="15"/>
      <c r="BQ70" s="15"/>
      <c r="BR70" s="151"/>
      <c r="BS70" s="15"/>
      <c r="BT70" s="15"/>
      <c r="BU70" s="137"/>
      <c r="BV70" s="15"/>
      <c r="BW70" s="15"/>
      <c r="BX70" s="176"/>
      <c r="BY70" s="15"/>
      <c r="BZ70" s="15"/>
      <c r="CA70" s="144"/>
      <c r="CB70" s="15"/>
      <c r="CC70" s="15"/>
      <c r="CD70" s="136"/>
      <c r="CE70" s="381"/>
      <c r="CF70" s="381"/>
      <c r="CG70" s="177"/>
      <c r="CH70" s="381"/>
      <c r="CI70" s="381"/>
      <c r="CJ70" s="143"/>
      <c r="CK70" s="381"/>
      <c r="CL70" s="381"/>
      <c r="CM70" s="136"/>
      <c r="CN70" s="381"/>
      <c r="CO70" s="381"/>
      <c r="CP70" s="177"/>
      <c r="CQ70" s="381"/>
      <c r="CR70" s="381"/>
      <c r="CS70" s="143"/>
      <c r="CT70" s="381"/>
      <c r="CU70" s="381"/>
      <c r="CV70" s="136"/>
      <c r="CW70" s="381"/>
      <c r="CX70" s="381"/>
      <c r="CY70" s="177"/>
      <c r="CZ70" s="381"/>
      <c r="DA70" s="381"/>
      <c r="DB70" s="143"/>
      <c r="DC70" s="381"/>
      <c r="DD70" s="381"/>
      <c r="DE70" s="244">
        <f t="shared" si="175"/>
        <v>0</v>
      </c>
      <c r="DF70" s="12">
        <f t="shared" si="175"/>
        <v>0</v>
      </c>
      <c r="DG70" s="15"/>
      <c r="DH70" s="244">
        <f t="shared" si="169"/>
        <v>0</v>
      </c>
      <c r="DI70" s="12">
        <f t="shared" si="173"/>
        <v>0</v>
      </c>
      <c r="DJ70" s="12">
        <f t="shared" si="240"/>
        <v>0</v>
      </c>
      <c r="DK70" s="197">
        <f t="shared" si="79"/>
        <v>0</v>
      </c>
      <c r="DL70" s="12">
        <f t="shared" si="174"/>
        <v>0</v>
      </c>
      <c r="DM70" s="15"/>
    </row>
    <row r="71" spans="1:117">
      <c r="A71" s="1"/>
      <c r="B71" s="1"/>
      <c r="C71" s="1"/>
      <c r="D71" s="382">
        <v>2</v>
      </c>
      <c r="E71" s="1" t="s">
        <v>68</v>
      </c>
      <c r="F71" s="13"/>
      <c r="G71" s="13"/>
      <c r="H71" s="13"/>
      <c r="I71" s="13" t="s">
        <v>69</v>
      </c>
      <c r="J71" s="136"/>
      <c r="K71" s="14"/>
      <c r="L71" s="14"/>
      <c r="M71" s="175"/>
      <c r="N71" s="14"/>
      <c r="O71" s="14"/>
      <c r="P71" s="143"/>
      <c r="Q71" s="14"/>
      <c r="R71" s="14"/>
      <c r="S71" s="136"/>
      <c r="T71" s="14"/>
      <c r="U71" s="14"/>
      <c r="V71" s="175"/>
      <c r="W71" s="14"/>
      <c r="X71" s="14"/>
      <c r="Y71" s="143"/>
      <c r="Z71" s="14"/>
      <c r="AA71" s="14"/>
      <c r="AB71" s="14"/>
      <c r="AC71" s="14"/>
      <c r="AD71" s="14"/>
      <c r="AE71" s="175"/>
      <c r="AF71" s="14"/>
      <c r="AG71" s="14"/>
      <c r="AH71" s="143"/>
      <c r="AI71" s="14"/>
      <c r="AJ71" s="14"/>
      <c r="AK71" s="136"/>
      <c r="AL71" s="14"/>
      <c r="AM71" s="14"/>
      <c r="AN71" s="175"/>
      <c r="AO71" s="14"/>
      <c r="AP71" s="14"/>
      <c r="AQ71" s="143"/>
      <c r="AR71" s="14"/>
      <c r="AS71" s="14"/>
      <c r="AT71" s="136"/>
      <c r="AU71" s="14"/>
      <c r="AV71" s="14"/>
      <c r="AW71" s="175"/>
      <c r="AX71" s="14"/>
      <c r="AY71" s="14"/>
      <c r="AZ71" s="143"/>
      <c r="BA71" s="14"/>
      <c r="BB71" s="14"/>
      <c r="BC71" s="136"/>
      <c r="BD71" s="14"/>
      <c r="BE71" s="14"/>
      <c r="BF71" s="175"/>
      <c r="BG71" s="14"/>
      <c r="BH71" s="14"/>
      <c r="BI71" s="143"/>
      <c r="BJ71" s="14"/>
      <c r="BK71" s="14"/>
      <c r="BL71" s="136"/>
      <c r="BM71" s="14"/>
      <c r="BN71" s="14"/>
      <c r="BO71" s="175"/>
      <c r="BP71" s="14"/>
      <c r="BQ71" s="14"/>
      <c r="BR71" s="150"/>
      <c r="BS71" s="14"/>
      <c r="BT71" s="14"/>
      <c r="BU71" s="136"/>
      <c r="BV71" s="14"/>
      <c r="BW71" s="14"/>
      <c r="BX71" s="175"/>
      <c r="BY71" s="14"/>
      <c r="BZ71" s="14"/>
      <c r="CA71" s="143"/>
      <c r="CB71" s="14"/>
      <c r="CC71" s="14"/>
      <c r="CD71" s="136"/>
      <c r="CE71" s="13"/>
      <c r="CF71" s="13"/>
      <c r="CG71" s="177"/>
      <c r="CH71" s="13"/>
      <c r="CI71" s="13"/>
      <c r="CJ71" s="143"/>
      <c r="CK71" s="13"/>
      <c r="CL71" s="13"/>
      <c r="CM71" s="136"/>
      <c r="CN71" s="13"/>
      <c r="CO71" s="13"/>
      <c r="CP71" s="177"/>
      <c r="CQ71" s="13"/>
      <c r="CR71" s="13"/>
      <c r="CS71" s="143"/>
      <c r="CT71" s="13"/>
      <c r="CU71" s="13"/>
      <c r="CV71" s="136"/>
      <c r="CW71" s="13"/>
      <c r="CX71" s="13"/>
      <c r="CY71" s="177"/>
      <c r="CZ71" s="13"/>
      <c r="DA71" s="13"/>
      <c r="DB71" s="143"/>
      <c r="DC71" s="13"/>
      <c r="DD71" s="13"/>
      <c r="DE71" s="244">
        <f t="shared" si="175"/>
        <v>0</v>
      </c>
      <c r="DF71" s="12">
        <f t="shared" si="175"/>
        <v>0</v>
      </c>
      <c r="DG71" s="14"/>
      <c r="DH71" s="244">
        <f t="shared" si="169"/>
        <v>0</v>
      </c>
      <c r="DI71" s="12">
        <f t="shared" si="173"/>
        <v>0</v>
      </c>
      <c r="DJ71" s="12">
        <f t="shared" si="240"/>
        <v>0</v>
      </c>
      <c r="DK71" s="197">
        <f t="shared" si="79"/>
        <v>0</v>
      </c>
      <c r="DL71" s="12">
        <f t="shared" si="174"/>
        <v>0</v>
      </c>
      <c r="DM71" s="14"/>
    </row>
    <row r="72" spans="1:117">
      <c r="A72" s="17"/>
      <c r="B72" s="1"/>
      <c r="C72" s="1"/>
      <c r="D72" s="382">
        <v>3</v>
      </c>
      <c r="E72" s="1" t="s">
        <v>70</v>
      </c>
      <c r="F72" s="13"/>
      <c r="G72" s="13"/>
      <c r="H72" s="13"/>
      <c r="I72" s="13" t="s">
        <v>71</v>
      </c>
      <c r="J72" s="136"/>
      <c r="K72" s="14"/>
      <c r="L72" s="14"/>
      <c r="M72" s="175"/>
      <c r="N72" s="14"/>
      <c r="O72" s="14"/>
      <c r="P72" s="143"/>
      <c r="Q72" s="14"/>
      <c r="R72" s="14"/>
      <c r="S72" s="136"/>
      <c r="T72" s="14"/>
      <c r="U72" s="14"/>
      <c r="V72" s="175"/>
      <c r="W72" s="14"/>
      <c r="X72" s="14"/>
      <c r="Y72" s="143"/>
      <c r="Z72" s="14"/>
      <c r="AA72" s="14"/>
      <c r="AB72" s="14"/>
      <c r="AC72" s="14"/>
      <c r="AD72" s="14"/>
      <c r="AE72" s="175"/>
      <c r="AF72" s="14"/>
      <c r="AG72" s="14"/>
      <c r="AH72" s="143"/>
      <c r="AI72" s="14"/>
      <c r="AJ72" s="14"/>
      <c r="AK72" s="136"/>
      <c r="AL72" s="14"/>
      <c r="AM72" s="14"/>
      <c r="AN72" s="175"/>
      <c r="AO72" s="14"/>
      <c r="AP72" s="14"/>
      <c r="AQ72" s="143"/>
      <c r="AR72" s="14"/>
      <c r="AS72" s="14"/>
      <c r="AT72" s="136"/>
      <c r="AU72" s="14"/>
      <c r="AV72" s="14"/>
      <c r="AW72" s="175"/>
      <c r="AX72" s="14"/>
      <c r="AY72" s="14"/>
      <c r="AZ72" s="143"/>
      <c r="BA72" s="14"/>
      <c r="BB72" s="14"/>
      <c r="BC72" s="136"/>
      <c r="BD72" s="14"/>
      <c r="BE72" s="14"/>
      <c r="BF72" s="175"/>
      <c r="BG72" s="14"/>
      <c r="BH72" s="14"/>
      <c r="BI72" s="143"/>
      <c r="BJ72" s="14"/>
      <c r="BK72" s="14"/>
      <c r="BL72" s="136"/>
      <c r="BM72" s="14"/>
      <c r="BN72" s="14"/>
      <c r="BO72" s="175"/>
      <c r="BP72" s="14"/>
      <c r="BQ72" s="14"/>
      <c r="BR72" s="150"/>
      <c r="BS72" s="14"/>
      <c r="BT72" s="14"/>
      <c r="BU72" s="136"/>
      <c r="BV72" s="14"/>
      <c r="BW72" s="14"/>
      <c r="BX72" s="175"/>
      <c r="BY72" s="14"/>
      <c r="BZ72" s="14"/>
      <c r="CA72" s="143"/>
      <c r="CB72" s="14"/>
      <c r="CC72" s="14"/>
      <c r="CD72" s="136"/>
      <c r="CE72" s="13"/>
      <c r="CF72" s="13"/>
      <c r="CG72" s="177"/>
      <c r="CH72" s="13"/>
      <c r="CI72" s="13"/>
      <c r="CJ72" s="143"/>
      <c r="CK72" s="13"/>
      <c r="CL72" s="13"/>
      <c r="CM72" s="136"/>
      <c r="CN72" s="13"/>
      <c r="CO72" s="13"/>
      <c r="CP72" s="177"/>
      <c r="CQ72" s="13"/>
      <c r="CR72" s="13"/>
      <c r="CS72" s="143"/>
      <c r="CT72" s="13"/>
      <c r="CU72" s="13"/>
      <c r="CV72" s="136"/>
      <c r="CW72" s="13"/>
      <c r="CX72" s="13"/>
      <c r="CY72" s="177"/>
      <c r="CZ72" s="13"/>
      <c r="DA72" s="13"/>
      <c r="DB72" s="143"/>
      <c r="DC72" s="13"/>
      <c r="DD72" s="13"/>
      <c r="DE72" s="244">
        <f t="shared" si="175"/>
        <v>0</v>
      </c>
      <c r="DF72" s="12">
        <f t="shared" si="175"/>
        <v>0</v>
      </c>
      <c r="DG72" s="14"/>
      <c r="DH72" s="244">
        <f t="shared" si="169"/>
        <v>0</v>
      </c>
      <c r="DI72" s="12">
        <f t="shared" si="173"/>
        <v>0</v>
      </c>
      <c r="DJ72" s="12">
        <f t="shared" si="240"/>
        <v>0</v>
      </c>
      <c r="DK72" s="197">
        <f t="shared" ref="DK72:DK102" si="279">SUMIFS(J72:DD72,$J$3:$DD$3,"tény",$J$7:$DD$7,"Kötelező feladatok")</f>
        <v>0</v>
      </c>
      <c r="DL72" s="12">
        <f t="shared" si="174"/>
        <v>0</v>
      </c>
      <c r="DM72" s="14"/>
    </row>
    <row r="73" spans="1:117">
      <c r="A73" s="17"/>
      <c r="B73" s="17"/>
      <c r="C73" s="1"/>
      <c r="D73" s="382">
        <v>4</v>
      </c>
      <c r="E73" s="1" t="s">
        <v>72</v>
      </c>
      <c r="F73" s="13"/>
      <c r="G73" s="13"/>
      <c r="H73" s="13"/>
      <c r="I73" s="13" t="s">
        <v>73</v>
      </c>
      <c r="J73" s="136"/>
      <c r="K73" s="14"/>
      <c r="L73" s="14"/>
      <c r="M73" s="175"/>
      <c r="N73" s="14"/>
      <c r="O73" s="14"/>
      <c r="P73" s="143"/>
      <c r="Q73" s="14"/>
      <c r="R73" s="14"/>
      <c r="S73" s="136"/>
      <c r="T73" s="14"/>
      <c r="U73" s="14"/>
      <c r="V73" s="175"/>
      <c r="W73" s="14"/>
      <c r="X73" s="14"/>
      <c r="Y73" s="143"/>
      <c r="Z73" s="14"/>
      <c r="AA73" s="14"/>
      <c r="AB73" s="14"/>
      <c r="AC73" s="14"/>
      <c r="AD73" s="14"/>
      <c r="AE73" s="175"/>
      <c r="AF73" s="14"/>
      <c r="AG73" s="14"/>
      <c r="AH73" s="143"/>
      <c r="AI73" s="14"/>
      <c r="AJ73" s="14"/>
      <c r="AK73" s="136"/>
      <c r="AL73" s="14"/>
      <c r="AM73" s="14"/>
      <c r="AN73" s="175"/>
      <c r="AO73" s="14"/>
      <c r="AP73" s="14"/>
      <c r="AQ73" s="143"/>
      <c r="AR73" s="14"/>
      <c r="AS73" s="14"/>
      <c r="AT73" s="136"/>
      <c r="AU73" s="14"/>
      <c r="AV73" s="14"/>
      <c r="AW73" s="175"/>
      <c r="AX73" s="14"/>
      <c r="AY73" s="14"/>
      <c r="AZ73" s="143"/>
      <c r="BA73" s="14"/>
      <c r="BB73" s="14"/>
      <c r="BC73" s="136"/>
      <c r="BD73" s="14"/>
      <c r="BE73" s="14"/>
      <c r="BF73" s="175"/>
      <c r="BG73" s="14"/>
      <c r="BH73" s="14"/>
      <c r="BI73" s="143"/>
      <c r="BJ73" s="14"/>
      <c r="BK73" s="14"/>
      <c r="BL73" s="136"/>
      <c r="BM73" s="14"/>
      <c r="BN73" s="14"/>
      <c r="BO73" s="175"/>
      <c r="BP73" s="14"/>
      <c r="BQ73" s="14"/>
      <c r="BR73" s="150"/>
      <c r="BS73" s="14"/>
      <c r="BT73" s="14"/>
      <c r="BU73" s="136"/>
      <c r="BV73" s="14"/>
      <c r="BW73" s="14"/>
      <c r="BX73" s="175"/>
      <c r="BY73" s="14"/>
      <c r="BZ73" s="14"/>
      <c r="CA73" s="143"/>
      <c r="CB73" s="14"/>
      <c r="CC73" s="14"/>
      <c r="CD73" s="136"/>
      <c r="CE73" s="13"/>
      <c r="CF73" s="13"/>
      <c r="CG73" s="177"/>
      <c r="CH73" s="13"/>
      <c r="CI73" s="13"/>
      <c r="CJ73" s="143"/>
      <c r="CK73" s="13"/>
      <c r="CL73" s="13"/>
      <c r="CM73" s="136"/>
      <c r="CN73" s="13"/>
      <c r="CO73" s="13"/>
      <c r="CP73" s="177"/>
      <c r="CQ73" s="13"/>
      <c r="CR73" s="13"/>
      <c r="CS73" s="143"/>
      <c r="CT73" s="13"/>
      <c r="CU73" s="13"/>
      <c r="CV73" s="136"/>
      <c r="CW73" s="13"/>
      <c r="CX73" s="13"/>
      <c r="CY73" s="177"/>
      <c r="CZ73" s="13"/>
      <c r="DA73" s="13"/>
      <c r="DB73" s="143"/>
      <c r="DC73" s="13"/>
      <c r="DD73" s="13"/>
      <c r="DE73" s="244">
        <f t="shared" si="175"/>
        <v>0</v>
      </c>
      <c r="DF73" s="12">
        <f t="shared" si="175"/>
        <v>0</v>
      </c>
      <c r="DG73" s="14"/>
      <c r="DH73" s="244">
        <f t="shared" si="169"/>
        <v>0</v>
      </c>
      <c r="DI73" s="12">
        <f t="shared" si="173"/>
        <v>0</v>
      </c>
      <c r="DJ73" s="12">
        <f t="shared" si="240"/>
        <v>0</v>
      </c>
      <c r="DK73" s="197">
        <f t="shared" si="279"/>
        <v>0</v>
      </c>
      <c r="DL73" s="12">
        <f t="shared" si="174"/>
        <v>0</v>
      </c>
      <c r="DM73" s="14"/>
    </row>
    <row r="74" spans="1:117">
      <c r="A74" s="17"/>
      <c r="B74" s="17"/>
      <c r="C74" s="1"/>
      <c r="D74" s="382">
        <v>5</v>
      </c>
      <c r="E74" s="1" t="s">
        <v>74</v>
      </c>
      <c r="F74" s="13"/>
      <c r="G74" s="13"/>
      <c r="H74" s="13"/>
      <c r="I74" s="13" t="s">
        <v>75</v>
      </c>
      <c r="J74" s="136">
        <v>1804725</v>
      </c>
      <c r="K74" s="14"/>
      <c r="L74" s="14"/>
      <c r="M74" s="175"/>
      <c r="N74" s="14"/>
      <c r="O74" s="14"/>
      <c r="P74" s="143"/>
      <c r="Q74" s="14"/>
      <c r="R74" s="14"/>
      <c r="S74" s="136"/>
      <c r="T74" s="14"/>
      <c r="U74" s="14"/>
      <c r="V74" s="175">
        <v>30345619</v>
      </c>
      <c r="W74" s="14"/>
      <c r="X74" s="14"/>
      <c r="Y74" s="143"/>
      <c r="Z74" s="14"/>
      <c r="AA74" s="14"/>
      <c r="AB74" s="14">
        <v>28540894</v>
      </c>
      <c r="AC74" s="14"/>
      <c r="AD74" s="14"/>
      <c r="AE74" s="175"/>
      <c r="AF74" s="14"/>
      <c r="AG74" s="14"/>
      <c r="AH74" s="143"/>
      <c r="AI74" s="14"/>
      <c r="AJ74" s="14"/>
      <c r="AK74" s="136"/>
      <c r="AL74" s="14"/>
      <c r="AM74" s="14"/>
      <c r="AN74" s="175"/>
      <c r="AO74" s="14"/>
      <c r="AP74" s="14"/>
      <c r="AQ74" s="143"/>
      <c r="AR74" s="14"/>
      <c r="AS74" s="14"/>
      <c r="AT74" s="136"/>
      <c r="AU74" s="14"/>
      <c r="AV74" s="14"/>
      <c r="AW74" s="175"/>
      <c r="AX74" s="14"/>
      <c r="AY74" s="14"/>
      <c r="AZ74" s="143"/>
      <c r="BA74" s="14"/>
      <c r="BB74" s="14"/>
      <c r="BC74" s="136"/>
      <c r="BD74" s="14"/>
      <c r="BE74" s="14"/>
      <c r="BF74" s="175"/>
      <c r="BG74" s="14"/>
      <c r="BH74" s="14"/>
      <c r="BI74" s="143"/>
      <c r="BJ74" s="14"/>
      <c r="BK74" s="14"/>
      <c r="BL74" s="136"/>
      <c r="BM74" s="14"/>
      <c r="BN74" s="14"/>
      <c r="BO74" s="175"/>
      <c r="BP74" s="14"/>
      <c r="BQ74" s="14"/>
      <c r="BR74" s="150"/>
      <c r="BS74" s="14"/>
      <c r="BT74" s="14"/>
      <c r="BU74" s="136"/>
      <c r="BV74" s="14"/>
      <c r="BW74" s="14"/>
      <c r="BX74" s="175"/>
      <c r="BY74" s="14"/>
      <c r="BZ74" s="14"/>
      <c r="CA74" s="143"/>
      <c r="CB74" s="14"/>
      <c r="CC74" s="14"/>
      <c r="CD74" s="136"/>
      <c r="CE74" s="13"/>
      <c r="CF74" s="13"/>
      <c r="CG74" s="177"/>
      <c r="CH74" s="13"/>
      <c r="CI74" s="13"/>
      <c r="CJ74" s="143"/>
      <c r="CK74" s="13"/>
      <c r="CL74" s="13"/>
      <c r="CM74" s="136"/>
      <c r="CN74" s="13"/>
      <c r="CO74" s="13"/>
      <c r="CP74" s="177"/>
      <c r="CQ74" s="13"/>
      <c r="CR74" s="13"/>
      <c r="CS74" s="143"/>
      <c r="CT74" s="13"/>
      <c r="CU74" s="13"/>
      <c r="CV74" s="136"/>
      <c r="CW74" s="13"/>
      <c r="CX74" s="13"/>
      <c r="CY74" s="177"/>
      <c r="CZ74" s="13"/>
      <c r="DA74" s="13"/>
      <c r="DB74" s="143"/>
      <c r="DC74" s="13"/>
      <c r="DD74" s="13"/>
      <c r="DE74" s="244">
        <f t="shared" si="175"/>
        <v>30345619</v>
      </c>
      <c r="DF74" s="12">
        <f t="shared" si="175"/>
        <v>0</v>
      </c>
      <c r="DG74" s="14"/>
      <c r="DH74" s="244">
        <f t="shared" ref="DH74:DH102" si="280">M74+V74+AE74+AN74+AW74+BF74+BO74+BX74+CY74+CP74+CG74</f>
        <v>30345619</v>
      </c>
      <c r="DI74" s="12">
        <f t="shared" si="173"/>
        <v>0</v>
      </c>
      <c r="DJ74" s="12">
        <f t="shared" si="240"/>
        <v>0</v>
      </c>
      <c r="DK74" s="197">
        <f t="shared" si="279"/>
        <v>0</v>
      </c>
      <c r="DL74" s="12">
        <f t="shared" si="174"/>
        <v>0</v>
      </c>
      <c r="DM74" s="14"/>
    </row>
    <row r="75" spans="1:117" s="193" customFormat="1">
      <c r="A75" s="17"/>
      <c r="B75" s="17"/>
      <c r="C75" s="190">
        <v>2</v>
      </c>
      <c r="D75" s="191" t="s">
        <v>76</v>
      </c>
      <c r="E75" s="191"/>
      <c r="F75" s="191"/>
      <c r="G75" s="191"/>
      <c r="H75" s="191"/>
      <c r="I75" s="380" t="s">
        <v>77</v>
      </c>
      <c r="J75" s="105">
        <f>SUM(J76:J79)</f>
        <v>0</v>
      </c>
      <c r="K75" s="105">
        <f>SUM(K76:K79)</f>
        <v>0</v>
      </c>
      <c r="L75" s="105"/>
      <c r="M75" s="105">
        <f>SUM(M76:M79)</f>
        <v>0</v>
      </c>
      <c r="N75" s="105">
        <f>SUM(N76:N79)</f>
        <v>0</v>
      </c>
      <c r="O75" s="105"/>
      <c r="P75" s="105">
        <f>SUM(P76:P79)</f>
        <v>0</v>
      </c>
      <c r="Q75" s="105">
        <f>SUM(Q76:Q79)</f>
        <v>0</v>
      </c>
      <c r="R75" s="105"/>
      <c r="S75" s="105">
        <f>SUM(S76:S79)</f>
        <v>0</v>
      </c>
      <c r="T75" s="105">
        <f>SUM(T76:T79)</f>
        <v>0</v>
      </c>
      <c r="U75" s="105"/>
      <c r="V75" s="105">
        <f>SUM(V76:V79)</f>
        <v>0</v>
      </c>
      <c r="W75" s="105">
        <f>SUM(W76:W79)</f>
        <v>0</v>
      </c>
      <c r="X75" s="105"/>
      <c r="Y75" s="105">
        <f>SUM(Y76:Y79)</f>
        <v>0</v>
      </c>
      <c r="Z75" s="105">
        <f>SUM(Z76:Z79)</f>
        <v>0</v>
      </c>
      <c r="AA75" s="105"/>
      <c r="AB75" s="105">
        <f>SUM(AB76:AB79)</f>
        <v>0</v>
      </c>
      <c r="AC75" s="105">
        <f>SUM(AC76:AC79)</f>
        <v>0</v>
      </c>
      <c r="AD75" s="105"/>
      <c r="AE75" s="105">
        <f>SUM(AE76:AE79)</f>
        <v>0</v>
      </c>
      <c r="AF75" s="105">
        <f>SUM(AF76:AF79)</f>
        <v>0</v>
      </c>
      <c r="AG75" s="105"/>
      <c r="AH75" s="105">
        <f>SUM(AH76:AH79)</f>
        <v>0</v>
      </c>
      <c r="AI75" s="105">
        <f>SUM(AI76:AI79)</f>
        <v>0</v>
      </c>
      <c r="AJ75" s="105"/>
      <c r="AK75" s="105">
        <f>SUM(AK76:AK79)</f>
        <v>0</v>
      </c>
      <c r="AL75" s="105">
        <f>SUM(AL76:AL79)</f>
        <v>0</v>
      </c>
      <c r="AM75" s="105"/>
      <c r="AN75" s="105">
        <f>SUM(AN76:AN79)</f>
        <v>0</v>
      </c>
      <c r="AO75" s="105">
        <f>SUM(AO76:AO79)</f>
        <v>0</v>
      </c>
      <c r="AP75" s="105"/>
      <c r="AQ75" s="105">
        <f>SUM(AQ76:AQ79)</f>
        <v>0</v>
      </c>
      <c r="AR75" s="105">
        <f>SUM(AR76:AR79)</f>
        <v>0</v>
      </c>
      <c r="AS75" s="105"/>
      <c r="AT75" s="105">
        <f>SUM(AT76:AT79)</f>
        <v>0</v>
      </c>
      <c r="AU75" s="105">
        <f>SUM(AU76:AU79)</f>
        <v>0</v>
      </c>
      <c r="AV75" s="105"/>
      <c r="AW75" s="105">
        <f>SUM(AW76:AW79)</f>
        <v>0</v>
      </c>
      <c r="AX75" s="105">
        <f>SUM(AX76:AX79)</f>
        <v>0</v>
      </c>
      <c r="AY75" s="105"/>
      <c r="AZ75" s="105">
        <f>SUM(AZ76:AZ79)</f>
        <v>0</v>
      </c>
      <c r="BA75" s="105">
        <f>SUM(BA76:BA79)</f>
        <v>0</v>
      </c>
      <c r="BB75" s="105"/>
      <c r="BC75" s="105">
        <f>SUM(BC76:BC79)</f>
        <v>0</v>
      </c>
      <c r="BD75" s="105">
        <f>SUM(BD76:BD79)</f>
        <v>0</v>
      </c>
      <c r="BE75" s="105"/>
      <c r="BF75" s="105">
        <f>SUM(BF76:BF79)</f>
        <v>0</v>
      </c>
      <c r="BG75" s="105">
        <f>SUM(BG76:BG79)</f>
        <v>0</v>
      </c>
      <c r="BH75" s="105"/>
      <c r="BI75" s="105">
        <f>SUM(BI76:BI79)</f>
        <v>0</v>
      </c>
      <c r="BJ75" s="105">
        <f>SUM(BJ76:BJ79)</f>
        <v>0</v>
      </c>
      <c r="BK75" s="105"/>
      <c r="BL75" s="105">
        <f>SUM(BL76:BL79)</f>
        <v>0</v>
      </c>
      <c r="BM75" s="105">
        <f>SUM(BM76:BM79)</f>
        <v>0</v>
      </c>
      <c r="BN75" s="105"/>
      <c r="BO75" s="105">
        <f>SUM(BO76:BO79)</f>
        <v>0</v>
      </c>
      <c r="BP75" s="105">
        <f>SUM(BP76:BP79)</f>
        <v>0</v>
      </c>
      <c r="BQ75" s="105"/>
      <c r="BR75" s="192">
        <f>SUM(BR76:BR79)</f>
        <v>0</v>
      </c>
      <c r="BS75" s="105">
        <f>SUM(BS76:BS79)</f>
        <v>0</v>
      </c>
      <c r="BT75" s="105"/>
      <c r="BU75" s="105">
        <f>SUM(BU76:BU79)</f>
        <v>0</v>
      </c>
      <c r="BV75" s="105">
        <f>SUM(BV76:BV79)</f>
        <v>0</v>
      </c>
      <c r="BW75" s="105"/>
      <c r="BX75" s="105">
        <f>SUM(BX76:BX79)</f>
        <v>0</v>
      </c>
      <c r="BY75" s="105">
        <f>SUM(BY76:BY79)</f>
        <v>0</v>
      </c>
      <c r="BZ75" s="105"/>
      <c r="CA75" s="105">
        <f>SUM(CA76:CA79)</f>
        <v>0</v>
      </c>
      <c r="CB75" s="105">
        <f>SUM(CB76:CB79)</f>
        <v>0</v>
      </c>
      <c r="CC75" s="105"/>
      <c r="CD75" s="105">
        <f t="shared" ref="CD75" si="281">SUM(CD76:CD79)</f>
        <v>0</v>
      </c>
      <c r="CE75" s="105">
        <f t="shared" ref="CE75" si="282">SUM(CE76:CE79)</f>
        <v>0</v>
      </c>
      <c r="CF75" s="105">
        <f t="shared" ref="CF75" si="283">SUM(CF76:CF79)</f>
        <v>0</v>
      </c>
      <c r="CG75" s="105">
        <f t="shared" ref="CG75" si="284">SUM(CG76:CG79)</f>
        <v>0</v>
      </c>
      <c r="CH75" s="105">
        <f t="shared" ref="CH75" si="285">SUM(CH76:CH79)</f>
        <v>0</v>
      </c>
      <c r="CI75" s="105">
        <f t="shared" ref="CI75" si="286">SUM(CI76:CI79)</f>
        <v>0</v>
      </c>
      <c r="CJ75" s="105">
        <f t="shared" ref="CJ75" si="287">SUM(CJ76:CJ79)</f>
        <v>0</v>
      </c>
      <c r="CK75" s="105">
        <f t="shared" ref="CK75" si="288">SUM(CK76:CK79)</f>
        <v>0</v>
      </c>
      <c r="CL75" s="105">
        <f t="shared" ref="CL75" si="289">SUM(CL76:CL79)</f>
        <v>0</v>
      </c>
      <c r="CM75" s="105">
        <f t="shared" ref="CM75" si="290">SUM(CM76:CM79)</f>
        <v>0</v>
      </c>
      <c r="CN75" s="105">
        <f t="shared" ref="CN75" si="291">SUM(CN76:CN79)</f>
        <v>0</v>
      </c>
      <c r="CO75" s="105">
        <f t="shared" ref="CO75" si="292">SUM(CO76:CO79)</f>
        <v>0</v>
      </c>
      <c r="CP75" s="105">
        <f t="shared" ref="CP75" si="293">SUM(CP76:CP79)</f>
        <v>0</v>
      </c>
      <c r="CQ75" s="105">
        <f t="shared" ref="CQ75" si="294">SUM(CQ76:CQ79)</f>
        <v>0</v>
      </c>
      <c r="CR75" s="105">
        <f t="shared" ref="CR75" si="295">SUM(CR76:CR79)</f>
        <v>0</v>
      </c>
      <c r="CS75" s="105">
        <f t="shared" ref="CS75" si="296">SUM(CS76:CS79)</f>
        <v>0</v>
      </c>
      <c r="CT75" s="105">
        <f t="shared" ref="CT75" si="297">SUM(CT76:CT79)</f>
        <v>0</v>
      </c>
      <c r="CU75" s="105">
        <f t="shared" ref="CU75" si="298">SUM(CU76:CU79)</f>
        <v>0</v>
      </c>
      <c r="CV75" s="105">
        <f t="shared" ref="CV75:DD75" si="299">SUM(CV76:CV79)</f>
        <v>0</v>
      </c>
      <c r="CW75" s="105">
        <f t="shared" si="299"/>
        <v>0</v>
      </c>
      <c r="CX75" s="105">
        <f t="shared" si="299"/>
        <v>0</v>
      </c>
      <c r="CY75" s="105">
        <f t="shared" si="299"/>
        <v>0</v>
      </c>
      <c r="CZ75" s="105">
        <f t="shared" si="299"/>
        <v>0</v>
      </c>
      <c r="DA75" s="105">
        <f t="shared" si="299"/>
        <v>0</v>
      </c>
      <c r="DB75" s="105">
        <f t="shared" si="299"/>
        <v>0</v>
      </c>
      <c r="DC75" s="105">
        <f t="shared" si="299"/>
        <v>0</v>
      </c>
      <c r="DD75" s="105">
        <f t="shared" si="299"/>
        <v>0</v>
      </c>
      <c r="DE75" s="102">
        <f t="shared" si="175"/>
        <v>0</v>
      </c>
      <c r="DF75" s="102">
        <f t="shared" si="175"/>
        <v>0</v>
      </c>
      <c r="DG75" s="105"/>
      <c r="DH75" s="102">
        <f t="shared" si="280"/>
        <v>0</v>
      </c>
      <c r="DI75" s="102">
        <f t="shared" si="173"/>
        <v>0</v>
      </c>
      <c r="DJ75" s="102">
        <f t="shared" si="240"/>
        <v>0</v>
      </c>
      <c r="DK75" s="102">
        <f t="shared" si="279"/>
        <v>0</v>
      </c>
      <c r="DL75" s="102">
        <f t="shared" si="174"/>
        <v>0</v>
      </c>
      <c r="DM75" s="105"/>
    </row>
    <row r="76" spans="1:117">
      <c r="A76" s="17"/>
      <c r="B76" s="17"/>
      <c r="C76" s="1"/>
      <c r="D76" s="382">
        <v>1</v>
      </c>
      <c r="E76" s="1" t="s">
        <v>78</v>
      </c>
      <c r="F76" s="1"/>
      <c r="G76" s="1"/>
      <c r="H76" s="1"/>
      <c r="I76" s="381" t="s">
        <v>79</v>
      </c>
      <c r="J76" s="137"/>
      <c r="K76" s="15"/>
      <c r="L76" s="15"/>
      <c r="M76" s="176"/>
      <c r="N76" s="15"/>
      <c r="O76" s="15"/>
      <c r="P76" s="144"/>
      <c r="Q76" s="15"/>
      <c r="R76" s="15"/>
      <c r="S76" s="137"/>
      <c r="T76" s="15"/>
      <c r="U76" s="15"/>
      <c r="V76" s="176"/>
      <c r="W76" s="15"/>
      <c r="X76" s="15"/>
      <c r="Y76" s="144"/>
      <c r="Z76" s="15"/>
      <c r="AA76" s="15"/>
      <c r="AB76" s="15"/>
      <c r="AC76" s="15"/>
      <c r="AD76" s="15"/>
      <c r="AE76" s="176"/>
      <c r="AF76" s="15"/>
      <c r="AG76" s="15"/>
      <c r="AH76" s="144"/>
      <c r="AI76" s="15"/>
      <c r="AJ76" s="15"/>
      <c r="AK76" s="137"/>
      <c r="AL76" s="15"/>
      <c r="AM76" s="15"/>
      <c r="AN76" s="176"/>
      <c r="AO76" s="15"/>
      <c r="AP76" s="15"/>
      <c r="AQ76" s="144"/>
      <c r="AR76" s="15"/>
      <c r="AS76" s="15"/>
      <c r="AT76" s="137"/>
      <c r="AU76" s="15"/>
      <c r="AV76" s="15"/>
      <c r="AW76" s="176"/>
      <c r="AX76" s="15"/>
      <c r="AY76" s="15"/>
      <c r="AZ76" s="144"/>
      <c r="BA76" s="15"/>
      <c r="BB76" s="15"/>
      <c r="BC76" s="137"/>
      <c r="BD76" s="15"/>
      <c r="BE76" s="15"/>
      <c r="BF76" s="176"/>
      <c r="BG76" s="15"/>
      <c r="BH76" s="15"/>
      <c r="BI76" s="144"/>
      <c r="BJ76" s="15"/>
      <c r="BK76" s="15"/>
      <c r="BL76" s="137"/>
      <c r="BM76" s="15"/>
      <c r="BN76" s="15"/>
      <c r="BO76" s="176"/>
      <c r="BP76" s="15"/>
      <c r="BQ76" s="15"/>
      <c r="BR76" s="151"/>
      <c r="BS76" s="15"/>
      <c r="BT76" s="15"/>
      <c r="BU76" s="137"/>
      <c r="BV76" s="15"/>
      <c r="BW76" s="15"/>
      <c r="BX76" s="176"/>
      <c r="BY76" s="15"/>
      <c r="BZ76" s="15"/>
      <c r="CA76" s="144"/>
      <c r="CB76" s="15"/>
      <c r="CC76" s="15"/>
      <c r="CD76" s="136"/>
      <c r="CE76" s="381"/>
      <c r="CF76" s="381"/>
      <c r="CG76" s="177"/>
      <c r="CH76" s="381"/>
      <c r="CI76" s="381"/>
      <c r="CJ76" s="143"/>
      <c r="CK76" s="381"/>
      <c r="CL76" s="381"/>
      <c r="CM76" s="136"/>
      <c r="CN76" s="381"/>
      <c r="CO76" s="381"/>
      <c r="CP76" s="177"/>
      <c r="CQ76" s="381"/>
      <c r="CR76" s="381"/>
      <c r="CS76" s="143"/>
      <c r="CT76" s="381"/>
      <c r="CU76" s="381"/>
      <c r="CV76" s="136"/>
      <c r="CW76" s="381"/>
      <c r="CX76" s="381"/>
      <c r="CY76" s="177"/>
      <c r="CZ76" s="381"/>
      <c r="DA76" s="381"/>
      <c r="DB76" s="143"/>
      <c r="DC76" s="381"/>
      <c r="DD76" s="381"/>
      <c r="DE76" s="244">
        <f t="shared" si="175"/>
        <v>0</v>
      </c>
      <c r="DF76" s="12">
        <f t="shared" si="175"/>
        <v>0</v>
      </c>
      <c r="DG76" s="15"/>
      <c r="DH76" s="244">
        <f t="shared" si="280"/>
        <v>0</v>
      </c>
      <c r="DI76" s="12">
        <f t="shared" ref="DI76:DI102" si="300">SUMIFS(J76:DM76,$J$3:$DM$3,"módosított előirányzat",$J$7:$DM$7,"önként vállalt feladatok")</f>
        <v>0</v>
      </c>
      <c r="DJ76" s="12">
        <f t="shared" si="240"/>
        <v>0</v>
      </c>
      <c r="DK76" s="197">
        <f t="shared" si="279"/>
        <v>0</v>
      </c>
      <c r="DL76" s="12">
        <f t="shared" ref="DL76:DL102" si="301">SUMIFS(J76:DM76,$J$3:$DM$3,"tény",$J$7:$DM$7,"önként vállalt feladatok")</f>
        <v>0</v>
      </c>
      <c r="DM76" s="15"/>
    </row>
    <row r="77" spans="1:117">
      <c r="A77" s="17"/>
      <c r="B77" s="17"/>
      <c r="C77" s="1"/>
      <c r="D77" s="382">
        <v>2</v>
      </c>
      <c r="E77" s="1" t="s">
        <v>80</v>
      </c>
      <c r="F77" s="1"/>
      <c r="G77" s="1"/>
      <c r="H77" s="1"/>
      <c r="I77" s="381" t="s">
        <v>81</v>
      </c>
      <c r="J77" s="137"/>
      <c r="K77" s="15"/>
      <c r="L77" s="15"/>
      <c r="M77" s="176"/>
      <c r="N77" s="15"/>
      <c r="O77" s="15"/>
      <c r="P77" s="144"/>
      <c r="Q77" s="15"/>
      <c r="R77" s="15"/>
      <c r="S77" s="137"/>
      <c r="T77" s="15"/>
      <c r="U77" s="15"/>
      <c r="V77" s="176"/>
      <c r="W77" s="15"/>
      <c r="X77" s="15"/>
      <c r="Y77" s="144"/>
      <c r="Z77" s="15"/>
      <c r="AA77" s="15"/>
      <c r="AB77" s="15"/>
      <c r="AC77" s="15"/>
      <c r="AD77" s="15"/>
      <c r="AE77" s="176"/>
      <c r="AF77" s="15"/>
      <c r="AG77" s="15"/>
      <c r="AH77" s="144"/>
      <c r="AI77" s="15"/>
      <c r="AJ77" s="15"/>
      <c r="AK77" s="137"/>
      <c r="AL77" s="15"/>
      <c r="AM77" s="15"/>
      <c r="AN77" s="176"/>
      <c r="AO77" s="15"/>
      <c r="AP77" s="15"/>
      <c r="AQ77" s="144"/>
      <c r="AR77" s="15"/>
      <c r="AS77" s="15"/>
      <c r="AT77" s="137"/>
      <c r="AU77" s="15"/>
      <c r="AV77" s="15"/>
      <c r="AW77" s="176"/>
      <c r="AX77" s="15"/>
      <c r="AY77" s="15"/>
      <c r="AZ77" s="144"/>
      <c r="BA77" s="15"/>
      <c r="BB77" s="15"/>
      <c r="BC77" s="137"/>
      <c r="BD77" s="15"/>
      <c r="BE77" s="15"/>
      <c r="BF77" s="176"/>
      <c r="BG77" s="15"/>
      <c r="BH77" s="15"/>
      <c r="BI77" s="144"/>
      <c r="BJ77" s="15"/>
      <c r="BK77" s="15"/>
      <c r="BL77" s="137"/>
      <c r="BM77" s="15"/>
      <c r="BN77" s="15"/>
      <c r="BO77" s="176"/>
      <c r="BP77" s="15"/>
      <c r="BQ77" s="15"/>
      <c r="BR77" s="151"/>
      <c r="BS77" s="15"/>
      <c r="BT77" s="15"/>
      <c r="BU77" s="137"/>
      <c r="BV77" s="15"/>
      <c r="BW77" s="15"/>
      <c r="BX77" s="176"/>
      <c r="BY77" s="15"/>
      <c r="BZ77" s="15"/>
      <c r="CA77" s="144"/>
      <c r="CB77" s="15"/>
      <c r="CC77" s="15"/>
      <c r="CD77" s="136"/>
      <c r="CE77" s="381"/>
      <c r="CF77" s="381"/>
      <c r="CG77" s="177"/>
      <c r="CH77" s="381"/>
      <c r="CI77" s="381"/>
      <c r="CJ77" s="143"/>
      <c r="CK77" s="381"/>
      <c r="CL77" s="381"/>
      <c r="CM77" s="136"/>
      <c r="CN77" s="381"/>
      <c r="CO77" s="381"/>
      <c r="CP77" s="177"/>
      <c r="CQ77" s="381"/>
      <c r="CR77" s="381"/>
      <c r="CS77" s="143"/>
      <c r="CT77" s="381"/>
      <c r="CU77" s="381"/>
      <c r="CV77" s="136"/>
      <c r="CW77" s="381"/>
      <c r="CX77" s="381"/>
      <c r="CY77" s="177"/>
      <c r="CZ77" s="381"/>
      <c r="DA77" s="381"/>
      <c r="DB77" s="143"/>
      <c r="DC77" s="381"/>
      <c r="DD77" s="381"/>
      <c r="DE77" s="244">
        <f t="shared" si="175"/>
        <v>0</v>
      </c>
      <c r="DF77" s="12">
        <f t="shared" si="175"/>
        <v>0</v>
      </c>
      <c r="DG77" s="15"/>
      <c r="DH77" s="244">
        <f t="shared" si="280"/>
        <v>0</v>
      </c>
      <c r="DI77" s="12">
        <f t="shared" si="300"/>
        <v>0</v>
      </c>
      <c r="DJ77" s="12">
        <f t="shared" si="240"/>
        <v>0</v>
      </c>
      <c r="DK77" s="197">
        <f t="shared" si="279"/>
        <v>0</v>
      </c>
      <c r="DL77" s="12">
        <f t="shared" si="301"/>
        <v>0</v>
      </c>
      <c r="DM77" s="15"/>
    </row>
    <row r="78" spans="1:117">
      <c r="A78" s="17"/>
      <c r="B78" s="17"/>
      <c r="C78" s="1"/>
      <c r="D78" s="382">
        <v>3</v>
      </c>
      <c r="E78" s="1" t="s">
        <v>82</v>
      </c>
      <c r="F78" s="1"/>
      <c r="G78" s="1"/>
      <c r="H78" s="1"/>
      <c r="I78" s="381" t="s">
        <v>83</v>
      </c>
      <c r="J78" s="137"/>
      <c r="K78" s="15"/>
      <c r="L78" s="15"/>
      <c r="M78" s="176"/>
      <c r="N78" s="15"/>
      <c r="O78" s="15"/>
      <c r="P78" s="144"/>
      <c r="Q78" s="15"/>
      <c r="R78" s="15"/>
      <c r="S78" s="137"/>
      <c r="T78" s="15"/>
      <c r="U78" s="15"/>
      <c r="V78" s="176"/>
      <c r="W78" s="15"/>
      <c r="X78" s="15"/>
      <c r="Y78" s="144"/>
      <c r="Z78" s="15"/>
      <c r="AA78" s="15"/>
      <c r="AB78" s="15"/>
      <c r="AC78" s="15"/>
      <c r="AD78" s="15"/>
      <c r="AE78" s="176"/>
      <c r="AF78" s="15"/>
      <c r="AG78" s="15"/>
      <c r="AH78" s="144"/>
      <c r="AI78" s="15"/>
      <c r="AJ78" s="15"/>
      <c r="AK78" s="137"/>
      <c r="AL78" s="15"/>
      <c r="AM78" s="15"/>
      <c r="AN78" s="176"/>
      <c r="AO78" s="15"/>
      <c r="AP78" s="15"/>
      <c r="AQ78" s="144"/>
      <c r="AR78" s="15"/>
      <c r="AS78" s="15"/>
      <c r="AT78" s="137"/>
      <c r="AU78" s="15"/>
      <c r="AV78" s="15"/>
      <c r="AW78" s="176"/>
      <c r="AX78" s="15"/>
      <c r="AY78" s="15"/>
      <c r="AZ78" s="144"/>
      <c r="BA78" s="15"/>
      <c r="BB78" s="15"/>
      <c r="BC78" s="137"/>
      <c r="BD78" s="15"/>
      <c r="BE78" s="15"/>
      <c r="BF78" s="176"/>
      <c r="BG78" s="15"/>
      <c r="BH78" s="15"/>
      <c r="BI78" s="144"/>
      <c r="BJ78" s="15"/>
      <c r="BK78" s="15"/>
      <c r="BL78" s="137"/>
      <c r="BM78" s="15"/>
      <c r="BN78" s="15"/>
      <c r="BO78" s="176"/>
      <c r="BP78" s="15"/>
      <c r="BQ78" s="15"/>
      <c r="BR78" s="151"/>
      <c r="BS78" s="15"/>
      <c r="BT78" s="15"/>
      <c r="BU78" s="137"/>
      <c r="BV78" s="15"/>
      <c r="BW78" s="15"/>
      <c r="BX78" s="176"/>
      <c r="BY78" s="15"/>
      <c r="BZ78" s="15"/>
      <c r="CA78" s="144"/>
      <c r="CB78" s="15"/>
      <c r="CC78" s="15"/>
      <c r="CD78" s="136"/>
      <c r="CE78" s="381"/>
      <c r="CF78" s="381"/>
      <c r="CG78" s="177"/>
      <c r="CH78" s="381"/>
      <c r="CI78" s="381"/>
      <c r="CJ78" s="143"/>
      <c r="CK78" s="381"/>
      <c r="CL78" s="381"/>
      <c r="CM78" s="136"/>
      <c r="CN78" s="381"/>
      <c r="CO78" s="381"/>
      <c r="CP78" s="177"/>
      <c r="CQ78" s="381"/>
      <c r="CR78" s="381"/>
      <c r="CS78" s="143"/>
      <c r="CT78" s="381"/>
      <c r="CU78" s="381"/>
      <c r="CV78" s="136"/>
      <c r="CW78" s="381"/>
      <c r="CX78" s="381"/>
      <c r="CY78" s="177"/>
      <c r="CZ78" s="381"/>
      <c r="DA78" s="381"/>
      <c r="DB78" s="143"/>
      <c r="DC78" s="381"/>
      <c r="DD78" s="381"/>
      <c r="DE78" s="244">
        <f t="shared" si="175"/>
        <v>0</v>
      </c>
      <c r="DF78" s="12">
        <f t="shared" si="175"/>
        <v>0</v>
      </c>
      <c r="DG78" s="15"/>
      <c r="DH78" s="244">
        <f t="shared" si="280"/>
        <v>0</v>
      </c>
      <c r="DI78" s="12">
        <f t="shared" si="300"/>
        <v>0</v>
      </c>
      <c r="DJ78" s="12">
        <f t="shared" si="240"/>
        <v>0</v>
      </c>
      <c r="DK78" s="197">
        <f t="shared" si="279"/>
        <v>0</v>
      </c>
      <c r="DL78" s="12">
        <f t="shared" si="301"/>
        <v>0</v>
      </c>
      <c r="DM78" s="15"/>
    </row>
    <row r="79" spans="1:117">
      <c r="A79" s="17"/>
      <c r="B79" s="17"/>
      <c r="C79" s="1"/>
      <c r="D79" s="382">
        <v>4</v>
      </c>
      <c r="E79" s="1" t="s">
        <v>84</v>
      </c>
      <c r="F79" s="1"/>
      <c r="G79" s="1"/>
      <c r="H79" s="1"/>
      <c r="I79" s="381" t="s">
        <v>85</v>
      </c>
      <c r="J79" s="137"/>
      <c r="K79" s="15"/>
      <c r="L79" s="15"/>
      <c r="M79" s="176"/>
      <c r="N79" s="15"/>
      <c r="O79" s="15"/>
      <c r="P79" s="144"/>
      <c r="Q79" s="15"/>
      <c r="R79" s="15"/>
      <c r="S79" s="137"/>
      <c r="T79" s="15"/>
      <c r="U79" s="15"/>
      <c r="V79" s="176"/>
      <c r="W79" s="15"/>
      <c r="X79" s="15"/>
      <c r="Y79" s="144"/>
      <c r="Z79" s="15"/>
      <c r="AA79" s="15"/>
      <c r="AB79" s="15"/>
      <c r="AC79" s="15"/>
      <c r="AD79" s="15"/>
      <c r="AE79" s="176"/>
      <c r="AF79" s="15"/>
      <c r="AG79" s="15"/>
      <c r="AH79" s="144"/>
      <c r="AI79" s="15"/>
      <c r="AJ79" s="15"/>
      <c r="AK79" s="137"/>
      <c r="AL79" s="15"/>
      <c r="AM79" s="15"/>
      <c r="AN79" s="176"/>
      <c r="AO79" s="15"/>
      <c r="AP79" s="15"/>
      <c r="AQ79" s="144"/>
      <c r="AR79" s="15"/>
      <c r="AS79" s="15"/>
      <c r="AT79" s="137"/>
      <c r="AU79" s="15"/>
      <c r="AV79" s="15"/>
      <c r="AW79" s="176"/>
      <c r="AX79" s="15"/>
      <c r="AY79" s="15"/>
      <c r="AZ79" s="144"/>
      <c r="BA79" s="15"/>
      <c r="BB79" s="15"/>
      <c r="BC79" s="137"/>
      <c r="BD79" s="15"/>
      <c r="BE79" s="15"/>
      <c r="BF79" s="176"/>
      <c r="BG79" s="15"/>
      <c r="BH79" s="15"/>
      <c r="BI79" s="144"/>
      <c r="BJ79" s="15"/>
      <c r="BK79" s="15"/>
      <c r="BL79" s="137"/>
      <c r="BM79" s="15"/>
      <c r="BN79" s="15"/>
      <c r="BO79" s="176"/>
      <c r="BP79" s="15"/>
      <c r="BQ79" s="15"/>
      <c r="BR79" s="151"/>
      <c r="BS79" s="15"/>
      <c r="BT79" s="15"/>
      <c r="BU79" s="137"/>
      <c r="BV79" s="15"/>
      <c r="BW79" s="15"/>
      <c r="BX79" s="176"/>
      <c r="BY79" s="15"/>
      <c r="BZ79" s="15"/>
      <c r="CA79" s="144"/>
      <c r="CB79" s="15"/>
      <c r="CC79" s="15"/>
      <c r="CD79" s="136"/>
      <c r="CE79" s="381"/>
      <c r="CF79" s="381"/>
      <c r="CG79" s="177"/>
      <c r="CH79" s="381"/>
      <c r="CI79" s="381"/>
      <c r="CJ79" s="143"/>
      <c r="CK79" s="381"/>
      <c r="CL79" s="381"/>
      <c r="CM79" s="136"/>
      <c r="CN79" s="381"/>
      <c r="CO79" s="381"/>
      <c r="CP79" s="177"/>
      <c r="CQ79" s="381"/>
      <c r="CR79" s="381"/>
      <c r="CS79" s="143"/>
      <c r="CT79" s="381"/>
      <c r="CU79" s="381"/>
      <c r="CV79" s="136"/>
      <c r="CW79" s="381"/>
      <c r="CX79" s="381"/>
      <c r="CY79" s="177"/>
      <c r="CZ79" s="381"/>
      <c r="DA79" s="381"/>
      <c r="DB79" s="143"/>
      <c r="DC79" s="381"/>
      <c r="DD79" s="381"/>
      <c r="DE79" s="244">
        <f t="shared" ref="DE79:DF102" si="302">J79+S79+AB79+AK79+AT79+BC79+BL79+BU79+CV79+CM79+CD79</f>
        <v>0</v>
      </c>
      <c r="DF79" s="12">
        <f t="shared" si="302"/>
        <v>0</v>
      </c>
      <c r="DG79" s="15"/>
      <c r="DH79" s="244">
        <f t="shared" si="280"/>
        <v>0</v>
      </c>
      <c r="DI79" s="12">
        <f t="shared" si="300"/>
        <v>0</v>
      </c>
      <c r="DJ79" s="12">
        <f t="shared" si="240"/>
        <v>0</v>
      </c>
      <c r="DK79" s="197">
        <f t="shared" si="279"/>
        <v>0</v>
      </c>
      <c r="DL79" s="12">
        <f t="shared" si="301"/>
        <v>0</v>
      </c>
      <c r="DM79" s="15"/>
    </row>
    <row r="80" spans="1:117">
      <c r="A80" s="17"/>
      <c r="B80" s="17"/>
      <c r="C80" s="17"/>
      <c r="D80" s="382" t="s">
        <v>2</v>
      </c>
      <c r="E80" s="851" t="s">
        <v>86</v>
      </c>
      <c r="F80" s="851"/>
      <c r="G80" s="851"/>
      <c r="H80" s="851"/>
      <c r="I80" s="379" t="s">
        <v>85</v>
      </c>
      <c r="J80" s="139"/>
      <c r="K80" s="22"/>
      <c r="L80" s="22"/>
      <c r="M80" s="178"/>
      <c r="N80" s="22"/>
      <c r="O80" s="22"/>
      <c r="P80" s="146"/>
      <c r="Q80" s="22"/>
      <c r="R80" s="22"/>
      <c r="S80" s="139"/>
      <c r="T80" s="22"/>
      <c r="U80" s="22"/>
      <c r="V80" s="178"/>
      <c r="W80" s="22"/>
      <c r="X80" s="22"/>
      <c r="Y80" s="146"/>
      <c r="Z80" s="22"/>
      <c r="AA80" s="22"/>
      <c r="AB80" s="22"/>
      <c r="AC80" s="22"/>
      <c r="AD80" s="22"/>
      <c r="AE80" s="178"/>
      <c r="AF80" s="22"/>
      <c r="AG80" s="22"/>
      <c r="AH80" s="146"/>
      <c r="AI80" s="22"/>
      <c r="AJ80" s="22"/>
      <c r="AK80" s="139"/>
      <c r="AL80" s="22"/>
      <c r="AM80" s="22"/>
      <c r="AN80" s="178"/>
      <c r="AO80" s="22"/>
      <c r="AP80" s="22"/>
      <c r="AQ80" s="146"/>
      <c r="AR80" s="22"/>
      <c r="AS80" s="22"/>
      <c r="AT80" s="139"/>
      <c r="AU80" s="22"/>
      <c r="AV80" s="22"/>
      <c r="AW80" s="178"/>
      <c r="AX80" s="22"/>
      <c r="AY80" s="22"/>
      <c r="AZ80" s="146"/>
      <c r="BA80" s="22"/>
      <c r="BB80" s="22"/>
      <c r="BC80" s="139"/>
      <c r="BD80" s="22"/>
      <c r="BE80" s="22"/>
      <c r="BF80" s="178"/>
      <c r="BG80" s="22"/>
      <c r="BH80" s="22"/>
      <c r="BI80" s="146"/>
      <c r="BJ80" s="22"/>
      <c r="BK80" s="22"/>
      <c r="BL80" s="139"/>
      <c r="BM80" s="22"/>
      <c r="BN80" s="22"/>
      <c r="BO80" s="178"/>
      <c r="BP80" s="22"/>
      <c r="BQ80" s="22"/>
      <c r="BR80" s="153"/>
      <c r="BS80" s="22"/>
      <c r="BT80" s="22"/>
      <c r="BU80" s="139"/>
      <c r="BV80" s="22"/>
      <c r="BW80" s="22"/>
      <c r="BX80" s="178"/>
      <c r="BY80" s="22"/>
      <c r="BZ80" s="22"/>
      <c r="CA80" s="146"/>
      <c r="CB80" s="22"/>
      <c r="CC80" s="22"/>
      <c r="CD80" s="136"/>
      <c r="CE80" s="379"/>
      <c r="CF80" s="379"/>
      <c r="CG80" s="177"/>
      <c r="CH80" s="379"/>
      <c r="CI80" s="379"/>
      <c r="CJ80" s="143"/>
      <c r="CK80" s="379"/>
      <c r="CL80" s="379"/>
      <c r="CM80" s="136"/>
      <c r="CN80" s="379"/>
      <c r="CO80" s="379"/>
      <c r="CP80" s="177"/>
      <c r="CQ80" s="379"/>
      <c r="CR80" s="379"/>
      <c r="CS80" s="143"/>
      <c r="CT80" s="379"/>
      <c r="CU80" s="379"/>
      <c r="CV80" s="136"/>
      <c r="CW80" s="379"/>
      <c r="CX80" s="379"/>
      <c r="CY80" s="177"/>
      <c r="CZ80" s="379"/>
      <c r="DA80" s="379"/>
      <c r="DB80" s="143"/>
      <c r="DC80" s="379"/>
      <c r="DD80" s="379"/>
      <c r="DE80" s="244">
        <f t="shared" si="302"/>
        <v>0</v>
      </c>
      <c r="DF80" s="12">
        <f t="shared" si="302"/>
        <v>0</v>
      </c>
      <c r="DG80" s="22"/>
      <c r="DH80" s="244">
        <f t="shared" si="280"/>
        <v>0</v>
      </c>
      <c r="DI80" s="12">
        <f t="shared" si="300"/>
        <v>0</v>
      </c>
      <c r="DJ80" s="12">
        <f t="shared" si="240"/>
        <v>0</v>
      </c>
      <c r="DK80" s="197">
        <f t="shared" si="279"/>
        <v>0</v>
      </c>
      <c r="DL80" s="12">
        <f t="shared" si="301"/>
        <v>0</v>
      </c>
      <c r="DM80" s="22"/>
    </row>
    <row r="81" spans="1:117">
      <c r="A81" s="17"/>
      <c r="B81" s="17"/>
      <c r="C81" s="1"/>
      <c r="D81" s="382">
        <v>5</v>
      </c>
      <c r="E81" s="1" t="s">
        <v>87</v>
      </c>
      <c r="F81" s="1"/>
      <c r="G81" s="1"/>
      <c r="H81" s="1"/>
      <c r="I81" s="381" t="s">
        <v>88</v>
      </c>
      <c r="J81" s="137"/>
      <c r="K81" s="15"/>
      <c r="L81" s="15"/>
      <c r="M81" s="176"/>
      <c r="N81" s="15"/>
      <c r="O81" s="15"/>
      <c r="P81" s="144"/>
      <c r="Q81" s="15"/>
      <c r="R81" s="15"/>
      <c r="S81" s="137"/>
      <c r="T81" s="15"/>
      <c r="U81" s="15"/>
      <c r="V81" s="176"/>
      <c r="W81" s="15"/>
      <c r="X81" s="15"/>
      <c r="Y81" s="144"/>
      <c r="Z81" s="15"/>
      <c r="AA81" s="15"/>
      <c r="AB81" s="15"/>
      <c r="AC81" s="15"/>
      <c r="AD81" s="15"/>
      <c r="AE81" s="176"/>
      <c r="AF81" s="15"/>
      <c r="AG81" s="15"/>
      <c r="AH81" s="144"/>
      <c r="AI81" s="15"/>
      <c r="AJ81" s="15"/>
      <c r="AK81" s="137"/>
      <c r="AL81" s="15"/>
      <c r="AM81" s="15"/>
      <c r="AN81" s="176"/>
      <c r="AO81" s="15"/>
      <c r="AP81" s="15"/>
      <c r="AQ81" s="144"/>
      <c r="AR81" s="15"/>
      <c r="AS81" s="15"/>
      <c r="AT81" s="137"/>
      <c r="AU81" s="15"/>
      <c r="AV81" s="15"/>
      <c r="AW81" s="176"/>
      <c r="AX81" s="15"/>
      <c r="AY81" s="15"/>
      <c r="AZ81" s="144"/>
      <c r="BA81" s="15"/>
      <c r="BB81" s="15"/>
      <c r="BC81" s="137"/>
      <c r="BD81" s="15"/>
      <c r="BE81" s="15"/>
      <c r="BF81" s="176"/>
      <c r="BG81" s="15"/>
      <c r="BH81" s="15"/>
      <c r="BI81" s="144"/>
      <c r="BJ81" s="15"/>
      <c r="BK81" s="15"/>
      <c r="BL81" s="137"/>
      <c r="BM81" s="15"/>
      <c r="BN81" s="15"/>
      <c r="BO81" s="176"/>
      <c r="BP81" s="15"/>
      <c r="BQ81" s="15"/>
      <c r="BR81" s="151"/>
      <c r="BS81" s="15"/>
      <c r="BT81" s="15"/>
      <c r="BU81" s="137"/>
      <c r="BV81" s="15"/>
      <c r="BW81" s="15"/>
      <c r="BX81" s="176"/>
      <c r="BY81" s="15"/>
      <c r="BZ81" s="15"/>
      <c r="CA81" s="144"/>
      <c r="CB81" s="15"/>
      <c r="CC81" s="15"/>
      <c r="CD81" s="136"/>
      <c r="CE81" s="381"/>
      <c r="CF81" s="381"/>
      <c r="CG81" s="177"/>
      <c r="CH81" s="381"/>
      <c r="CI81" s="381"/>
      <c r="CJ81" s="143"/>
      <c r="CK81" s="381"/>
      <c r="CL81" s="381"/>
      <c r="CM81" s="136"/>
      <c r="CN81" s="381"/>
      <c r="CO81" s="381"/>
      <c r="CP81" s="177"/>
      <c r="CQ81" s="381"/>
      <c r="CR81" s="381"/>
      <c r="CS81" s="143"/>
      <c r="CT81" s="381"/>
      <c r="CU81" s="381"/>
      <c r="CV81" s="136"/>
      <c r="CW81" s="381"/>
      <c r="CX81" s="381"/>
      <c r="CY81" s="177"/>
      <c r="CZ81" s="381"/>
      <c r="DA81" s="381"/>
      <c r="DB81" s="143"/>
      <c r="DC81" s="381"/>
      <c r="DD81" s="381"/>
      <c r="DE81" s="244">
        <f t="shared" si="302"/>
        <v>0</v>
      </c>
      <c r="DF81" s="12">
        <f t="shared" si="302"/>
        <v>0</v>
      </c>
      <c r="DG81" s="15"/>
      <c r="DH81" s="244">
        <f t="shared" si="280"/>
        <v>0</v>
      </c>
      <c r="DI81" s="12">
        <f t="shared" si="300"/>
        <v>0</v>
      </c>
      <c r="DJ81" s="12">
        <f t="shared" si="240"/>
        <v>0</v>
      </c>
      <c r="DK81" s="197">
        <f t="shared" si="279"/>
        <v>0</v>
      </c>
      <c r="DL81" s="12">
        <f t="shared" si="301"/>
        <v>0</v>
      </c>
      <c r="DM81" s="15"/>
    </row>
    <row r="82" spans="1:117" s="193" customFormat="1">
      <c r="A82" s="17"/>
      <c r="B82" s="17"/>
      <c r="C82" s="190">
        <v>3</v>
      </c>
      <c r="D82" s="191" t="s">
        <v>89</v>
      </c>
      <c r="E82" s="191"/>
      <c r="F82" s="191"/>
      <c r="G82" s="191"/>
      <c r="H82" s="191"/>
      <c r="I82" s="380" t="s">
        <v>90</v>
      </c>
      <c r="J82" s="106">
        <f>SUM(J83:J85)</f>
        <v>0</v>
      </c>
      <c r="K82" s="106">
        <f>SUM(K83:K85)</f>
        <v>0</v>
      </c>
      <c r="L82" s="106"/>
      <c r="M82" s="106">
        <f>SUM(M83:M85)</f>
        <v>0</v>
      </c>
      <c r="N82" s="106">
        <f>SUM(N83:N85)</f>
        <v>0</v>
      </c>
      <c r="O82" s="106"/>
      <c r="P82" s="106"/>
      <c r="Q82" s="106">
        <f>SUM(Q83:Q85)</f>
        <v>0</v>
      </c>
      <c r="R82" s="106"/>
      <c r="S82" s="106">
        <f>SUM(S83:S85)</f>
        <v>0</v>
      </c>
      <c r="T82" s="106">
        <f>SUM(T83:T85)</f>
        <v>0</v>
      </c>
      <c r="U82" s="106"/>
      <c r="V82" s="106">
        <f>SUM(V83:V85)</f>
        <v>0</v>
      </c>
      <c r="W82" s="106">
        <f>SUM(W83:W85)</f>
        <v>0</v>
      </c>
      <c r="X82" s="106"/>
      <c r="Y82" s="106">
        <f>SUM(Y83:Y85)</f>
        <v>0</v>
      </c>
      <c r="Z82" s="106">
        <f>SUM(Z83:Z85)</f>
        <v>0</v>
      </c>
      <c r="AA82" s="106"/>
      <c r="AB82" s="106">
        <f>SUM(AB83:AB85)</f>
        <v>0</v>
      </c>
      <c r="AC82" s="106">
        <f>SUM(AC83:AC85)</f>
        <v>0</v>
      </c>
      <c r="AD82" s="106"/>
      <c r="AE82" s="106">
        <f>SUM(AE83:AE85)</f>
        <v>0</v>
      </c>
      <c r="AF82" s="106">
        <f>SUM(AF83:AF85)</f>
        <v>0</v>
      </c>
      <c r="AG82" s="106"/>
      <c r="AH82" s="106">
        <f>SUM(AH83:AH85)</f>
        <v>0</v>
      </c>
      <c r="AI82" s="106">
        <f>SUM(AI83:AI85)</f>
        <v>0</v>
      </c>
      <c r="AJ82" s="106"/>
      <c r="AK82" s="106">
        <f>SUM(AK83:AK85)</f>
        <v>0</v>
      </c>
      <c r="AL82" s="106">
        <f>SUM(AL83:AL85)</f>
        <v>0</v>
      </c>
      <c r="AM82" s="106"/>
      <c r="AN82" s="106">
        <f>SUM(AN83:AN85)</f>
        <v>0</v>
      </c>
      <c r="AO82" s="106">
        <f>SUM(AO83:AO85)</f>
        <v>0</v>
      </c>
      <c r="AP82" s="106"/>
      <c r="AQ82" s="106">
        <f>SUM(AQ83:AQ85)</f>
        <v>0</v>
      </c>
      <c r="AR82" s="106">
        <f>SUM(AR83:AR85)</f>
        <v>0</v>
      </c>
      <c r="AS82" s="106"/>
      <c r="AT82" s="106">
        <f>SUM(AT83:AT85)</f>
        <v>0</v>
      </c>
      <c r="AU82" s="106">
        <f>SUM(AU83:AU85)</f>
        <v>0</v>
      </c>
      <c r="AV82" s="106"/>
      <c r="AW82" s="106">
        <f>SUM(AW83:AW85)</f>
        <v>0</v>
      </c>
      <c r="AX82" s="106">
        <f>SUM(AX83:AX85)</f>
        <v>0</v>
      </c>
      <c r="AY82" s="106"/>
      <c r="AZ82" s="106">
        <f>SUM(AZ83:AZ85)</f>
        <v>0</v>
      </c>
      <c r="BA82" s="106">
        <f>SUM(BA83:BA85)</f>
        <v>0</v>
      </c>
      <c r="BB82" s="106"/>
      <c r="BC82" s="106">
        <f>SUM(BC83:BC85)</f>
        <v>0</v>
      </c>
      <c r="BD82" s="106">
        <f>SUM(BD83:BD85)</f>
        <v>0</v>
      </c>
      <c r="BE82" s="106"/>
      <c r="BF82" s="106">
        <f>SUM(BF83:BF85)</f>
        <v>0</v>
      </c>
      <c r="BG82" s="106">
        <f>SUM(BG83:BG85)</f>
        <v>0</v>
      </c>
      <c r="BH82" s="106"/>
      <c r="BI82" s="106">
        <f>SUM(BI83:BI85)</f>
        <v>0</v>
      </c>
      <c r="BJ82" s="106">
        <f>SUM(BJ83:BJ85)</f>
        <v>0</v>
      </c>
      <c r="BK82" s="106"/>
      <c r="BL82" s="106">
        <f>SUM(BL83:BL85)</f>
        <v>0</v>
      </c>
      <c r="BM82" s="106">
        <f>SUM(BM83:BM85)</f>
        <v>0</v>
      </c>
      <c r="BN82" s="106"/>
      <c r="BO82" s="106">
        <f>SUM(BO83:BO85)</f>
        <v>0</v>
      </c>
      <c r="BP82" s="106">
        <f>SUM(BP83:BP85)</f>
        <v>0</v>
      </c>
      <c r="BQ82" s="106"/>
      <c r="BR82" s="194">
        <f>SUM(BR83:BR85)</f>
        <v>0</v>
      </c>
      <c r="BS82" s="106">
        <f>SUM(BS83:BS85)</f>
        <v>0</v>
      </c>
      <c r="BT82" s="106"/>
      <c r="BU82" s="106">
        <f>SUM(BU83:BU85)</f>
        <v>0</v>
      </c>
      <c r="BV82" s="106">
        <f>SUM(BV83:BV85)</f>
        <v>0</v>
      </c>
      <c r="BW82" s="106"/>
      <c r="BX82" s="106">
        <f>SUM(BX83:BX85)</f>
        <v>0</v>
      </c>
      <c r="BY82" s="106">
        <f>SUM(BY83:BY85)</f>
        <v>0</v>
      </c>
      <c r="BZ82" s="106"/>
      <c r="CA82" s="106">
        <f>SUM(CA83:CA85)</f>
        <v>0</v>
      </c>
      <c r="CB82" s="106">
        <f>SUM(CB83:CB85)</f>
        <v>0</v>
      </c>
      <c r="CC82" s="106"/>
      <c r="CD82" s="106">
        <f t="shared" ref="CD82" si="303">SUM(CD83:CD85)</f>
        <v>0</v>
      </c>
      <c r="CE82" s="106">
        <f t="shared" ref="CE82" si="304">SUM(CE83:CE85)</f>
        <v>0</v>
      </c>
      <c r="CF82" s="106">
        <f t="shared" ref="CF82" si="305">SUM(CF83:CF85)</f>
        <v>0</v>
      </c>
      <c r="CG82" s="106">
        <f t="shared" ref="CG82" si="306">SUM(CG83:CG85)</f>
        <v>0</v>
      </c>
      <c r="CH82" s="106">
        <f t="shared" ref="CH82" si="307">SUM(CH83:CH85)</f>
        <v>0</v>
      </c>
      <c r="CI82" s="106">
        <f t="shared" ref="CI82" si="308">SUM(CI83:CI85)</f>
        <v>0</v>
      </c>
      <c r="CJ82" s="106">
        <f t="shared" ref="CJ82" si="309">SUM(CJ83:CJ85)</f>
        <v>0</v>
      </c>
      <c r="CK82" s="106">
        <f t="shared" ref="CK82" si="310">SUM(CK83:CK85)</f>
        <v>0</v>
      </c>
      <c r="CL82" s="106">
        <f t="shared" ref="CL82" si="311">SUM(CL83:CL85)</f>
        <v>0</v>
      </c>
      <c r="CM82" s="106">
        <f t="shared" ref="CM82" si="312">SUM(CM83:CM85)</f>
        <v>0</v>
      </c>
      <c r="CN82" s="106">
        <f t="shared" ref="CN82" si="313">SUM(CN83:CN85)</f>
        <v>0</v>
      </c>
      <c r="CO82" s="106">
        <f t="shared" ref="CO82" si="314">SUM(CO83:CO85)</f>
        <v>0</v>
      </c>
      <c r="CP82" s="106">
        <f t="shared" ref="CP82" si="315">SUM(CP83:CP85)</f>
        <v>0</v>
      </c>
      <c r="CQ82" s="106">
        <f t="shared" ref="CQ82" si="316">SUM(CQ83:CQ85)</f>
        <v>0</v>
      </c>
      <c r="CR82" s="106">
        <f t="shared" ref="CR82" si="317">SUM(CR83:CR85)</f>
        <v>0</v>
      </c>
      <c r="CS82" s="106">
        <f t="shared" ref="CS82" si="318">SUM(CS83:CS85)</f>
        <v>0</v>
      </c>
      <c r="CT82" s="106">
        <f t="shared" ref="CT82" si="319">SUM(CT83:CT85)</f>
        <v>0</v>
      </c>
      <c r="CU82" s="106">
        <f t="shared" ref="CU82" si="320">SUM(CU83:CU85)</f>
        <v>0</v>
      </c>
      <c r="CV82" s="106">
        <f t="shared" ref="CV82:DD82" si="321">SUM(CV83:CV85)</f>
        <v>0</v>
      </c>
      <c r="CW82" s="106">
        <f t="shared" si="321"/>
        <v>0</v>
      </c>
      <c r="CX82" s="106">
        <f t="shared" si="321"/>
        <v>0</v>
      </c>
      <c r="CY82" s="106">
        <f t="shared" si="321"/>
        <v>0</v>
      </c>
      <c r="CZ82" s="106">
        <f t="shared" si="321"/>
        <v>0</v>
      </c>
      <c r="DA82" s="106">
        <f t="shared" si="321"/>
        <v>0</v>
      </c>
      <c r="DB82" s="106">
        <f t="shared" si="321"/>
        <v>0</v>
      </c>
      <c r="DC82" s="106">
        <f t="shared" si="321"/>
        <v>0</v>
      </c>
      <c r="DD82" s="106">
        <f t="shared" si="321"/>
        <v>0</v>
      </c>
      <c r="DE82" s="102">
        <f t="shared" si="302"/>
        <v>0</v>
      </c>
      <c r="DF82" s="102">
        <f t="shared" si="302"/>
        <v>0</v>
      </c>
      <c r="DG82" s="106"/>
      <c r="DH82" s="102">
        <f t="shared" si="280"/>
        <v>0</v>
      </c>
      <c r="DI82" s="102">
        <f t="shared" si="300"/>
        <v>0</v>
      </c>
      <c r="DJ82" s="102">
        <f t="shared" si="240"/>
        <v>0</v>
      </c>
      <c r="DK82" s="102">
        <f t="shared" si="279"/>
        <v>0</v>
      </c>
      <c r="DL82" s="102">
        <f t="shared" si="301"/>
        <v>0</v>
      </c>
      <c r="DM82" s="106"/>
    </row>
    <row r="83" spans="1:117">
      <c r="A83" s="17"/>
      <c r="B83" s="17"/>
      <c r="C83" s="1"/>
      <c r="D83" s="382">
        <v>1</v>
      </c>
      <c r="E83" s="381" t="s">
        <v>91</v>
      </c>
      <c r="F83" s="13"/>
      <c r="G83" s="13"/>
      <c r="H83" s="13"/>
      <c r="I83" s="13" t="s">
        <v>92</v>
      </c>
      <c r="J83" s="136"/>
      <c r="K83" s="14"/>
      <c r="L83" s="14"/>
      <c r="M83" s="175"/>
      <c r="N83" s="14"/>
      <c r="O83" s="14"/>
      <c r="P83" s="143"/>
      <c r="Q83" s="14"/>
      <c r="R83" s="14"/>
      <c r="S83" s="136"/>
      <c r="T83" s="14"/>
      <c r="U83" s="14"/>
      <c r="V83" s="175"/>
      <c r="W83" s="14"/>
      <c r="X83" s="14"/>
      <c r="Y83" s="143"/>
      <c r="Z83" s="14"/>
      <c r="AA83" s="14"/>
      <c r="AB83" s="14"/>
      <c r="AC83" s="14"/>
      <c r="AD83" s="14"/>
      <c r="AE83" s="175"/>
      <c r="AF83" s="14"/>
      <c r="AG83" s="14"/>
      <c r="AH83" s="143"/>
      <c r="AI83" s="14"/>
      <c r="AJ83" s="14"/>
      <c r="AK83" s="136"/>
      <c r="AL83" s="14"/>
      <c r="AM83" s="14"/>
      <c r="AN83" s="175"/>
      <c r="AO83" s="14"/>
      <c r="AP83" s="14"/>
      <c r="AQ83" s="143"/>
      <c r="AR83" s="14"/>
      <c r="AS83" s="14"/>
      <c r="AT83" s="136"/>
      <c r="AU83" s="14"/>
      <c r="AV83" s="14"/>
      <c r="AW83" s="175"/>
      <c r="AX83" s="14"/>
      <c r="AY83" s="14"/>
      <c r="AZ83" s="143"/>
      <c r="BA83" s="14"/>
      <c r="BB83" s="14"/>
      <c r="BC83" s="136"/>
      <c r="BD83" s="14"/>
      <c r="BE83" s="14"/>
      <c r="BF83" s="175"/>
      <c r="BG83" s="14"/>
      <c r="BH83" s="14"/>
      <c r="BI83" s="143"/>
      <c r="BJ83" s="14"/>
      <c r="BK83" s="14"/>
      <c r="BL83" s="136"/>
      <c r="BM83" s="14"/>
      <c r="BN83" s="14"/>
      <c r="BO83" s="175"/>
      <c r="BP83" s="14"/>
      <c r="BQ83" s="14"/>
      <c r="BR83" s="150"/>
      <c r="BS83" s="14"/>
      <c r="BT83" s="14"/>
      <c r="BU83" s="136"/>
      <c r="BV83" s="14"/>
      <c r="BW83" s="14"/>
      <c r="BX83" s="175"/>
      <c r="BY83" s="14"/>
      <c r="BZ83" s="14"/>
      <c r="CA83" s="143"/>
      <c r="CB83" s="14"/>
      <c r="CC83" s="14"/>
      <c r="CD83" s="136"/>
      <c r="CE83" s="13"/>
      <c r="CF83" s="13"/>
      <c r="CG83" s="177"/>
      <c r="CH83" s="13"/>
      <c r="CI83" s="13"/>
      <c r="CJ83" s="143"/>
      <c r="CK83" s="13"/>
      <c r="CL83" s="13"/>
      <c r="CM83" s="136"/>
      <c r="CN83" s="13"/>
      <c r="CO83" s="13"/>
      <c r="CP83" s="177"/>
      <c r="CQ83" s="13"/>
      <c r="CR83" s="13"/>
      <c r="CS83" s="143"/>
      <c r="CT83" s="13"/>
      <c r="CU83" s="13"/>
      <c r="CV83" s="136"/>
      <c r="CW83" s="13"/>
      <c r="CX83" s="13"/>
      <c r="CY83" s="177"/>
      <c r="CZ83" s="13"/>
      <c r="DA83" s="13"/>
      <c r="DB83" s="143"/>
      <c r="DC83" s="13"/>
      <c r="DD83" s="13"/>
      <c r="DE83" s="244">
        <f t="shared" si="302"/>
        <v>0</v>
      </c>
      <c r="DF83" s="12">
        <f t="shared" si="302"/>
        <v>0</v>
      </c>
      <c r="DG83" s="14"/>
      <c r="DH83" s="244">
        <f t="shared" si="280"/>
        <v>0</v>
      </c>
      <c r="DI83" s="12">
        <f t="shared" si="300"/>
        <v>0</v>
      </c>
      <c r="DJ83" s="12">
        <f t="shared" si="240"/>
        <v>0</v>
      </c>
      <c r="DK83" s="197">
        <f t="shared" si="279"/>
        <v>0</v>
      </c>
      <c r="DL83" s="12">
        <f t="shared" si="301"/>
        <v>0</v>
      </c>
      <c r="DM83" s="14"/>
    </row>
    <row r="84" spans="1:117">
      <c r="A84" s="17"/>
      <c r="B84" s="17"/>
      <c r="C84" s="1"/>
      <c r="D84" s="382">
        <v>2</v>
      </c>
      <c r="E84" s="381" t="s">
        <v>93</v>
      </c>
      <c r="F84" s="13"/>
      <c r="G84" s="13"/>
      <c r="H84" s="13"/>
      <c r="I84" s="13" t="s">
        <v>408</v>
      </c>
      <c r="J84" s="136">
        <v>0</v>
      </c>
      <c r="K84" s="14"/>
      <c r="L84" s="14"/>
      <c r="M84" s="175"/>
      <c r="N84" s="14"/>
      <c r="O84" s="14"/>
      <c r="P84" s="143"/>
      <c r="Q84" s="14"/>
      <c r="R84" s="14"/>
      <c r="S84" s="136"/>
      <c r="T84" s="14"/>
      <c r="U84" s="14"/>
      <c r="V84" s="175"/>
      <c r="W84" s="14"/>
      <c r="X84" s="14"/>
      <c r="Y84" s="143"/>
      <c r="Z84" s="14"/>
      <c r="AA84" s="14"/>
      <c r="AB84" s="14"/>
      <c r="AC84" s="14"/>
      <c r="AD84" s="14"/>
      <c r="AE84" s="175"/>
      <c r="AF84" s="14"/>
      <c r="AG84" s="14"/>
      <c r="AH84" s="143"/>
      <c r="AI84" s="14"/>
      <c r="AJ84" s="14"/>
      <c r="AK84" s="136"/>
      <c r="AL84" s="14"/>
      <c r="AM84" s="14"/>
      <c r="AN84" s="175"/>
      <c r="AO84" s="14"/>
      <c r="AP84" s="14"/>
      <c r="AQ84" s="143"/>
      <c r="AR84" s="14"/>
      <c r="AS84" s="14"/>
      <c r="AT84" s="136"/>
      <c r="AU84" s="14"/>
      <c r="AV84" s="14"/>
      <c r="AW84" s="175"/>
      <c r="AX84" s="14"/>
      <c r="AY84" s="14"/>
      <c r="AZ84" s="143"/>
      <c r="BA84" s="14"/>
      <c r="BB84" s="14"/>
      <c r="BC84" s="136"/>
      <c r="BD84" s="14"/>
      <c r="BE84" s="14"/>
      <c r="BF84" s="175"/>
      <c r="BG84" s="14"/>
      <c r="BH84" s="14"/>
      <c r="BI84" s="143"/>
      <c r="BJ84" s="14"/>
      <c r="BK84" s="14"/>
      <c r="BL84" s="136"/>
      <c r="BM84" s="14"/>
      <c r="BN84" s="14"/>
      <c r="BO84" s="175"/>
      <c r="BP84" s="14"/>
      <c r="BQ84" s="14"/>
      <c r="BR84" s="150"/>
      <c r="BS84" s="14"/>
      <c r="BT84" s="14"/>
      <c r="BU84" s="136"/>
      <c r="BV84" s="14"/>
      <c r="BW84" s="14"/>
      <c r="BX84" s="175"/>
      <c r="BY84" s="14"/>
      <c r="BZ84" s="14"/>
      <c r="CA84" s="143"/>
      <c r="CB84" s="14"/>
      <c r="CC84" s="14"/>
      <c r="CD84" s="136"/>
      <c r="CE84" s="13"/>
      <c r="CF84" s="13"/>
      <c r="CG84" s="177"/>
      <c r="CH84" s="13"/>
      <c r="CI84" s="13"/>
      <c r="CJ84" s="143"/>
      <c r="CK84" s="13"/>
      <c r="CL84" s="13"/>
      <c r="CM84" s="136"/>
      <c r="CN84" s="13"/>
      <c r="CO84" s="13"/>
      <c r="CP84" s="177"/>
      <c r="CQ84" s="13"/>
      <c r="CR84" s="13"/>
      <c r="CS84" s="143"/>
      <c r="CT84" s="13"/>
      <c r="CU84" s="13"/>
      <c r="CV84" s="136"/>
      <c r="CW84" s="13"/>
      <c r="CX84" s="13"/>
      <c r="CY84" s="177"/>
      <c r="CZ84" s="13"/>
      <c r="DA84" s="13"/>
      <c r="DB84" s="143"/>
      <c r="DC84" s="13"/>
      <c r="DD84" s="13"/>
      <c r="DE84" s="244">
        <f t="shared" si="302"/>
        <v>0</v>
      </c>
      <c r="DF84" s="12">
        <f t="shared" si="302"/>
        <v>0</v>
      </c>
      <c r="DG84" s="14"/>
      <c r="DH84" s="244">
        <f t="shared" si="280"/>
        <v>0</v>
      </c>
      <c r="DI84" s="12">
        <f t="shared" si="300"/>
        <v>0</v>
      </c>
      <c r="DJ84" s="12">
        <f t="shared" si="240"/>
        <v>0</v>
      </c>
      <c r="DK84" s="197">
        <f t="shared" si="279"/>
        <v>0</v>
      </c>
      <c r="DL84" s="12">
        <f t="shared" si="301"/>
        <v>0</v>
      </c>
      <c r="DM84" s="14"/>
    </row>
    <row r="85" spans="1:117">
      <c r="A85" s="17"/>
      <c r="B85" s="17"/>
      <c r="C85" s="1"/>
      <c r="D85" s="382">
        <v>3</v>
      </c>
      <c r="E85" s="381"/>
      <c r="F85" s="13"/>
      <c r="G85" s="13"/>
      <c r="H85" s="13"/>
      <c r="I85" s="13"/>
      <c r="J85" s="136"/>
      <c r="K85" s="14"/>
      <c r="L85" s="14"/>
      <c r="M85" s="175"/>
      <c r="N85" s="14"/>
      <c r="O85" s="14"/>
      <c r="P85" s="143"/>
      <c r="Q85" s="14"/>
      <c r="R85" s="14"/>
      <c r="S85" s="136"/>
      <c r="T85" s="14"/>
      <c r="U85" s="14"/>
      <c r="V85" s="175"/>
      <c r="W85" s="14"/>
      <c r="X85" s="14"/>
      <c r="Y85" s="143"/>
      <c r="Z85" s="14"/>
      <c r="AA85" s="14"/>
      <c r="AB85" s="14"/>
      <c r="AC85" s="14"/>
      <c r="AD85" s="14"/>
      <c r="AE85" s="175"/>
      <c r="AF85" s="14"/>
      <c r="AG85" s="14"/>
      <c r="AH85" s="143"/>
      <c r="AI85" s="14"/>
      <c r="AJ85" s="14"/>
      <c r="AK85" s="136"/>
      <c r="AL85" s="14"/>
      <c r="AM85" s="14"/>
      <c r="AN85" s="175"/>
      <c r="AO85" s="14"/>
      <c r="AP85" s="14"/>
      <c r="AQ85" s="143"/>
      <c r="AR85" s="14"/>
      <c r="AS85" s="14"/>
      <c r="AT85" s="136"/>
      <c r="AU85" s="14"/>
      <c r="AV85" s="14"/>
      <c r="AW85" s="175"/>
      <c r="AX85" s="14"/>
      <c r="AY85" s="14"/>
      <c r="AZ85" s="143"/>
      <c r="BA85" s="14"/>
      <c r="BB85" s="14"/>
      <c r="BC85" s="136"/>
      <c r="BD85" s="14"/>
      <c r="BE85" s="14"/>
      <c r="BF85" s="175"/>
      <c r="BG85" s="14"/>
      <c r="BH85" s="14"/>
      <c r="BI85" s="143"/>
      <c r="BJ85" s="14"/>
      <c r="BK85" s="14"/>
      <c r="BL85" s="136"/>
      <c r="BM85" s="14"/>
      <c r="BN85" s="14"/>
      <c r="BO85" s="175"/>
      <c r="BP85" s="14"/>
      <c r="BQ85" s="14"/>
      <c r="BR85" s="150"/>
      <c r="BS85" s="14"/>
      <c r="BT85" s="14"/>
      <c r="BU85" s="136"/>
      <c r="BV85" s="14"/>
      <c r="BW85" s="14"/>
      <c r="BX85" s="175"/>
      <c r="BY85" s="14"/>
      <c r="BZ85" s="14"/>
      <c r="CA85" s="143"/>
      <c r="CB85" s="14"/>
      <c r="CC85" s="14"/>
      <c r="CD85" s="136"/>
      <c r="CE85" s="13"/>
      <c r="CF85" s="13"/>
      <c r="CG85" s="177"/>
      <c r="CH85" s="13"/>
      <c r="CI85" s="13"/>
      <c r="CJ85" s="143"/>
      <c r="CK85" s="13"/>
      <c r="CL85" s="13"/>
      <c r="CM85" s="136"/>
      <c r="CN85" s="13"/>
      <c r="CO85" s="13"/>
      <c r="CP85" s="177"/>
      <c r="CQ85" s="13"/>
      <c r="CR85" s="13"/>
      <c r="CS85" s="143"/>
      <c r="CT85" s="13"/>
      <c r="CU85" s="13"/>
      <c r="CV85" s="136"/>
      <c r="CW85" s="13"/>
      <c r="CX85" s="13"/>
      <c r="CY85" s="177"/>
      <c r="CZ85" s="13"/>
      <c r="DA85" s="13"/>
      <c r="DB85" s="143"/>
      <c r="DC85" s="13"/>
      <c r="DD85" s="13"/>
      <c r="DE85" s="244">
        <f t="shared" si="302"/>
        <v>0</v>
      </c>
      <c r="DF85" s="12">
        <f t="shared" si="302"/>
        <v>0</v>
      </c>
      <c r="DG85" s="14"/>
      <c r="DH85" s="244">
        <f t="shared" si="280"/>
        <v>0</v>
      </c>
      <c r="DI85" s="12">
        <f t="shared" si="300"/>
        <v>0</v>
      </c>
      <c r="DJ85" s="12">
        <f t="shared" si="240"/>
        <v>0</v>
      </c>
      <c r="DK85" s="197">
        <f t="shared" si="279"/>
        <v>0</v>
      </c>
      <c r="DL85" s="12">
        <f t="shared" si="301"/>
        <v>0</v>
      </c>
      <c r="DM85" s="14"/>
    </row>
    <row r="86" spans="1:117" s="195" customFormat="1">
      <c r="A86" s="893" t="s">
        <v>97</v>
      </c>
      <c r="B86" s="893"/>
      <c r="C86" s="893"/>
      <c r="D86" s="893"/>
      <c r="E86" s="893"/>
      <c r="F86" s="893"/>
      <c r="G86" s="893"/>
      <c r="H86" s="893"/>
      <c r="I86" s="104">
        <f t="shared" ref="I86" si="322">I8+I68</f>
        <v>0</v>
      </c>
      <c r="J86" s="104">
        <f>J8+J68</f>
        <v>2004725</v>
      </c>
      <c r="K86" s="104">
        <f t="shared" ref="K86:AS86" si="323">K8+K68</f>
        <v>0</v>
      </c>
      <c r="L86" s="104">
        <f t="shared" si="323"/>
        <v>0</v>
      </c>
      <c r="M86" s="104">
        <f t="shared" si="323"/>
        <v>822195</v>
      </c>
      <c r="N86" s="104">
        <f t="shared" si="323"/>
        <v>0</v>
      </c>
      <c r="O86" s="104">
        <f t="shared" si="323"/>
        <v>0</v>
      </c>
      <c r="P86" s="104">
        <f t="shared" si="323"/>
        <v>162867</v>
      </c>
      <c r="Q86" s="104">
        <f t="shared" si="323"/>
        <v>0</v>
      </c>
      <c r="R86" s="104">
        <f t="shared" si="323"/>
        <v>0</v>
      </c>
      <c r="S86" s="104">
        <f t="shared" si="323"/>
        <v>0</v>
      </c>
      <c r="T86" s="104">
        <f t="shared" si="323"/>
        <v>0</v>
      </c>
      <c r="U86" s="104">
        <f t="shared" si="323"/>
        <v>0</v>
      </c>
      <c r="V86" s="104">
        <f t="shared" si="323"/>
        <v>30345619</v>
      </c>
      <c r="W86" s="104">
        <f t="shared" si="323"/>
        <v>0</v>
      </c>
      <c r="X86" s="104">
        <f t="shared" si="323"/>
        <v>0</v>
      </c>
      <c r="Y86" s="104">
        <f t="shared" si="323"/>
        <v>1804725</v>
      </c>
      <c r="Z86" s="104">
        <f t="shared" si="323"/>
        <v>0</v>
      </c>
      <c r="AA86" s="104">
        <f t="shared" si="323"/>
        <v>0</v>
      </c>
      <c r="AB86" s="104">
        <f t="shared" si="323"/>
        <v>28540894</v>
      </c>
      <c r="AC86" s="104">
        <f t="shared" ref="AC86" si="324">AC8+AC68</f>
        <v>0</v>
      </c>
      <c r="AD86" s="104">
        <f t="shared" si="323"/>
        <v>0</v>
      </c>
      <c r="AE86" s="104">
        <f t="shared" si="323"/>
        <v>0</v>
      </c>
      <c r="AF86" s="104">
        <f t="shared" si="323"/>
        <v>0</v>
      </c>
      <c r="AG86" s="104">
        <f t="shared" si="323"/>
        <v>0</v>
      </c>
      <c r="AH86" s="104">
        <f t="shared" si="323"/>
        <v>0</v>
      </c>
      <c r="AI86" s="104">
        <f t="shared" si="323"/>
        <v>0</v>
      </c>
      <c r="AJ86" s="104">
        <f t="shared" si="323"/>
        <v>0</v>
      </c>
      <c r="AK86" s="104">
        <f t="shared" si="323"/>
        <v>0</v>
      </c>
      <c r="AL86" s="104">
        <f t="shared" si="323"/>
        <v>0</v>
      </c>
      <c r="AM86" s="104">
        <f t="shared" si="323"/>
        <v>0</v>
      </c>
      <c r="AN86" s="104">
        <f t="shared" si="323"/>
        <v>0</v>
      </c>
      <c r="AO86" s="104">
        <f t="shared" si="323"/>
        <v>0</v>
      </c>
      <c r="AP86" s="104">
        <f t="shared" si="323"/>
        <v>0</v>
      </c>
      <c r="AQ86" s="104">
        <f t="shared" si="323"/>
        <v>15000</v>
      </c>
      <c r="AR86" s="104">
        <f t="shared" si="323"/>
        <v>0</v>
      </c>
      <c r="AS86" s="104">
        <f t="shared" si="323"/>
        <v>0</v>
      </c>
      <c r="AT86" s="104">
        <f t="shared" ref="AT86:BK86" si="325">AT8+AT68</f>
        <v>0</v>
      </c>
      <c r="AU86" s="104">
        <f t="shared" si="325"/>
        <v>0</v>
      </c>
      <c r="AV86" s="104">
        <f t="shared" si="325"/>
        <v>0</v>
      </c>
      <c r="AW86" s="104">
        <f t="shared" si="325"/>
        <v>638403</v>
      </c>
      <c r="AX86" s="104">
        <f t="shared" si="325"/>
        <v>0</v>
      </c>
      <c r="AY86" s="104">
        <f t="shared" si="325"/>
        <v>0</v>
      </c>
      <c r="AZ86" s="104">
        <f t="shared" si="325"/>
        <v>786748</v>
      </c>
      <c r="BA86" s="104">
        <f t="shared" si="325"/>
        <v>0</v>
      </c>
      <c r="BB86" s="104">
        <f t="shared" si="325"/>
        <v>0</v>
      </c>
      <c r="BC86" s="104">
        <f t="shared" si="325"/>
        <v>1392880</v>
      </c>
      <c r="BD86" s="104">
        <f t="shared" si="325"/>
        <v>0</v>
      </c>
      <c r="BE86" s="104">
        <f t="shared" si="325"/>
        <v>0</v>
      </c>
      <c r="BF86" s="104">
        <f t="shared" si="325"/>
        <v>1392880</v>
      </c>
      <c r="BG86" s="104">
        <f t="shared" si="325"/>
        <v>0</v>
      </c>
      <c r="BH86" s="104">
        <f t="shared" si="325"/>
        <v>0</v>
      </c>
      <c r="BI86" s="104">
        <f t="shared" si="325"/>
        <v>1062460</v>
      </c>
      <c r="BJ86" s="104">
        <f t="shared" si="325"/>
        <v>0</v>
      </c>
      <c r="BK86" s="104">
        <f t="shared" si="325"/>
        <v>0</v>
      </c>
      <c r="BL86" s="104">
        <f t="shared" ref="BL86:BT86" si="326">BL8+BL68</f>
        <v>5851444</v>
      </c>
      <c r="BM86" s="104">
        <f t="shared" si="326"/>
        <v>0</v>
      </c>
      <c r="BN86" s="104">
        <f t="shared" si="326"/>
        <v>0</v>
      </c>
      <c r="BO86" s="104">
        <f t="shared" si="326"/>
        <v>6639879</v>
      </c>
      <c r="BP86" s="104">
        <f t="shared" si="326"/>
        <v>0</v>
      </c>
      <c r="BQ86" s="104">
        <f t="shared" si="326"/>
        <v>0</v>
      </c>
      <c r="BR86" s="104">
        <f t="shared" si="326"/>
        <v>6639879</v>
      </c>
      <c r="BS86" s="104">
        <f t="shared" si="326"/>
        <v>0</v>
      </c>
      <c r="BT86" s="104">
        <f t="shared" si="326"/>
        <v>0</v>
      </c>
      <c r="BU86" s="104">
        <f t="shared" ref="BU86:CC86" si="327">BU8+BU68</f>
        <v>32250000</v>
      </c>
      <c r="BV86" s="104">
        <f t="shared" si="327"/>
        <v>0</v>
      </c>
      <c r="BW86" s="104">
        <f t="shared" si="327"/>
        <v>0</v>
      </c>
      <c r="BX86" s="104">
        <f t="shared" si="327"/>
        <v>33848956</v>
      </c>
      <c r="BY86" s="104">
        <f t="shared" si="327"/>
        <v>0</v>
      </c>
      <c r="BZ86" s="104">
        <f t="shared" si="327"/>
        <v>0</v>
      </c>
      <c r="CA86" s="104">
        <f t="shared" si="327"/>
        <v>36870626</v>
      </c>
      <c r="CB86" s="104">
        <f t="shared" si="327"/>
        <v>0</v>
      </c>
      <c r="CC86" s="104">
        <f t="shared" si="327"/>
        <v>0</v>
      </c>
      <c r="CD86" s="104">
        <f t="shared" ref="CD86:DD86" si="328">CD8+CD68</f>
        <v>59850</v>
      </c>
      <c r="CE86" s="104">
        <f t="shared" si="328"/>
        <v>0</v>
      </c>
      <c r="CF86" s="104">
        <f t="shared" si="328"/>
        <v>0</v>
      </c>
      <c r="CG86" s="104">
        <f t="shared" si="328"/>
        <v>7410</v>
      </c>
      <c r="CH86" s="104">
        <f t="shared" si="328"/>
        <v>0</v>
      </c>
      <c r="CI86" s="104">
        <f t="shared" si="328"/>
        <v>0</v>
      </c>
      <c r="CJ86" s="104">
        <f t="shared" si="328"/>
        <v>7410</v>
      </c>
      <c r="CK86" s="104">
        <f t="shared" si="328"/>
        <v>0</v>
      </c>
      <c r="CL86" s="104">
        <f t="shared" si="328"/>
        <v>0</v>
      </c>
      <c r="CM86" s="104">
        <f t="shared" si="328"/>
        <v>0</v>
      </c>
      <c r="CN86" s="104">
        <f t="shared" si="328"/>
        <v>0</v>
      </c>
      <c r="CO86" s="104">
        <f t="shared" si="328"/>
        <v>0</v>
      </c>
      <c r="CP86" s="104">
        <f t="shared" si="328"/>
        <v>0</v>
      </c>
      <c r="CQ86" s="104">
        <f t="shared" si="328"/>
        <v>0</v>
      </c>
      <c r="CR86" s="104">
        <f t="shared" si="328"/>
        <v>0</v>
      </c>
      <c r="CS86" s="104">
        <f t="shared" si="328"/>
        <v>0</v>
      </c>
      <c r="CT86" s="104">
        <f t="shared" si="328"/>
        <v>0</v>
      </c>
      <c r="CU86" s="104">
        <f t="shared" si="328"/>
        <v>0</v>
      </c>
      <c r="CV86" s="104">
        <f t="shared" si="328"/>
        <v>1800000</v>
      </c>
      <c r="CW86" s="104">
        <f t="shared" si="328"/>
        <v>0</v>
      </c>
      <c r="CX86" s="104">
        <f t="shared" si="328"/>
        <v>0</v>
      </c>
      <c r="CY86" s="104">
        <f t="shared" si="328"/>
        <v>1800000</v>
      </c>
      <c r="CZ86" s="104">
        <f t="shared" si="328"/>
        <v>0</v>
      </c>
      <c r="DA86" s="104">
        <f t="shared" si="328"/>
        <v>0</v>
      </c>
      <c r="DB86" s="104">
        <f t="shared" si="328"/>
        <v>1800000</v>
      </c>
      <c r="DC86" s="104">
        <f t="shared" si="328"/>
        <v>0</v>
      </c>
      <c r="DD86" s="104">
        <f t="shared" si="328"/>
        <v>0</v>
      </c>
      <c r="DE86" s="103">
        <f t="shared" si="302"/>
        <v>71899793</v>
      </c>
      <c r="DF86" s="103">
        <f t="shared" si="302"/>
        <v>0</v>
      </c>
      <c r="DG86" s="104"/>
      <c r="DH86" s="103">
        <f>M86+V86+AE86+AN86+AW86+BF86+BO86+BX86+CY86+CP86+CG86</f>
        <v>75495342</v>
      </c>
      <c r="DI86" s="103">
        <f t="shared" si="300"/>
        <v>0</v>
      </c>
      <c r="DJ86" s="103">
        <f t="shared" si="240"/>
        <v>0</v>
      </c>
      <c r="DK86" s="103">
        <f t="shared" si="279"/>
        <v>49149715</v>
      </c>
      <c r="DL86" s="103">
        <f t="shared" si="301"/>
        <v>0</v>
      </c>
      <c r="DM86" s="104"/>
    </row>
    <row r="87" spans="1:117">
      <c r="A87" s="863" t="s">
        <v>98</v>
      </c>
      <c r="B87" s="863"/>
      <c r="C87" s="863"/>
      <c r="D87" s="863"/>
      <c r="E87" s="863"/>
      <c r="F87" s="863"/>
      <c r="G87" s="863"/>
      <c r="H87" s="863"/>
      <c r="I87" s="24"/>
      <c r="J87" s="140"/>
      <c r="K87" s="25"/>
      <c r="L87" s="25"/>
      <c r="M87" s="179"/>
      <c r="N87" s="25"/>
      <c r="O87" s="25"/>
      <c r="P87" s="147"/>
      <c r="Q87" s="25"/>
      <c r="R87" s="25"/>
      <c r="S87" s="140"/>
      <c r="T87" s="25"/>
      <c r="U87" s="25"/>
      <c r="V87" s="179"/>
      <c r="W87" s="25"/>
      <c r="X87" s="25"/>
      <c r="Y87" s="147"/>
      <c r="Z87" s="25"/>
      <c r="AA87" s="25"/>
      <c r="AB87" s="25"/>
      <c r="AC87" s="25"/>
      <c r="AD87" s="25"/>
      <c r="AE87" s="179"/>
      <c r="AF87" s="25"/>
      <c r="AG87" s="25"/>
      <c r="AH87" s="147"/>
      <c r="AI87" s="25"/>
      <c r="AJ87" s="25"/>
      <c r="AK87" s="140"/>
      <c r="AL87" s="25"/>
      <c r="AM87" s="25"/>
      <c r="AN87" s="179"/>
      <c r="AO87" s="25"/>
      <c r="AP87" s="25"/>
      <c r="AQ87" s="147"/>
      <c r="AR87" s="25"/>
      <c r="AS87" s="25"/>
      <c r="AT87" s="140"/>
      <c r="AU87" s="25"/>
      <c r="AV87" s="25"/>
      <c r="AW87" s="179"/>
      <c r="AX87" s="25"/>
      <c r="AY87" s="25"/>
      <c r="AZ87" s="147"/>
      <c r="BA87" s="25"/>
      <c r="BB87" s="25"/>
      <c r="BC87" s="140"/>
      <c r="BD87" s="25"/>
      <c r="BE87" s="25"/>
      <c r="BF87" s="179"/>
      <c r="BG87" s="25"/>
      <c r="BH87" s="25"/>
      <c r="BI87" s="147"/>
      <c r="BJ87" s="25"/>
      <c r="BK87" s="25"/>
      <c r="BL87" s="140"/>
      <c r="BM87" s="25"/>
      <c r="BN87" s="25"/>
      <c r="BO87" s="179"/>
      <c r="BP87" s="25"/>
      <c r="BQ87" s="25"/>
      <c r="BR87" s="154"/>
      <c r="BS87" s="25"/>
      <c r="BT87" s="25"/>
      <c r="BU87" s="140"/>
      <c r="BV87" s="25"/>
      <c r="BW87" s="25"/>
      <c r="BX87" s="179"/>
      <c r="BY87" s="25"/>
      <c r="BZ87" s="25"/>
      <c r="CA87" s="147"/>
      <c r="CB87" s="25"/>
      <c r="CC87" s="25"/>
      <c r="CD87" s="136"/>
      <c r="CE87" s="24"/>
      <c r="CF87" s="24"/>
      <c r="CG87" s="177"/>
      <c r="CH87" s="24"/>
      <c r="CI87" s="24"/>
      <c r="CJ87" s="143"/>
      <c r="CK87" s="24"/>
      <c r="CL87" s="24"/>
      <c r="CM87" s="136"/>
      <c r="CN87" s="24"/>
      <c r="CO87" s="24"/>
      <c r="CP87" s="24"/>
      <c r="CQ87" s="24"/>
      <c r="CR87" s="24"/>
      <c r="CS87" s="143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4">
        <f t="shared" si="302"/>
        <v>0</v>
      </c>
      <c r="DF87" s="12">
        <f t="shared" si="302"/>
        <v>0</v>
      </c>
      <c r="DG87" s="25"/>
      <c r="DH87" s="244">
        <f t="shared" si="280"/>
        <v>0</v>
      </c>
      <c r="DI87" s="12">
        <f t="shared" si="300"/>
        <v>0</v>
      </c>
      <c r="DJ87" s="12">
        <f t="shared" si="240"/>
        <v>0</v>
      </c>
      <c r="DK87" s="197">
        <f t="shared" si="279"/>
        <v>0</v>
      </c>
      <c r="DL87" s="12">
        <f t="shared" si="301"/>
        <v>0</v>
      </c>
      <c r="DM87" s="25"/>
    </row>
    <row r="88" spans="1:117" s="184" customFormat="1">
      <c r="A88" s="17"/>
      <c r="B88" s="181">
        <v>3</v>
      </c>
      <c r="C88" s="187" t="s">
        <v>99</v>
      </c>
      <c r="D88" s="187"/>
      <c r="E88" s="187"/>
      <c r="F88" s="187"/>
      <c r="G88" s="187"/>
      <c r="H88" s="187"/>
      <c r="I88" s="228" t="s">
        <v>100</v>
      </c>
      <c r="J88" s="188">
        <f>J89</f>
        <v>0</v>
      </c>
      <c r="K88" s="188">
        <f>K89</f>
        <v>0</v>
      </c>
      <c r="L88" s="188"/>
      <c r="M88" s="188">
        <f>M89</f>
        <v>0</v>
      </c>
      <c r="N88" s="188">
        <f>N89</f>
        <v>0</v>
      </c>
      <c r="O88" s="188"/>
      <c r="P88" s="188">
        <f>P89</f>
        <v>0</v>
      </c>
      <c r="Q88" s="188">
        <f>Q89</f>
        <v>0</v>
      </c>
      <c r="R88" s="188"/>
      <c r="S88" s="188">
        <f>S89</f>
        <v>407432</v>
      </c>
      <c r="T88" s="188">
        <f>T89</f>
        <v>0</v>
      </c>
      <c r="U88" s="188"/>
      <c r="V88" s="188">
        <f>V89</f>
        <v>1253202</v>
      </c>
      <c r="W88" s="188">
        <f>W89</f>
        <v>0</v>
      </c>
      <c r="X88" s="188"/>
      <c r="Y88" s="188">
        <f>Y89</f>
        <v>1253202</v>
      </c>
      <c r="Z88" s="188">
        <f>Z89</f>
        <v>0</v>
      </c>
      <c r="AA88" s="188"/>
      <c r="AB88" s="188">
        <f>AB89</f>
        <v>0</v>
      </c>
      <c r="AC88" s="188">
        <f>AC89</f>
        <v>0</v>
      </c>
      <c r="AD88" s="188"/>
      <c r="AE88" s="188">
        <f>AE89</f>
        <v>0</v>
      </c>
      <c r="AF88" s="188">
        <f>AF89</f>
        <v>0</v>
      </c>
      <c r="AG88" s="188"/>
      <c r="AH88" s="188">
        <f>AH89</f>
        <v>0</v>
      </c>
      <c r="AI88" s="188">
        <f>AI89</f>
        <v>0</v>
      </c>
      <c r="AJ88" s="188"/>
      <c r="AK88" s="188">
        <f>AK89</f>
        <v>0</v>
      </c>
      <c r="AL88" s="188">
        <f>AL89</f>
        <v>0</v>
      </c>
      <c r="AM88" s="188"/>
      <c r="AN88" s="188">
        <f>AN89</f>
        <v>0</v>
      </c>
      <c r="AO88" s="188">
        <f>AO89</f>
        <v>0</v>
      </c>
      <c r="AP88" s="188"/>
      <c r="AQ88" s="188">
        <f>AQ89</f>
        <v>0</v>
      </c>
      <c r="AR88" s="188">
        <f>AR89</f>
        <v>0</v>
      </c>
      <c r="AS88" s="188"/>
      <c r="AT88" s="188">
        <f>AT89</f>
        <v>0</v>
      </c>
      <c r="AU88" s="188">
        <f>AU89</f>
        <v>0</v>
      </c>
      <c r="AV88" s="188"/>
      <c r="AW88" s="188">
        <f>AW89</f>
        <v>0</v>
      </c>
      <c r="AX88" s="188">
        <f>AX89</f>
        <v>0</v>
      </c>
      <c r="AY88" s="188"/>
      <c r="AZ88" s="188">
        <f>AZ89</f>
        <v>37308</v>
      </c>
      <c r="BA88" s="188">
        <f>BA89</f>
        <v>0</v>
      </c>
      <c r="BB88" s="188"/>
      <c r="BC88" s="188">
        <f>BC89</f>
        <v>0</v>
      </c>
      <c r="BD88" s="188">
        <f>BD89</f>
        <v>0</v>
      </c>
      <c r="BE88" s="188"/>
      <c r="BF88" s="188">
        <f>BF89</f>
        <v>0</v>
      </c>
      <c r="BG88" s="188">
        <f>BG89</f>
        <v>0</v>
      </c>
      <c r="BH88" s="188"/>
      <c r="BI88" s="188">
        <f>BI89</f>
        <v>0</v>
      </c>
      <c r="BJ88" s="188">
        <f>BJ89</f>
        <v>0</v>
      </c>
      <c r="BK88" s="188"/>
      <c r="BL88" s="188">
        <f>BL89</f>
        <v>2444726</v>
      </c>
      <c r="BM88" s="188">
        <f>BM89</f>
        <v>0</v>
      </c>
      <c r="BN88" s="188"/>
      <c r="BO88" s="188">
        <f>BO89</f>
        <v>0</v>
      </c>
      <c r="BP88" s="188">
        <f>BP89</f>
        <v>0</v>
      </c>
      <c r="BQ88" s="188"/>
      <c r="BR88" s="189">
        <f>BR89</f>
        <v>0</v>
      </c>
      <c r="BS88" s="188">
        <f>BS89</f>
        <v>0</v>
      </c>
      <c r="BT88" s="188"/>
      <c r="BU88" s="188">
        <f>BU89</f>
        <v>0</v>
      </c>
      <c r="BV88" s="188">
        <f>BV89</f>
        <v>0</v>
      </c>
      <c r="BW88" s="188"/>
      <c r="BX88" s="188">
        <f>BX89</f>
        <v>0</v>
      </c>
      <c r="BY88" s="188">
        <f>BY89</f>
        <v>0</v>
      </c>
      <c r="BZ88" s="188"/>
      <c r="CA88" s="188">
        <f>CA89</f>
        <v>0</v>
      </c>
      <c r="CB88" s="188">
        <f>CB89</f>
        <v>0</v>
      </c>
      <c r="CC88" s="188"/>
      <c r="CD88" s="188">
        <f t="shared" ref="CD88" si="329">CD89</f>
        <v>0</v>
      </c>
      <c r="CE88" s="188">
        <f t="shared" ref="CE88" si="330">CE89</f>
        <v>0</v>
      </c>
      <c r="CF88" s="188">
        <f t="shared" ref="CF88" si="331">CF89</f>
        <v>0</v>
      </c>
      <c r="CG88" s="188">
        <f t="shared" ref="CG88" si="332">CG89</f>
        <v>0</v>
      </c>
      <c r="CH88" s="188">
        <f t="shared" ref="CH88" si="333">CH89</f>
        <v>0</v>
      </c>
      <c r="CI88" s="188">
        <f t="shared" ref="CI88" si="334">CI89</f>
        <v>0</v>
      </c>
      <c r="CJ88" s="188">
        <f t="shared" ref="CJ88" si="335">CJ89</f>
        <v>0</v>
      </c>
      <c r="CK88" s="188">
        <f t="shared" ref="CK88" si="336">CK89</f>
        <v>0</v>
      </c>
      <c r="CL88" s="188">
        <f t="shared" ref="CL88" si="337">CL89</f>
        <v>0</v>
      </c>
      <c r="CM88" s="188">
        <f t="shared" ref="CM88" si="338">CM89</f>
        <v>5000000</v>
      </c>
      <c r="CN88" s="188">
        <f t="shared" ref="CN88" si="339">CN89</f>
        <v>0</v>
      </c>
      <c r="CO88" s="188">
        <f t="shared" ref="CO88" si="340">CO89</f>
        <v>0</v>
      </c>
      <c r="CP88" s="188">
        <f t="shared" ref="CP88" si="341">CP89</f>
        <v>17500000</v>
      </c>
      <c r="CQ88" s="188">
        <f t="shared" ref="CQ88" si="342">CQ89</f>
        <v>0</v>
      </c>
      <c r="CR88" s="188">
        <f t="shared" ref="CR88" si="343">CR89</f>
        <v>0</v>
      </c>
      <c r="CS88" s="188">
        <f t="shared" ref="CS88" si="344">CS89</f>
        <v>10094441</v>
      </c>
      <c r="CT88" s="188">
        <f t="shared" ref="CT88" si="345">CT89</f>
        <v>0</v>
      </c>
      <c r="CU88" s="188">
        <f t="shared" ref="CU88" si="346">CU89</f>
        <v>0</v>
      </c>
      <c r="CV88" s="188">
        <f t="shared" ref="CV88:DD88" si="347">CV89</f>
        <v>0</v>
      </c>
      <c r="CW88" s="188">
        <f t="shared" si="347"/>
        <v>0</v>
      </c>
      <c r="CX88" s="188">
        <f t="shared" si="347"/>
        <v>0</v>
      </c>
      <c r="CY88" s="188">
        <f t="shared" si="347"/>
        <v>0</v>
      </c>
      <c r="CZ88" s="188">
        <f t="shared" si="347"/>
        <v>0</v>
      </c>
      <c r="DA88" s="188">
        <f t="shared" si="347"/>
        <v>0</v>
      </c>
      <c r="DB88" s="188">
        <f t="shared" si="347"/>
        <v>0</v>
      </c>
      <c r="DC88" s="188">
        <f t="shared" si="347"/>
        <v>0</v>
      </c>
      <c r="DD88" s="188">
        <f t="shared" si="347"/>
        <v>0</v>
      </c>
      <c r="DE88" s="183">
        <f t="shared" si="302"/>
        <v>7852158</v>
      </c>
      <c r="DF88" s="183">
        <f t="shared" si="302"/>
        <v>0</v>
      </c>
      <c r="DG88" s="188"/>
      <c r="DH88" s="183">
        <f t="shared" si="280"/>
        <v>18753202</v>
      </c>
      <c r="DI88" s="183">
        <f t="shared" si="300"/>
        <v>0</v>
      </c>
      <c r="DJ88" s="183">
        <f t="shared" si="240"/>
        <v>0</v>
      </c>
      <c r="DK88" s="183">
        <f t="shared" si="279"/>
        <v>11384951</v>
      </c>
      <c r="DL88" s="183">
        <f t="shared" si="301"/>
        <v>0</v>
      </c>
      <c r="DM88" s="188"/>
    </row>
    <row r="89" spans="1:117" s="193" customFormat="1">
      <c r="A89" s="27"/>
      <c r="B89" s="27"/>
      <c r="C89" s="190">
        <v>1</v>
      </c>
      <c r="D89" s="864" t="s">
        <v>101</v>
      </c>
      <c r="E89" s="864"/>
      <c r="F89" s="864"/>
      <c r="G89" s="864"/>
      <c r="H89" s="864"/>
      <c r="I89" s="380" t="s">
        <v>102</v>
      </c>
      <c r="J89" s="105">
        <f>J90+J94+J95+J99+J100</f>
        <v>0</v>
      </c>
      <c r="K89" s="105">
        <f>K90+K94+K95+K99+K100</f>
        <v>0</v>
      </c>
      <c r="L89" s="105"/>
      <c r="M89" s="105">
        <f>M90+M94+M95+M99+M100</f>
        <v>0</v>
      </c>
      <c r="N89" s="105">
        <f>N90+N94+N95+N99+N100</f>
        <v>0</v>
      </c>
      <c r="O89" s="105"/>
      <c r="P89" s="105">
        <f>P90+P94+P95+P99+P100</f>
        <v>0</v>
      </c>
      <c r="Q89" s="105">
        <f>Q90+Q94+Q95+Q99+Q100</f>
        <v>0</v>
      </c>
      <c r="R89" s="105"/>
      <c r="S89" s="105">
        <f>S90+S94+S95+S99+S100</f>
        <v>407432</v>
      </c>
      <c r="T89" s="105">
        <f>T90+T94+T95+T99+T100</f>
        <v>0</v>
      </c>
      <c r="U89" s="105"/>
      <c r="V89" s="105">
        <f>V90+V94+V95+V99+V100</f>
        <v>1253202</v>
      </c>
      <c r="W89" s="105">
        <f>W90+W94+W95+W99+W100</f>
        <v>0</v>
      </c>
      <c r="X89" s="105"/>
      <c r="Y89" s="105">
        <f>Y90+Y94+Y95+Y99+Y100</f>
        <v>1253202</v>
      </c>
      <c r="Z89" s="105">
        <f>Z90+Z94+Z95+Z99+Z100</f>
        <v>0</v>
      </c>
      <c r="AA89" s="105"/>
      <c r="AB89" s="105">
        <f>AB90+AB94+AB95+AB99+AB100</f>
        <v>0</v>
      </c>
      <c r="AC89" s="105">
        <f>AC90+AC94+AC95+AC99+AC100</f>
        <v>0</v>
      </c>
      <c r="AD89" s="105"/>
      <c r="AE89" s="105">
        <f>AE90+AE94+AE95+AE99+AE100</f>
        <v>0</v>
      </c>
      <c r="AF89" s="105">
        <f>AF90+AF94+AF95+AF99+AF100</f>
        <v>0</v>
      </c>
      <c r="AG89" s="105"/>
      <c r="AH89" s="105">
        <f>AH90+AH94+AH95+AH99+AH100</f>
        <v>0</v>
      </c>
      <c r="AI89" s="105">
        <f>AI90+AI94+AI95+AI99+AI100</f>
        <v>0</v>
      </c>
      <c r="AJ89" s="105"/>
      <c r="AK89" s="105">
        <f>AK90+AK94+AK95+AK99+AK100</f>
        <v>0</v>
      </c>
      <c r="AL89" s="105">
        <f>AL90+AL94+AL95+AL99+AL100</f>
        <v>0</v>
      </c>
      <c r="AM89" s="105"/>
      <c r="AN89" s="105">
        <f>AN90+AN94+AN95+AN99+AN100</f>
        <v>0</v>
      </c>
      <c r="AO89" s="105">
        <f>AO90+AO94+AO95+AO99+AO100</f>
        <v>0</v>
      </c>
      <c r="AP89" s="105"/>
      <c r="AQ89" s="105">
        <f>AQ90+AQ94+AQ95+AQ99+AQ100</f>
        <v>0</v>
      </c>
      <c r="AR89" s="105">
        <f>AR90+AR94+AR95+AR99+AR100</f>
        <v>0</v>
      </c>
      <c r="AS89" s="105"/>
      <c r="AT89" s="105">
        <f>AT90+AT94+AT95+AT98+AT100</f>
        <v>0</v>
      </c>
      <c r="AU89" s="105">
        <f>AU90+AU94+AU95+AU99+AU100</f>
        <v>0</v>
      </c>
      <c r="AV89" s="105"/>
      <c r="AW89" s="105">
        <f>AW90+AW94+AW95+AW99+AW100+AW98</f>
        <v>0</v>
      </c>
      <c r="AX89" s="105">
        <f>AX90+AX94+AX95+AX99+AX100+AX98</f>
        <v>0</v>
      </c>
      <c r="AY89" s="105">
        <f>AY90+AY94+AY95+AY99+AY100+AY98</f>
        <v>0</v>
      </c>
      <c r="AZ89" s="105">
        <f>AZ90+AZ94+AZ95+AZ99+AZ100+AZ98</f>
        <v>37308</v>
      </c>
      <c r="BA89" s="105">
        <f>BA90+BA94+BA95+BA99+BA100</f>
        <v>0</v>
      </c>
      <c r="BB89" s="105"/>
      <c r="BC89" s="105">
        <f>BC90+BC94+BC95+BC99+BC100</f>
        <v>0</v>
      </c>
      <c r="BD89" s="105">
        <f>BD90+BD94+BD95+BD99+BD100</f>
        <v>0</v>
      </c>
      <c r="BE89" s="105"/>
      <c r="BF89" s="105">
        <f>BF90+BF94+BF95+BF99+BF100+BF98</f>
        <v>0</v>
      </c>
      <c r="BG89" s="105">
        <f>BG90+BG94+BG95+BG99+BG100+BG98</f>
        <v>0</v>
      </c>
      <c r="BH89" s="105">
        <f>BH90+BH94+BH95+BH99+BH100+BH98</f>
        <v>0</v>
      </c>
      <c r="BI89" s="105">
        <f>BI90+BI94+BI95+BI99+BI100</f>
        <v>0</v>
      </c>
      <c r="BJ89" s="105">
        <f>BJ90+BJ94+BJ95+BJ99+BJ100</f>
        <v>0</v>
      </c>
      <c r="BK89" s="105"/>
      <c r="BL89" s="105">
        <f>BL90+BL94+BL95+BL99+BL100</f>
        <v>2444726</v>
      </c>
      <c r="BM89" s="105">
        <f>BM90+BM94+BM95+BM99+BM100</f>
        <v>0</v>
      </c>
      <c r="BN89" s="105"/>
      <c r="BO89" s="105">
        <f>BO90+BO94+BO95+BO99+BO100+BO98</f>
        <v>0</v>
      </c>
      <c r="BP89" s="105">
        <f>BP90+BP94+BP95+BP99+BP100+BP98</f>
        <v>0</v>
      </c>
      <c r="BQ89" s="105">
        <f>BQ90+BQ94+BQ95+BQ99+BQ100+BQ98</f>
        <v>0</v>
      </c>
      <c r="BR89" s="192">
        <f>BR90+BR94+BR95+BR99+BR100</f>
        <v>0</v>
      </c>
      <c r="BS89" s="105">
        <f>BS90+BS94+BS95+BS99+BS100</f>
        <v>0</v>
      </c>
      <c r="BT89" s="105"/>
      <c r="BU89" s="105">
        <f>BU90+BU94+BU95+BU99+BU100</f>
        <v>0</v>
      </c>
      <c r="BV89" s="105">
        <f>BV90+BV94+BV95+BV99+BV100</f>
        <v>0</v>
      </c>
      <c r="BW89" s="105"/>
      <c r="BX89" s="105">
        <f>BX90+BX94+BX95+BX99+BX100+BX98</f>
        <v>0</v>
      </c>
      <c r="BY89" s="105">
        <f>BY90+BY94+BY95+BY99+BY100+BY98</f>
        <v>0</v>
      </c>
      <c r="BZ89" s="105">
        <f>BZ90+BZ94+BZ95+BZ99+BZ100+BZ98</f>
        <v>0</v>
      </c>
      <c r="CA89" s="105">
        <f>CA90+CA94+CA95+CA99+CA100</f>
        <v>0</v>
      </c>
      <c r="CB89" s="105">
        <f>CB90+CB94+CB95+CB99+CB100</f>
        <v>0</v>
      </c>
      <c r="CC89" s="105"/>
      <c r="CD89" s="105">
        <f t="shared" ref="CD89" si="348">CD90+CD94+CD95+CD99+CD100</f>
        <v>0</v>
      </c>
      <c r="CE89" s="105">
        <f t="shared" ref="CE89" si="349">CE90+CE94+CE95+CE99+CE100</f>
        <v>0</v>
      </c>
      <c r="CF89" s="105">
        <f t="shared" ref="CF89" si="350">CF90+CF94+CF95+CF99+CF100</f>
        <v>0</v>
      </c>
      <c r="CG89" s="105">
        <f t="shared" ref="CG89" si="351">CG90+CG94+CG95+CG99+CG100</f>
        <v>0</v>
      </c>
      <c r="CH89" s="105">
        <f t="shared" ref="CH89" si="352">CH90+CH94+CH95+CH99+CH100</f>
        <v>0</v>
      </c>
      <c r="CI89" s="105">
        <f t="shared" ref="CI89" si="353">CI90+CI94+CI95+CI99+CI100</f>
        <v>0</v>
      </c>
      <c r="CJ89" s="105">
        <f t="shared" ref="CJ89" si="354">CJ90+CJ94+CJ95+CJ99+CJ100</f>
        <v>0</v>
      </c>
      <c r="CK89" s="105">
        <f t="shared" ref="CK89" si="355">CK90+CK94+CK95+CK99+CK100</f>
        <v>0</v>
      </c>
      <c r="CL89" s="105">
        <f t="shared" ref="CL89" si="356">CL90+CL94+CL95+CL99+CL100</f>
        <v>0</v>
      </c>
      <c r="CM89" s="105">
        <f t="shared" ref="CM89:CN89" si="357">CM90+CM94+CM95+CM99+CM100</f>
        <v>5000000</v>
      </c>
      <c r="CN89" s="105">
        <f t="shared" si="357"/>
        <v>0</v>
      </c>
      <c r="CO89" s="105">
        <f t="shared" ref="CO89" si="358">CO90+CO94+CO95+CO99+CO100</f>
        <v>0</v>
      </c>
      <c r="CP89" s="105">
        <f t="shared" ref="CP89" si="359">CP90+CP94+CP95+CP99+CP100</f>
        <v>17500000</v>
      </c>
      <c r="CQ89" s="105">
        <f t="shared" ref="CQ89" si="360">CQ90+CQ94+CQ95+CQ99+CQ100</f>
        <v>0</v>
      </c>
      <c r="CR89" s="105">
        <f t="shared" ref="CR89" si="361">CR90+CR94+CR95+CR99+CR100</f>
        <v>0</v>
      </c>
      <c r="CS89" s="105">
        <f t="shared" ref="CS89" si="362">CS90+CS94+CS95+CS99+CS100</f>
        <v>10094441</v>
      </c>
      <c r="CT89" s="105">
        <f t="shared" ref="CT89" si="363">CT90+CT94+CT95+CT99+CT100</f>
        <v>0</v>
      </c>
      <c r="CU89" s="105">
        <f t="shared" ref="CU89" si="364">CU90+CU94+CU95+CU99+CU100</f>
        <v>0</v>
      </c>
      <c r="CV89" s="105">
        <f t="shared" ref="CV89:DD89" si="365">CV90+CV94+CV95+CV99+CV100</f>
        <v>0</v>
      </c>
      <c r="CW89" s="105">
        <f t="shared" si="365"/>
        <v>0</v>
      </c>
      <c r="CX89" s="105">
        <f t="shared" si="365"/>
        <v>0</v>
      </c>
      <c r="CY89" s="105">
        <f t="shared" si="365"/>
        <v>0</v>
      </c>
      <c r="CZ89" s="105">
        <f t="shared" si="365"/>
        <v>0</v>
      </c>
      <c r="DA89" s="105">
        <f t="shared" si="365"/>
        <v>0</v>
      </c>
      <c r="DB89" s="105">
        <f t="shared" si="365"/>
        <v>0</v>
      </c>
      <c r="DC89" s="105">
        <f t="shared" si="365"/>
        <v>0</v>
      </c>
      <c r="DD89" s="105">
        <f t="shared" si="365"/>
        <v>0</v>
      </c>
      <c r="DE89" s="102">
        <f t="shared" si="302"/>
        <v>7852158</v>
      </c>
      <c r="DF89" s="102">
        <f t="shared" si="302"/>
        <v>0</v>
      </c>
      <c r="DG89" s="105"/>
      <c r="DH89" s="102">
        <f t="shared" si="280"/>
        <v>18753202</v>
      </c>
      <c r="DI89" s="102">
        <f t="shared" si="300"/>
        <v>0</v>
      </c>
      <c r="DJ89" s="105">
        <f>DJ90+DJ94+DJ95+DJ99+DJ100+DJ98</f>
        <v>0</v>
      </c>
      <c r="DK89" s="102">
        <f t="shared" si="279"/>
        <v>11384951</v>
      </c>
      <c r="DL89" s="102">
        <f t="shared" si="301"/>
        <v>0</v>
      </c>
      <c r="DM89" s="105"/>
    </row>
    <row r="90" spans="1:117">
      <c r="A90" s="17"/>
      <c r="B90" s="17"/>
      <c r="C90" s="27"/>
      <c r="D90" s="382">
        <v>1</v>
      </c>
      <c r="E90" s="1" t="s">
        <v>103</v>
      </c>
      <c r="F90" s="1"/>
      <c r="G90" s="1"/>
      <c r="H90" s="1"/>
      <c r="I90" s="1" t="s">
        <v>104</v>
      </c>
      <c r="J90" s="138">
        <f>SUM(J91:J93)</f>
        <v>0</v>
      </c>
      <c r="K90" s="28">
        <f>SUM(K91:K93)</f>
        <v>0</v>
      </c>
      <c r="L90" s="28"/>
      <c r="M90" s="177">
        <f>SUM(M91:M93)</f>
        <v>0</v>
      </c>
      <c r="N90" s="28">
        <f>SUM(N91:N93)</f>
        <v>0</v>
      </c>
      <c r="O90" s="28"/>
      <c r="P90" s="145">
        <f>SUM(P91:P93)</f>
        <v>0</v>
      </c>
      <c r="Q90" s="28">
        <f>SUM(Q91:Q93)</f>
        <v>0</v>
      </c>
      <c r="R90" s="28"/>
      <c r="S90" s="138">
        <f>SUM(S91:S93)</f>
        <v>0</v>
      </c>
      <c r="T90" s="28">
        <f>SUM(T91:T93)</f>
        <v>0</v>
      </c>
      <c r="U90" s="28"/>
      <c r="V90" s="177">
        <f>SUM(V91:V93)</f>
        <v>0</v>
      </c>
      <c r="W90" s="28">
        <f>SUM(W91:W93)</f>
        <v>0</v>
      </c>
      <c r="X90" s="28"/>
      <c r="Y90" s="145">
        <f>SUM(Y91:Y93)</f>
        <v>0</v>
      </c>
      <c r="Z90" s="28">
        <f>SUM(Z91:Z93)</f>
        <v>0</v>
      </c>
      <c r="AA90" s="28"/>
      <c r="AB90" s="28">
        <f>SUM(AB91:AB93)</f>
        <v>0</v>
      </c>
      <c r="AC90" s="28">
        <f>SUM(AC91:AC93)</f>
        <v>0</v>
      </c>
      <c r="AD90" s="28"/>
      <c r="AE90" s="177">
        <f>SUM(AE91:AE93)</f>
        <v>0</v>
      </c>
      <c r="AF90" s="28">
        <f>SUM(AF91:AF93)</f>
        <v>0</v>
      </c>
      <c r="AG90" s="28"/>
      <c r="AH90" s="145">
        <f>SUM(AH91:AH93)</f>
        <v>0</v>
      </c>
      <c r="AI90" s="28">
        <f>SUM(AI91:AI93)</f>
        <v>0</v>
      </c>
      <c r="AJ90" s="28"/>
      <c r="AK90" s="138">
        <f>SUM(AK91:AK93)</f>
        <v>0</v>
      </c>
      <c r="AL90" s="28">
        <f>SUM(AL91:AL93)</f>
        <v>0</v>
      </c>
      <c r="AM90" s="28"/>
      <c r="AN90" s="177">
        <f>SUM(AN91:AN93)</f>
        <v>0</v>
      </c>
      <c r="AO90" s="28">
        <f>SUM(AO91:AO93)</f>
        <v>0</v>
      </c>
      <c r="AP90" s="28"/>
      <c r="AQ90" s="145">
        <f>SUM(AQ91:AQ93)</f>
        <v>0</v>
      </c>
      <c r="AR90" s="28">
        <f>SUM(AR91:AR93)</f>
        <v>0</v>
      </c>
      <c r="AS90" s="28"/>
      <c r="AT90" s="138">
        <f>SUM(AT91:AT93)</f>
        <v>0</v>
      </c>
      <c r="AU90" s="28">
        <f>SUM(AU91:AU93)</f>
        <v>0</v>
      </c>
      <c r="AV90" s="28"/>
      <c r="AW90" s="177">
        <f>SUM(AW91:AW93)</f>
        <v>0</v>
      </c>
      <c r="AX90" s="28">
        <f>SUM(AX91:AX93)</f>
        <v>0</v>
      </c>
      <c r="AY90" s="28"/>
      <c r="AZ90" s="145"/>
      <c r="BA90" s="28"/>
      <c r="BB90" s="28"/>
      <c r="BC90" s="138">
        <f>SUM(BC91:BC93)</f>
        <v>0</v>
      </c>
      <c r="BD90" s="28">
        <f>SUM(BD91:BD93)</f>
        <v>0</v>
      </c>
      <c r="BE90" s="28"/>
      <c r="BF90" s="177">
        <f>SUM(BF91:BF93)</f>
        <v>0</v>
      </c>
      <c r="BG90" s="28">
        <f>SUM(BG91:BG93)</f>
        <v>0</v>
      </c>
      <c r="BH90" s="28"/>
      <c r="BI90" s="145">
        <f>SUM(BI91:BI93)</f>
        <v>0</v>
      </c>
      <c r="BJ90" s="28">
        <f>SUM(BJ91:BJ93)</f>
        <v>0</v>
      </c>
      <c r="BK90" s="28"/>
      <c r="BL90" s="138">
        <f>SUM(BL91:BL93)</f>
        <v>0</v>
      </c>
      <c r="BM90" s="28">
        <f>SUM(BM91:BM93)</f>
        <v>0</v>
      </c>
      <c r="BN90" s="28"/>
      <c r="BO90" s="177">
        <f>SUM(BO91:BO93)</f>
        <v>0</v>
      </c>
      <c r="BP90" s="28">
        <f>SUM(BP91:BP93)</f>
        <v>0</v>
      </c>
      <c r="BQ90" s="28"/>
      <c r="BR90" s="152">
        <f>SUM(BR91:BR93)</f>
        <v>0</v>
      </c>
      <c r="BS90" s="28">
        <f>SUM(BS91:BS93)</f>
        <v>0</v>
      </c>
      <c r="BT90" s="28"/>
      <c r="BU90" s="138">
        <f>SUM(BU91:BU93)</f>
        <v>0</v>
      </c>
      <c r="BV90" s="28">
        <f>SUM(BV91:BV93)</f>
        <v>0</v>
      </c>
      <c r="BW90" s="28"/>
      <c r="BX90" s="177">
        <f>SUM(BX91:BX93)</f>
        <v>0</v>
      </c>
      <c r="BY90" s="28">
        <f>SUM(BY91:BY93)</f>
        <v>0</v>
      </c>
      <c r="BZ90" s="28"/>
      <c r="CA90" s="145">
        <f>SUM(CA91:CA93)</f>
        <v>0</v>
      </c>
      <c r="CB90" s="28">
        <f>SUM(CB91:CB93)</f>
        <v>0</v>
      </c>
      <c r="CC90" s="28"/>
      <c r="CD90" s="136"/>
      <c r="CE90" s="1"/>
      <c r="CF90" s="1"/>
      <c r="CG90" s="177"/>
      <c r="CH90" s="1"/>
      <c r="CI90" s="1"/>
      <c r="CJ90" s="143"/>
      <c r="CK90" s="1"/>
      <c r="CL90" s="1"/>
      <c r="CM90" s="136">
        <f t="shared" ref="CM90" si="366">CM91+CM92+CM93</f>
        <v>5000000</v>
      </c>
      <c r="CN90" s="392">
        <f t="shared" ref="CN90" si="367">CN91+CN92+CN93</f>
        <v>0</v>
      </c>
      <c r="CO90" s="392">
        <f t="shared" ref="CO90:CP90" si="368">CO91+CO92+CO93</f>
        <v>0</v>
      </c>
      <c r="CP90" s="177">
        <f t="shared" si="368"/>
        <v>17500000</v>
      </c>
      <c r="CQ90" s="392">
        <f t="shared" ref="CQ90" si="369">CQ91+CQ92+CQ93</f>
        <v>0</v>
      </c>
      <c r="CR90" s="392">
        <f t="shared" ref="CR90" si="370">CR91+CR92+CR93</f>
        <v>0</v>
      </c>
      <c r="CS90" s="143">
        <f>CS91+CS92+CS93</f>
        <v>10094441</v>
      </c>
      <c r="CT90" s="392">
        <f t="shared" ref="CT90:CU90" si="371">CT91+CT92+CT93</f>
        <v>0</v>
      </c>
      <c r="CU90" s="392">
        <f t="shared" si="371"/>
        <v>0</v>
      </c>
      <c r="CV90" s="136"/>
      <c r="CW90" s="1"/>
      <c r="CX90" s="1"/>
      <c r="CY90" s="177"/>
      <c r="CZ90" s="1"/>
      <c r="DA90" s="1"/>
      <c r="DB90" s="143"/>
      <c r="DC90" s="1"/>
      <c r="DD90" s="1"/>
      <c r="DE90" s="244">
        <f t="shared" si="302"/>
        <v>5000000</v>
      </c>
      <c r="DF90" s="12">
        <f t="shared" si="302"/>
        <v>0</v>
      </c>
      <c r="DG90" s="28"/>
      <c r="DH90" s="244">
        <f t="shared" si="280"/>
        <v>17500000</v>
      </c>
      <c r="DI90" s="12">
        <f t="shared" si="300"/>
        <v>0</v>
      </c>
      <c r="DJ90" s="12">
        <f t="shared" ref="DJ90:DJ102" si="372">SUMIF($AB$7:$DG$7,"Államigazgatási feladatok",AB90:DG90)</f>
        <v>0</v>
      </c>
      <c r="DK90" s="197">
        <f t="shared" si="279"/>
        <v>10094441</v>
      </c>
      <c r="DL90" s="12">
        <f t="shared" si="301"/>
        <v>0</v>
      </c>
      <c r="DM90" s="28"/>
    </row>
    <row r="91" spans="1:117">
      <c r="A91" s="17"/>
      <c r="B91" s="17"/>
      <c r="C91" s="27"/>
      <c r="D91" s="10"/>
      <c r="E91" s="382">
        <v>1</v>
      </c>
      <c r="F91" s="865" t="s">
        <v>105</v>
      </c>
      <c r="G91" s="865"/>
      <c r="H91" s="865"/>
      <c r="I91" s="381" t="s">
        <v>106</v>
      </c>
      <c r="J91" s="137"/>
      <c r="K91" s="15"/>
      <c r="L91" s="15"/>
      <c r="M91" s="176"/>
      <c r="N91" s="15"/>
      <c r="O91" s="15"/>
      <c r="P91" s="144"/>
      <c r="Q91" s="15"/>
      <c r="R91" s="15"/>
      <c r="S91" s="137"/>
      <c r="T91" s="15"/>
      <c r="U91" s="15"/>
      <c r="V91" s="176"/>
      <c r="W91" s="15"/>
      <c r="X91" s="15"/>
      <c r="Y91" s="144"/>
      <c r="Z91" s="15"/>
      <c r="AA91" s="15"/>
      <c r="AB91" s="15"/>
      <c r="AC91" s="15"/>
      <c r="AD91" s="15"/>
      <c r="AE91" s="176"/>
      <c r="AF91" s="15"/>
      <c r="AG91" s="15"/>
      <c r="AH91" s="144"/>
      <c r="AI91" s="15"/>
      <c r="AJ91" s="15"/>
      <c r="AK91" s="137"/>
      <c r="AL91" s="15"/>
      <c r="AM91" s="15"/>
      <c r="AN91" s="176"/>
      <c r="AO91" s="15"/>
      <c r="AP91" s="15"/>
      <c r="AQ91" s="144"/>
      <c r="AR91" s="15"/>
      <c r="AS91" s="15"/>
      <c r="AT91" s="137"/>
      <c r="AU91" s="15"/>
      <c r="AV91" s="15"/>
      <c r="AW91" s="176"/>
      <c r="AX91" s="15"/>
      <c r="AY91" s="15"/>
      <c r="AZ91" s="144"/>
      <c r="BA91" s="15"/>
      <c r="BB91" s="15"/>
      <c r="BC91" s="137"/>
      <c r="BD91" s="15"/>
      <c r="BE91" s="15"/>
      <c r="BF91" s="176"/>
      <c r="BG91" s="15"/>
      <c r="BH91" s="15"/>
      <c r="BI91" s="144"/>
      <c r="BJ91" s="15"/>
      <c r="BK91" s="15"/>
      <c r="BL91" s="137"/>
      <c r="BM91" s="15"/>
      <c r="BN91" s="15"/>
      <c r="BO91" s="176"/>
      <c r="BP91" s="15"/>
      <c r="BQ91" s="15"/>
      <c r="BR91" s="151"/>
      <c r="BS91" s="15"/>
      <c r="BT91" s="15"/>
      <c r="BU91" s="137"/>
      <c r="BV91" s="15"/>
      <c r="BW91" s="15"/>
      <c r="BX91" s="176"/>
      <c r="BY91" s="15"/>
      <c r="BZ91" s="15"/>
      <c r="CA91" s="144"/>
      <c r="CB91" s="15"/>
      <c r="CC91" s="15"/>
      <c r="CD91" s="136"/>
      <c r="CE91" s="381"/>
      <c r="CF91" s="381"/>
      <c r="CG91" s="177"/>
      <c r="CH91" s="381"/>
      <c r="CI91" s="381"/>
      <c r="CJ91" s="143"/>
      <c r="CK91" s="381"/>
      <c r="CL91" s="381"/>
      <c r="CM91" s="136"/>
      <c r="CN91" s="381"/>
      <c r="CO91" s="381"/>
      <c r="CP91" s="177"/>
      <c r="CQ91" s="381"/>
      <c r="CR91" s="381"/>
      <c r="CS91" s="143"/>
      <c r="CT91" s="381"/>
      <c r="CU91" s="381"/>
      <c r="CV91" s="136"/>
      <c r="CW91" s="381"/>
      <c r="CX91" s="381"/>
      <c r="CY91" s="177"/>
      <c r="CZ91" s="381"/>
      <c r="DA91" s="381"/>
      <c r="DB91" s="143"/>
      <c r="DC91" s="381"/>
      <c r="DD91" s="381"/>
      <c r="DE91" s="244">
        <f t="shared" si="302"/>
        <v>0</v>
      </c>
      <c r="DF91" s="12">
        <f t="shared" si="302"/>
        <v>0</v>
      </c>
      <c r="DG91" s="15"/>
      <c r="DH91" s="244">
        <f t="shared" si="280"/>
        <v>0</v>
      </c>
      <c r="DI91" s="12">
        <f t="shared" si="300"/>
        <v>0</v>
      </c>
      <c r="DJ91" s="12">
        <f t="shared" si="372"/>
        <v>0</v>
      </c>
      <c r="DK91" s="197">
        <f t="shared" si="279"/>
        <v>0</v>
      </c>
      <c r="DL91" s="12">
        <f t="shared" si="301"/>
        <v>0</v>
      </c>
      <c r="DM91" s="15"/>
    </row>
    <row r="92" spans="1:117">
      <c r="A92" s="10"/>
      <c r="B92" s="10"/>
      <c r="C92" s="10"/>
      <c r="D92" s="10"/>
      <c r="E92" s="382">
        <v>2</v>
      </c>
      <c r="F92" s="865" t="s">
        <v>107</v>
      </c>
      <c r="G92" s="865"/>
      <c r="H92" s="865"/>
      <c r="I92" s="381" t="s">
        <v>108</v>
      </c>
      <c r="J92" s="137"/>
      <c r="K92" s="15"/>
      <c r="L92" s="15"/>
      <c r="M92" s="176"/>
      <c r="N92" s="15"/>
      <c r="O92" s="15"/>
      <c r="P92" s="144"/>
      <c r="Q92" s="15"/>
      <c r="R92" s="15"/>
      <c r="S92" s="137"/>
      <c r="T92" s="15"/>
      <c r="U92" s="15"/>
      <c r="V92" s="176"/>
      <c r="W92" s="15"/>
      <c r="X92" s="15"/>
      <c r="Y92" s="144"/>
      <c r="Z92" s="15"/>
      <c r="AA92" s="15"/>
      <c r="AB92" s="15"/>
      <c r="AC92" s="15"/>
      <c r="AD92" s="15"/>
      <c r="AE92" s="176"/>
      <c r="AF92" s="15"/>
      <c r="AG92" s="15"/>
      <c r="AH92" s="144"/>
      <c r="AI92" s="15"/>
      <c r="AJ92" s="15"/>
      <c r="AK92" s="137"/>
      <c r="AL92" s="15"/>
      <c r="AM92" s="15"/>
      <c r="AN92" s="176"/>
      <c r="AO92" s="15"/>
      <c r="AP92" s="15"/>
      <c r="AQ92" s="144"/>
      <c r="AR92" s="15"/>
      <c r="AS92" s="15"/>
      <c r="AT92" s="137"/>
      <c r="AU92" s="15"/>
      <c r="AV92" s="15"/>
      <c r="AW92" s="176"/>
      <c r="AX92" s="15"/>
      <c r="AY92" s="15"/>
      <c r="AZ92" s="144"/>
      <c r="BA92" s="15"/>
      <c r="BB92" s="15"/>
      <c r="BC92" s="137"/>
      <c r="BD92" s="15"/>
      <c r="BE92" s="15"/>
      <c r="BF92" s="176"/>
      <c r="BG92" s="15"/>
      <c r="BH92" s="15"/>
      <c r="BI92" s="144"/>
      <c r="BJ92" s="15"/>
      <c r="BK92" s="15"/>
      <c r="BL92" s="137"/>
      <c r="BM92" s="15"/>
      <c r="BN92" s="15"/>
      <c r="BO92" s="176"/>
      <c r="BP92" s="15"/>
      <c r="BQ92" s="15"/>
      <c r="BR92" s="151"/>
      <c r="BS92" s="15"/>
      <c r="BT92" s="15"/>
      <c r="BU92" s="137"/>
      <c r="BV92" s="15"/>
      <c r="BW92" s="15"/>
      <c r="BX92" s="176"/>
      <c r="BY92" s="15"/>
      <c r="BZ92" s="15"/>
      <c r="CA92" s="144"/>
      <c r="CB92" s="15"/>
      <c r="CC92" s="15"/>
      <c r="CD92" s="136"/>
      <c r="CE92" s="381"/>
      <c r="CF92" s="381"/>
      <c r="CG92" s="177"/>
      <c r="CH92" s="381"/>
      <c r="CI92" s="381"/>
      <c r="CJ92" s="143"/>
      <c r="CK92" s="381"/>
      <c r="CL92" s="381"/>
      <c r="CM92" s="136">
        <v>5000000</v>
      </c>
      <c r="CN92" s="381"/>
      <c r="CO92" s="381"/>
      <c r="CP92" s="177">
        <v>17500000</v>
      </c>
      <c r="CQ92" s="381"/>
      <c r="CR92" s="381"/>
      <c r="CS92" s="143">
        <v>10094441</v>
      </c>
      <c r="CT92" s="381"/>
      <c r="CU92" s="381"/>
      <c r="CV92" s="136"/>
      <c r="CW92" s="381"/>
      <c r="CX92" s="381"/>
      <c r="CY92" s="177"/>
      <c r="CZ92" s="381"/>
      <c r="DA92" s="381"/>
      <c r="DB92" s="143"/>
      <c r="DC92" s="381"/>
      <c r="DD92" s="381"/>
      <c r="DE92" s="244">
        <f t="shared" si="302"/>
        <v>5000000</v>
      </c>
      <c r="DF92" s="12">
        <f t="shared" si="302"/>
        <v>0</v>
      </c>
      <c r="DG92" s="15"/>
      <c r="DH92" s="244">
        <f t="shared" si="280"/>
        <v>17500000</v>
      </c>
      <c r="DI92" s="12">
        <f t="shared" si="300"/>
        <v>0</v>
      </c>
      <c r="DJ92" s="12">
        <f t="shared" si="372"/>
        <v>0</v>
      </c>
      <c r="DK92" s="197">
        <f t="shared" si="279"/>
        <v>10094441</v>
      </c>
      <c r="DL92" s="12">
        <f t="shared" si="301"/>
        <v>0</v>
      </c>
      <c r="DM92" s="15"/>
    </row>
    <row r="93" spans="1:117">
      <c r="A93" s="1"/>
      <c r="B93" s="1"/>
      <c r="C93" s="1"/>
      <c r="D93" s="10"/>
      <c r="E93" s="382">
        <v>3</v>
      </c>
      <c r="F93" s="865" t="s">
        <v>109</v>
      </c>
      <c r="G93" s="865"/>
      <c r="H93" s="865"/>
      <c r="I93" s="381" t="s">
        <v>110</v>
      </c>
      <c r="J93" s="137"/>
      <c r="K93" s="15"/>
      <c r="L93" s="15"/>
      <c r="M93" s="176"/>
      <c r="N93" s="15"/>
      <c r="O93" s="15"/>
      <c r="P93" s="144"/>
      <c r="Q93" s="15"/>
      <c r="R93" s="15"/>
      <c r="S93" s="137"/>
      <c r="T93" s="15"/>
      <c r="U93" s="15"/>
      <c r="V93" s="176"/>
      <c r="W93" s="15"/>
      <c r="X93" s="15"/>
      <c r="Y93" s="144"/>
      <c r="Z93" s="15"/>
      <c r="AA93" s="15"/>
      <c r="AB93" s="15"/>
      <c r="AC93" s="15"/>
      <c r="AD93" s="15"/>
      <c r="AE93" s="176"/>
      <c r="AF93" s="15"/>
      <c r="AG93" s="15"/>
      <c r="AH93" s="144"/>
      <c r="AI93" s="15"/>
      <c r="AJ93" s="15"/>
      <c r="AK93" s="137"/>
      <c r="AL93" s="15"/>
      <c r="AM93" s="15"/>
      <c r="AN93" s="176"/>
      <c r="AO93" s="15"/>
      <c r="AP93" s="15"/>
      <c r="AQ93" s="144"/>
      <c r="AR93" s="15"/>
      <c r="AS93" s="15"/>
      <c r="AT93" s="137"/>
      <c r="AU93" s="15"/>
      <c r="AV93" s="15"/>
      <c r="AW93" s="176"/>
      <c r="AX93" s="15"/>
      <c r="AY93" s="15"/>
      <c r="AZ93" s="144"/>
      <c r="BA93" s="15"/>
      <c r="BB93" s="15"/>
      <c r="BC93" s="137"/>
      <c r="BD93" s="15"/>
      <c r="BE93" s="15"/>
      <c r="BF93" s="176"/>
      <c r="BG93" s="15"/>
      <c r="BH93" s="15"/>
      <c r="BI93" s="144"/>
      <c r="BJ93" s="15"/>
      <c r="BK93" s="15"/>
      <c r="BL93" s="137"/>
      <c r="BM93" s="15"/>
      <c r="BN93" s="15"/>
      <c r="BO93" s="176"/>
      <c r="BP93" s="15"/>
      <c r="BQ93" s="15"/>
      <c r="BR93" s="151"/>
      <c r="BS93" s="15"/>
      <c r="BT93" s="15"/>
      <c r="BU93" s="137"/>
      <c r="BV93" s="15"/>
      <c r="BW93" s="15"/>
      <c r="BX93" s="176"/>
      <c r="BY93" s="15"/>
      <c r="BZ93" s="15"/>
      <c r="CA93" s="144"/>
      <c r="CB93" s="15"/>
      <c r="CC93" s="15"/>
      <c r="CD93" s="136"/>
      <c r="CE93" s="381"/>
      <c r="CF93" s="381"/>
      <c r="CG93" s="177"/>
      <c r="CH93" s="381"/>
      <c r="CI93" s="381"/>
      <c r="CJ93" s="143"/>
      <c r="CK93" s="381"/>
      <c r="CL93" s="381"/>
      <c r="CM93" s="136"/>
      <c r="CN93" s="381"/>
      <c r="CO93" s="381"/>
      <c r="CP93" s="177"/>
      <c r="CQ93" s="381"/>
      <c r="CR93" s="381"/>
      <c r="CS93" s="143"/>
      <c r="CT93" s="381"/>
      <c r="CU93" s="381"/>
      <c r="CV93" s="136"/>
      <c r="CW93" s="381"/>
      <c r="CX93" s="381"/>
      <c r="CY93" s="177"/>
      <c r="CZ93" s="381"/>
      <c r="DA93" s="381"/>
      <c r="DB93" s="143"/>
      <c r="DC93" s="381"/>
      <c r="DD93" s="381"/>
      <c r="DE93" s="244">
        <f t="shared" si="302"/>
        <v>0</v>
      </c>
      <c r="DF93" s="12">
        <f t="shared" si="302"/>
        <v>0</v>
      </c>
      <c r="DG93" s="15"/>
      <c r="DH93" s="244">
        <f t="shared" si="280"/>
        <v>0</v>
      </c>
      <c r="DI93" s="12">
        <f t="shared" si="300"/>
        <v>0</v>
      </c>
      <c r="DJ93" s="12">
        <f t="shared" si="372"/>
        <v>0</v>
      </c>
      <c r="DK93" s="197">
        <f t="shared" si="279"/>
        <v>0</v>
      </c>
      <c r="DL93" s="12">
        <f t="shared" si="301"/>
        <v>0</v>
      </c>
      <c r="DM93" s="15"/>
    </row>
    <row r="94" spans="1:117">
      <c r="A94" s="1"/>
      <c r="B94" s="1"/>
      <c r="C94" s="1"/>
      <c r="D94" s="382">
        <v>2</v>
      </c>
      <c r="E94" s="381" t="s">
        <v>111</v>
      </c>
      <c r="F94" s="13"/>
      <c r="G94" s="13"/>
      <c r="H94" s="13"/>
      <c r="I94" s="13" t="s">
        <v>112</v>
      </c>
      <c r="J94" s="136"/>
      <c r="K94" s="14"/>
      <c r="L94" s="14"/>
      <c r="M94" s="175"/>
      <c r="N94" s="14"/>
      <c r="O94" s="14"/>
      <c r="P94" s="143"/>
      <c r="Q94" s="14"/>
      <c r="R94" s="14"/>
      <c r="S94" s="136"/>
      <c r="T94" s="14"/>
      <c r="U94" s="14"/>
      <c r="V94" s="175"/>
      <c r="W94" s="14"/>
      <c r="X94" s="14"/>
      <c r="Y94" s="143"/>
      <c r="Z94" s="14"/>
      <c r="AA94" s="14"/>
      <c r="AB94" s="14"/>
      <c r="AC94" s="14"/>
      <c r="AD94" s="14"/>
      <c r="AE94" s="175"/>
      <c r="AF94" s="14"/>
      <c r="AG94" s="14"/>
      <c r="AH94" s="143"/>
      <c r="AI94" s="14"/>
      <c r="AJ94" s="14"/>
      <c r="AK94" s="136"/>
      <c r="AL94" s="14"/>
      <c r="AM94" s="14"/>
      <c r="AN94" s="175"/>
      <c r="AO94" s="14"/>
      <c r="AP94" s="14"/>
      <c r="AQ94" s="143"/>
      <c r="AR94" s="14"/>
      <c r="AS94" s="14"/>
      <c r="AT94" s="136"/>
      <c r="AU94" s="14"/>
      <c r="AV94" s="14"/>
      <c r="AW94" s="175"/>
      <c r="AX94" s="14"/>
      <c r="AY94" s="14"/>
      <c r="AZ94" s="143"/>
      <c r="BA94" s="14"/>
      <c r="BB94" s="14"/>
      <c r="BC94" s="136"/>
      <c r="BD94" s="14"/>
      <c r="BE94" s="14"/>
      <c r="BF94" s="175"/>
      <c r="BG94" s="14"/>
      <c r="BH94" s="14"/>
      <c r="BI94" s="143"/>
      <c r="BJ94" s="14"/>
      <c r="BK94" s="14"/>
      <c r="BL94" s="136"/>
      <c r="BM94" s="14"/>
      <c r="BN94" s="14"/>
      <c r="BO94" s="175"/>
      <c r="BP94" s="14"/>
      <c r="BQ94" s="14"/>
      <c r="BR94" s="150"/>
      <c r="BS94" s="14"/>
      <c r="BT94" s="14"/>
      <c r="BU94" s="136"/>
      <c r="BV94" s="14"/>
      <c r="BW94" s="14"/>
      <c r="BX94" s="175"/>
      <c r="BY94" s="14"/>
      <c r="BZ94" s="14"/>
      <c r="CA94" s="143"/>
      <c r="CB94" s="14"/>
      <c r="CC94" s="14"/>
      <c r="CD94" s="136"/>
      <c r="CE94" s="13"/>
      <c r="CF94" s="13"/>
      <c r="CG94" s="177"/>
      <c r="CH94" s="13"/>
      <c r="CI94" s="13"/>
      <c r="CJ94" s="143"/>
      <c r="CK94" s="13"/>
      <c r="CL94" s="13"/>
      <c r="CM94" s="136"/>
      <c r="CN94" s="13"/>
      <c r="CO94" s="13"/>
      <c r="CP94" s="177"/>
      <c r="CQ94" s="13"/>
      <c r="CR94" s="13"/>
      <c r="CS94" s="143"/>
      <c r="CT94" s="13"/>
      <c r="CU94" s="13"/>
      <c r="CV94" s="136"/>
      <c r="CW94" s="13"/>
      <c r="CX94" s="13"/>
      <c r="CY94" s="177"/>
      <c r="CZ94" s="13"/>
      <c r="DA94" s="13"/>
      <c r="DB94" s="143"/>
      <c r="DC94" s="13"/>
      <c r="DD94" s="13"/>
      <c r="DE94" s="244">
        <f t="shared" si="302"/>
        <v>0</v>
      </c>
      <c r="DF94" s="12">
        <f t="shared" si="302"/>
        <v>0</v>
      </c>
      <c r="DG94" s="14"/>
      <c r="DH94" s="244">
        <f t="shared" si="280"/>
        <v>0</v>
      </c>
      <c r="DI94" s="12">
        <f t="shared" si="300"/>
        <v>0</v>
      </c>
      <c r="DJ94" s="12">
        <f t="shared" si="372"/>
        <v>0</v>
      </c>
      <c r="DK94" s="197">
        <f t="shared" si="279"/>
        <v>0</v>
      </c>
      <c r="DL94" s="12">
        <f t="shared" si="301"/>
        <v>0</v>
      </c>
      <c r="DM94" s="14"/>
    </row>
    <row r="95" spans="1:117">
      <c r="A95" s="1"/>
      <c r="B95" s="1"/>
      <c r="C95" s="1"/>
      <c r="D95" s="382">
        <v>3</v>
      </c>
      <c r="E95" s="381" t="s">
        <v>113</v>
      </c>
      <c r="F95" s="13"/>
      <c r="G95" s="13"/>
      <c r="H95" s="13"/>
      <c r="I95" s="13" t="s">
        <v>114</v>
      </c>
      <c r="J95" s="137">
        <f>SUM(J96:J97)</f>
        <v>0</v>
      </c>
      <c r="K95" s="28">
        <f>SUM(K96:K97)</f>
        <v>0</v>
      </c>
      <c r="L95" s="28"/>
      <c r="M95" s="176">
        <f>SUM(M96:M97)</f>
        <v>0</v>
      </c>
      <c r="N95" s="28">
        <f>SUM(N96:N97)</f>
        <v>0</v>
      </c>
      <c r="O95" s="28"/>
      <c r="P95" s="144">
        <f>SUM(P96:P97)</f>
        <v>0</v>
      </c>
      <c r="Q95" s="28">
        <f>SUM(Q96:Q97)</f>
        <v>0</v>
      </c>
      <c r="R95" s="28"/>
      <c r="S95" s="138">
        <f>SUM(S96:S97)</f>
        <v>407432</v>
      </c>
      <c r="T95" s="28">
        <f>SUM(T96:T97)</f>
        <v>0</v>
      </c>
      <c r="U95" s="28"/>
      <c r="V95" s="176">
        <f>SUM(V96:V97)</f>
        <v>1253202</v>
      </c>
      <c r="W95" s="28">
        <f>SUM(W96:W97)</f>
        <v>0</v>
      </c>
      <c r="X95" s="28"/>
      <c r="Y95" s="144">
        <f>SUM(Y96:Y97)</f>
        <v>1253202</v>
      </c>
      <c r="Z95" s="28">
        <f>SUM(Z96:Z97)</f>
        <v>0</v>
      </c>
      <c r="AA95" s="28"/>
      <c r="AB95" s="28">
        <f>SUM(AB96:AB97)</f>
        <v>0</v>
      </c>
      <c r="AC95" s="28">
        <f>SUM(AC96:AC97)</f>
        <v>0</v>
      </c>
      <c r="AD95" s="28"/>
      <c r="AE95" s="177">
        <f>SUM(AE96:AE97)</f>
        <v>0</v>
      </c>
      <c r="AF95" s="28">
        <f>SUM(AF96:AF97)</f>
        <v>0</v>
      </c>
      <c r="AG95" s="28"/>
      <c r="AH95" s="145"/>
      <c r="AI95" s="28">
        <f>SUM(AI96:AI97)</f>
        <v>0</v>
      </c>
      <c r="AJ95" s="28"/>
      <c r="AK95" s="137">
        <f>SUM(AK96:AK97)</f>
        <v>0</v>
      </c>
      <c r="AL95" s="28">
        <f>SUM(AL96:AL97)</f>
        <v>0</v>
      </c>
      <c r="AM95" s="28"/>
      <c r="AN95" s="177">
        <f>SUM(AN96:AN97)</f>
        <v>0</v>
      </c>
      <c r="AO95" s="28">
        <f>SUM(AO96:AO97)</f>
        <v>0</v>
      </c>
      <c r="AP95" s="28"/>
      <c r="AQ95" s="143">
        <f>SUM(AQ96:AQ97)</f>
        <v>0</v>
      </c>
      <c r="AR95" s="28">
        <f>SUM(AR96:AR97)</f>
        <v>0</v>
      </c>
      <c r="AS95" s="28"/>
      <c r="AT95" s="138"/>
      <c r="AU95" s="28">
        <f>SUM(AU96:AU97)</f>
        <v>0</v>
      </c>
      <c r="AV95" s="28"/>
      <c r="AW95" s="177">
        <f>SUM(AW96:AW97)</f>
        <v>0</v>
      </c>
      <c r="AX95" s="28">
        <f>SUM(AX96:AX97)</f>
        <v>0</v>
      </c>
      <c r="AY95" s="28"/>
      <c r="AZ95" s="145"/>
      <c r="BA95" s="28"/>
      <c r="BB95" s="28"/>
      <c r="BC95" s="138"/>
      <c r="BD95" s="28">
        <f>SUM(BD96:BD97)</f>
        <v>0</v>
      </c>
      <c r="BE95" s="28"/>
      <c r="BF95" s="177">
        <f>SUM(BF96:BF97)</f>
        <v>0</v>
      </c>
      <c r="BG95" s="28">
        <f>SUM(BG96:BG97)</f>
        <v>0</v>
      </c>
      <c r="BH95" s="28"/>
      <c r="BI95" s="145"/>
      <c r="BJ95" s="28">
        <f>SUM(BJ96:BJ97)</f>
        <v>0</v>
      </c>
      <c r="BK95" s="28"/>
      <c r="BL95" s="136">
        <f>SUM(BL96:BL97)</f>
        <v>2444726</v>
      </c>
      <c r="BM95" s="28">
        <f>SUM(BM96:BM97)</f>
        <v>0</v>
      </c>
      <c r="BN95" s="28"/>
      <c r="BO95" s="177">
        <f>SUM(BO96:BO97)</f>
        <v>0</v>
      </c>
      <c r="BP95" s="28">
        <f>SUM(BP96:BP97)</f>
        <v>0</v>
      </c>
      <c r="BQ95" s="28"/>
      <c r="BR95" s="152"/>
      <c r="BS95" s="28">
        <f>SUM(BS96:BS97)</f>
        <v>0</v>
      </c>
      <c r="BT95" s="28"/>
      <c r="BU95" s="138"/>
      <c r="BV95" s="28">
        <f>SUM(BV96:BV97)</f>
        <v>0</v>
      </c>
      <c r="BW95" s="28"/>
      <c r="BX95" s="177">
        <f>SUM(BX96:BX97)</f>
        <v>0</v>
      </c>
      <c r="BY95" s="28">
        <f>SUM(BY96:BY97)</f>
        <v>0</v>
      </c>
      <c r="BZ95" s="28"/>
      <c r="CA95" s="145"/>
      <c r="CB95" s="28">
        <f>SUM(CB96:CB97)</f>
        <v>0</v>
      </c>
      <c r="CC95" s="28"/>
      <c r="CD95" s="136"/>
      <c r="CE95" s="13"/>
      <c r="CF95" s="13"/>
      <c r="CG95" s="177"/>
      <c r="CH95" s="13"/>
      <c r="CI95" s="13"/>
      <c r="CJ95" s="143"/>
      <c r="CK95" s="13"/>
      <c r="CL95" s="13"/>
      <c r="CM95" s="136"/>
      <c r="CN95" s="13"/>
      <c r="CO95" s="13"/>
      <c r="CP95" s="177"/>
      <c r="CQ95" s="13"/>
      <c r="CR95" s="13"/>
      <c r="CS95" s="143"/>
      <c r="CT95" s="13"/>
      <c r="CU95" s="13"/>
      <c r="CV95" s="136"/>
      <c r="CW95" s="13"/>
      <c r="CX95" s="13"/>
      <c r="CY95" s="177"/>
      <c r="CZ95" s="13"/>
      <c r="DA95" s="13"/>
      <c r="DB95" s="143"/>
      <c r="DC95" s="13"/>
      <c r="DD95" s="13"/>
      <c r="DE95" s="244">
        <f t="shared" si="302"/>
        <v>2852158</v>
      </c>
      <c r="DF95" s="12">
        <f t="shared" si="302"/>
        <v>0</v>
      </c>
      <c r="DG95" s="28"/>
      <c r="DH95" s="244">
        <f t="shared" si="280"/>
        <v>1253202</v>
      </c>
      <c r="DI95" s="12">
        <f t="shared" si="300"/>
        <v>0</v>
      </c>
      <c r="DJ95" s="12">
        <f t="shared" si="372"/>
        <v>0</v>
      </c>
      <c r="DK95" s="197">
        <f t="shared" si="279"/>
        <v>1253202</v>
      </c>
      <c r="DL95" s="12">
        <f t="shared" si="301"/>
        <v>0</v>
      </c>
      <c r="DM95" s="28"/>
    </row>
    <row r="96" spans="1:117">
      <c r="A96" s="1"/>
      <c r="B96" s="1"/>
      <c r="C96" s="1"/>
      <c r="D96" s="1"/>
      <c r="E96" s="382">
        <v>1</v>
      </c>
      <c r="F96" s="865" t="s">
        <v>115</v>
      </c>
      <c r="G96" s="865"/>
      <c r="H96" s="865"/>
      <c r="I96" s="381" t="s">
        <v>116</v>
      </c>
      <c r="J96" s="137"/>
      <c r="K96" s="15"/>
      <c r="L96" s="15"/>
      <c r="M96" s="176"/>
      <c r="N96" s="15"/>
      <c r="O96" s="15"/>
      <c r="P96" s="144"/>
      <c r="Q96" s="15"/>
      <c r="R96" s="15"/>
      <c r="S96" s="137">
        <v>407432</v>
      </c>
      <c r="T96" s="15"/>
      <c r="U96" s="15"/>
      <c r="V96" s="176">
        <v>1253202</v>
      </c>
      <c r="W96" s="15"/>
      <c r="X96" s="15"/>
      <c r="Y96" s="144">
        <v>1253202</v>
      </c>
      <c r="Z96" s="15"/>
      <c r="AA96" s="15"/>
      <c r="AB96" s="15"/>
      <c r="AC96" s="15"/>
      <c r="AD96" s="15"/>
      <c r="AE96" s="176"/>
      <c r="AF96" s="15"/>
      <c r="AG96" s="15"/>
      <c r="AH96" s="144"/>
      <c r="AI96" s="15"/>
      <c r="AJ96" s="15"/>
      <c r="AK96" s="137"/>
      <c r="AL96" s="15"/>
      <c r="AM96" s="15"/>
      <c r="AN96" s="176"/>
      <c r="AO96" s="15"/>
      <c r="AP96" s="15"/>
      <c r="AQ96" s="144"/>
      <c r="AR96" s="15"/>
      <c r="AS96" s="15"/>
      <c r="AT96" s="137"/>
      <c r="AU96" s="15"/>
      <c r="AV96" s="15"/>
      <c r="AW96" s="176"/>
      <c r="AX96" s="15"/>
      <c r="AY96" s="15"/>
      <c r="AZ96" s="144"/>
      <c r="BA96" s="15"/>
      <c r="BB96" s="15"/>
      <c r="BC96" s="137"/>
      <c r="BD96" s="15"/>
      <c r="BE96" s="15"/>
      <c r="BF96" s="176"/>
      <c r="BG96" s="15"/>
      <c r="BH96" s="15"/>
      <c r="BI96" s="144"/>
      <c r="BJ96" s="15"/>
      <c r="BK96" s="15"/>
      <c r="BL96" s="137">
        <v>2444726</v>
      </c>
      <c r="BM96" s="15"/>
      <c r="BN96" s="15"/>
      <c r="BO96" s="176"/>
      <c r="BP96" s="15"/>
      <c r="BQ96" s="15"/>
      <c r="BR96" s="151"/>
      <c r="BS96" s="15"/>
      <c r="BT96" s="15"/>
      <c r="BU96" s="137"/>
      <c r="BV96" s="15"/>
      <c r="BW96" s="15"/>
      <c r="BX96" s="176"/>
      <c r="BY96" s="15"/>
      <c r="BZ96" s="15"/>
      <c r="CA96" s="144"/>
      <c r="CB96" s="15"/>
      <c r="CC96" s="15"/>
      <c r="CD96" s="136"/>
      <c r="CE96" s="381"/>
      <c r="CF96" s="381"/>
      <c r="CG96" s="177"/>
      <c r="CH96" s="381"/>
      <c r="CI96" s="381"/>
      <c r="CJ96" s="143"/>
      <c r="CK96" s="381"/>
      <c r="CL96" s="381"/>
      <c r="CM96" s="136"/>
      <c r="CN96" s="381"/>
      <c r="CO96" s="381"/>
      <c r="CP96" s="177"/>
      <c r="CQ96" s="381"/>
      <c r="CR96" s="381"/>
      <c r="CS96" s="143"/>
      <c r="CT96" s="381"/>
      <c r="CU96" s="381"/>
      <c r="CV96" s="136"/>
      <c r="CW96" s="381"/>
      <c r="CX96" s="381"/>
      <c r="CY96" s="177"/>
      <c r="CZ96" s="381"/>
      <c r="DA96" s="381"/>
      <c r="DB96" s="143"/>
      <c r="DC96" s="381"/>
      <c r="DD96" s="381"/>
      <c r="DE96" s="244">
        <f t="shared" si="302"/>
        <v>2852158</v>
      </c>
      <c r="DF96" s="12">
        <f t="shared" si="302"/>
        <v>0</v>
      </c>
      <c r="DG96" s="15"/>
      <c r="DH96" s="244">
        <f t="shared" si="280"/>
        <v>1253202</v>
      </c>
      <c r="DI96" s="12">
        <f t="shared" si="300"/>
        <v>0</v>
      </c>
      <c r="DJ96" s="12">
        <f t="shared" si="372"/>
        <v>0</v>
      </c>
      <c r="DK96" s="197">
        <f t="shared" si="279"/>
        <v>1253202</v>
      </c>
      <c r="DL96" s="12">
        <f t="shared" si="301"/>
        <v>0</v>
      </c>
      <c r="DM96" s="15"/>
    </row>
    <row r="97" spans="1:117">
      <c r="A97" s="1"/>
      <c r="B97" s="1"/>
      <c r="C97" s="1"/>
      <c r="D97" s="1"/>
      <c r="E97" s="382">
        <v>2</v>
      </c>
      <c r="F97" s="865" t="s">
        <v>117</v>
      </c>
      <c r="G97" s="865"/>
      <c r="H97" s="865"/>
      <c r="I97" s="381" t="s">
        <v>118</v>
      </c>
      <c r="J97" s="137"/>
      <c r="K97" s="15"/>
      <c r="L97" s="15"/>
      <c r="M97" s="176"/>
      <c r="N97" s="15"/>
      <c r="O97" s="15"/>
      <c r="P97" s="144"/>
      <c r="Q97" s="15"/>
      <c r="R97" s="15"/>
      <c r="S97" s="137"/>
      <c r="T97" s="15"/>
      <c r="U97" s="15"/>
      <c r="V97" s="176"/>
      <c r="W97" s="15"/>
      <c r="X97" s="15"/>
      <c r="Y97" s="144"/>
      <c r="Z97" s="15"/>
      <c r="AA97" s="15"/>
      <c r="AB97" s="15"/>
      <c r="AC97" s="15"/>
      <c r="AD97" s="15"/>
      <c r="AE97" s="176"/>
      <c r="AF97" s="15"/>
      <c r="AG97" s="15"/>
      <c r="AH97" s="144"/>
      <c r="AI97" s="15"/>
      <c r="AJ97" s="15"/>
      <c r="AK97" s="137"/>
      <c r="AL97" s="15"/>
      <c r="AM97" s="15"/>
      <c r="AN97" s="176"/>
      <c r="AO97" s="15"/>
      <c r="AP97" s="15"/>
      <c r="AQ97" s="144"/>
      <c r="AR97" s="15"/>
      <c r="AS97" s="15"/>
      <c r="AT97" s="137"/>
      <c r="AU97" s="15"/>
      <c r="AV97" s="15"/>
      <c r="AW97" s="176"/>
      <c r="AX97" s="15"/>
      <c r="AY97" s="15"/>
      <c r="AZ97" s="144"/>
      <c r="BA97" s="15"/>
      <c r="BB97" s="15"/>
      <c r="BC97" s="137"/>
      <c r="BD97" s="15"/>
      <c r="BE97" s="15"/>
      <c r="BF97" s="176"/>
      <c r="BG97" s="15"/>
      <c r="BH97" s="15"/>
      <c r="BI97" s="144"/>
      <c r="BJ97" s="15"/>
      <c r="BK97" s="15"/>
      <c r="BL97" s="137"/>
      <c r="BM97" s="15"/>
      <c r="BN97" s="15"/>
      <c r="BO97" s="176"/>
      <c r="BP97" s="15"/>
      <c r="BQ97" s="15"/>
      <c r="BR97" s="151"/>
      <c r="BS97" s="15"/>
      <c r="BT97" s="15"/>
      <c r="BU97" s="137"/>
      <c r="BV97" s="15"/>
      <c r="BW97" s="15"/>
      <c r="BX97" s="176"/>
      <c r="BY97" s="15"/>
      <c r="BZ97" s="15"/>
      <c r="CA97" s="144"/>
      <c r="CB97" s="15"/>
      <c r="CC97" s="15"/>
      <c r="CD97" s="136"/>
      <c r="CE97" s="381"/>
      <c r="CF97" s="381"/>
      <c r="CG97" s="177"/>
      <c r="CH97" s="381"/>
      <c r="CI97" s="381"/>
      <c r="CJ97" s="143"/>
      <c r="CK97" s="381"/>
      <c r="CL97" s="381"/>
      <c r="CM97" s="136"/>
      <c r="CN97" s="381"/>
      <c r="CO97" s="381"/>
      <c r="CP97" s="177"/>
      <c r="CQ97" s="381"/>
      <c r="CR97" s="381"/>
      <c r="CS97" s="143"/>
      <c r="CT97" s="381"/>
      <c r="CU97" s="381"/>
      <c r="CV97" s="136"/>
      <c r="CW97" s="381"/>
      <c r="CX97" s="381"/>
      <c r="CY97" s="177"/>
      <c r="CZ97" s="381"/>
      <c r="DA97" s="381"/>
      <c r="DB97" s="143"/>
      <c r="DC97" s="381"/>
      <c r="DD97" s="381"/>
      <c r="DE97" s="244">
        <f t="shared" si="302"/>
        <v>0</v>
      </c>
      <c r="DF97" s="12">
        <f t="shared" si="302"/>
        <v>0</v>
      </c>
      <c r="DG97" s="15"/>
      <c r="DH97" s="244">
        <f t="shared" si="280"/>
        <v>0</v>
      </c>
      <c r="DI97" s="12">
        <f t="shared" si="300"/>
        <v>0</v>
      </c>
      <c r="DJ97" s="12">
        <f t="shared" si="372"/>
        <v>0</v>
      </c>
      <c r="DK97" s="197">
        <f t="shared" si="279"/>
        <v>0</v>
      </c>
      <c r="DL97" s="12">
        <f t="shared" si="301"/>
        <v>0</v>
      </c>
      <c r="DM97" s="15"/>
    </row>
    <row r="98" spans="1:117">
      <c r="A98" s="1"/>
      <c r="B98" s="1"/>
      <c r="C98" s="1"/>
      <c r="D98" s="1" t="s">
        <v>206</v>
      </c>
      <c r="E98" s="865" t="s">
        <v>285</v>
      </c>
      <c r="F98" s="865"/>
      <c r="G98" s="865"/>
      <c r="H98" s="865"/>
      <c r="I98" s="381" t="s">
        <v>284</v>
      </c>
      <c r="J98" s="137"/>
      <c r="K98" s="15"/>
      <c r="L98" s="15"/>
      <c r="M98" s="176"/>
      <c r="N98" s="15"/>
      <c r="O98" s="15"/>
      <c r="P98" s="144"/>
      <c r="Q98" s="15"/>
      <c r="R98" s="15"/>
      <c r="S98" s="137"/>
      <c r="T98" s="15"/>
      <c r="U98" s="15"/>
      <c r="V98" s="176"/>
      <c r="W98" s="15"/>
      <c r="X98" s="15"/>
      <c r="Y98" s="144"/>
      <c r="Z98" s="15"/>
      <c r="AA98" s="15"/>
      <c r="AB98" s="15"/>
      <c r="AC98" s="15"/>
      <c r="AD98" s="15"/>
      <c r="AE98" s="176"/>
      <c r="AF98" s="15"/>
      <c r="AG98" s="15"/>
      <c r="AH98" s="144"/>
      <c r="AI98" s="15"/>
      <c r="AJ98" s="15"/>
      <c r="AK98" s="137"/>
      <c r="AL98" s="15"/>
      <c r="AM98" s="15"/>
      <c r="AN98" s="176"/>
      <c r="AO98" s="15"/>
      <c r="AP98" s="15"/>
      <c r="AQ98" s="144"/>
      <c r="AR98" s="15"/>
      <c r="AS98" s="15"/>
      <c r="AT98" s="137"/>
      <c r="AU98" s="15"/>
      <c r="AV98" s="15"/>
      <c r="AW98" s="176"/>
      <c r="AX98" s="15"/>
      <c r="AY98" s="15"/>
      <c r="AZ98" s="144">
        <v>37308</v>
      </c>
      <c r="BA98" s="15"/>
      <c r="BB98" s="15"/>
      <c r="BC98" s="137"/>
      <c r="BD98" s="15"/>
      <c r="BE98" s="15"/>
      <c r="BF98" s="176"/>
      <c r="BG98" s="15"/>
      <c r="BH98" s="15"/>
      <c r="BI98" s="144"/>
      <c r="BJ98" s="15"/>
      <c r="BK98" s="15"/>
      <c r="BL98" s="137"/>
      <c r="BM98" s="15"/>
      <c r="BN98" s="15"/>
      <c r="BO98" s="176"/>
      <c r="BP98" s="15"/>
      <c r="BQ98" s="15"/>
      <c r="BR98" s="151"/>
      <c r="BS98" s="15"/>
      <c r="BT98" s="15"/>
      <c r="BU98" s="137"/>
      <c r="BV98" s="15"/>
      <c r="BW98" s="15"/>
      <c r="BX98" s="176"/>
      <c r="BY98" s="15"/>
      <c r="BZ98" s="15"/>
      <c r="CA98" s="144"/>
      <c r="CB98" s="15"/>
      <c r="CC98" s="15"/>
      <c r="CD98" s="136"/>
      <c r="CE98" s="381"/>
      <c r="CF98" s="381"/>
      <c r="CG98" s="177"/>
      <c r="CH98" s="381"/>
      <c r="CI98" s="381"/>
      <c r="CJ98" s="143"/>
      <c r="CK98" s="381"/>
      <c r="CL98" s="381"/>
      <c r="CM98" s="136"/>
      <c r="CN98" s="381"/>
      <c r="CO98" s="381"/>
      <c r="CP98" s="177"/>
      <c r="CQ98" s="381"/>
      <c r="CR98" s="381"/>
      <c r="CS98" s="143"/>
      <c r="CT98" s="381"/>
      <c r="CU98" s="381"/>
      <c r="CV98" s="136"/>
      <c r="CW98" s="381"/>
      <c r="CX98" s="381"/>
      <c r="CY98" s="177"/>
      <c r="CZ98" s="381"/>
      <c r="DA98" s="381"/>
      <c r="DB98" s="143"/>
      <c r="DC98" s="381"/>
      <c r="DD98" s="381"/>
      <c r="DE98" s="244">
        <f t="shared" si="302"/>
        <v>0</v>
      </c>
      <c r="DF98" s="12">
        <f t="shared" si="302"/>
        <v>0</v>
      </c>
      <c r="DG98" s="15"/>
      <c r="DH98" s="244">
        <f t="shared" si="280"/>
        <v>0</v>
      </c>
      <c r="DI98" s="12">
        <f t="shared" si="300"/>
        <v>0</v>
      </c>
      <c r="DJ98" s="12">
        <f t="shared" si="372"/>
        <v>0</v>
      </c>
      <c r="DK98" s="197">
        <f t="shared" si="279"/>
        <v>37308</v>
      </c>
      <c r="DL98" s="12">
        <f t="shared" si="301"/>
        <v>0</v>
      </c>
      <c r="DM98" s="15"/>
    </row>
    <row r="99" spans="1:117">
      <c r="A99" s="1"/>
      <c r="B99" s="1"/>
      <c r="C99" s="1"/>
      <c r="D99" s="382">
        <v>4</v>
      </c>
      <c r="E99" s="381" t="s">
        <v>119</v>
      </c>
      <c r="F99" s="13"/>
      <c r="G99" s="13"/>
      <c r="H99" s="13"/>
      <c r="I99" s="13" t="s">
        <v>120</v>
      </c>
      <c r="J99" s="136"/>
      <c r="K99" s="14"/>
      <c r="L99" s="14"/>
      <c r="M99" s="175"/>
      <c r="N99" s="14"/>
      <c r="O99" s="14"/>
      <c r="P99" s="143"/>
      <c r="Q99" s="14"/>
      <c r="R99" s="14"/>
      <c r="S99" s="136"/>
      <c r="T99" s="14"/>
      <c r="U99" s="14"/>
      <c r="V99" s="175"/>
      <c r="W99" s="14"/>
      <c r="X99" s="14"/>
      <c r="Y99" s="143"/>
      <c r="Z99" s="14"/>
      <c r="AA99" s="14"/>
      <c r="AB99" s="14"/>
      <c r="AC99" s="14"/>
      <c r="AD99" s="14"/>
      <c r="AE99" s="175"/>
      <c r="AF99" s="14"/>
      <c r="AG99" s="14"/>
      <c r="AH99" s="143"/>
      <c r="AI99" s="14"/>
      <c r="AJ99" s="14"/>
      <c r="AK99" s="136"/>
      <c r="AL99" s="14"/>
      <c r="AM99" s="14"/>
      <c r="AN99" s="175"/>
      <c r="AO99" s="14"/>
      <c r="AP99" s="14"/>
      <c r="AQ99" s="143"/>
      <c r="AR99" s="14"/>
      <c r="AS99" s="14"/>
      <c r="AT99" s="136"/>
      <c r="AU99" s="14"/>
      <c r="AV99" s="14"/>
      <c r="AW99" s="175"/>
      <c r="AX99" s="14"/>
      <c r="AY99" s="14"/>
      <c r="AZ99" s="143"/>
      <c r="BA99" s="14"/>
      <c r="BB99" s="14"/>
      <c r="BC99" s="136"/>
      <c r="BD99" s="14"/>
      <c r="BE99" s="14"/>
      <c r="BF99" s="175"/>
      <c r="BG99" s="14"/>
      <c r="BH99" s="14"/>
      <c r="BI99" s="143"/>
      <c r="BJ99" s="14"/>
      <c r="BK99" s="14"/>
      <c r="BL99" s="136"/>
      <c r="BM99" s="14"/>
      <c r="BN99" s="14"/>
      <c r="BO99" s="175"/>
      <c r="BP99" s="14"/>
      <c r="BQ99" s="14"/>
      <c r="BR99" s="150"/>
      <c r="BS99" s="14"/>
      <c r="BT99" s="14"/>
      <c r="BU99" s="136"/>
      <c r="BV99" s="14"/>
      <c r="BW99" s="14"/>
      <c r="BX99" s="175"/>
      <c r="BY99" s="14"/>
      <c r="BZ99" s="14"/>
      <c r="CA99" s="143"/>
      <c r="CB99" s="14"/>
      <c r="CC99" s="14"/>
      <c r="CD99" s="136"/>
      <c r="CE99" s="13"/>
      <c r="CF99" s="13"/>
      <c r="CG99" s="177"/>
      <c r="CH99" s="13"/>
      <c r="CI99" s="13"/>
      <c r="CJ99" s="143"/>
      <c r="CK99" s="13"/>
      <c r="CL99" s="13"/>
      <c r="CM99" s="136"/>
      <c r="CN99" s="13"/>
      <c r="CO99" s="13"/>
      <c r="CP99" s="177"/>
      <c r="CQ99" s="13"/>
      <c r="CR99" s="13"/>
      <c r="CS99" s="143"/>
      <c r="CT99" s="13"/>
      <c r="CU99" s="13"/>
      <c r="CV99" s="136"/>
      <c r="CW99" s="13"/>
      <c r="CX99" s="13"/>
      <c r="CY99" s="177"/>
      <c r="CZ99" s="13"/>
      <c r="DA99" s="13"/>
      <c r="DB99" s="143"/>
      <c r="DC99" s="13"/>
      <c r="DD99" s="13"/>
      <c r="DE99" s="244">
        <f t="shared" si="302"/>
        <v>0</v>
      </c>
      <c r="DF99" s="12">
        <f t="shared" si="302"/>
        <v>0</v>
      </c>
      <c r="DG99" s="14"/>
      <c r="DH99" s="244">
        <f t="shared" si="280"/>
        <v>0</v>
      </c>
      <c r="DI99" s="12">
        <f t="shared" si="300"/>
        <v>0</v>
      </c>
      <c r="DJ99" s="12">
        <f t="shared" si="372"/>
        <v>0</v>
      </c>
      <c r="DK99" s="197">
        <f t="shared" si="279"/>
        <v>0</v>
      </c>
      <c r="DL99" s="12">
        <f t="shared" si="301"/>
        <v>0</v>
      </c>
      <c r="DM99" s="14"/>
    </row>
    <row r="100" spans="1:117">
      <c r="A100" s="1"/>
      <c r="B100" s="1"/>
      <c r="C100" s="1"/>
      <c r="D100" s="382">
        <v>5</v>
      </c>
      <c r="E100" s="381" t="s">
        <v>121</v>
      </c>
      <c r="F100" s="13"/>
      <c r="G100" s="13"/>
      <c r="H100" s="13"/>
      <c r="I100" s="13" t="s">
        <v>122</v>
      </c>
      <c r="J100" s="136"/>
      <c r="K100" s="14"/>
      <c r="L100" s="14"/>
      <c r="M100" s="175"/>
      <c r="N100" s="14"/>
      <c r="O100" s="14"/>
      <c r="P100" s="143"/>
      <c r="Q100" s="14"/>
      <c r="R100" s="14"/>
      <c r="S100" s="136"/>
      <c r="T100" s="14"/>
      <c r="U100" s="14"/>
      <c r="V100" s="175"/>
      <c r="W100" s="14"/>
      <c r="X100" s="14"/>
      <c r="Y100" s="143"/>
      <c r="Z100" s="14"/>
      <c r="AA100" s="14"/>
      <c r="AB100" s="14"/>
      <c r="AC100" s="14"/>
      <c r="AD100" s="14"/>
      <c r="AE100" s="175"/>
      <c r="AF100" s="14"/>
      <c r="AG100" s="14"/>
      <c r="AH100" s="143"/>
      <c r="AI100" s="14"/>
      <c r="AJ100" s="14"/>
      <c r="AK100" s="136"/>
      <c r="AL100" s="14"/>
      <c r="AM100" s="14"/>
      <c r="AN100" s="175"/>
      <c r="AO100" s="14"/>
      <c r="AP100" s="14"/>
      <c r="AQ100" s="143"/>
      <c r="AR100" s="14"/>
      <c r="AS100" s="14"/>
      <c r="AT100" s="136"/>
      <c r="AU100" s="14"/>
      <c r="AV100" s="14"/>
      <c r="AW100" s="175"/>
      <c r="AX100" s="14"/>
      <c r="AY100" s="14"/>
      <c r="AZ100" s="143"/>
      <c r="BA100" s="14"/>
      <c r="BB100" s="14"/>
      <c r="BC100" s="136"/>
      <c r="BD100" s="14"/>
      <c r="BE100" s="14"/>
      <c r="BF100" s="175"/>
      <c r="BG100" s="14"/>
      <c r="BH100" s="14"/>
      <c r="BI100" s="143"/>
      <c r="BJ100" s="14"/>
      <c r="BK100" s="14"/>
      <c r="BL100" s="136"/>
      <c r="BM100" s="14"/>
      <c r="BN100" s="14"/>
      <c r="BO100" s="175"/>
      <c r="BP100" s="14"/>
      <c r="BQ100" s="14"/>
      <c r="BR100" s="150"/>
      <c r="BS100" s="14"/>
      <c r="BT100" s="14"/>
      <c r="BU100" s="136"/>
      <c r="BV100" s="14"/>
      <c r="BW100" s="14"/>
      <c r="BX100" s="175"/>
      <c r="BY100" s="14"/>
      <c r="BZ100" s="14"/>
      <c r="CA100" s="143"/>
      <c r="CB100" s="14"/>
      <c r="CC100" s="14"/>
      <c r="CD100" s="136"/>
      <c r="CE100" s="13"/>
      <c r="CF100" s="13"/>
      <c r="CG100" s="177"/>
      <c r="CH100" s="13"/>
      <c r="CI100" s="13"/>
      <c r="CJ100" s="143"/>
      <c r="CK100" s="13"/>
      <c r="CL100" s="13"/>
      <c r="CM100" s="136"/>
      <c r="CN100" s="13"/>
      <c r="CO100" s="13"/>
      <c r="CP100" s="177"/>
      <c r="CQ100" s="13"/>
      <c r="CR100" s="13"/>
      <c r="CS100" s="143"/>
      <c r="CT100" s="13"/>
      <c r="CU100" s="13"/>
      <c r="CV100" s="136"/>
      <c r="CW100" s="13"/>
      <c r="CX100" s="13"/>
      <c r="CY100" s="177"/>
      <c r="CZ100" s="13"/>
      <c r="DA100" s="13"/>
      <c r="DB100" s="143"/>
      <c r="DC100" s="13"/>
      <c r="DD100" s="13"/>
      <c r="DE100" s="244">
        <f t="shared" si="302"/>
        <v>0</v>
      </c>
      <c r="DF100" s="12">
        <f t="shared" si="302"/>
        <v>0</v>
      </c>
      <c r="DG100" s="14"/>
      <c r="DH100" s="244">
        <f t="shared" si="280"/>
        <v>0</v>
      </c>
      <c r="DI100" s="12">
        <f t="shared" si="300"/>
        <v>0</v>
      </c>
      <c r="DJ100" s="12">
        <f t="shared" si="372"/>
        <v>0</v>
      </c>
      <c r="DK100" s="197">
        <f t="shared" si="279"/>
        <v>0</v>
      </c>
      <c r="DL100" s="12">
        <f t="shared" si="301"/>
        <v>0</v>
      </c>
      <c r="DM100" s="14"/>
    </row>
    <row r="101" spans="1:117" s="196" customFormat="1">
      <c r="A101" s="893" t="s">
        <v>123</v>
      </c>
      <c r="B101" s="893"/>
      <c r="C101" s="893"/>
      <c r="D101" s="893"/>
      <c r="E101" s="893"/>
      <c r="F101" s="893"/>
      <c r="G101" s="893"/>
      <c r="H101" s="893"/>
      <c r="I101" s="393"/>
      <c r="J101" s="104">
        <f>J86+J88</f>
        <v>2004725</v>
      </c>
      <c r="K101" s="104">
        <f t="shared" ref="K101:BW101" si="373">K86+K88</f>
        <v>0</v>
      </c>
      <c r="L101" s="104">
        <f t="shared" si="373"/>
        <v>0</v>
      </c>
      <c r="M101" s="104">
        <f t="shared" si="373"/>
        <v>822195</v>
      </c>
      <c r="N101" s="104">
        <f t="shared" si="373"/>
        <v>0</v>
      </c>
      <c r="O101" s="104">
        <f t="shared" si="373"/>
        <v>0</v>
      </c>
      <c r="P101" s="104">
        <f t="shared" si="373"/>
        <v>162867</v>
      </c>
      <c r="Q101" s="104">
        <f t="shared" si="373"/>
        <v>0</v>
      </c>
      <c r="R101" s="104">
        <f t="shared" si="373"/>
        <v>0</v>
      </c>
      <c r="S101" s="104">
        <f t="shared" si="373"/>
        <v>407432</v>
      </c>
      <c r="T101" s="104">
        <f t="shared" si="373"/>
        <v>0</v>
      </c>
      <c r="U101" s="104">
        <f t="shared" si="373"/>
        <v>0</v>
      </c>
      <c r="V101" s="104">
        <f t="shared" si="373"/>
        <v>31598821</v>
      </c>
      <c r="W101" s="104">
        <f t="shared" si="373"/>
        <v>0</v>
      </c>
      <c r="X101" s="104">
        <f t="shared" si="373"/>
        <v>0</v>
      </c>
      <c r="Y101" s="104">
        <f t="shared" si="373"/>
        <v>3057927</v>
      </c>
      <c r="Z101" s="104">
        <f t="shared" si="373"/>
        <v>0</v>
      </c>
      <c r="AA101" s="104">
        <f t="shared" si="373"/>
        <v>0</v>
      </c>
      <c r="AB101" s="104">
        <f t="shared" si="373"/>
        <v>28540894</v>
      </c>
      <c r="AC101" s="104">
        <f t="shared" ref="AC101" si="374">AC86+AC88</f>
        <v>0</v>
      </c>
      <c r="AD101" s="104">
        <f t="shared" si="373"/>
        <v>0</v>
      </c>
      <c r="AE101" s="104">
        <f t="shared" si="373"/>
        <v>0</v>
      </c>
      <c r="AF101" s="104">
        <f t="shared" si="373"/>
        <v>0</v>
      </c>
      <c r="AG101" s="104">
        <f t="shared" si="373"/>
        <v>0</v>
      </c>
      <c r="AH101" s="104">
        <f t="shared" si="373"/>
        <v>0</v>
      </c>
      <c r="AI101" s="104">
        <f t="shared" si="373"/>
        <v>0</v>
      </c>
      <c r="AJ101" s="104">
        <f t="shared" si="373"/>
        <v>0</v>
      </c>
      <c r="AK101" s="104">
        <f t="shared" si="373"/>
        <v>0</v>
      </c>
      <c r="AL101" s="104">
        <f t="shared" si="373"/>
        <v>0</v>
      </c>
      <c r="AM101" s="104">
        <f t="shared" si="373"/>
        <v>0</v>
      </c>
      <c r="AN101" s="104">
        <f t="shared" si="373"/>
        <v>0</v>
      </c>
      <c r="AO101" s="104">
        <f t="shared" si="373"/>
        <v>0</v>
      </c>
      <c r="AP101" s="104">
        <f t="shared" si="373"/>
        <v>0</v>
      </c>
      <c r="AQ101" s="104">
        <f t="shared" si="373"/>
        <v>15000</v>
      </c>
      <c r="AR101" s="104">
        <f t="shared" si="373"/>
        <v>0</v>
      </c>
      <c r="AS101" s="104">
        <f t="shared" si="373"/>
        <v>0</v>
      </c>
      <c r="AT101" s="104">
        <f t="shared" si="373"/>
        <v>0</v>
      </c>
      <c r="AU101" s="104">
        <f t="shared" si="373"/>
        <v>0</v>
      </c>
      <c r="AV101" s="104">
        <f t="shared" si="373"/>
        <v>0</v>
      </c>
      <c r="AW101" s="104">
        <f t="shared" si="373"/>
        <v>638403</v>
      </c>
      <c r="AX101" s="104">
        <f t="shared" si="373"/>
        <v>0</v>
      </c>
      <c r="AY101" s="104">
        <f t="shared" si="373"/>
        <v>0</v>
      </c>
      <c r="AZ101" s="104">
        <f t="shared" si="373"/>
        <v>824056</v>
      </c>
      <c r="BA101" s="104">
        <f t="shared" si="373"/>
        <v>0</v>
      </c>
      <c r="BB101" s="104">
        <f t="shared" si="373"/>
        <v>0</v>
      </c>
      <c r="BC101" s="104">
        <f t="shared" si="373"/>
        <v>1392880</v>
      </c>
      <c r="BD101" s="104">
        <f t="shared" si="373"/>
        <v>0</v>
      </c>
      <c r="BE101" s="104">
        <f t="shared" si="373"/>
        <v>0</v>
      </c>
      <c r="BF101" s="104">
        <f t="shared" si="373"/>
        <v>1392880</v>
      </c>
      <c r="BG101" s="104">
        <f t="shared" si="373"/>
        <v>0</v>
      </c>
      <c r="BH101" s="104">
        <f t="shared" si="373"/>
        <v>0</v>
      </c>
      <c r="BI101" s="104">
        <f t="shared" si="373"/>
        <v>1062460</v>
      </c>
      <c r="BJ101" s="104">
        <f t="shared" si="373"/>
        <v>0</v>
      </c>
      <c r="BK101" s="104">
        <f t="shared" si="373"/>
        <v>0</v>
      </c>
      <c r="BL101" s="104">
        <f t="shared" si="373"/>
        <v>8296170</v>
      </c>
      <c r="BM101" s="104">
        <f t="shared" si="373"/>
        <v>0</v>
      </c>
      <c r="BN101" s="104">
        <f t="shared" si="373"/>
        <v>0</v>
      </c>
      <c r="BO101" s="104">
        <f t="shared" si="373"/>
        <v>6639879</v>
      </c>
      <c r="BP101" s="104">
        <f t="shared" si="373"/>
        <v>0</v>
      </c>
      <c r="BQ101" s="104">
        <f t="shared" si="373"/>
        <v>0</v>
      </c>
      <c r="BR101" s="104">
        <f t="shared" si="373"/>
        <v>6639879</v>
      </c>
      <c r="BS101" s="104">
        <f t="shared" si="373"/>
        <v>0</v>
      </c>
      <c r="BT101" s="104">
        <f t="shared" si="373"/>
        <v>0</v>
      </c>
      <c r="BU101" s="104">
        <f t="shared" si="373"/>
        <v>32250000</v>
      </c>
      <c r="BV101" s="104">
        <f t="shared" si="373"/>
        <v>0</v>
      </c>
      <c r="BW101" s="104">
        <f t="shared" si="373"/>
        <v>0</v>
      </c>
      <c r="BX101" s="104">
        <f t="shared" ref="BX101:CC101" si="375">BX86+BX88</f>
        <v>33848956</v>
      </c>
      <c r="BY101" s="104">
        <f t="shared" si="375"/>
        <v>0</v>
      </c>
      <c r="BZ101" s="104">
        <f t="shared" si="375"/>
        <v>0</v>
      </c>
      <c r="CA101" s="104">
        <f t="shared" si="375"/>
        <v>36870626</v>
      </c>
      <c r="CB101" s="104">
        <f t="shared" si="375"/>
        <v>0</v>
      </c>
      <c r="CC101" s="104">
        <f t="shared" si="375"/>
        <v>0</v>
      </c>
      <c r="CD101" s="104">
        <f t="shared" ref="CD101:CL101" si="376">CD86+CD88</f>
        <v>59850</v>
      </c>
      <c r="CE101" s="104">
        <f t="shared" si="376"/>
        <v>0</v>
      </c>
      <c r="CF101" s="104">
        <f t="shared" si="376"/>
        <v>0</v>
      </c>
      <c r="CG101" s="104">
        <f t="shared" si="376"/>
        <v>7410</v>
      </c>
      <c r="CH101" s="104">
        <f t="shared" si="376"/>
        <v>0</v>
      </c>
      <c r="CI101" s="104">
        <f t="shared" si="376"/>
        <v>0</v>
      </c>
      <c r="CJ101" s="104">
        <f t="shared" si="376"/>
        <v>7410</v>
      </c>
      <c r="CK101" s="104">
        <f t="shared" si="376"/>
        <v>0</v>
      </c>
      <c r="CL101" s="104">
        <f t="shared" si="376"/>
        <v>0</v>
      </c>
      <c r="CM101" s="104">
        <f t="shared" ref="CM101:CU101" si="377">CM86+CM88</f>
        <v>5000000</v>
      </c>
      <c r="CN101" s="104">
        <f t="shared" si="377"/>
        <v>0</v>
      </c>
      <c r="CO101" s="104">
        <f t="shared" si="377"/>
        <v>0</v>
      </c>
      <c r="CP101" s="104">
        <f t="shared" si="377"/>
        <v>17500000</v>
      </c>
      <c r="CQ101" s="104">
        <f t="shared" si="377"/>
        <v>0</v>
      </c>
      <c r="CR101" s="104">
        <f t="shared" si="377"/>
        <v>0</v>
      </c>
      <c r="CS101" s="104">
        <f t="shared" si="377"/>
        <v>10094441</v>
      </c>
      <c r="CT101" s="104">
        <f t="shared" si="377"/>
        <v>0</v>
      </c>
      <c r="CU101" s="104">
        <f t="shared" si="377"/>
        <v>0</v>
      </c>
      <c r="CV101" s="104">
        <f t="shared" ref="CV101:DD101" si="378">CV86+CV88</f>
        <v>1800000</v>
      </c>
      <c r="CW101" s="104">
        <f t="shared" si="378"/>
        <v>0</v>
      </c>
      <c r="CX101" s="104">
        <f t="shared" si="378"/>
        <v>0</v>
      </c>
      <c r="CY101" s="104">
        <f t="shared" si="378"/>
        <v>1800000</v>
      </c>
      <c r="CZ101" s="104">
        <f t="shared" si="378"/>
        <v>0</v>
      </c>
      <c r="DA101" s="104">
        <f t="shared" si="378"/>
        <v>0</v>
      </c>
      <c r="DB101" s="104">
        <f t="shared" si="378"/>
        <v>1800000</v>
      </c>
      <c r="DC101" s="104">
        <f t="shared" si="378"/>
        <v>0</v>
      </c>
      <c r="DD101" s="104">
        <f t="shared" si="378"/>
        <v>0</v>
      </c>
      <c r="DE101" s="103">
        <f t="shared" si="302"/>
        <v>79751951</v>
      </c>
      <c r="DF101" s="103">
        <f t="shared" si="302"/>
        <v>0</v>
      </c>
      <c r="DG101" s="103">
        <f t="shared" ref="DG101" si="379">L101+U101+AD101+AM101+AV101+BE101+BN101+BW101+CX101+CO101+CF101</f>
        <v>0</v>
      </c>
      <c r="DH101" s="103">
        <f t="shared" si="280"/>
        <v>94248544</v>
      </c>
      <c r="DI101" s="223">
        <f t="shared" si="300"/>
        <v>0</v>
      </c>
      <c r="DJ101" s="223">
        <f t="shared" si="372"/>
        <v>0</v>
      </c>
      <c r="DK101" s="103">
        <f t="shared" si="279"/>
        <v>60534666</v>
      </c>
      <c r="DL101" s="103">
        <f t="shared" si="301"/>
        <v>0</v>
      </c>
      <c r="DM101" s="104"/>
    </row>
    <row r="102" spans="1:117">
      <c r="A102" s="928" t="s">
        <v>124</v>
      </c>
      <c r="B102" s="929"/>
      <c r="C102" s="929"/>
      <c r="D102" s="929"/>
      <c r="E102" s="929"/>
      <c r="F102" s="929"/>
      <c r="G102" s="929"/>
      <c r="H102" s="929"/>
      <c r="I102" s="383"/>
      <c r="J102" s="135"/>
      <c r="K102" s="20"/>
      <c r="L102" s="20"/>
      <c r="M102" s="133"/>
      <c r="N102" s="20"/>
      <c r="O102" s="20"/>
      <c r="P102" s="142"/>
      <c r="Q102" s="20"/>
      <c r="R102" s="20"/>
      <c r="S102" s="135"/>
      <c r="T102" s="20"/>
      <c r="U102" s="20"/>
      <c r="V102" s="133"/>
      <c r="W102" s="20"/>
      <c r="X102" s="20"/>
      <c r="Y102" s="142"/>
      <c r="Z102" s="20"/>
      <c r="AA102" s="20"/>
      <c r="AB102" s="20"/>
      <c r="AC102" s="20"/>
      <c r="AD102" s="20"/>
      <c r="AE102" s="133"/>
      <c r="AF102" s="20"/>
      <c r="AG102" s="20"/>
      <c r="AH102" s="142"/>
      <c r="AI102" s="20"/>
      <c r="AJ102" s="20"/>
      <c r="AK102" s="135"/>
      <c r="AL102" s="20"/>
      <c r="AM102" s="20"/>
      <c r="AN102" s="133"/>
      <c r="AO102" s="20"/>
      <c r="AP102" s="20"/>
      <c r="AQ102" s="142"/>
      <c r="AR102" s="20"/>
      <c r="AS102" s="20"/>
      <c r="AT102" s="135"/>
      <c r="AU102" s="20"/>
      <c r="AV102" s="20"/>
      <c r="AW102" s="133"/>
      <c r="AX102" s="20"/>
      <c r="AY102" s="20"/>
      <c r="AZ102" s="142"/>
      <c r="BA102" s="20"/>
      <c r="BB102" s="20"/>
      <c r="BC102" s="135"/>
      <c r="BD102" s="20"/>
      <c r="BE102" s="20"/>
      <c r="BF102" s="133"/>
      <c r="BG102" s="20"/>
      <c r="BH102" s="20"/>
      <c r="BI102" s="142"/>
      <c r="BJ102" s="20"/>
      <c r="BK102" s="20"/>
      <c r="BL102" s="135"/>
      <c r="BM102" s="20"/>
      <c r="BN102" s="20"/>
      <c r="BO102" s="133"/>
      <c r="BP102" s="20"/>
      <c r="BQ102" s="20"/>
      <c r="BR102" s="149"/>
      <c r="BS102" s="20"/>
      <c r="BT102" s="20"/>
      <c r="BU102" s="135"/>
      <c r="BV102" s="20"/>
      <c r="BW102" s="20"/>
      <c r="BX102" s="133"/>
      <c r="BY102" s="20"/>
      <c r="BZ102" s="20"/>
      <c r="CA102" s="142"/>
      <c r="CB102" s="20"/>
      <c r="CC102" s="20"/>
      <c r="CD102" s="136"/>
      <c r="CE102" s="383"/>
      <c r="CF102" s="383"/>
      <c r="CG102" s="177"/>
      <c r="CH102" s="383"/>
      <c r="CI102" s="383"/>
      <c r="CJ102" s="143"/>
      <c r="CK102" s="383"/>
      <c r="CL102" s="383"/>
      <c r="CM102" s="136"/>
      <c r="CN102" s="383"/>
      <c r="CO102" s="383"/>
      <c r="CP102" s="177"/>
      <c r="CQ102" s="383"/>
      <c r="CR102" s="383"/>
      <c r="CS102" s="143"/>
      <c r="CT102" s="383"/>
      <c r="CU102" s="383"/>
      <c r="CV102" s="136"/>
      <c r="CW102" s="383"/>
      <c r="CX102" s="383"/>
      <c r="CY102" s="177"/>
      <c r="CZ102" s="383"/>
      <c r="DA102" s="383"/>
      <c r="DB102" s="143"/>
      <c r="DC102" s="383"/>
      <c r="DD102" s="383"/>
      <c r="DE102" s="244">
        <f t="shared" si="302"/>
        <v>0</v>
      </c>
      <c r="DF102" s="12">
        <f t="shared" si="302"/>
        <v>0</v>
      </c>
      <c r="DG102" s="20"/>
      <c r="DH102" s="244">
        <f t="shared" si="280"/>
        <v>0</v>
      </c>
      <c r="DI102" s="12">
        <f t="shared" si="300"/>
        <v>0</v>
      </c>
      <c r="DJ102" s="12">
        <f t="shared" si="372"/>
        <v>0</v>
      </c>
      <c r="DK102" s="197">
        <f t="shared" si="279"/>
        <v>0</v>
      </c>
      <c r="DL102" s="12">
        <f t="shared" si="301"/>
        <v>0</v>
      </c>
      <c r="DM102" s="20"/>
    </row>
    <row r="103" spans="1:117" s="64" customFormat="1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9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3"/>
      <c r="CF103" s="213"/>
      <c r="CG103" s="213"/>
      <c r="CH103" s="213"/>
      <c r="CI103" s="213"/>
      <c r="CJ103" s="213"/>
      <c r="CK103" s="213"/>
      <c r="CL103" s="213"/>
      <c r="CM103" s="213"/>
      <c r="CN103" s="213"/>
      <c r="CO103" s="213"/>
      <c r="CP103" s="213"/>
      <c r="CQ103" s="213"/>
      <c r="CR103" s="213"/>
      <c r="CS103" s="213"/>
      <c r="CT103" s="213"/>
      <c r="CU103" s="213"/>
      <c r="CV103" s="213"/>
      <c r="CW103" s="213"/>
      <c r="CX103" s="213"/>
      <c r="CY103" s="213"/>
      <c r="CZ103" s="213"/>
      <c r="DA103" s="213"/>
      <c r="DB103" s="213"/>
      <c r="DC103" s="213"/>
      <c r="DD103" s="213"/>
      <c r="DE103" s="213"/>
      <c r="DF103" s="213"/>
      <c r="DG103" s="213"/>
      <c r="DH103" s="213"/>
      <c r="DI103" s="213"/>
      <c r="DJ103" s="213"/>
      <c r="DK103" s="213"/>
      <c r="DL103" s="213"/>
      <c r="DM103" s="213"/>
    </row>
    <row r="104" spans="1:117" s="64" customFormat="1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9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13"/>
      <c r="CL104" s="213"/>
      <c r="CM104" s="213"/>
      <c r="CN104" s="213"/>
      <c r="CO104" s="213"/>
      <c r="CP104" s="213"/>
      <c r="CQ104" s="213"/>
      <c r="CR104" s="213"/>
      <c r="CS104" s="213"/>
      <c r="CT104" s="213"/>
      <c r="CU104" s="213"/>
      <c r="CV104" s="213"/>
      <c r="CW104" s="213"/>
      <c r="CX104" s="213"/>
      <c r="CY104" s="213"/>
      <c r="CZ104" s="213"/>
      <c r="DA104" s="213"/>
      <c r="DB104" s="213"/>
      <c r="DC104" s="213"/>
      <c r="DD104" s="213"/>
      <c r="DE104" s="222"/>
      <c r="DF104" s="220"/>
      <c r="DG104" s="213"/>
      <c r="DH104" s="222"/>
      <c r="DI104" s="220"/>
      <c r="DJ104" s="213"/>
      <c r="DK104" s="222"/>
      <c r="DL104" s="220"/>
      <c r="DM104" s="213"/>
    </row>
    <row r="105" spans="1:117" s="64" customFormat="1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9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  <c r="CK105" s="213"/>
      <c r="CL105" s="213"/>
      <c r="CM105" s="213"/>
      <c r="CN105" s="213"/>
      <c r="CO105" s="213"/>
      <c r="CP105" s="213"/>
      <c r="CQ105" s="213"/>
      <c r="CR105" s="213"/>
      <c r="CS105" s="213"/>
      <c r="CT105" s="213"/>
      <c r="CU105" s="213"/>
      <c r="CV105" s="213"/>
      <c r="CW105" s="213"/>
      <c r="CX105" s="213"/>
      <c r="CY105" s="213"/>
      <c r="CZ105" s="213"/>
      <c r="DA105" s="213"/>
      <c r="DB105" s="213"/>
      <c r="DC105" s="213"/>
      <c r="DD105" s="213"/>
      <c r="DE105" s="221"/>
      <c r="DF105" s="213"/>
      <c r="DG105" s="213"/>
      <c r="DH105" s="221"/>
      <c r="DI105" s="213"/>
      <c r="DJ105" s="213"/>
      <c r="DK105" s="221"/>
      <c r="DL105" s="213"/>
      <c r="DM105" s="213"/>
    </row>
    <row r="106" spans="1:117" s="64" customFormat="1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9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3"/>
      <c r="CL106" s="213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3"/>
      <c r="DE106" s="220"/>
      <c r="DF106" s="213"/>
      <c r="DG106" s="213"/>
      <c r="DH106" s="213"/>
      <c r="DI106" s="213"/>
      <c r="DJ106" s="213"/>
      <c r="DK106" s="213"/>
      <c r="DL106" s="213"/>
      <c r="DM106" s="213"/>
    </row>
    <row r="107" spans="1:117" s="64" customFormat="1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9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3"/>
      <c r="CK107" s="213"/>
      <c r="CL107" s="213"/>
      <c r="CM107" s="213"/>
      <c r="CN107" s="213"/>
      <c r="CO107" s="213"/>
      <c r="CP107" s="213"/>
      <c r="CQ107" s="213"/>
      <c r="CR107" s="213"/>
      <c r="CS107" s="213"/>
      <c r="CT107" s="213"/>
      <c r="CU107" s="213"/>
      <c r="CV107" s="213"/>
      <c r="CW107" s="213"/>
      <c r="CX107" s="213"/>
      <c r="CY107" s="213"/>
      <c r="CZ107" s="213"/>
      <c r="DA107" s="213"/>
      <c r="DB107" s="213"/>
      <c r="DC107" s="213"/>
      <c r="DD107" s="213"/>
      <c r="DE107" s="224"/>
      <c r="DF107" s="213"/>
      <c r="DG107" s="213"/>
      <c r="DH107" s="225"/>
      <c r="DI107" s="213"/>
      <c r="DJ107" s="213"/>
      <c r="DK107" s="224"/>
      <c r="DL107" s="213"/>
      <c r="DM107" s="213"/>
    </row>
    <row r="108" spans="1:117" s="64" customFormat="1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9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3"/>
      <c r="CJ108" s="213"/>
      <c r="CK108" s="213"/>
      <c r="CL108" s="213"/>
      <c r="CM108" s="213"/>
      <c r="CN108" s="213"/>
      <c r="CO108" s="213"/>
      <c r="CP108" s="213"/>
      <c r="CQ108" s="213"/>
      <c r="CR108" s="213"/>
      <c r="CS108" s="213"/>
      <c r="CT108" s="213"/>
      <c r="CU108" s="213"/>
      <c r="CV108" s="213"/>
      <c r="CW108" s="213"/>
      <c r="CX108" s="213"/>
      <c r="CY108" s="213"/>
      <c r="CZ108" s="213"/>
      <c r="DA108" s="213"/>
      <c r="DB108" s="213"/>
      <c r="DC108" s="213"/>
      <c r="DD108" s="213"/>
      <c r="DE108" s="213"/>
      <c r="DF108" s="213"/>
      <c r="DG108" s="213"/>
      <c r="DH108" s="213"/>
      <c r="DI108" s="213"/>
      <c r="DJ108" s="213"/>
      <c r="DK108" s="213"/>
      <c r="DL108" s="213"/>
      <c r="DM108" s="213"/>
    </row>
    <row r="109" spans="1:117" s="64" customFormat="1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9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3"/>
      <c r="CL109" s="213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3"/>
      <c r="DE109" s="224"/>
      <c r="DF109" s="213"/>
      <c r="DG109" s="213"/>
      <c r="DH109" s="224"/>
      <c r="DI109" s="213"/>
      <c r="DJ109" s="213"/>
      <c r="DK109" s="213"/>
      <c r="DL109" s="213"/>
      <c r="DM109" s="213"/>
    </row>
    <row r="110" spans="1:117" s="64" customFormat="1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9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13"/>
      <c r="CX110" s="213"/>
      <c r="CY110" s="213"/>
      <c r="CZ110" s="213"/>
      <c r="DA110" s="213"/>
      <c r="DB110" s="213"/>
      <c r="DC110" s="213"/>
      <c r="DD110" s="213"/>
      <c r="DE110" s="213"/>
      <c r="DF110" s="213"/>
      <c r="DG110" s="213"/>
      <c r="DI110" s="213"/>
      <c r="DJ110" s="213"/>
      <c r="DK110" s="213"/>
      <c r="DL110" s="213"/>
      <c r="DM110" s="213"/>
    </row>
    <row r="111" spans="1:117" s="64" customFormat="1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9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3"/>
      <c r="DE111" s="213"/>
      <c r="DF111" s="213"/>
      <c r="DG111" s="213"/>
      <c r="DH111" s="213"/>
      <c r="DI111" s="213"/>
      <c r="DJ111" s="213"/>
      <c r="DK111" s="213"/>
      <c r="DL111" s="213"/>
      <c r="DM111" s="213"/>
    </row>
    <row r="112" spans="1:117" s="64" customFormat="1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9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3"/>
      <c r="CK112" s="213"/>
      <c r="CL112" s="213"/>
      <c r="CM112" s="213"/>
      <c r="CN112" s="213"/>
      <c r="CO112" s="213"/>
      <c r="CP112" s="213"/>
      <c r="CQ112" s="213"/>
      <c r="CR112" s="213"/>
      <c r="CS112" s="213"/>
      <c r="CT112" s="213"/>
      <c r="CU112" s="213"/>
      <c r="CV112" s="213"/>
      <c r="CW112" s="213"/>
      <c r="CX112" s="213"/>
      <c r="CY112" s="213"/>
      <c r="CZ112" s="213"/>
      <c r="DA112" s="213"/>
      <c r="DB112" s="213"/>
      <c r="DC112" s="213"/>
      <c r="DD112" s="213"/>
      <c r="DE112" s="213"/>
      <c r="DF112" s="213"/>
      <c r="DG112" s="213"/>
      <c r="DH112" s="213"/>
      <c r="DI112" s="213"/>
      <c r="DJ112" s="213"/>
      <c r="DK112" s="213"/>
      <c r="DL112" s="213"/>
      <c r="DM112" s="213"/>
    </row>
    <row r="113" spans="1:117" s="64" customFormat="1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9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  <c r="CH113" s="213"/>
      <c r="CI113" s="213"/>
      <c r="CJ113" s="213"/>
      <c r="CK113" s="213"/>
      <c r="CL113" s="213"/>
      <c r="CM113" s="213"/>
      <c r="CN113" s="213"/>
      <c r="CO113" s="213"/>
      <c r="CP113" s="213"/>
      <c r="CQ113" s="213"/>
      <c r="CR113" s="213"/>
      <c r="CS113" s="213"/>
      <c r="CT113" s="213"/>
      <c r="CU113" s="213"/>
      <c r="CV113" s="213"/>
      <c r="CW113" s="213"/>
      <c r="CX113" s="213"/>
      <c r="CY113" s="213"/>
      <c r="CZ113" s="213"/>
      <c r="DA113" s="213"/>
      <c r="DB113" s="213"/>
      <c r="DC113" s="213"/>
      <c r="DD113" s="213"/>
      <c r="DE113" s="213"/>
      <c r="DF113" s="213"/>
      <c r="DG113" s="213"/>
      <c r="DH113" s="213"/>
      <c r="DI113" s="213"/>
      <c r="DJ113" s="213"/>
      <c r="DK113" s="213"/>
      <c r="DL113" s="213"/>
      <c r="DM113" s="213"/>
    </row>
    <row r="114" spans="1:117" s="64" customFormat="1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9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/>
      <c r="CI114" s="213"/>
      <c r="CJ114" s="213"/>
      <c r="CK114" s="213"/>
      <c r="CL114" s="213"/>
      <c r="CM114" s="213"/>
      <c r="CN114" s="213"/>
      <c r="CO114" s="213"/>
      <c r="CP114" s="213"/>
      <c r="CQ114" s="213"/>
      <c r="CR114" s="213"/>
      <c r="CS114" s="213"/>
      <c r="CT114" s="213"/>
      <c r="CU114" s="213"/>
      <c r="CV114" s="213"/>
      <c r="CW114" s="213"/>
      <c r="CX114" s="213"/>
      <c r="CY114" s="213"/>
      <c r="CZ114" s="213"/>
      <c r="DA114" s="213"/>
      <c r="DB114" s="213"/>
      <c r="DC114" s="213"/>
      <c r="DD114" s="213"/>
      <c r="DE114" s="213"/>
      <c r="DF114" s="213"/>
      <c r="DG114" s="213"/>
      <c r="DH114" s="213"/>
      <c r="DI114" s="213"/>
      <c r="DJ114" s="213"/>
      <c r="DK114" s="213"/>
      <c r="DL114" s="213"/>
      <c r="DM114" s="213"/>
    </row>
    <row r="115" spans="1:117" s="64" customFormat="1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9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13"/>
      <c r="DB115" s="213"/>
      <c r="DC115" s="213"/>
      <c r="DD115" s="213"/>
      <c r="DE115" s="213"/>
      <c r="DF115" s="213"/>
      <c r="DG115" s="213"/>
      <c r="DH115" s="213"/>
      <c r="DI115" s="213"/>
      <c r="DJ115" s="213"/>
      <c r="DK115" s="213"/>
      <c r="DL115" s="213"/>
      <c r="DM115" s="213"/>
    </row>
    <row r="116" spans="1:117" s="64" customFormat="1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9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  <c r="CK116" s="213"/>
      <c r="CL116" s="213"/>
      <c r="CM116" s="213"/>
      <c r="CN116" s="213"/>
      <c r="CO116" s="213"/>
      <c r="CP116" s="213"/>
      <c r="CQ116" s="213"/>
      <c r="CR116" s="213"/>
      <c r="CS116" s="213"/>
      <c r="CT116" s="213"/>
      <c r="CU116" s="213"/>
      <c r="CV116" s="213"/>
      <c r="CW116" s="213"/>
      <c r="CX116" s="213"/>
      <c r="CY116" s="213"/>
      <c r="CZ116" s="213"/>
      <c r="DA116" s="213"/>
      <c r="DB116" s="213"/>
      <c r="DC116" s="213"/>
      <c r="DD116" s="213"/>
      <c r="DE116" s="213"/>
      <c r="DF116" s="213"/>
      <c r="DG116" s="213"/>
      <c r="DH116" s="213"/>
      <c r="DI116" s="213"/>
      <c r="DJ116" s="213"/>
      <c r="DK116" s="220"/>
      <c r="DL116" s="213"/>
      <c r="DM116" s="213"/>
    </row>
    <row r="117" spans="1:117" s="64" customFormat="1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9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  <c r="CH117" s="213"/>
      <c r="CI117" s="213"/>
      <c r="CJ117" s="213"/>
      <c r="CK117" s="213"/>
      <c r="CL117" s="213"/>
      <c r="CM117" s="213"/>
      <c r="CN117" s="213"/>
      <c r="CO117" s="213"/>
      <c r="CP117" s="213"/>
      <c r="CQ117" s="213"/>
      <c r="CR117" s="213"/>
      <c r="CS117" s="213"/>
      <c r="CT117" s="213"/>
      <c r="CU117" s="213"/>
      <c r="CV117" s="213"/>
      <c r="CW117" s="213"/>
      <c r="CX117" s="213"/>
      <c r="CY117" s="213"/>
      <c r="CZ117" s="213"/>
      <c r="DA117" s="213"/>
      <c r="DB117" s="213"/>
      <c r="DC117" s="213"/>
      <c r="DD117" s="213"/>
      <c r="DE117" s="213"/>
      <c r="DF117" s="213"/>
      <c r="DG117" s="213"/>
      <c r="DH117" s="213"/>
      <c r="DI117" s="213"/>
      <c r="DJ117" s="213"/>
      <c r="DK117" s="213"/>
      <c r="DL117" s="213"/>
      <c r="DM117" s="213"/>
    </row>
    <row r="118" spans="1:117" s="64" customFormat="1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9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  <c r="CK118" s="213"/>
      <c r="CL118" s="213"/>
      <c r="CM118" s="213"/>
      <c r="CN118" s="213"/>
      <c r="CO118" s="213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3"/>
      <c r="DA118" s="213"/>
      <c r="DB118" s="213"/>
      <c r="DC118" s="213"/>
      <c r="DD118" s="213"/>
      <c r="DE118" s="213"/>
      <c r="DF118" s="213"/>
      <c r="DG118" s="213"/>
      <c r="DH118" s="213"/>
      <c r="DI118" s="213"/>
      <c r="DJ118" s="213"/>
      <c r="DK118" s="213"/>
      <c r="DL118" s="213"/>
      <c r="DM118" s="213"/>
    </row>
    <row r="119" spans="1:117" s="64" customFormat="1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9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3"/>
      <c r="CH119" s="213"/>
      <c r="CI119" s="213"/>
      <c r="CJ119" s="213"/>
      <c r="CK119" s="213"/>
      <c r="CL119" s="213"/>
      <c r="CM119" s="213"/>
      <c r="CN119" s="213"/>
      <c r="CO119" s="213"/>
      <c r="CP119" s="213"/>
      <c r="CQ119" s="213"/>
      <c r="CR119" s="213"/>
      <c r="CS119" s="213"/>
      <c r="CT119" s="213"/>
      <c r="CU119" s="213"/>
      <c r="CV119" s="213"/>
      <c r="CW119" s="213"/>
      <c r="CX119" s="213"/>
      <c r="CY119" s="213"/>
      <c r="CZ119" s="213"/>
      <c r="DA119" s="213"/>
      <c r="DB119" s="213"/>
      <c r="DC119" s="213"/>
      <c r="DD119" s="213"/>
      <c r="DE119" s="213"/>
      <c r="DF119" s="213"/>
      <c r="DG119" s="213"/>
      <c r="DH119" s="213"/>
      <c r="DI119" s="213"/>
      <c r="DJ119" s="213"/>
      <c r="DK119" s="213"/>
      <c r="DL119" s="213"/>
      <c r="DM119" s="213"/>
    </row>
    <row r="120" spans="1:117" s="64" customFormat="1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9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3"/>
      <c r="CF120" s="213"/>
      <c r="CG120" s="213"/>
      <c r="CH120" s="213"/>
      <c r="CI120" s="213"/>
      <c r="CJ120" s="213"/>
      <c r="CK120" s="213"/>
      <c r="CL120" s="213"/>
      <c r="CM120" s="213"/>
      <c r="CN120" s="213"/>
      <c r="CO120" s="213"/>
      <c r="CP120" s="213"/>
      <c r="CQ120" s="213"/>
      <c r="CR120" s="213"/>
      <c r="CS120" s="213"/>
      <c r="CT120" s="213"/>
      <c r="CU120" s="213"/>
      <c r="CV120" s="213"/>
      <c r="CW120" s="213"/>
      <c r="CX120" s="213"/>
      <c r="CY120" s="213"/>
      <c r="CZ120" s="213"/>
      <c r="DA120" s="213"/>
      <c r="DB120" s="213"/>
      <c r="DC120" s="213"/>
      <c r="DD120" s="213"/>
      <c r="DE120" s="213"/>
      <c r="DF120" s="213"/>
      <c r="DG120" s="213"/>
      <c r="DH120" s="213"/>
      <c r="DI120" s="213"/>
      <c r="DJ120" s="213"/>
      <c r="DK120" s="213"/>
      <c r="DL120" s="213"/>
      <c r="DM120" s="213"/>
    </row>
    <row r="121" spans="1:117" s="64" customFormat="1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  <c r="BO121" s="213"/>
      <c r="BP121" s="213"/>
      <c r="BQ121" s="213"/>
      <c r="BR121" s="219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13"/>
      <c r="CI121" s="213"/>
      <c r="CJ121" s="213"/>
      <c r="CK121" s="213"/>
      <c r="CL121" s="213"/>
      <c r="CM121" s="213"/>
      <c r="CN121" s="213"/>
      <c r="CO121" s="213"/>
      <c r="CP121" s="213"/>
      <c r="CQ121" s="213"/>
      <c r="CR121" s="213"/>
      <c r="CS121" s="213"/>
      <c r="CT121" s="213"/>
      <c r="CU121" s="213"/>
      <c r="CV121" s="213"/>
      <c r="CW121" s="213"/>
      <c r="CX121" s="213"/>
      <c r="CY121" s="213"/>
      <c r="CZ121" s="213"/>
      <c r="DA121" s="213"/>
      <c r="DB121" s="213"/>
      <c r="DC121" s="213"/>
      <c r="DD121" s="213"/>
      <c r="DE121" s="213"/>
      <c r="DF121" s="213"/>
      <c r="DG121" s="213"/>
      <c r="DH121" s="213"/>
      <c r="DI121" s="213"/>
      <c r="DJ121" s="213"/>
      <c r="DK121" s="213"/>
      <c r="DL121" s="213"/>
      <c r="DM121" s="213"/>
    </row>
    <row r="122" spans="1:117" s="64" customForma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9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13"/>
      <c r="DB122" s="213"/>
      <c r="DC122" s="213"/>
      <c r="DD122" s="213"/>
      <c r="DE122" s="213"/>
      <c r="DF122" s="213"/>
      <c r="DG122" s="213"/>
      <c r="DH122" s="213"/>
      <c r="DI122" s="213"/>
      <c r="DJ122" s="213"/>
      <c r="DK122" s="213"/>
      <c r="DL122" s="213"/>
      <c r="DM122" s="213"/>
    </row>
    <row r="123" spans="1:117" s="64" customFormat="1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9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3"/>
      <c r="CJ123" s="213"/>
      <c r="CK123" s="213"/>
      <c r="CL123" s="213"/>
      <c r="CM123" s="213"/>
      <c r="CN123" s="213"/>
      <c r="CO123" s="213"/>
      <c r="CP123" s="213"/>
      <c r="CQ123" s="213"/>
      <c r="CR123" s="213"/>
      <c r="CS123" s="213"/>
      <c r="CT123" s="213"/>
      <c r="CU123" s="213"/>
      <c r="CV123" s="213"/>
      <c r="CW123" s="213"/>
      <c r="CX123" s="213"/>
      <c r="CY123" s="213"/>
      <c r="CZ123" s="213"/>
      <c r="DA123" s="213"/>
      <c r="DB123" s="213"/>
      <c r="DC123" s="213"/>
      <c r="DD123" s="213"/>
      <c r="DE123" s="213"/>
      <c r="DF123" s="213"/>
      <c r="DG123" s="213"/>
      <c r="DH123" s="213"/>
      <c r="DI123" s="213"/>
      <c r="DJ123" s="213"/>
      <c r="DK123" s="213"/>
      <c r="DL123" s="213"/>
      <c r="DM123" s="213"/>
    </row>
    <row r="124" spans="1:117" s="64" customFormat="1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9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3"/>
      <c r="CJ124" s="213"/>
      <c r="CK124" s="213"/>
      <c r="CL124" s="213"/>
      <c r="CM124" s="213"/>
      <c r="CN124" s="213"/>
      <c r="CO124" s="213"/>
      <c r="CP124" s="213"/>
      <c r="CQ124" s="213"/>
      <c r="CR124" s="213"/>
      <c r="CS124" s="213"/>
      <c r="CT124" s="213"/>
      <c r="CU124" s="213"/>
      <c r="CV124" s="213"/>
      <c r="CW124" s="213"/>
      <c r="CX124" s="213"/>
      <c r="CY124" s="213"/>
      <c r="CZ124" s="213"/>
      <c r="DA124" s="213"/>
      <c r="DB124" s="213"/>
      <c r="DC124" s="213"/>
      <c r="DD124" s="213"/>
      <c r="DE124" s="213"/>
      <c r="DF124" s="213"/>
      <c r="DG124" s="213"/>
      <c r="DH124" s="213"/>
      <c r="DI124" s="213"/>
      <c r="DJ124" s="213"/>
      <c r="DK124" s="213"/>
      <c r="DL124" s="213"/>
      <c r="DM124" s="213"/>
    </row>
    <row r="125" spans="1:117" s="64" customFormat="1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9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13"/>
      <c r="DB125" s="213"/>
      <c r="DC125" s="213"/>
      <c r="DD125" s="213"/>
      <c r="DE125" s="213"/>
      <c r="DF125" s="213"/>
      <c r="DG125" s="213"/>
      <c r="DH125" s="213"/>
      <c r="DI125" s="213"/>
      <c r="DJ125" s="213"/>
      <c r="DK125" s="213"/>
      <c r="DL125" s="213"/>
      <c r="DM125" s="213"/>
    </row>
    <row r="126" spans="1:117" s="64" customFormat="1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9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3"/>
      <c r="CW126" s="213"/>
      <c r="CX126" s="213"/>
      <c r="CY126" s="213"/>
      <c r="CZ126" s="213"/>
      <c r="DA126" s="213"/>
      <c r="DB126" s="213"/>
      <c r="DC126" s="213"/>
      <c r="DD126" s="213"/>
      <c r="DE126" s="213"/>
      <c r="DF126" s="213"/>
      <c r="DG126" s="213"/>
      <c r="DH126" s="213"/>
      <c r="DI126" s="213"/>
      <c r="DJ126" s="213"/>
      <c r="DK126" s="213"/>
      <c r="DL126" s="213"/>
      <c r="DM126" s="213"/>
    </row>
    <row r="127" spans="1:117" s="64" customFormat="1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9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3"/>
      <c r="CH127" s="213"/>
      <c r="CI127" s="213"/>
      <c r="CJ127" s="213"/>
      <c r="CK127" s="213"/>
      <c r="CL127" s="213"/>
      <c r="CM127" s="213"/>
      <c r="CN127" s="213"/>
      <c r="CO127" s="213"/>
      <c r="CP127" s="213"/>
      <c r="CQ127" s="213"/>
      <c r="CR127" s="213"/>
      <c r="CS127" s="213"/>
      <c r="CT127" s="213"/>
      <c r="CU127" s="213"/>
      <c r="CV127" s="213"/>
      <c r="CW127" s="213"/>
      <c r="CX127" s="213"/>
      <c r="CY127" s="213"/>
      <c r="CZ127" s="213"/>
      <c r="DA127" s="213"/>
      <c r="DB127" s="213"/>
      <c r="DC127" s="213"/>
      <c r="DD127" s="213"/>
      <c r="DE127" s="213"/>
      <c r="DF127" s="213"/>
      <c r="DG127" s="213"/>
      <c r="DH127" s="213"/>
      <c r="DI127" s="213"/>
      <c r="DJ127" s="213"/>
      <c r="DK127" s="213"/>
      <c r="DL127" s="213"/>
      <c r="DM127" s="213"/>
    </row>
    <row r="128" spans="1:117" s="64" customFormat="1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9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13"/>
      <c r="CH128" s="213"/>
      <c r="CI128" s="213"/>
      <c r="CJ128" s="213"/>
      <c r="CK128" s="213"/>
      <c r="CL128" s="213"/>
      <c r="CM128" s="213"/>
      <c r="CN128" s="213"/>
      <c r="CO128" s="213"/>
      <c r="CP128" s="213"/>
      <c r="CQ128" s="213"/>
      <c r="CR128" s="213"/>
      <c r="CS128" s="213"/>
      <c r="CT128" s="213"/>
      <c r="CU128" s="213"/>
      <c r="CV128" s="213"/>
      <c r="CW128" s="213"/>
      <c r="CX128" s="213"/>
      <c r="CY128" s="213"/>
      <c r="CZ128" s="213"/>
      <c r="DA128" s="213"/>
      <c r="DB128" s="213"/>
      <c r="DC128" s="213"/>
      <c r="DD128" s="213"/>
      <c r="DE128" s="213"/>
      <c r="DF128" s="213"/>
      <c r="DG128" s="213"/>
      <c r="DH128" s="213"/>
      <c r="DI128" s="213"/>
      <c r="DJ128" s="213"/>
      <c r="DK128" s="213"/>
      <c r="DL128" s="213"/>
      <c r="DM128" s="213"/>
    </row>
    <row r="129" spans="1:117" s="64" customFormat="1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9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3"/>
      <c r="CJ129" s="213"/>
      <c r="CK129" s="213"/>
      <c r="CL129" s="213"/>
      <c r="CM129" s="213"/>
      <c r="CN129" s="213"/>
      <c r="CO129" s="213"/>
      <c r="CP129" s="213"/>
      <c r="CQ129" s="213"/>
      <c r="CR129" s="213"/>
      <c r="CS129" s="213"/>
      <c r="CT129" s="213"/>
      <c r="CU129" s="213"/>
      <c r="CV129" s="213"/>
      <c r="CW129" s="213"/>
      <c r="CX129" s="213"/>
      <c r="CY129" s="213"/>
      <c r="CZ129" s="213"/>
      <c r="DA129" s="213"/>
      <c r="DB129" s="213"/>
      <c r="DC129" s="213"/>
      <c r="DD129" s="213"/>
      <c r="DE129" s="213"/>
      <c r="DF129" s="213"/>
      <c r="DG129" s="213"/>
      <c r="DH129" s="213"/>
      <c r="DI129" s="213"/>
      <c r="DJ129" s="213"/>
      <c r="DK129" s="213"/>
      <c r="DL129" s="213"/>
      <c r="DM129" s="213"/>
    </row>
    <row r="130" spans="1:117" s="64" customFormat="1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9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  <c r="CK130" s="213"/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13"/>
      <c r="CW130" s="213"/>
      <c r="CX130" s="213"/>
      <c r="CY130" s="213"/>
      <c r="CZ130" s="213"/>
      <c r="DA130" s="213"/>
      <c r="DB130" s="213"/>
      <c r="DC130" s="213"/>
      <c r="DD130" s="213"/>
      <c r="DE130" s="213"/>
      <c r="DF130" s="213"/>
      <c r="DG130" s="213"/>
      <c r="DH130" s="213"/>
      <c r="DI130" s="213"/>
      <c r="DJ130" s="213"/>
      <c r="DK130" s="213"/>
      <c r="DL130" s="213"/>
      <c r="DM130" s="213"/>
    </row>
    <row r="131" spans="1:117" s="64" customFormat="1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9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/>
      <c r="CJ131" s="213"/>
      <c r="CK131" s="213"/>
      <c r="CL131" s="213"/>
      <c r="CM131" s="213"/>
      <c r="CN131" s="213"/>
      <c r="CO131" s="213"/>
      <c r="CP131" s="213"/>
      <c r="CQ131" s="213"/>
      <c r="CR131" s="213"/>
      <c r="CS131" s="213"/>
      <c r="CT131" s="213"/>
      <c r="CU131" s="213"/>
      <c r="CV131" s="213"/>
      <c r="CW131" s="213"/>
      <c r="CX131" s="213"/>
      <c r="CY131" s="213"/>
      <c r="CZ131" s="213"/>
      <c r="DA131" s="213"/>
      <c r="DB131" s="213"/>
      <c r="DC131" s="213"/>
      <c r="DD131" s="213"/>
      <c r="DE131" s="213"/>
      <c r="DF131" s="213"/>
      <c r="DG131" s="213"/>
      <c r="DH131" s="213"/>
      <c r="DI131" s="213"/>
      <c r="DJ131" s="213"/>
      <c r="DK131" s="213"/>
      <c r="DL131" s="213"/>
      <c r="DM131" s="213"/>
    </row>
    <row r="132" spans="1:117" s="64" customFormat="1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9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  <c r="CH132" s="213"/>
      <c r="CI132" s="213"/>
      <c r="CJ132" s="213"/>
      <c r="CK132" s="213"/>
      <c r="CL132" s="213"/>
      <c r="CM132" s="213"/>
      <c r="CN132" s="213"/>
      <c r="CO132" s="213"/>
      <c r="CP132" s="213"/>
      <c r="CQ132" s="213"/>
      <c r="CR132" s="213"/>
      <c r="CS132" s="213"/>
      <c r="CT132" s="213"/>
      <c r="CU132" s="213"/>
      <c r="CV132" s="213"/>
      <c r="CW132" s="213"/>
      <c r="CX132" s="213"/>
      <c r="CY132" s="213"/>
      <c r="CZ132" s="213"/>
      <c r="DA132" s="213"/>
      <c r="DB132" s="213"/>
      <c r="DC132" s="213"/>
      <c r="DD132" s="213"/>
      <c r="DE132" s="213"/>
      <c r="DF132" s="213"/>
      <c r="DG132" s="213"/>
      <c r="DH132" s="213"/>
      <c r="DI132" s="213"/>
      <c r="DJ132" s="213"/>
      <c r="DK132" s="213"/>
      <c r="DL132" s="213"/>
      <c r="DM132" s="213"/>
    </row>
    <row r="133" spans="1:117" s="64" customFormat="1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9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3"/>
      <c r="CH133" s="213"/>
      <c r="CI133" s="213"/>
      <c r="CJ133" s="213"/>
      <c r="CK133" s="213"/>
      <c r="CL133" s="213"/>
      <c r="CM133" s="213"/>
      <c r="CN133" s="213"/>
      <c r="CO133" s="213"/>
      <c r="CP133" s="213"/>
      <c r="CQ133" s="213"/>
      <c r="CR133" s="213"/>
      <c r="CS133" s="213"/>
      <c r="CT133" s="213"/>
      <c r="CU133" s="213"/>
      <c r="CV133" s="213"/>
      <c r="CW133" s="213"/>
      <c r="CX133" s="213"/>
      <c r="CY133" s="213"/>
      <c r="CZ133" s="213"/>
      <c r="DA133" s="213"/>
      <c r="DB133" s="213"/>
      <c r="DC133" s="213"/>
      <c r="DD133" s="213"/>
      <c r="DE133" s="213"/>
      <c r="DF133" s="213"/>
      <c r="DG133" s="213"/>
      <c r="DH133" s="213"/>
      <c r="DI133" s="213"/>
      <c r="DJ133" s="213"/>
      <c r="DK133" s="213"/>
      <c r="DL133" s="213"/>
      <c r="DM133" s="213"/>
    </row>
    <row r="134" spans="1:117" s="64" customFormat="1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9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  <c r="CH134" s="213"/>
      <c r="CI134" s="213"/>
      <c r="CJ134" s="213"/>
      <c r="CK134" s="213"/>
      <c r="CL134" s="213"/>
      <c r="CM134" s="213"/>
      <c r="CN134" s="213"/>
      <c r="CO134" s="213"/>
      <c r="CP134" s="213"/>
      <c r="CQ134" s="213"/>
      <c r="CR134" s="213"/>
      <c r="CS134" s="213"/>
      <c r="CT134" s="213"/>
      <c r="CU134" s="213"/>
      <c r="CV134" s="213"/>
      <c r="CW134" s="213"/>
      <c r="CX134" s="213"/>
      <c r="CY134" s="213"/>
      <c r="CZ134" s="213"/>
      <c r="DA134" s="213"/>
      <c r="DB134" s="213"/>
      <c r="DC134" s="213"/>
      <c r="DD134" s="213"/>
      <c r="DE134" s="213"/>
      <c r="DF134" s="213"/>
      <c r="DG134" s="213"/>
      <c r="DH134" s="213"/>
      <c r="DI134" s="213"/>
      <c r="DJ134" s="213"/>
      <c r="DK134" s="213"/>
      <c r="DL134" s="213"/>
      <c r="DM134" s="213"/>
    </row>
    <row r="135" spans="1:117" s="64" customFormat="1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  <c r="BO135" s="213"/>
      <c r="BP135" s="213"/>
      <c r="BQ135" s="213"/>
      <c r="BR135" s="219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3"/>
      <c r="CH135" s="213"/>
      <c r="CI135" s="213"/>
      <c r="CJ135" s="213"/>
      <c r="CK135" s="213"/>
      <c r="CL135" s="213"/>
      <c r="CM135" s="213"/>
      <c r="CN135" s="213"/>
      <c r="CO135" s="213"/>
      <c r="CP135" s="213"/>
      <c r="CQ135" s="213"/>
      <c r="CR135" s="213"/>
      <c r="CS135" s="213"/>
      <c r="CT135" s="213"/>
      <c r="CU135" s="213"/>
      <c r="CV135" s="213"/>
      <c r="CW135" s="213"/>
      <c r="CX135" s="213"/>
      <c r="CY135" s="213"/>
      <c r="CZ135" s="213"/>
      <c r="DA135" s="213"/>
      <c r="DB135" s="213"/>
      <c r="DC135" s="213"/>
      <c r="DD135" s="213"/>
      <c r="DE135" s="213"/>
      <c r="DF135" s="213"/>
      <c r="DG135" s="213"/>
      <c r="DH135" s="213"/>
      <c r="DI135" s="213"/>
      <c r="DJ135" s="213"/>
      <c r="DK135" s="213"/>
      <c r="DL135" s="213"/>
      <c r="DM135" s="213"/>
    </row>
    <row r="136" spans="1:117" s="64" customFormat="1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9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13"/>
      <c r="CJ136" s="213"/>
      <c r="CK136" s="213"/>
      <c r="CL136" s="213"/>
      <c r="CM136" s="213"/>
      <c r="CN136" s="213"/>
      <c r="CO136" s="213"/>
      <c r="CP136" s="213"/>
      <c r="CQ136" s="213"/>
      <c r="CR136" s="213"/>
      <c r="CS136" s="213"/>
      <c r="CT136" s="213"/>
      <c r="CU136" s="213"/>
      <c r="CV136" s="213"/>
      <c r="CW136" s="213"/>
      <c r="CX136" s="213"/>
      <c r="CY136" s="213"/>
      <c r="CZ136" s="213"/>
      <c r="DA136" s="213"/>
      <c r="DB136" s="213"/>
      <c r="DC136" s="213"/>
      <c r="DD136" s="213"/>
      <c r="DE136" s="213"/>
      <c r="DF136" s="213"/>
      <c r="DG136" s="213"/>
      <c r="DH136" s="213"/>
      <c r="DI136" s="213"/>
      <c r="DJ136" s="213"/>
      <c r="DK136" s="213"/>
      <c r="DL136" s="213"/>
      <c r="DM136" s="213"/>
    </row>
    <row r="137" spans="1:117" s="64" customFormat="1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9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3"/>
      <c r="CJ137" s="213"/>
      <c r="CK137" s="213"/>
      <c r="CL137" s="213"/>
      <c r="CM137" s="213"/>
      <c r="CN137" s="213"/>
      <c r="CO137" s="213"/>
      <c r="CP137" s="213"/>
      <c r="CQ137" s="213"/>
      <c r="CR137" s="213"/>
      <c r="CS137" s="213"/>
      <c r="CT137" s="213"/>
      <c r="CU137" s="213"/>
      <c r="CV137" s="213"/>
      <c r="CW137" s="213"/>
      <c r="CX137" s="213"/>
      <c r="CY137" s="213"/>
      <c r="CZ137" s="213"/>
      <c r="DA137" s="213"/>
      <c r="DB137" s="213"/>
      <c r="DC137" s="213"/>
      <c r="DD137" s="213"/>
      <c r="DE137" s="213"/>
      <c r="DF137" s="213"/>
      <c r="DG137" s="213"/>
      <c r="DH137" s="213"/>
      <c r="DI137" s="213"/>
      <c r="DJ137" s="213"/>
      <c r="DK137" s="213"/>
      <c r="DL137" s="213"/>
      <c r="DM137" s="213"/>
    </row>
    <row r="138" spans="1:117" s="64" customFormat="1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9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/>
      <c r="CJ138" s="213"/>
      <c r="CK138" s="213"/>
      <c r="CL138" s="213"/>
      <c r="CM138" s="213"/>
      <c r="CN138" s="213"/>
      <c r="CO138" s="213"/>
      <c r="CP138" s="213"/>
      <c r="CQ138" s="213"/>
      <c r="CR138" s="213"/>
      <c r="CS138" s="213"/>
      <c r="CT138" s="213"/>
      <c r="CU138" s="213"/>
      <c r="CV138" s="213"/>
      <c r="CW138" s="213"/>
      <c r="CX138" s="213"/>
      <c r="CY138" s="213"/>
      <c r="CZ138" s="213"/>
      <c r="DA138" s="213"/>
      <c r="DB138" s="213"/>
      <c r="DC138" s="213"/>
      <c r="DD138" s="213"/>
      <c r="DE138" s="213"/>
      <c r="DF138" s="213"/>
      <c r="DG138" s="213"/>
      <c r="DH138" s="213"/>
      <c r="DI138" s="213"/>
      <c r="DJ138" s="213"/>
      <c r="DK138" s="213"/>
      <c r="DL138" s="213"/>
      <c r="DM138" s="213"/>
    </row>
    <row r="139" spans="1:117" s="64" customFormat="1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9"/>
      <c r="BS139" s="213"/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3"/>
      <c r="CH139" s="213"/>
      <c r="CI139" s="213"/>
      <c r="CJ139" s="213"/>
      <c r="CK139" s="213"/>
      <c r="CL139" s="213"/>
      <c r="CM139" s="213"/>
      <c r="CN139" s="213"/>
      <c r="CO139" s="213"/>
      <c r="CP139" s="213"/>
      <c r="CQ139" s="213"/>
      <c r="CR139" s="213"/>
      <c r="CS139" s="213"/>
      <c r="CT139" s="213"/>
      <c r="CU139" s="213"/>
      <c r="CV139" s="213"/>
      <c r="CW139" s="213"/>
      <c r="CX139" s="213"/>
      <c r="CY139" s="213"/>
      <c r="CZ139" s="213"/>
      <c r="DA139" s="213"/>
      <c r="DB139" s="213"/>
      <c r="DC139" s="213"/>
      <c r="DD139" s="213"/>
      <c r="DE139" s="213"/>
      <c r="DF139" s="213"/>
      <c r="DG139" s="213"/>
      <c r="DH139" s="213"/>
      <c r="DI139" s="213"/>
      <c r="DJ139" s="213"/>
      <c r="DK139" s="213"/>
      <c r="DL139" s="213"/>
      <c r="DM139" s="213"/>
    </row>
    <row r="140" spans="1:117" s="64" customFormat="1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3"/>
      <c r="BO140" s="213"/>
      <c r="BP140" s="213"/>
      <c r="BQ140" s="213"/>
      <c r="BR140" s="219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3"/>
      <c r="CG140" s="213"/>
      <c r="CH140" s="213"/>
      <c r="CI140" s="213"/>
      <c r="CJ140" s="213"/>
      <c r="CK140" s="213"/>
      <c r="CL140" s="213"/>
      <c r="CM140" s="213"/>
      <c r="CN140" s="213"/>
      <c r="CO140" s="213"/>
      <c r="CP140" s="213"/>
      <c r="CQ140" s="213"/>
      <c r="CR140" s="213"/>
      <c r="CS140" s="213"/>
      <c r="CT140" s="213"/>
      <c r="CU140" s="213"/>
      <c r="CV140" s="213"/>
      <c r="CW140" s="213"/>
      <c r="CX140" s="213"/>
      <c r="CY140" s="213"/>
      <c r="CZ140" s="213"/>
      <c r="DA140" s="213"/>
      <c r="DB140" s="213"/>
      <c r="DC140" s="213"/>
      <c r="DD140" s="213"/>
      <c r="DE140" s="213"/>
      <c r="DF140" s="213"/>
      <c r="DG140" s="213"/>
      <c r="DH140" s="213"/>
      <c r="DI140" s="213"/>
      <c r="DJ140" s="213"/>
      <c r="DK140" s="213"/>
      <c r="DL140" s="213"/>
      <c r="DM140" s="213"/>
    </row>
    <row r="141" spans="1:117" s="64" customFormat="1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  <c r="BI141" s="213"/>
      <c r="BJ141" s="213"/>
      <c r="BK141" s="213"/>
      <c r="BL141" s="213"/>
      <c r="BM141" s="213"/>
      <c r="BN141" s="213"/>
      <c r="BO141" s="213"/>
      <c r="BP141" s="213"/>
      <c r="BQ141" s="213"/>
      <c r="BR141" s="219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3"/>
      <c r="CF141" s="213"/>
      <c r="CG141" s="213"/>
      <c r="CH141" s="213"/>
      <c r="CI141" s="213"/>
      <c r="CJ141" s="213"/>
      <c r="CK141" s="213"/>
      <c r="CL141" s="213"/>
      <c r="CM141" s="213"/>
      <c r="CN141" s="213"/>
      <c r="CO141" s="213"/>
      <c r="CP141" s="213"/>
      <c r="CQ141" s="213"/>
      <c r="CR141" s="213"/>
      <c r="CS141" s="213"/>
      <c r="CT141" s="213"/>
      <c r="CU141" s="213"/>
      <c r="CV141" s="213"/>
      <c r="CW141" s="213"/>
      <c r="CX141" s="213"/>
      <c r="CY141" s="213"/>
      <c r="CZ141" s="213"/>
      <c r="DA141" s="213"/>
      <c r="DB141" s="213"/>
      <c r="DC141" s="213"/>
      <c r="DD141" s="213"/>
      <c r="DE141" s="213"/>
      <c r="DF141" s="213"/>
      <c r="DG141" s="213"/>
      <c r="DH141" s="213"/>
      <c r="DI141" s="213"/>
      <c r="DJ141" s="213"/>
      <c r="DK141" s="213"/>
      <c r="DL141" s="213"/>
      <c r="DM141" s="213"/>
    </row>
    <row r="142" spans="1:117" s="64" customFormat="1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9"/>
      <c r="BS142" s="213"/>
      <c r="BT142" s="213"/>
      <c r="BU142" s="213"/>
      <c r="BV142" s="213"/>
      <c r="BW142" s="213"/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3"/>
      <c r="CH142" s="213"/>
      <c r="CI142" s="213"/>
      <c r="CJ142" s="213"/>
      <c r="CK142" s="213"/>
      <c r="CL142" s="213"/>
      <c r="CM142" s="213"/>
      <c r="CN142" s="213"/>
      <c r="CO142" s="213"/>
      <c r="CP142" s="213"/>
      <c r="CQ142" s="213"/>
      <c r="CR142" s="213"/>
      <c r="CS142" s="213"/>
      <c r="CT142" s="213"/>
      <c r="CU142" s="213"/>
      <c r="CV142" s="213"/>
      <c r="CW142" s="213"/>
      <c r="CX142" s="213"/>
      <c r="CY142" s="213"/>
      <c r="CZ142" s="213"/>
      <c r="DA142" s="213"/>
      <c r="DB142" s="213"/>
      <c r="DC142" s="213"/>
      <c r="DD142" s="213"/>
      <c r="DE142" s="213"/>
      <c r="DF142" s="213"/>
      <c r="DG142" s="213"/>
      <c r="DH142" s="213"/>
      <c r="DI142" s="213"/>
      <c r="DJ142" s="213"/>
      <c r="DK142" s="213"/>
      <c r="DL142" s="213"/>
      <c r="DM142" s="213"/>
    </row>
    <row r="143" spans="1:117" s="64" customFormat="1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19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3"/>
      <c r="CF143" s="213"/>
      <c r="CG143" s="213"/>
      <c r="CH143" s="213"/>
      <c r="CI143" s="213"/>
      <c r="CJ143" s="213"/>
      <c r="CK143" s="213"/>
      <c r="CL143" s="213"/>
      <c r="CM143" s="213"/>
      <c r="CN143" s="213"/>
      <c r="CO143" s="213"/>
      <c r="CP143" s="213"/>
      <c r="CQ143" s="213"/>
      <c r="CR143" s="213"/>
      <c r="CS143" s="213"/>
      <c r="CT143" s="213"/>
      <c r="CU143" s="213"/>
      <c r="CV143" s="213"/>
      <c r="CW143" s="213"/>
      <c r="CX143" s="213"/>
      <c r="CY143" s="213"/>
      <c r="CZ143" s="213"/>
      <c r="DA143" s="213"/>
      <c r="DB143" s="213"/>
      <c r="DC143" s="213"/>
      <c r="DD143" s="213"/>
      <c r="DE143" s="213"/>
      <c r="DF143" s="213"/>
      <c r="DG143" s="213"/>
      <c r="DH143" s="213"/>
      <c r="DI143" s="213"/>
      <c r="DJ143" s="213"/>
      <c r="DK143" s="213"/>
      <c r="DL143" s="213"/>
      <c r="DM143" s="213"/>
    </row>
    <row r="144" spans="1:117" s="64" customFormat="1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BO144" s="213"/>
      <c r="BP144" s="213"/>
      <c r="BQ144" s="213"/>
      <c r="BR144" s="219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  <c r="CH144" s="213"/>
      <c r="CI144" s="213"/>
      <c r="CJ144" s="213"/>
      <c r="CK144" s="213"/>
      <c r="CL144" s="213"/>
      <c r="CM144" s="213"/>
      <c r="CN144" s="213"/>
      <c r="CO144" s="213"/>
      <c r="CP144" s="213"/>
      <c r="CQ144" s="213"/>
      <c r="CR144" s="213"/>
      <c r="CS144" s="213"/>
      <c r="CT144" s="213"/>
      <c r="CU144" s="213"/>
      <c r="CV144" s="213"/>
      <c r="CW144" s="213"/>
      <c r="CX144" s="213"/>
      <c r="CY144" s="213"/>
      <c r="CZ144" s="213"/>
      <c r="DA144" s="213"/>
      <c r="DB144" s="213"/>
      <c r="DC144" s="213"/>
      <c r="DD144" s="213"/>
      <c r="DE144" s="213"/>
      <c r="DF144" s="213"/>
      <c r="DG144" s="213"/>
      <c r="DH144" s="213"/>
      <c r="DI144" s="213"/>
      <c r="DJ144" s="213"/>
      <c r="DK144" s="213"/>
      <c r="DL144" s="213"/>
      <c r="DM144" s="213"/>
    </row>
    <row r="145" spans="1:117" s="64" customFormat="1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9"/>
      <c r="BS145" s="213"/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213"/>
      <c r="CI145" s="213"/>
      <c r="CJ145" s="213"/>
      <c r="CK145" s="213"/>
      <c r="CL145" s="213"/>
      <c r="CM145" s="213"/>
      <c r="CN145" s="213"/>
      <c r="CO145" s="213"/>
      <c r="CP145" s="213"/>
      <c r="CQ145" s="213"/>
      <c r="CR145" s="213"/>
      <c r="CS145" s="213"/>
      <c r="CT145" s="213"/>
      <c r="CU145" s="213"/>
      <c r="CV145" s="213"/>
      <c r="CW145" s="213"/>
      <c r="CX145" s="213"/>
      <c r="CY145" s="213"/>
      <c r="CZ145" s="213"/>
      <c r="DA145" s="213"/>
      <c r="DB145" s="213"/>
      <c r="DC145" s="213"/>
      <c r="DD145" s="213"/>
      <c r="DE145" s="213"/>
      <c r="DF145" s="213"/>
      <c r="DG145" s="213"/>
      <c r="DH145" s="213"/>
      <c r="DI145" s="213"/>
      <c r="DJ145" s="213"/>
      <c r="DK145" s="213"/>
      <c r="DL145" s="213"/>
      <c r="DM145" s="213"/>
    </row>
    <row r="146" spans="1:117" s="64" customFormat="1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9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13"/>
      <c r="CJ146" s="213"/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3"/>
      <c r="CV146" s="213"/>
      <c r="CW146" s="213"/>
      <c r="CX146" s="213"/>
      <c r="CY146" s="213"/>
      <c r="CZ146" s="213"/>
      <c r="DA146" s="213"/>
      <c r="DB146" s="213"/>
      <c r="DC146" s="213"/>
      <c r="DD146" s="213"/>
      <c r="DE146" s="213"/>
      <c r="DF146" s="213"/>
      <c r="DG146" s="213"/>
      <c r="DH146" s="213"/>
      <c r="DI146" s="213"/>
      <c r="DJ146" s="213"/>
      <c r="DK146" s="213"/>
      <c r="DL146" s="213"/>
      <c r="DM146" s="213"/>
    </row>
    <row r="147" spans="1:117" s="64" customFormat="1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BO147" s="213"/>
      <c r="BP147" s="213"/>
      <c r="BQ147" s="213"/>
      <c r="BR147" s="219"/>
      <c r="BS147" s="213"/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3"/>
      <c r="CF147" s="213"/>
      <c r="CG147" s="213"/>
      <c r="CH147" s="213"/>
      <c r="CI147" s="213"/>
      <c r="CJ147" s="213"/>
      <c r="CK147" s="213"/>
      <c r="CL147" s="213"/>
      <c r="CM147" s="213"/>
      <c r="CN147" s="213"/>
      <c r="CO147" s="213"/>
      <c r="CP147" s="213"/>
      <c r="CQ147" s="213"/>
      <c r="CR147" s="213"/>
      <c r="CS147" s="213"/>
      <c r="CT147" s="213"/>
      <c r="CU147" s="213"/>
      <c r="CV147" s="213"/>
      <c r="CW147" s="213"/>
      <c r="CX147" s="213"/>
      <c r="CY147" s="213"/>
      <c r="CZ147" s="213"/>
      <c r="DA147" s="213"/>
      <c r="DB147" s="213"/>
      <c r="DC147" s="213"/>
      <c r="DD147" s="213"/>
      <c r="DE147" s="213"/>
      <c r="DF147" s="213"/>
      <c r="DG147" s="213"/>
      <c r="DH147" s="213"/>
      <c r="DI147" s="213"/>
      <c r="DJ147" s="213"/>
      <c r="DK147" s="213"/>
      <c r="DL147" s="213"/>
      <c r="DM147" s="213"/>
    </row>
    <row r="148" spans="1:117" s="64" customFormat="1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  <c r="BI148" s="213"/>
      <c r="BJ148" s="213"/>
      <c r="BK148" s="213"/>
      <c r="BL148" s="213"/>
      <c r="BM148" s="213"/>
      <c r="BN148" s="213"/>
      <c r="BO148" s="213"/>
      <c r="BP148" s="213"/>
      <c r="BQ148" s="213"/>
      <c r="BR148" s="219"/>
      <c r="BS148" s="213"/>
      <c r="BT148" s="213"/>
      <c r="BU148" s="213"/>
      <c r="BV148" s="213"/>
      <c r="BW148" s="213"/>
      <c r="BX148" s="213"/>
      <c r="BY148" s="213"/>
      <c r="BZ148" s="213"/>
      <c r="CA148" s="213"/>
      <c r="CB148" s="213"/>
      <c r="CC148" s="213"/>
      <c r="CD148" s="213"/>
      <c r="CE148" s="213"/>
      <c r="CF148" s="213"/>
      <c r="CG148" s="213"/>
      <c r="CH148" s="213"/>
      <c r="CI148" s="213"/>
      <c r="CJ148" s="213"/>
      <c r="CK148" s="213"/>
      <c r="CL148" s="213"/>
      <c r="CM148" s="213"/>
      <c r="CN148" s="213"/>
      <c r="CO148" s="213"/>
      <c r="CP148" s="213"/>
      <c r="CQ148" s="213"/>
      <c r="CR148" s="213"/>
      <c r="CS148" s="213"/>
      <c r="CT148" s="213"/>
      <c r="CU148" s="213"/>
      <c r="CV148" s="213"/>
      <c r="CW148" s="213"/>
      <c r="CX148" s="213"/>
      <c r="CY148" s="213"/>
      <c r="CZ148" s="213"/>
      <c r="DA148" s="213"/>
      <c r="DB148" s="213"/>
      <c r="DC148" s="213"/>
      <c r="DD148" s="213"/>
      <c r="DE148" s="213"/>
      <c r="DF148" s="213"/>
      <c r="DG148" s="213"/>
      <c r="DH148" s="213"/>
      <c r="DI148" s="213"/>
      <c r="DJ148" s="213"/>
      <c r="DK148" s="213"/>
      <c r="DL148" s="213"/>
      <c r="DM148" s="213"/>
    </row>
    <row r="149" spans="1:117" s="64" customFormat="1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9"/>
      <c r="BS149" s="213"/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3"/>
      <c r="CH149" s="213"/>
      <c r="CI149" s="213"/>
      <c r="CJ149" s="213"/>
      <c r="CK149" s="213"/>
      <c r="CL149" s="213"/>
      <c r="CM149" s="213"/>
      <c r="CN149" s="213"/>
      <c r="CO149" s="213"/>
      <c r="CP149" s="213"/>
      <c r="CQ149" s="213"/>
      <c r="CR149" s="213"/>
      <c r="CS149" s="213"/>
      <c r="CT149" s="213"/>
      <c r="CU149" s="213"/>
      <c r="CV149" s="213"/>
      <c r="CW149" s="213"/>
      <c r="CX149" s="213"/>
      <c r="CY149" s="213"/>
      <c r="CZ149" s="213"/>
      <c r="DA149" s="213"/>
      <c r="DB149" s="213"/>
      <c r="DC149" s="213"/>
      <c r="DD149" s="213"/>
      <c r="DE149" s="213"/>
      <c r="DF149" s="213"/>
      <c r="DG149" s="213"/>
      <c r="DH149" s="213"/>
      <c r="DI149" s="213"/>
      <c r="DJ149" s="213"/>
      <c r="DK149" s="213"/>
      <c r="DL149" s="213"/>
      <c r="DM149" s="213"/>
    </row>
    <row r="150" spans="1:117" s="64" customFormat="1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9"/>
      <c r="BS150" s="213"/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3"/>
      <c r="CH150" s="213"/>
      <c r="CI150" s="213"/>
      <c r="CJ150" s="213"/>
      <c r="CK150" s="213"/>
      <c r="CL150" s="213"/>
      <c r="CM150" s="213"/>
      <c r="CN150" s="213"/>
      <c r="CO150" s="213"/>
      <c r="CP150" s="213"/>
      <c r="CQ150" s="213"/>
      <c r="CR150" s="213"/>
      <c r="CS150" s="213"/>
      <c r="CT150" s="213"/>
      <c r="CU150" s="213"/>
      <c r="CV150" s="213"/>
      <c r="CW150" s="213"/>
      <c r="CX150" s="213"/>
      <c r="CY150" s="213"/>
      <c r="CZ150" s="213"/>
      <c r="DA150" s="213"/>
      <c r="DB150" s="213"/>
      <c r="DC150" s="213"/>
      <c r="DD150" s="213"/>
      <c r="DE150" s="213"/>
      <c r="DF150" s="213"/>
      <c r="DG150" s="213"/>
      <c r="DH150" s="213"/>
      <c r="DI150" s="213"/>
      <c r="DJ150" s="213"/>
      <c r="DK150" s="213"/>
      <c r="DL150" s="213"/>
      <c r="DM150" s="213"/>
    </row>
    <row r="151" spans="1:117" s="64" customFormat="1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  <c r="BI151" s="213"/>
      <c r="BJ151" s="213"/>
      <c r="BK151" s="213"/>
      <c r="BL151" s="213"/>
      <c r="BM151" s="213"/>
      <c r="BN151" s="213"/>
      <c r="BO151" s="213"/>
      <c r="BP151" s="213"/>
      <c r="BQ151" s="213"/>
      <c r="BR151" s="219"/>
      <c r="BS151" s="213"/>
      <c r="BT151" s="213"/>
      <c r="BU151" s="213"/>
      <c r="BV151" s="213"/>
      <c r="BW151" s="213"/>
      <c r="BX151" s="213"/>
      <c r="BY151" s="213"/>
      <c r="BZ151" s="213"/>
      <c r="CA151" s="213"/>
      <c r="CB151" s="213"/>
      <c r="CC151" s="213"/>
      <c r="CD151" s="213"/>
      <c r="CE151" s="213"/>
      <c r="CF151" s="213"/>
      <c r="CG151" s="213"/>
      <c r="CH151" s="213"/>
      <c r="CI151" s="213"/>
      <c r="CJ151" s="213"/>
      <c r="CK151" s="213"/>
      <c r="CL151" s="213"/>
      <c r="CM151" s="213"/>
      <c r="CN151" s="213"/>
      <c r="CO151" s="213"/>
      <c r="CP151" s="213"/>
      <c r="CQ151" s="213"/>
      <c r="CR151" s="213"/>
      <c r="CS151" s="213"/>
      <c r="CT151" s="213"/>
      <c r="CU151" s="213"/>
      <c r="CV151" s="213"/>
      <c r="CW151" s="213"/>
      <c r="CX151" s="213"/>
      <c r="CY151" s="213"/>
      <c r="CZ151" s="213"/>
      <c r="DA151" s="213"/>
      <c r="DB151" s="213"/>
      <c r="DC151" s="213"/>
      <c r="DD151" s="213"/>
      <c r="DE151" s="213"/>
      <c r="DF151" s="213"/>
      <c r="DG151" s="213"/>
      <c r="DH151" s="213"/>
      <c r="DI151" s="213"/>
      <c r="DJ151" s="213"/>
      <c r="DK151" s="213"/>
      <c r="DL151" s="213"/>
      <c r="DM151" s="213"/>
    </row>
    <row r="152" spans="1:117" s="64" customFormat="1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  <c r="BI152" s="213"/>
      <c r="BJ152" s="213"/>
      <c r="BK152" s="213"/>
      <c r="BL152" s="213"/>
      <c r="BM152" s="213"/>
      <c r="BN152" s="213"/>
      <c r="BO152" s="213"/>
      <c r="BP152" s="213"/>
      <c r="BQ152" s="213"/>
      <c r="BR152" s="219"/>
      <c r="BS152" s="213"/>
      <c r="BT152" s="213"/>
      <c r="BU152" s="213"/>
      <c r="BV152" s="213"/>
      <c r="BW152" s="213"/>
      <c r="BX152" s="213"/>
      <c r="BY152" s="213"/>
      <c r="BZ152" s="213"/>
      <c r="CA152" s="213"/>
      <c r="CB152" s="213"/>
      <c r="CC152" s="213"/>
      <c r="CD152" s="213"/>
      <c r="CE152" s="213"/>
      <c r="CF152" s="213"/>
      <c r="CG152" s="213"/>
      <c r="CH152" s="213"/>
      <c r="CI152" s="213"/>
      <c r="CJ152" s="213"/>
      <c r="CK152" s="213"/>
      <c r="CL152" s="213"/>
      <c r="CM152" s="213"/>
      <c r="CN152" s="213"/>
      <c r="CO152" s="213"/>
      <c r="CP152" s="213"/>
      <c r="CQ152" s="213"/>
      <c r="CR152" s="213"/>
      <c r="CS152" s="213"/>
      <c r="CT152" s="213"/>
      <c r="CU152" s="213"/>
      <c r="CV152" s="213"/>
      <c r="CW152" s="213"/>
      <c r="CX152" s="213"/>
      <c r="CY152" s="213"/>
      <c r="CZ152" s="213"/>
      <c r="DA152" s="213"/>
      <c r="DB152" s="213"/>
      <c r="DC152" s="213"/>
      <c r="DD152" s="213"/>
      <c r="DE152" s="213"/>
      <c r="DF152" s="213"/>
      <c r="DG152" s="213"/>
      <c r="DH152" s="213"/>
      <c r="DI152" s="213"/>
      <c r="DJ152" s="213"/>
      <c r="DK152" s="213"/>
      <c r="DL152" s="213"/>
      <c r="DM152" s="213"/>
    </row>
    <row r="153" spans="1:117" s="64" customFormat="1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3"/>
      <c r="BO153" s="213"/>
      <c r="BP153" s="213"/>
      <c r="BQ153" s="213"/>
      <c r="BR153" s="219"/>
      <c r="BS153" s="213"/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3"/>
      <c r="CF153" s="213"/>
      <c r="CG153" s="213"/>
      <c r="CH153" s="213"/>
      <c r="CI153" s="213"/>
      <c r="CJ153" s="213"/>
      <c r="CK153" s="213"/>
      <c r="CL153" s="213"/>
      <c r="CM153" s="213"/>
      <c r="CN153" s="213"/>
      <c r="CO153" s="213"/>
      <c r="CP153" s="213"/>
      <c r="CQ153" s="213"/>
      <c r="CR153" s="213"/>
      <c r="CS153" s="213"/>
      <c r="CT153" s="213"/>
      <c r="CU153" s="213"/>
      <c r="CV153" s="213"/>
      <c r="CW153" s="213"/>
      <c r="CX153" s="213"/>
      <c r="CY153" s="213"/>
      <c r="CZ153" s="213"/>
      <c r="DA153" s="213"/>
      <c r="DB153" s="213"/>
      <c r="DC153" s="213"/>
      <c r="DD153" s="213"/>
      <c r="DE153" s="213"/>
      <c r="DF153" s="213"/>
      <c r="DG153" s="213"/>
      <c r="DH153" s="213"/>
      <c r="DI153" s="213"/>
      <c r="DJ153" s="213"/>
      <c r="DK153" s="213"/>
      <c r="DL153" s="213"/>
      <c r="DM153" s="213"/>
    </row>
    <row r="154" spans="1:117" s="64" customFormat="1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  <c r="BI154" s="213"/>
      <c r="BJ154" s="213"/>
      <c r="BK154" s="213"/>
      <c r="BL154" s="213"/>
      <c r="BM154" s="213"/>
      <c r="BN154" s="213"/>
      <c r="BO154" s="213"/>
      <c r="BP154" s="213"/>
      <c r="BQ154" s="213"/>
      <c r="BR154" s="219"/>
      <c r="BS154" s="213"/>
      <c r="BT154" s="213"/>
      <c r="BU154" s="213"/>
      <c r="BV154" s="213"/>
      <c r="BW154" s="213"/>
      <c r="BX154" s="213"/>
      <c r="BY154" s="213"/>
      <c r="BZ154" s="213"/>
      <c r="CA154" s="213"/>
      <c r="CB154" s="213"/>
      <c r="CC154" s="213"/>
      <c r="CD154" s="213"/>
      <c r="CE154" s="213"/>
      <c r="CF154" s="213"/>
      <c r="CG154" s="213"/>
      <c r="CH154" s="213"/>
      <c r="CI154" s="213"/>
      <c r="CJ154" s="213"/>
      <c r="CK154" s="213"/>
      <c r="CL154" s="213"/>
      <c r="CM154" s="213"/>
      <c r="CN154" s="213"/>
      <c r="CO154" s="213"/>
      <c r="CP154" s="213"/>
      <c r="CQ154" s="213"/>
      <c r="CR154" s="213"/>
      <c r="CS154" s="213"/>
      <c r="CT154" s="213"/>
      <c r="CU154" s="213"/>
      <c r="CV154" s="213"/>
      <c r="CW154" s="213"/>
      <c r="CX154" s="213"/>
      <c r="CY154" s="213"/>
      <c r="CZ154" s="213"/>
      <c r="DA154" s="213"/>
      <c r="DB154" s="213"/>
      <c r="DC154" s="213"/>
      <c r="DD154" s="213"/>
      <c r="DE154" s="213"/>
      <c r="DF154" s="213"/>
      <c r="DG154" s="213"/>
      <c r="DH154" s="213"/>
      <c r="DI154" s="213"/>
      <c r="DJ154" s="213"/>
      <c r="DK154" s="213"/>
      <c r="DL154" s="213"/>
      <c r="DM154" s="213"/>
    </row>
    <row r="155" spans="1:117" s="64" customFormat="1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  <c r="BI155" s="213"/>
      <c r="BJ155" s="213"/>
      <c r="BK155" s="213"/>
      <c r="BL155" s="213"/>
      <c r="BM155" s="213"/>
      <c r="BN155" s="213"/>
      <c r="BO155" s="213"/>
      <c r="BP155" s="213"/>
      <c r="BQ155" s="213"/>
      <c r="BR155" s="219"/>
      <c r="BS155" s="213"/>
      <c r="BT155" s="213"/>
      <c r="BU155" s="213"/>
      <c r="BV155" s="213"/>
      <c r="BW155" s="213"/>
      <c r="BX155" s="213"/>
      <c r="BY155" s="213"/>
      <c r="BZ155" s="213"/>
      <c r="CA155" s="213"/>
      <c r="CB155" s="213"/>
      <c r="CC155" s="213"/>
      <c r="CD155" s="213"/>
      <c r="CE155" s="213"/>
      <c r="CF155" s="213"/>
      <c r="CG155" s="213"/>
      <c r="CH155" s="213"/>
      <c r="CI155" s="213"/>
      <c r="CJ155" s="213"/>
      <c r="CK155" s="213"/>
      <c r="CL155" s="213"/>
      <c r="CM155" s="213"/>
      <c r="CN155" s="213"/>
      <c r="CO155" s="213"/>
      <c r="CP155" s="213"/>
      <c r="CQ155" s="213"/>
      <c r="CR155" s="213"/>
      <c r="CS155" s="213"/>
      <c r="CT155" s="213"/>
      <c r="CU155" s="213"/>
      <c r="CV155" s="213"/>
      <c r="CW155" s="213"/>
      <c r="CX155" s="213"/>
      <c r="CY155" s="213"/>
      <c r="CZ155" s="213"/>
      <c r="DA155" s="213"/>
      <c r="DB155" s="213"/>
      <c r="DC155" s="213"/>
      <c r="DD155" s="213"/>
      <c r="DE155" s="213"/>
      <c r="DF155" s="213"/>
      <c r="DG155" s="213"/>
      <c r="DH155" s="213"/>
      <c r="DI155" s="213"/>
      <c r="DJ155" s="213"/>
      <c r="DK155" s="213"/>
      <c r="DL155" s="213"/>
      <c r="DM155" s="213"/>
    </row>
    <row r="156" spans="1:117" s="64" customFormat="1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  <c r="BI156" s="213"/>
      <c r="BJ156" s="213"/>
      <c r="BK156" s="213"/>
      <c r="BL156" s="213"/>
      <c r="BM156" s="213"/>
      <c r="BN156" s="213"/>
      <c r="BO156" s="213"/>
      <c r="BP156" s="213"/>
      <c r="BQ156" s="213"/>
      <c r="BR156" s="219"/>
      <c r="BS156" s="213"/>
      <c r="BT156" s="213"/>
      <c r="BU156" s="213"/>
      <c r="BV156" s="213"/>
      <c r="BW156" s="213"/>
      <c r="BX156" s="213"/>
      <c r="BY156" s="213"/>
      <c r="BZ156" s="213"/>
      <c r="CA156" s="213"/>
      <c r="CB156" s="213"/>
      <c r="CC156" s="213"/>
      <c r="CD156" s="213"/>
      <c r="CE156" s="213"/>
      <c r="CF156" s="213"/>
      <c r="CG156" s="213"/>
      <c r="CH156" s="213"/>
      <c r="CI156" s="213"/>
      <c r="CJ156" s="213"/>
      <c r="CK156" s="213"/>
      <c r="CL156" s="213"/>
      <c r="CM156" s="213"/>
      <c r="CN156" s="213"/>
      <c r="CO156" s="213"/>
      <c r="CP156" s="213"/>
      <c r="CQ156" s="213"/>
      <c r="CR156" s="213"/>
      <c r="CS156" s="213"/>
      <c r="CT156" s="213"/>
      <c r="CU156" s="213"/>
      <c r="CV156" s="213"/>
      <c r="CW156" s="213"/>
      <c r="CX156" s="213"/>
      <c r="CY156" s="213"/>
      <c r="CZ156" s="213"/>
      <c r="DA156" s="213"/>
      <c r="DB156" s="213"/>
      <c r="DC156" s="213"/>
      <c r="DD156" s="213"/>
      <c r="DE156" s="213"/>
      <c r="DF156" s="213"/>
      <c r="DG156" s="213"/>
      <c r="DH156" s="213"/>
      <c r="DI156" s="213"/>
      <c r="DJ156" s="213"/>
      <c r="DK156" s="213"/>
      <c r="DL156" s="213"/>
      <c r="DM156" s="213"/>
    </row>
    <row r="157" spans="1:117" s="64" customFormat="1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  <c r="BI157" s="213"/>
      <c r="BJ157" s="213"/>
      <c r="BK157" s="213"/>
      <c r="BL157" s="213"/>
      <c r="BM157" s="213"/>
      <c r="BN157" s="213"/>
      <c r="BO157" s="213"/>
      <c r="BP157" s="213"/>
      <c r="BQ157" s="213"/>
      <c r="BR157" s="219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3"/>
      <c r="CH157" s="213"/>
      <c r="CI157" s="213"/>
      <c r="CJ157" s="213"/>
      <c r="CK157" s="213"/>
      <c r="CL157" s="213"/>
      <c r="CM157" s="213"/>
      <c r="CN157" s="213"/>
      <c r="CO157" s="213"/>
      <c r="CP157" s="213"/>
      <c r="CQ157" s="213"/>
      <c r="CR157" s="213"/>
      <c r="CS157" s="213"/>
      <c r="CT157" s="213"/>
      <c r="CU157" s="213"/>
      <c r="CV157" s="213"/>
      <c r="CW157" s="213"/>
      <c r="CX157" s="213"/>
      <c r="CY157" s="213"/>
      <c r="CZ157" s="213"/>
      <c r="DA157" s="213"/>
      <c r="DB157" s="213"/>
      <c r="DC157" s="213"/>
      <c r="DD157" s="213"/>
      <c r="DE157" s="213"/>
      <c r="DF157" s="213"/>
      <c r="DG157" s="213"/>
      <c r="DH157" s="213"/>
      <c r="DI157" s="213"/>
      <c r="DJ157" s="213"/>
      <c r="DK157" s="213"/>
      <c r="DL157" s="213"/>
      <c r="DM157" s="213"/>
    </row>
    <row r="158" spans="1:117" s="64" customFormat="1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213"/>
      <c r="BL158" s="213"/>
      <c r="BM158" s="213"/>
      <c r="BN158" s="213"/>
      <c r="BO158" s="213"/>
      <c r="BP158" s="213"/>
      <c r="BQ158" s="213"/>
      <c r="BR158" s="219"/>
      <c r="BS158" s="213"/>
      <c r="BT158" s="213"/>
      <c r="BU158" s="213"/>
      <c r="BV158" s="213"/>
      <c r="BW158" s="213"/>
      <c r="BX158" s="213"/>
      <c r="BY158" s="213"/>
      <c r="BZ158" s="213"/>
      <c r="CA158" s="213"/>
      <c r="CB158" s="213"/>
      <c r="CC158" s="213"/>
      <c r="CD158" s="213"/>
      <c r="CE158" s="213"/>
      <c r="CF158" s="213"/>
      <c r="CG158" s="213"/>
      <c r="CH158" s="213"/>
      <c r="CI158" s="213"/>
      <c r="CJ158" s="213"/>
      <c r="CK158" s="213"/>
      <c r="CL158" s="213"/>
      <c r="CM158" s="213"/>
      <c r="CN158" s="213"/>
      <c r="CO158" s="213"/>
      <c r="CP158" s="213"/>
      <c r="CQ158" s="213"/>
      <c r="CR158" s="213"/>
      <c r="CS158" s="213"/>
      <c r="CT158" s="213"/>
      <c r="CU158" s="213"/>
      <c r="CV158" s="213"/>
      <c r="CW158" s="213"/>
      <c r="CX158" s="213"/>
      <c r="CY158" s="213"/>
      <c r="CZ158" s="213"/>
      <c r="DA158" s="213"/>
      <c r="DB158" s="213"/>
      <c r="DC158" s="213"/>
      <c r="DD158" s="213"/>
      <c r="DE158" s="213"/>
      <c r="DF158" s="213"/>
      <c r="DG158" s="213"/>
      <c r="DH158" s="213"/>
      <c r="DI158" s="213"/>
      <c r="DJ158" s="213"/>
      <c r="DK158" s="213"/>
      <c r="DL158" s="213"/>
      <c r="DM158" s="213"/>
    </row>
    <row r="159" spans="1:117" s="64" customFormat="1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  <c r="BI159" s="213"/>
      <c r="BJ159" s="213"/>
      <c r="BK159" s="213"/>
      <c r="BL159" s="213"/>
      <c r="BM159" s="213"/>
      <c r="BN159" s="213"/>
      <c r="BO159" s="213"/>
      <c r="BP159" s="213"/>
      <c r="BQ159" s="213"/>
      <c r="BR159" s="219"/>
      <c r="BS159" s="213"/>
      <c r="BT159" s="213"/>
      <c r="BU159" s="213"/>
      <c r="BV159" s="213"/>
      <c r="BW159" s="213"/>
      <c r="BX159" s="213"/>
      <c r="BY159" s="213"/>
      <c r="BZ159" s="213"/>
      <c r="CA159" s="213"/>
      <c r="CB159" s="213"/>
      <c r="CC159" s="213"/>
      <c r="CD159" s="213"/>
      <c r="CE159" s="213"/>
      <c r="CF159" s="213"/>
      <c r="CG159" s="213"/>
      <c r="CH159" s="213"/>
      <c r="CI159" s="213"/>
      <c r="CJ159" s="213"/>
      <c r="CK159" s="213"/>
      <c r="CL159" s="213"/>
      <c r="CM159" s="213"/>
      <c r="CN159" s="213"/>
      <c r="CO159" s="213"/>
      <c r="CP159" s="213"/>
      <c r="CQ159" s="213"/>
      <c r="CR159" s="213"/>
      <c r="CS159" s="213"/>
      <c r="CT159" s="213"/>
      <c r="CU159" s="213"/>
      <c r="CV159" s="213"/>
      <c r="CW159" s="213"/>
      <c r="CX159" s="213"/>
      <c r="CY159" s="213"/>
      <c r="CZ159" s="213"/>
      <c r="DA159" s="213"/>
      <c r="DB159" s="213"/>
      <c r="DC159" s="213"/>
      <c r="DD159" s="213"/>
      <c r="DE159" s="213"/>
      <c r="DF159" s="213"/>
      <c r="DG159" s="213"/>
      <c r="DH159" s="213"/>
      <c r="DI159" s="213"/>
      <c r="DJ159" s="213"/>
      <c r="DK159" s="213"/>
      <c r="DL159" s="213"/>
      <c r="DM159" s="213"/>
    </row>
    <row r="160" spans="1:117" s="64" customFormat="1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  <c r="BI160" s="213"/>
      <c r="BJ160" s="213"/>
      <c r="BK160" s="213"/>
      <c r="BL160" s="213"/>
      <c r="BM160" s="213"/>
      <c r="BN160" s="213"/>
      <c r="BO160" s="213"/>
      <c r="BP160" s="213"/>
      <c r="BQ160" s="213"/>
      <c r="BR160" s="219"/>
      <c r="BS160" s="213"/>
      <c r="BT160" s="213"/>
      <c r="BU160" s="213"/>
      <c r="BV160" s="213"/>
      <c r="BW160" s="213"/>
      <c r="BX160" s="213"/>
      <c r="BY160" s="213"/>
      <c r="BZ160" s="213"/>
      <c r="CA160" s="213"/>
      <c r="CB160" s="213"/>
      <c r="CC160" s="213"/>
      <c r="CD160" s="213"/>
      <c r="CE160" s="213"/>
      <c r="CF160" s="213"/>
      <c r="CG160" s="213"/>
      <c r="CH160" s="213"/>
      <c r="CI160" s="213"/>
      <c r="CJ160" s="213"/>
      <c r="CK160" s="213"/>
      <c r="CL160" s="213"/>
      <c r="CM160" s="213"/>
      <c r="CN160" s="213"/>
      <c r="CO160" s="213"/>
      <c r="CP160" s="213"/>
      <c r="CQ160" s="213"/>
      <c r="CR160" s="213"/>
      <c r="CS160" s="213"/>
      <c r="CT160" s="213"/>
      <c r="CU160" s="213"/>
      <c r="CV160" s="213"/>
      <c r="CW160" s="213"/>
      <c r="CX160" s="213"/>
      <c r="CY160" s="213"/>
      <c r="CZ160" s="213"/>
      <c r="DA160" s="213"/>
      <c r="DB160" s="213"/>
      <c r="DC160" s="213"/>
      <c r="DD160" s="213"/>
      <c r="DE160" s="213"/>
      <c r="DF160" s="213"/>
      <c r="DG160" s="213"/>
      <c r="DH160" s="213"/>
      <c r="DI160" s="213"/>
      <c r="DJ160" s="213"/>
      <c r="DK160" s="213"/>
      <c r="DL160" s="213"/>
      <c r="DM160" s="213"/>
    </row>
    <row r="161" spans="1:117" s="64" customFormat="1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9"/>
      <c r="BS161" s="213"/>
      <c r="BT161" s="213"/>
      <c r="BU161" s="213"/>
      <c r="BV161" s="213"/>
      <c r="BW161" s="213"/>
      <c r="BX161" s="213"/>
      <c r="BY161" s="213"/>
      <c r="BZ161" s="213"/>
      <c r="CA161" s="213"/>
      <c r="CB161" s="213"/>
      <c r="CC161" s="213"/>
      <c r="CD161" s="213"/>
      <c r="CE161" s="213"/>
      <c r="CF161" s="213"/>
      <c r="CG161" s="213"/>
      <c r="CH161" s="213"/>
      <c r="CI161" s="213"/>
      <c r="CJ161" s="213"/>
      <c r="CK161" s="213"/>
      <c r="CL161" s="213"/>
      <c r="CM161" s="213"/>
      <c r="CN161" s="213"/>
      <c r="CO161" s="213"/>
      <c r="CP161" s="213"/>
      <c r="CQ161" s="213"/>
      <c r="CR161" s="213"/>
      <c r="CS161" s="213"/>
      <c r="CT161" s="213"/>
      <c r="CU161" s="213"/>
      <c r="CV161" s="213"/>
      <c r="CW161" s="213"/>
      <c r="CX161" s="213"/>
      <c r="CY161" s="213"/>
      <c r="CZ161" s="213"/>
      <c r="DA161" s="213"/>
      <c r="DB161" s="213"/>
      <c r="DC161" s="213"/>
      <c r="DD161" s="213"/>
      <c r="DE161" s="213"/>
      <c r="DF161" s="213"/>
      <c r="DG161" s="213"/>
      <c r="DH161" s="213"/>
      <c r="DI161" s="213"/>
      <c r="DJ161" s="213"/>
      <c r="DK161" s="213"/>
      <c r="DL161" s="213"/>
      <c r="DM161" s="213"/>
    </row>
    <row r="162" spans="1:117" s="64" customFormat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9"/>
      <c r="BS162" s="213"/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3"/>
      <c r="CF162" s="213"/>
      <c r="CG162" s="213"/>
      <c r="CH162" s="213"/>
      <c r="CI162" s="213"/>
      <c r="CJ162" s="213"/>
      <c r="CK162" s="213"/>
      <c r="CL162" s="213"/>
      <c r="CM162" s="213"/>
      <c r="CN162" s="213"/>
      <c r="CO162" s="213"/>
      <c r="CP162" s="213"/>
      <c r="CQ162" s="213"/>
      <c r="CR162" s="213"/>
      <c r="CS162" s="213"/>
      <c r="CT162" s="213"/>
      <c r="CU162" s="213"/>
      <c r="CV162" s="213"/>
      <c r="CW162" s="213"/>
      <c r="CX162" s="213"/>
      <c r="CY162" s="213"/>
      <c r="CZ162" s="213"/>
      <c r="DA162" s="213"/>
      <c r="DB162" s="213"/>
      <c r="DC162" s="213"/>
      <c r="DD162" s="213"/>
      <c r="DE162" s="213"/>
      <c r="DF162" s="213"/>
      <c r="DG162" s="213"/>
      <c r="DH162" s="213"/>
      <c r="DI162" s="213"/>
      <c r="DJ162" s="213"/>
      <c r="DK162" s="213"/>
      <c r="DL162" s="213"/>
      <c r="DM162" s="213"/>
    </row>
    <row r="163" spans="1:117" s="64" customFormat="1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3"/>
      <c r="BR163" s="219"/>
      <c r="BS163" s="213"/>
      <c r="BT163" s="213"/>
      <c r="BU163" s="213"/>
      <c r="BV163" s="213"/>
      <c r="BW163" s="213"/>
      <c r="BX163" s="213"/>
      <c r="BY163" s="213"/>
      <c r="BZ163" s="213"/>
      <c r="CA163" s="213"/>
      <c r="CB163" s="213"/>
      <c r="CC163" s="213"/>
      <c r="CD163" s="213"/>
      <c r="CE163" s="213"/>
      <c r="CF163" s="213"/>
      <c r="CG163" s="213"/>
      <c r="CH163" s="213"/>
      <c r="CI163" s="213"/>
      <c r="CJ163" s="213"/>
      <c r="CK163" s="213"/>
      <c r="CL163" s="213"/>
      <c r="CM163" s="213"/>
      <c r="CN163" s="213"/>
      <c r="CO163" s="213"/>
      <c r="CP163" s="213"/>
      <c r="CQ163" s="213"/>
      <c r="CR163" s="213"/>
      <c r="CS163" s="213"/>
      <c r="CT163" s="213"/>
      <c r="CU163" s="213"/>
      <c r="CV163" s="213"/>
      <c r="CW163" s="213"/>
      <c r="CX163" s="213"/>
      <c r="CY163" s="213"/>
      <c r="CZ163" s="213"/>
      <c r="DA163" s="213"/>
      <c r="DB163" s="213"/>
      <c r="DC163" s="213"/>
      <c r="DD163" s="213"/>
      <c r="DE163" s="213"/>
      <c r="DF163" s="213"/>
      <c r="DG163" s="213"/>
      <c r="DH163" s="213"/>
      <c r="DI163" s="213"/>
      <c r="DJ163" s="213"/>
      <c r="DK163" s="213"/>
      <c r="DL163" s="213"/>
      <c r="DM163" s="213"/>
    </row>
    <row r="164" spans="1:117" s="64" customFormat="1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3"/>
      <c r="BR164" s="219"/>
      <c r="BS164" s="213"/>
      <c r="BT164" s="213"/>
      <c r="BU164" s="213"/>
      <c r="BV164" s="213"/>
      <c r="BW164" s="213"/>
      <c r="BX164" s="213"/>
      <c r="BY164" s="213"/>
      <c r="BZ164" s="213"/>
      <c r="CA164" s="213"/>
      <c r="CB164" s="213"/>
      <c r="CC164" s="213"/>
      <c r="CD164" s="213"/>
      <c r="CE164" s="213"/>
      <c r="CF164" s="213"/>
      <c r="CG164" s="213"/>
      <c r="CH164" s="213"/>
      <c r="CI164" s="213"/>
      <c r="CJ164" s="213"/>
      <c r="CK164" s="213"/>
      <c r="CL164" s="213"/>
      <c r="CM164" s="213"/>
      <c r="CN164" s="213"/>
      <c r="CO164" s="213"/>
      <c r="CP164" s="213"/>
      <c r="CQ164" s="213"/>
      <c r="CR164" s="213"/>
      <c r="CS164" s="213"/>
      <c r="CT164" s="213"/>
      <c r="CU164" s="213"/>
      <c r="CV164" s="213"/>
      <c r="CW164" s="213"/>
      <c r="CX164" s="213"/>
      <c r="CY164" s="213"/>
      <c r="CZ164" s="213"/>
      <c r="DA164" s="213"/>
      <c r="DB164" s="213"/>
      <c r="DC164" s="213"/>
      <c r="DD164" s="213"/>
      <c r="DE164" s="213"/>
      <c r="DF164" s="213"/>
      <c r="DG164" s="213"/>
      <c r="DH164" s="213"/>
      <c r="DI164" s="213"/>
      <c r="DJ164" s="213"/>
      <c r="DK164" s="213"/>
      <c r="DL164" s="213"/>
      <c r="DM164" s="213"/>
    </row>
    <row r="165" spans="1:117" s="64" customFormat="1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9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  <c r="CD165" s="213"/>
      <c r="CE165" s="213"/>
      <c r="CF165" s="213"/>
      <c r="CG165" s="213"/>
      <c r="CH165" s="213"/>
      <c r="CI165" s="213"/>
      <c r="CJ165" s="213"/>
      <c r="CK165" s="213"/>
      <c r="CL165" s="213"/>
      <c r="CM165" s="213"/>
      <c r="CN165" s="213"/>
      <c r="CO165" s="213"/>
      <c r="CP165" s="213"/>
      <c r="CQ165" s="213"/>
      <c r="CR165" s="213"/>
      <c r="CS165" s="213"/>
      <c r="CT165" s="213"/>
      <c r="CU165" s="213"/>
      <c r="CV165" s="213"/>
      <c r="CW165" s="213"/>
      <c r="CX165" s="213"/>
      <c r="CY165" s="213"/>
      <c r="CZ165" s="213"/>
      <c r="DA165" s="213"/>
      <c r="DB165" s="213"/>
      <c r="DC165" s="213"/>
      <c r="DD165" s="213"/>
      <c r="DE165" s="213"/>
      <c r="DF165" s="213"/>
      <c r="DG165" s="213"/>
      <c r="DH165" s="213"/>
      <c r="DI165" s="213"/>
      <c r="DJ165" s="213"/>
      <c r="DK165" s="213"/>
      <c r="DL165" s="213"/>
      <c r="DM165" s="213"/>
    </row>
    <row r="166" spans="1:117" s="64" customFormat="1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  <c r="BI166" s="213"/>
      <c r="BJ166" s="213"/>
      <c r="BK166" s="213"/>
      <c r="BL166" s="213"/>
      <c r="BM166" s="213"/>
      <c r="BN166" s="213"/>
      <c r="BO166" s="213"/>
      <c r="BP166" s="213"/>
      <c r="BQ166" s="213"/>
      <c r="BR166" s="219"/>
      <c r="BS166" s="213"/>
      <c r="BT166" s="213"/>
      <c r="BU166" s="213"/>
      <c r="BV166" s="213"/>
      <c r="BW166" s="213"/>
      <c r="BX166" s="213"/>
      <c r="BY166" s="213"/>
      <c r="BZ166" s="213"/>
      <c r="CA166" s="213"/>
      <c r="CB166" s="213"/>
      <c r="CC166" s="213"/>
      <c r="CD166" s="213"/>
      <c r="CE166" s="213"/>
      <c r="CF166" s="213"/>
      <c r="CG166" s="213"/>
      <c r="CH166" s="213"/>
      <c r="CI166" s="213"/>
      <c r="CJ166" s="213"/>
      <c r="CK166" s="213"/>
      <c r="CL166" s="213"/>
      <c r="CM166" s="213"/>
      <c r="CN166" s="213"/>
      <c r="CO166" s="213"/>
      <c r="CP166" s="213"/>
      <c r="CQ166" s="213"/>
      <c r="CR166" s="213"/>
      <c r="CS166" s="213"/>
      <c r="CT166" s="213"/>
      <c r="CU166" s="213"/>
      <c r="CV166" s="213"/>
      <c r="CW166" s="213"/>
      <c r="CX166" s="213"/>
      <c r="CY166" s="213"/>
      <c r="CZ166" s="213"/>
      <c r="DA166" s="213"/>
      <c r="DB166" s="213"/>
      <c r="DC166" s="213"/>
      <c r="DD166" s="213"/>
      <c r="DE166" s="213"/>
      <c r="DF166" s="213"/>
      <c r="DG166" s="213"/>
      <c r="DH166" s="213"/>
      <c r="DI166" s="213"/>
      <c r="DJ166" s="213"/>
      <c r="DK166" s="213"/>
      <c r="DL166" s="213"/>
      <c r="DM166" s="213"/>
    </row>
    <row r="167" spans="1:117" s="64" customFormat="1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  <c r="BI167" s="213"/>
      <c r="BJ167" s="213"/>
      <c r="BK167" s="213"/>
      <c r="BL167" s="213"/>
      <c r="BM167" s="213"/>
      <c r="BN167" s="213"/>
      <c r="BO167" s="213"/>
      <c r="BP167" s="213"/>
      <c r="BQ167" s="213"/>
      <c r="BR167" s="219"/>
      <c r="BS167" s="213"/>
      <c r="BT167" s="213"/>
      <c r="BU167" s="213"/>
      <c r="BV167" s="213"/>
      <c r="BW167" s="213"/>
      <c r="BX167" s="213"/>
      <c r="BY167" s="213"/>
      <c r="BZ167" s="213"/>
      <c r="CA167" s="213"/>
      <c r="CB167" s="213"/>
      <c r="CC167" s="213"/>
      <c r="CD167" s="213"/>
      <c r="CE167" s="213"/>
      <c r="CF167" s="213"/>
      <c r="CG167" s="213"/>
      <c r="CH167" s="213"/>
      <c r="CI167" s="213"/>
      <c r="CJ167" s="213"/>
      <c r="CK167" s="213"/>
      <c r="CL167" s="213"/>
      <c r="CM167" s="213"/>
      <c r="CN167" s="213"/>
      <c r="CO167" s="213"/>
      <c r="CP167" s="213"/>
      <c r="CQ167" s="213"/>
      <c r="CR167" s="213"/>
      <c r="CS167" s="213"/>
      <c r="CT167" s="213"/>
      <c r="CU167" s="213"/>
      <c r="CV167" s="213"/>
      <c r="CW167" s="213"/>
      <c r="CX167" s="213"/>
      <c r="CY167" s="213"/>
      <c r="CZ167" s="213"/>
      <c r="DA167" s="213"/>
      <c r="DB167" s="213"/>
      <c r="DC167" s="213"/>
      <c r="DD167" s="213"/>
      <c r="DE167" s="213"/>
      <c r="DF167" s="213"/>
      <c r="DG167" s="213"/>
      <c r="DH167" s="213"/>
      <c r="DI167" s="213"/>
      <c r="DJ167" s="213"/>
      <c r="DK167" s="213"/>
      <c r="DL167" s="213"/>
      <c r="DM167" s="213"/>
    </row>
    <row r="168" spans="1:117" s="64" customFormat="1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  <c r="BI168" s="213"/>
      <c r="BJ168" s="213"/>
      <c r="BK168" s="213"/>
      <c r="BL168" s="213"/>
      <c r="BM168" s="213"/>
      <c r="BN168" s="213"/>
      <c r="BO168" s="213"/>
      <c r="BP168" s="213"/>
      <c r="BQ168" s="213"/>
      <c r="BR168" s="219"/>
      <c r="BS168" s="213"/>
      <c r="BT168" s="213"/>
      <c r="BU168" s="213"/>
      <c r="BV168" s="213"/>
      <c r="BW168" s="213"/>
      <c r="BX168" s="213"/>
      <c r="BY168" s="213"/>
      <c r="BZ168" s="213"/>
      <c r="CA168" s="213"/>
      <c r="CB168" s="213"/>
      <c r="CC168" s="213"/>
      <c r="CD168" s="213"/>
      <c r="CE168" s="213"/>
      <c r="CF168" s="213"/>
      <c r="CG168" s="213"/>
      <c r="CH168" s="213"/>
      <c r="CI168" s="213"/>
      <c r="CJ168" s="213"/>
      <c r="CK168" s="213"/>
      <c r="CL168" s="213"/>
      <c r="CM168" s="213"/>
      <c r="CN168" s="213"/>
      <c r="CO168" s="213"/>
      <c r="CP168" s="213"/>
      <c r="CQ168" s="213"/>
      <c r="CR168" s="213"/>
      <c r="CS168" s="213"/>
      <c r="CT168" s="213"/>
      <c r="CU168" s="213"/>
      <c r="CV168" s="213"/>
      <c r="CW168" s="213"/>
      <c r="CX168" s="213"/>
      <c r="CY168" s="213"/>
      <c r="CZ168" s="213"/>
      <c r="DA168" s="213"/>
      <c r="DB168" s="213"/>
      <c r="DC168" s="213"/>
      <c r="DD168" s="213"/>
      <c r="DE168" s="213"/>
      <c r="DF168" s="213"/>
      <c r="DG168" s="213"/>
      <c r="DH168" s="213"/>
      <c r="DI168" s="213"/>
      <c r="DJ168" s="213"/>
      <c r="DK168" s="213"/>
      <c r="DL168" s="213"/>
      <c r="DM168" s="213"/>
    </row>
    <row r="169" spans="1:117" s="64" customFormat="1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9"/>
      <c r="BS169" s="213"/>
      <c r="BT169" s="213"/>
      <c r="BU169" s="213"/>
      <c r="BV169" s="213"/>
      <c r="BW169" s="213"/>
      <c r="BX169" s="213"/>
      <c r="BY169" s="213"/>
      <c r="BZ169" s="213"/>
      <c r="CA169" s="213"/>
      <c r="CB169" s="213"/>
      <c r="CC169" s="213"/>
      <c r="CD169" s="213"/>
      <c r="CE169" s="213"/>
      <c r="CF169" s="213"/>
      <c r="CG169" s="213"/>
      <c r="CH169" s="213"/>
      <c r="CI169" s="213"/>
      <c r="CJ169" s="213"/>
      <c r="CK169" s="213"/>
      <c r="CL169" s="213"/>
      <c r="CM169" s="213"/>
      <c r="CN169" s="213"/>
      <c r="CO169" s="213"/>
      <c r="CP169" s="213"/>
      <c r="CQ169" s="213"/>
      <c r="CR169" s="213"/>
      <c r="CS169" s="213"/>
      <c r="CT169" s="213"/>
      <c r="CU169" s="213"/>
      <c r="CV169" s="213"/>
      <c r="CW169" s="213"/>
      <c r="CX169" s="213"/>
      <c r="CY169" s="213"/>
      <c r="CZ169" s="213"/>
      <c r="DA169" s="213"/>
      <c r="DB169" s="213"/>
      <c r="DC169" s="213"/>
      <c r="DD169" s="213"/>
      <c r="DE169" s="213"/>
      <c r="DF169" s="213"/>
      <c r="DG169" s="213"/>
      <c r="DH169" s="213"/>
      <c r="DI169" s="213"/>
      <c r="DJ169" s="213"/>
      <c r="DK169" s="213"/>
      <c r="DL169" s="213"/>
      <c r="DM169" s="213"/>
    </row>
    <row r="170" spans="1:117" s="64" customFormat="1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  <c r="BI170" s="213"/>
      <c r="BJ170" s="213"/>
      <c r="BK170" s="213"/>
      <c r="BL170" s="213"/>
      <c r="BM170" s="213"/>
      <c r="BN170" s="213"/>
      <c r="BO170" s="213"/>
      <c r="BP170" s="213"/>
      <c r="BQ170" s="213"/>
      <c r="BR170" s="219"/>
      <c r="BS170" s="213"/>
      <c r="BT170" s="213"/>
      <c r="BU170" s="213"/>
      <c r="BV170" s="213"/>
      <c r="BW170" s="213"/>
      <c r="BX170" s="213"/>
      <c r="BY170" s="213"/>
      <c r="BZ170" s="213"/>
      <c r="CA170" s="213"/>
      <c r="CB170" s="213"/>
      <c r="CC170" s="213"/>
      <c r="CD170" s="213"/>
      <c r="CE170" s="213"/>
      <c r="CF170" s="213"/>
      <c r="CG170" s="213"/>
      <c r="CH170" s="213"/>
      <c r="CI170" s="213"/>
      <c r="CJ170" s="213"/>
      <c r="CK170" s="213"/>
      <c r="CL170" s="213"/>
      <c r="CM170" s="213"/>
      <c r="CN170" s="213"/>
      <c r="CO170" s="213"/>
      <c r="CP170" s="213"/>
      <c r="CQ170" s="213"/>
      <c r="CR170" s="213"/>
      <c r="CS170" s="213"/>
      <c r="CT170" s="213"/>
      <c r="CU170" s="213"/>
      <c r="CV170" s="213"/>
      <c r="CW170" s="213"/>
      <c r="CX170" s="213"/>
      <c r="CY170" s="213"/>
      <c r="CZ170" s="213"/>
      <c r="DA170" s="213"/>
      <c r="DB170" s="213"/>
      <c r="DC170" s="213"/>
      <c r="DD170" s="213"/>
      <c r="DE170" s="213"/>
      <c r="DF170" s="213"/>
      <c r="DG170" s="213"/>
      <c r="DH170" s="213"/>
      <c r="DI170" s="213"/>
      <c r="DJ170" s="213"/>
      <c r="DK170" s="213"/>
      <c r="DL170" s="213"/>
      <c r="DM170" s="213"/>
    </row>
    <row r="171" spans="1:117" s="64" customFormat="1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  <c r="BI171" s="213"/>
      <c r="BJ171" s="213"/>
      <c r="BK171" s="213"/>
      <c r="BL171" s="213"/>
      <c r="BM171" s="213"/>
      <c r="BN171" s="213"/>
      <c r="BO171" s="213"/>
      <c r="BP171" s="213"/>
      <c r="BQ171" s="213"/>
      <c r="BR171" s="219"/>
      <c r="BS171" s="213"/>
      <c r="BT171" s="213"/>
      <c r="BU171" s="213"/>
      <c r="BV171" s="213"/>
      <c r="BW171" s="213"/>
      <c r="BX171" s="213"/>
      <c r="BY171" s="213"/>
      <c r="BZ171" s="213"/>
      <c r="CA171" s="213"/>
      <c r="CB171" s="213"/>
      <c r="CC171" s="213"/>
      <c r="CD171" s="213"/>
      <c r="CE171" s="213"/>
      <c r="CF171" s="213"/>
      <c r="CG171" s="213"/>
      <c r="CH171" s="213"/>
      <c r="CI171" s="213"/>
      <c r="CJ171" s="213"/>
      <c r="CK171" s="213"/>
      <c r="CL171" s="213"/>
      <c r="CM171" s="213"/>
      <c r="CN171" s="213"/>
      <c r="CO171" s="213"/>
      <c r="CP171" s="213"/>
      <c r="CQ171" s="213"/>
      <c r="CR171" s="213"/>
      <c r="CS171" s="213"/>
      <c r="CT171" s="213"/>
      <c r="CU171" s="213"/>
      <c r="CV171" s="213"/>
      <c r="CW171" s="213"/>
      <c r="CX171" s="213"/>
      <c r="CY171" s="213"/>
      <c r="CZ171" s="213"/>
      <c r="DA171" s="213"/>
      <c r="DB171" s="213"/>
      <c r="DC171" s="213"/>
      <c r="DD171" s="213"/>
      <c r="DE171" s="213"/>
      <c r="DF171" s="213"/>
      <c r="DG171" s="213"/>
      <c r="DH171" s="213"/>
      <c r="DI171" s="213"/>
      <c r="DJ171" s="213"/>
      <c r="DK171" s="213"/>
      <c r="DL171" s="213"/>
      <c r="DM171" s="213"/>
    </row>
    <row r="172" spans="1:117" s="64" customFormat="1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  <c r="BI172" s="213"/>
      <c r="BJ172" s="213"/>
      <c r="BK172" s="213"/>
      <c r="BL172" s="213"/>
      <c r="BM172" s="213"/>
      <c r="BN172" s="213"/>
      <c r="BO172" s="213"/>
      <c r="BP172" s="213"/>
      <c r="BQ172" s="213"/>
      <c r="BR172" s="219"/>
      <c r="BS172" s="213"/>
      <c r="BT172" s="213"/>
      <c r="BU172" s="213"/>
      <c r="BV172" s="213"/>
      <c r="BW172" s="213"/>
      <c r="BX172" s="213"/>
      <c r="BY172" s="213"/>
      <c r="BZ172" s="213"/>
      <c r="CA172" s="213"/>
      <c r="CB172" s="213"/>
      <c r="CC172" s="213"/>
      <c r="CD172" s="213"/>
      <c r="CE172" s="213"/>
      <c r="CF172" s="213"/>
      <c r="CG172" s="213"/>
      <c r="CH172" s="213"/>
      <c r="CI172" s="213"/>
      <c r="CJ172" s="213"/>
      <c r="CK172" s="213"/>
      <c r="CL172" s="213"/>
      <c r="CM172" s="213"/>
      <c r="CN172" s="213"/>
      <c r="CO172" s="213"/>
      <c r="CP172" s="213"/>
      <c r="CQ172" s="213"/>
      <c r="CR172" s="213"/>
      <c r="CS172" s="213"/>
      <c r="CT172" s="213"/>
      <c r="CU172" s="213"/>
      <c r="CV172" s="213"/>
      <c r="CW172" s="213"/>
      <c r="CX172" s="213"/>
      <c r="CY172" s="213"/>
      <c r="CZ172" s="213"/>
      <c r="DA172" s="213"/>
      <c r="DB172" s="213"/>
      <c r="DC172" s="213"/>
      <c r="DD172" s="213"/>
      <c r="DE172" s="213"/>
      <c r="DF172" s="213"/>
      <c r="DG172" s="213"/>
      <c r="DH172" s="213"/>
      <c r="DI172" s="213"/>
      <c r="DJ172" s="213"/>
      <c r="DK172" s="213"/>
      <c r="DL172" s="213"/>
      <c r="DM172" s="213"/>
    </row>
    <row r="173" spans="1:117" s="64" customFormat="1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3"/>
      <c r="BN173" s="213"/>
      <c r="BO173" s="213"/>
      <c r="BP173" s="213"/>
      <c r="BQ173" s="213"/>
      <c r="BR173" s="219"/>
      <c r="BS173" s="213"/>
      <c r="BT173" s="213"/>
      <c r="BU173" s="213"/>
      <c r="BV173" s="213"/>
      <c r="BW173" s="213"/>
      <c r="BX173" s="213"/>
      <c r="BY173" s="213"/>
      <c r="BZ173" s="213"/>
      <c r="CA173" s="213"/>
      <c r="CB173" s="213"/>
      <c r="CC173" s="213"/>
      <c r="CD173" s="213"/>
      <c r="CE173" s="213"/>
      <c r="CF173" s="213"/>
      <c r="CG173" s="213"/>
      <c r="CH173" s="213"/>
      <c r="CI173" s="213"/>
      <c r="CJ173" s="213"/>
      <c r="CK173" s="213"/>
      <c r="CL173" s="213"/>
      <c r="CM173" s="213"/>
      <c r="CN173" s="213"/>
      <c r="CO173" s="213"/>
      <c r="CP173" s="213"/>
      <c r="CQ173" s="213"/>
      <c r="CR173" s="213"/>
      <c r="CS173" s="213"/>
      <c r="CT173" s="213"/>
      <c r="CU173" s="213"/>
      <c r="CV173" s="213"/>
      <c r="CW173" s="213"/>
      <c r="CX173" s="213"/>
      <c r="CY173" s="213"/>
      <c r="CZ173" s="213"/>
      <c r="DA173" s="213"/>
      <c r="DB173" s="213"/>
      <c r="DC173" s="213"/>
      <c r="DD173" s="213"/>
      <c r="DE173" s="213"/>
      <c r="DF173" s="213"/>
      <c r="DG173" s="213"/>
      <c r="DH173" s="213"/>
      <c r="DI173" s="213"/>
      <c r="DJ173" s="213"/>
      <c r="DK173" s="213"/>
      <c r="DL173" s="213"/>
      <c r="DM173" s="213"/>
    </row>
    <row r="174" spans="1:117" s="64" customFormat="1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  <c r="BI174" s="213"/>
      <c r="BJ174" s="213"/>
      <c r="BK174" s="213"/>
      <c r="BL174" s="213"/>
      <c r="BM174" s="213"/>
      <c r="BN174" s="213"/>
      <c r="BO174" s="213"/>
      <c r="BP174" s="213"/>
      <c r="BQ174" s="213"/>
      <c r="BR174" s="219"/>
      <c r="BS174" s="213"/>
      <c r="BT174" s="213"/>
      <c r="BU174" s="213"/>
      <c r="BV174" s="213"/>
      <c r="BW174" s="213"/>
      <c r="BX174" s="213"/>
      <c r="BY174" s="213"/>
      <c r="BZ174" s="213"/>
      <c r="CA174" s="213"/>
      <c r="CB174" s="213"/>
      <c r="CC174" s="213"/>
      <c r="CD174" s="213"/>
      <c r="CE174" s="213"/>
      <c r="CF174" s="213"/>
      <c r="CG174" s="213"/>
      <c r="CH174" s="213"/>
      <c r="CI174" s="213"/>
      <c r="CJ174" s="213"/>
      <c r="CK174" s="213"/>
      <c r="CL174" s="213"/>
      <c r="CM174" s="213"/>
      <c r="CN174" s="213"/>
      <c r="CO174" s="213"/>
      <c r="CP174" s="213"/>
      <c r="CQ174" s="213"/>
      <c r="CR174" s="213"/>
      <c r="CS174" s="213"/>
      <c r="CT174" s="213"/>
      <c r="CU174" s="213"/>
      <c r="CV174" s="213"/>
      <c r="CW174" s="213"/>
      <c r="CX174" s="213"/>
      <c r="CY174" s="213"/>
      <c r="CZ174" s="213"/>
      <c r="DA174" s="213"/>
      <c r="DB174" s="213"/>
      <c r="DC174" s="213"/>
      <c r="DD174" s="213"/>
      <c r="DE174" s="213"/>
      <c r="DF174" s="213"/>
      <c r="DG174" s="213"/>
      <c r="DH174" s="213"/>
      <c r="DI174" s="213"/>
      <c r="DJ174" s="213"/>
      <c r="DK174" s="213"/>
      <c r="DL174" s="213"/>
      <c r="DM174" s="213"/>
    </row>
    <row r="175" spans="1:117" s="64" customFormat="1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  <c r="BI175" s="213"/>
      <c r="BJ175" s="213"/>
      <c r="BK175" s="213"/>
      <c r="BL175" s="213"/>
      <c r="BM175" s="213"/>
      <c r="BN175" s="213"/>
      <c r="BO175" s="213"/>
      <c r="BP175" s="213"/>
      <c r="BQ175" s="213"/>
      <c r="BR175" s="219"/>
      <c r="BS175" s="213"/>
      <c r="BT175" s="213"/>
      <c r="BU175" s="213"/>
      <c r="BV175" s="213"/>
      <c r="BW175" s="213"/>
      <c r="BX175" s="213"/>
      <c r="BY175" s="213"/>
      <c r="BZ175" s="213"/>
      <c r="CA175" s="213"/>
      <c r="CB175" s="213"/>
      <c r="CC175" s="213"/>
      <c r="CD175" s="213"/>
      <c r="CE175" s="213"/>
      <c r="CF175" s="213"/>
      <c r="CG175" s="213"/>
      <c r="CH175" s="213"/>
      <c r="CI175" s="213"/>
      <c r="CJ175" s="213"/>
      <c r="CK175" s="213"/>
      <c r="CL175" s="213"/>
      <c r="CM175" s="213"/>
      <c r="CN175" s="213"/>
      <c r="CO175" s="213"/>
      <c r="CP175" s="213"/>
      <c r="CQ175" s="213"/>
      <c r="CR175" s="213"/>
      <c r="CS175" s="213"/>
      <c r="CT175" s="213"/>
      <c r="CU175" s="213"/>
      <c r="CV175" s="213"/>
      <c r="CW175" s="213"/>
      <c r="CX175" s="213"/>
      <c r="CY175" s="213"/>
      <c r="CZ175" s="213"/>
      <c r="DA175" s="213"/>
      <c r="DB175" s="213"/>
      <c r="DC175" s="213"/>
      <c r="DD175" s="213"/>
      <c r="DE175" s="213"/>
      <c r="DF175" s="213"/>
      <c r="DG175" s="213"/>
      <c r="DH175" s="213"/>
      <c r="DI175" s="213"/>
      <c r="DJ175" s="213"/>
      <c r="DK175" s="213"/>
      <c r="DL175" s="213"/>
      <c r="DM175" s="213"/>
    </row>
    <row r="176" spans="1:117" s="64" customFormat="1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  <c r="BI176" s="213"/>
      <c r="BJ176" s="213"/>
      <c r="BK176" s="213"/>
      <c r="BL176" s="213"/>
      <c r="BM176" s="213"/>
      <c r="BN176" s="213"/>
      <c r="BO176" s="213"/>
      <c r="BP176" s="213"/>
      <c r="BQ176" s="213"/>
      <c r="BR176" s="219"/>
      <c r="BS176" s="213"/>
      <c r="BT176" s="213"/>
      <c r="BU176" s="213"/>
      <c r="BV176" s="213"/>
      <c r="BW176" s="213"/>
      <c r="BX176" s="213"/>
      <c r="BY176" s="213"/>
      <c r="BZ176" s="213"/>
      <c r="CA176" s="213"/>
      <c r="CB176" s="213"/>
      <c r="CC176" s="213"/>
      <c r="CD176" s="213"/>
      <c r="CE176" s="213"/>
      <c r="CF176" s="213"/>
      <c r="CG176" s="213"/>
      <c r="CH176" s="213"/>
      <c r="CI176" s="213"/>
      <c r="CJ176" s="213"/>
      <c r="CK176" s="213"/>
      <c r="CL176" s="213"/>
      <c r="CM176" s="213"/>
      <c r="CN176" s="213"/>
      <c r="CO176" s="213"/>
      <c r="CP176" s="213"/>
      <c r="CQ176" s="213"/>
      <c r="CR176" s="213"/>
      <c r="CS176" s="213"/>
      <c r="CT176" s="213"/>
      <c r="CU176" s="213"/>
      <c r="CV176" s="213"/>
      <c r="CW176" s="213"/>
      <c r="CX176" s="213"/>
      <c r="CY176" s="213"/>
      <c r="CZ176" s="213"/>
      <c r="DA176" s="213"/>
      <c r="DB176" s="213"/>
      <c r="DC176" s="213"/>
      <c r="DD176" s="213"/>
      <c r="DE176" s="213"/>
      <c r="DF176" s="213"/>
      <c r="DG176" s="213"/>
      <c r="DH176" s="213"/>
      <c r="DI176" s="213"/>
      <c r="DJ176" s="213"/>
      <c r="DK176" s="213"/>
      <c r="DL176" s="213"/>
      <c r="DM176" s="213"/>
    </row>
    <row r="177" spans="1:117" s="64" customFormat="1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  <c r="BP177" s="213"/>
      <c r="BQ177" s="213"/>
      <c r="BR177" s="219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3"/>
      <c r="CG177" s="213"/>
      <c r="CH177" s="213"/>
      <c r="CI177" s="213"/>
      <c r="CJ177" s="213"/>
      <c r="CK177" s="213"/>
      <c r="CL177" s="213"/>
      <c r="CM177" s="213"/>
      <c r="CN177" s="213"/>
      <c r="CO177" s="213"/>
      <c r="CP177" s="213"/>
      <c r="CQ177" s="213"/>
      <c r="CR177" s="213"/>
      <c r="CS177" s="213"/>
      <c r="CT177" s="213"/>
      <c r="CU177" s="213"/>
      <c r="CV177" s="213"/>
      <c r="CW177" s="213"/>
      <c r="CX177" s="213"/>
      <c r="CY177" s="213"/>
      <c r="CZ177" s="213"/>
      <c r="DA177" s="213"/>
      <c r="DB177" s="213"/>
      <c r="DC177" s="213"/>
      <c r="DD177" s="213"/>
      <c r="DE177" s="213"/>
      <c r="DF177" s="213"/>
      <c r="DG177" s="213"/>
      <c r="DH177" s="213"/>
      <c r="DI177" s="213"/>
      <c r="DJ177" s="213"/>
      <c r="DK177" s="213"/>
      <c r="DL177" s="213"/>
      <c r="DM177" s="213"/>
    </row>
    <row r="178" spans="1:117" s="64" customFormat="1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  <c r="BI178" s="213"/>
      <c r="BJ178" s="213"/>
      <c r="BK178" s="213"/>
      <c r="BL178" s="213"/>
      <c r="BM178" s="213"/>
      <c r="BN178" s="213"/>
      <c r="BO178" s="213"/>
      <c r="BP178" s="213"/>
      <c r="BQ178" s="213"/>
      <c r="BR178" s="219"/>
      <c r="BS178" s="213"/>
      <c r="BT178" s="213"/>
      <c r="BU178" s="213"/>
      <c r="BV178" s="213"/>
      <c r="BW178" s="213"/>
      <c r="BX178" s="213"/>
      <c r="BY178" s="213"/>
      <c r="BZ178" s="213"/>
      <c r="CA178" s="213"/>
      <c r="CB178" s="213"/>
      <c r="CC178" s="213"/>
      <c r="CD178" s="213"/>
      <c r="CE178" s="213"/>
      <c r="CF178" s="213"/>
      <c r="CG178" s="213"/>
      <c r="CH178" s="213"/>
      <c r="CI178" s="213"/>
      <c r="CJ178" s="213"/>
      <c r="CK178" s="213"/>
      <c r="CL178" s="213"/>
      <c r="CM178" s="213"/>
      <c r="CN178" s="213"/>
      <c r="CO178" s="213"/>
      <c r="CP178" s="213"/>
      <c r="CQ178" s="213"/>
      <c r="CR178" s="213"/>
      <c r="CS178" s="213"/>
      <c r="CT178" s="213"/>
      <c r="CU178" s="213"/>
      <c r="CV178" s="213"/>
      <c r="CW178" s="213"/>
      <c r="CX178" s="213"/>
      <c r="CY178" s="213"/>
      <c r="CZ178" s="213"/>
      <c r="DA178" s="213"/>
      <c r="DB178" s="213"/>
      <c r="DC178" s="213"/>
      <c r="DD178" s="213"/>
      <c r="DE178" s="213"/>
      <c r="DF178" s="213"/>
      <c r="DG178" s="213"/>
      <c r="DH178" s="213"/>
      <c r="DI178" s="213"/>
      <c r="DJ178" s="213"/>
      <c r="DK178" s="213"/>
      <c r="DL178" s="213"/>
      <c r="DM178" s="213"/>
    </row>
    <row r="179" spans="1:117" s="64" customFormat="1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  <c r="BI179" s="213"/>
      <c r="BJ179" s="213"/>
      <c r="BK179" s="213"/>
      <c r="BL179" s="213"/>
      <c r="BM179" s="213"/>
      <c r="BN179" s="213"/>
      <c r="BO179" s="213"/>
      <c r="BP179" s="213"/>
      <c r="BQ179" s="213"/>
      <c r="BR179" s="219"/>
      <c r="BS179" s="213"/>
      <c r="BT179" s="213"/>
      <c r="BU179" s="213"/>
      <c r="BV179" s="213"/>
      <c r="BW179" s="213"/>
      <c r="BX179" s="213"/>
      <c r="BY179" s="213"/>
      <c r="BZ179" s="213"/>
      <c r="CA179" s="213"/>
      <c r="CB179" s="213"/>
      <c r="CC179" s="213"/>
      <c r="CD179" s="213"/>
      <c r="CE179" s="213"/>
      <c r="CF179" s="213"/>
      <c r="CG179" s="213"/>
      <c r="CH179" s="213"/>
      <c r="CI179" s="213"/>
      <c r="CJ179" s="213"/>
      <c r="CK179" s="213"/>
      <c r="CL179" s="213"/>
      <c r="CM179" s="213"/>
      <c r="CN179" s="213"/>
      <c r="CO179" s="213"/>
      <c r="CP179" s="213"/>
      <c r="CQ179" s="213"/>
      <c r="CR179" s="213"/>
      <c r="CS179" s="213"/>
      <c r="CT179" s="213"/>
      <c r="CU179" s="213"/>
      <c r="CV179" s="213"/>
      <c r="CW179" s="213"/>
      <c r="CX179" s="213"/>
      <c r="CY179" s="213"/>
      <c r="CZ179" s="213"/>
      <c r="DA179" s="213"/>
      <c r="DB179" s="213"/>
      <c r="DC179" s="213"/>
      <c r="DD179" s="213"/>
      <c r="DE179" s="213"/>
      <c r="DF179" s="213"/>
      <c r="DG179" s="213"/>
      <c r="DH179" s="213"/>
      <c r="DI179" s="213"/>
      <c r="DJ179" s="213"/>
      <c r="DK179" s="213"/>
      <c r="DL179" s="213"/>
      <c r="DM179" s="213"/>
    </row>
    <row r="180" spans="1:117" s="64" customFormat="1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  <c r="BI180" s="213"/>
      <c r="BJ180" s="213"/>
      <c r="BK180" s="213"/>
      <c r="BL180" s="213"/>
      <c r="BM180" s="213"/>
      <c r="BN180" s="213"/>
      <c r="BO180" s="213"/>
      <c r="BP180" s="213"/>
      <c r="BQ180" s="213"/>
      <c r="BR180" s="219"/>
      <c r="BS180" s="213"/>
      <c r="BT180" s="213"/>
      <c r="BU180" s="213"/>
      <c r="BV180" s="213"/>
      <c r="BW180" s="213"/>
      <c r="BX180" s="213"/>
      <c r="BY180" s="213"/>
      <c r="BZ180" s="213"/>
      <c r="CA180" s="213"/>
      <c r="CB180" s="213"/>
      <c r="CC180" s="213"/>
      <c r="CD180" s="213"/>
      <c r="CE180" s="213"/>
      <c r="CF180" s="213"/>
      <c r="CG180" s="213"/>
      <c r="CH180" s="213"/>
      <c r="CI180" s="213"/>
      <c r="CJ180" s="213"/>
      <c r="CK180" s="213"/>
      <c r="CL180" s="213"/>
      <c r="CM180" s="213"/>
      <c r="CN180" s="213"/>
      <c r="CO180" s="213"/>
      <c r="CP180" s="213"/>
      <c r="CQ180" s="213"/>
      <c r="CR180" s="213"/>
      <c r="CS180" s="213"/>
      <c r="CT180" s="213"/>
      <c r="CU180" s="213"/>
      <c r="CV180" s="213"/>
      <c r="CW180" s="213"/>
      <c r="CX180" s="213"/>
      <c r="CY180" s="213"/>
      <c r="CZ180" s="213"/>
      <c r="DA180" s="213"/>
      <c r="DB180" s="213"/>
      <c r="DC180" s="213"/>
      <c r="DD180" s="213"/>
      <c r="DE180" s="213"/>
      <c r="DF180" s="213"/>
      <c r="DG180" s="213"/>
      <c r="DH180" s="213"/>
      <c r="DI180" s="213"/>
      <c r="DJ180" s="213"/>
      <c r="DK180" s="213"/>
      <c r="DL180" s="213"/>
      <c r="DM180" s="213"/>
    </row>
    <row r="181" spans="1:117" s="64" customFormat="1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  <c r="BI181" s="213"/>
      <c r="BJ181" s="213"/>
      <c r="BK181" s="213"/>
      <c r="BL181" s="213"/>
      <c r="BM181" s="213"/>
      <c r="BN181" s="213"/>
      <c r="BO181" s="213"/>
      <c r="BP181" s="213"/>
      <c r="BQ181" s="213"/>
      <c r="BR181" s="219"/>
      <c r="BS181" s="213"/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3"/>
      <c r="CF181" s="213"/>
      <c r="CG181" s="213"/>
      <c r="CH181" s="213"/>
      <c r="CI181" s="213"/>
      <c r="CJ181" s="213"/>
      <c r="CK181" s="213"/>
      <c r="CL181" s="213"/>
      <c r="CM181" s="213"/>
      <c r="CN181" s="213"/>
      <c r="CO181" s="213"/>
      <c r="CP181" s="213"/>
      <c r="CQ181" s="213"/>
      <c r="CR181" s="213"/>
      <c r="CS181" s="213"/>
      <c r="CT181" s="213"/>
      <c r="CU181" s="213"/>
      <c r="CV181" s="213"/>
      <c r="CW181" s="213"/>
      <c r="CX181" s="213"/>
      <c r="CY181" s="213"/>
      <c r="CZ181" s="213"/>
      <c r="DA181" s="213"/>
      <c r="DB181" s="213"/>
      <c r="DC181" s="213"/>
      <c r="DD181" s="213"/>
      <c r="DE181" s="213"/>
      <c r="DF181" s="213"/>
      <c r="DG181" s="213"/>
      <c r="DH181" s="213"/>
      <c r="DI181" s="213"/>
      <c r="DJ181" s="213"/>
      <c r="DK181" s="213"/>
      <c r="DL181" s="213"/>
      <c r="DM181" s="213"/>
    </row>
    <row r="182" spans="1:117" s="64" customFormat="1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  <c r="BI182" s="213"/>
      <c r="BJ182" s="213"/>
      <c r="BK182" s="213"/>
      <c r="BL182" s="213"/>
      <c r="BM182" s="213"/>
      <c r="BN182" s="213"/>
      <c r="BO182" s="213"/>
      <c r="BP182" s="213"/>
      <c r="BQ182" s="213"/>
      <c r="BR182" s="219"/>
      <c r="BS182" s="213"/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3"/>
      <c r="CF182" s="213"/>
      <c r="CG182" s="213"/>
      <c r="CH182" s="213"/>
      <c r="CI182" s="213"/>
      <c r="CJ182" s="213"/>
      <c r="CK182" s="213"/>
      <c r="CL182" s="213"/>
      <c r="CM182" s="213"/>
      <c r="CN182" s="213"/>
      <c r="CO182" s="213"/>
      <c r="CP182" s="213"/>
      <c r="CQ182" s="213"/>
      <c r="CR182" s="213"/>
      <c r="CS182" s="213"/>
      <c r="CT182" s="213"/>
      <c r="CU182" s="213"/>
      <c r="CV182" s="213"/>
      <c r="CW182" s="213"/>
      <c r="CX182" s="213"/>
      <c r="CY182" s="213"/>
      <c r="CZ182" s="213"/>
      <c r="DA182" s="213"/>
      <c r="DB182" s="213"/>
      <c r="DC182" s="213"/>
      <c r="DD182" s="213"/>
      <c r="DE182" s="213"/>
      <c r="DF182" s="213"/>
      <c r="DG182" s="213"/>
      <c r="DH182" s="213"/>
      <c r="DI182" s="213"/>
      <c r="DJ182" s="213"/>
      <c r="DK182" s="213"/>
      <c r="DL182" s="213"/>
      <c r="DM182" s="213"/>
    </row>
    <row r="183" spans="1:117" s="64" customFormat="1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  <c r="BI183" s="213"/>
      <c r="BJ183" s="213"/>
      <c r="BK183" s="213"/>
      <c r="BL183" s="213"/>
      <c r="BM183" s="213"/>
      <c r="BN183" s="213"/>
      <c r="BO183" s="213"/>
      <c r="BP183" s="213"/>
      <c r="BQ183" s="213"/>
      <c r="BR183" s="219"/>
      <c r="BS183" s="213"/>
      <c r="BT183" s="213"/>
      <c r="BU183" s="213"/>
      <c r="BV183" s="213"/>
      <c r="BW183" s="213"/>
      <c r="BX183" s="213"/>
      <c r="BY183" s="213"/>
      <c r="BZ183" s="213"/>
      <c r="CA183" s="213"/>
      <c r="CB183" s="213"/>
      <c r="CC183" s="213"/>
      <c r="CD183" s="213"/>
      <c r="CE183" s="213"/>
      <c r="CF183" s="213"/>
      <c r="CG183" s="213"/>
      <c r="CH183" s="213"/>
      <c r="CI183" s="213"/>
      <c r="CJ183" s="213"/>
      <c r="CK183" s="213"/>
      <c r="CL183" s="213"/>
      <c r="CM183" s="213"/>
      <c r="CN183" s="213"/>
      <c r="CO183" s="213"/>
      <c r="CP183" s="213"/>
      <c r="CQ183" s="213"/>
      <c r="CR183" s="213"/>
      <c r="CS183" s="213"/>
      <c r="CT183" s="213"/>
      <c r="CU183" s="213"/>
      <c r="CV183" s="213"/>
      <c r="CW183" s="213"/>
      <c r="CX183" s="213"/>
      <c r="CY183" s="213"/>
      <c r="CZ183" s="213"/>
      <c r="DA183" s="213"/>
      <c r="DB183" s="213"/>
      <c r="DC183" s="213"/>
      <c r="DD183" s="213"/>
      <c r="DE183" s="213"/>
      <c r="DF183" s="213"/>
      <c r="DG183" s="213"/>
      <c r="DH183" s="213"/>
      <c r="DI183" s="213"/>
      <c r="DJ183" s="213"/>
      <c r="DK183" s="213"/>
      <c r="DL183" s="213"/>
      <c r="DM183" s="213"/>
    </row>
    <row r="184" spans="1:117" s="64" customFormat="1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  <c r="BI184" s="213"/>
      <c r="BJ184" s="213"/>
      <c r="BK184" s="213"/>
      <c r="BL184" s="213"/>
      <c r="BM184" s="213"/>
      <c r="BN184" s="213"/>
      <c r="BO184" s="213"/>
      <c r="BP184" s="213"/>
      <c r="BQ184" s="213"/>
      <c r="BR184" s="219"/>
      <c r="BS184" s="213"/>
      <c r="BT184" s="213"/>
      <c r="BU184" s="213"/>
      <c r="BV184" s="213"/>
      <c r="BW184" s="213"/>
      <c r="BX184" s="213"/>
      <c r="BY184" s="213"/>
      <c r="BZ184" s="213"/>
      <c r="CA184" s="213"/>
      <c r="CB184" s="213"/>
      <c r="CC184" s="213"/>
      <c r="CD184" s="213"/>
      <c r="CE184" s="213"/>
      <c r="CF184" s="213"/>
      <c r="CG184" s="213"/>
      <c r="CH184" s="213"/>
      <c r="CI184" s="213"/>
      <c r="CJ184" s="213"/>
      <c r="CK184" s="213"/>
      <c r="CL184" s="213"/>
      <c r="CM184" s="213"/>
      <c r="CN184" s="213"/>
      <c r="CO184" s="213"/>
      <c r="CP184" s="213"/>
      <c r="CQ184" s="213"/>
      <c r="CR184" s="213"/>
      <c r="CS184" s="213"/>
      <c r="CT184" s="213"/>
      <c r="CU184" s="213"/>
      <c r="CV184" s="213"/>
      <c r="CW184" s="213"/>
      <c r="CX184" s="213"/>
      <c r="CY184" s="213"/>
      <c r="CZ184" s="213"/>
      <c r="DA184" s="213"/>
      <c r="DB184" s="213"/>
      <c r="DC184" s="213"/>
      <c r="DD184" s="213"/>
      <c r="DE184" s="213"/>
      <c r="DF184" s="213"/>
      <c r="DG184" s="213"/>
      <c r="DH184" s="213"/>
      <c r="DI184" s="213"/>
      <c r="DJ184" s="213"/>
      <c r="DK184" s="213"/>
      <c r="DL184" s="213"/>
      <c r="DM184" s="213"/>
    </row>
    <row r="185" spans="1:117" s="64" customFormat="1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  <c r="BI185" s="213"/>
      <c r="BJ185" s="213"/>
      <c r="BK185" s="213"/>
      <c r="BL185" s="213"/>
      <c r="BM185" s="213"/>
      <c r="BN185" s="213"/>
      <c r="BO185" s="213"/>
      <c r="BP185" s="213"/>
      <c r="BQ185" s="213"/>
      <c r="BR185" s="219"/>
      <c r="BS185" s="213"/>
      <c r="BT185" s="213"/>
      <c r="BU185" s="213"/>
      <c r="BV185" s="213"/>
      <c r="BW185" s="213"/>
      <c r="BX185" s="213"/>
      <c r="BY185" s="213"/>
      <c r="BZ185" s="213"/>
      <c r="CA185" s="213"/>
      <c r="CB185" s="213"/>
      <c r="CC185" s="213"/>
      <c r="CD185" s="213"/>
      <c r="CE185" s="213"/>
      <c r="CF185" s="213"/>
      <c r="CG185" s="213"/>
      <c r="CH185" s="213"/>
      <c r="CI185" s="213"/>
      <c r="CJ185" s="213"/>
      <c r="CK185" s="213"/>
      <c r="CL185" s="213"/>
      <c r="CM185" s="213"/>
      <c r="CN185" s="213"/>
      <c r="CO185" s="213"/>
      <c r="CP185" s="213"/>
      <c r="CQ185" s="213"/>
      <c r="CR185" s="213"/>
      <c r="CS185" s="213"/>
      <c r="CT185" s="213"/>
      <c r="CU185" s="213"/>
      <c r="CV185" s="213"/>
      <c r="CW185" s="213"/>
      <c r="CX185" s="213"/>
      <c r="CY185" s="213"/>
      <c r="CZ185" s="213"/>
      <c r="DA185" s="213"/>
      <c r="DB185" s="213"/>
      <c r="DC185" s="213"/>
      <c r="DD185" s="213"/>
      <c r="DE185" s="213"/>
      <c r="DF185" s="213"/>
      <c r="DG185" s="213"/>
      <c r="DH185" s="213"/>
      <c r="DI185" s="213"/>
      <c r="DJ185" s="213"/>
      <c r="DK185" s="213"/>
      <c r="DL185" s="213"/>
      <c r="DM185" s="213"/>
    </row>
    <row r="186" spans="1:117" s="64" customFormat="1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  <c r="BI186" s="213"/>
      <c r="BJ186" s="213"/>
      <c r="BK186" s="213"/>
      <c r="BL186" s="213"/>
      <c r="BM186" s="213"/>
      <c r="BN186" s="213"/>
      <c r="BO186" s="213"/>
      <c r="BP186" s="213"/>
      <c r="BQ186" s="213"/>
      <c r="BR186" s="219"/>
      <c r="BS186" s="213"/>
      <c r="BT186" s="213"/>
      <c r="BU186" s="213"/>
      <c r="BV186" s="213"/>
      <c r="BW186" s="213"/>
      <c r="BX186" s="213"/>
      <c r="BY186" s="213"/>
      <c r="BZ186" s="213"/>
      <c r="CA186" s="213"/>
      <c r="CB186" s="213"/>
      <c r="CC186" s="213"/>
      <c r="CD186" s="213"/>
      <c r="CE186" s="213"/>
      <c r="CF186" s="213"/>
      <c r="CG186" s="213"/>
      <c r="CH186" s="213"/>
      <c r="CI186" s="213"/>
      <c r="CJ186" s="213"/>
      <c r="CK186" s="213"/>
      <c r="CL186" s="213"/>
      <c r="CM186" s="213"/>
      <c r="CN186" s="213"/>
      <c r="CO186" s="213"/>
      <c r="CP186" s="213"/>
      <c r="CQ186" s="213"/>
      <c r="CR186" s="213"/>
      <c r="CS186" s="213"/>
      <c r="CT186" s="213"/>
      <c r="CU186" s="213"/>
      <c r="CV186" s="213"/>
      <c r="CW186" s="213"/>
      <c r="CX186" s="213"/>
      <c r="CY186" s="213"/>
      <c r="CZ186" s="213"/>
      <c r="DA186" s="213"/>
      <c r="DB186" s="213"/>
      <c r="DC186" s="213"/>
      <c r="DD186" s="213"/>
      <c r="DE186" s="213"/>
      <c r="DF186" s="213"/>
      <c r="DG186" s="213"/>
      <c r="DH186" s="213"/>
      <c r="DI186" s="213"/>
      <c r="DJ186" s="213"/>
      <c r="DK186" s="213"/>
      <c r="DL186" s="213"/>
      <c r="DM186" s="213"/>
    </row>
    <row r="187" spans="1:117" s="64" customFormat="1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  <c r="BI187" s="213"/>
      <c r="BJ187" s="213"/>
      <c r="BK187" s="213"/>
      <c r="BL187" s="213"/>
      <c r="BM187" s="213"/>
      <c r="BN187" s="213"/>
      <c r="BO187" s="213"/>
      <c r="BP187" s="213"/>
      <c r="BQ187" s="213"/>
      <c r="BR187" s="219"/>
      <c r="BS187" s="213"/>
      <c r="BT187" s="213"/>
      <c r="BU187" s="213"/>
      <c r="BV187" s="213"/>
      <c r="BW187" s="213"/>
      <c r="BX187" s="213"/>
      <c r="BY187" s="213"/>
      <c r="BZ187" s="213"/>
      <c r="CA187" s="213"/>
      <c r="CB187" s="213"/>
      <c r="CC187" s="213"/>
      <c r="CD187" s="213"/>
      <c r="CE187" s="213"/>
      <c r="CF187" s="213"/>
      <c r="CG187" s="213"/>
      <c r="CH187" s="213"/>
      <c r="CI187" s="213"/>
      <c r="CJ187" s="213"/>
      <c r="CK187" s="213"/>
      <c r="CL187" s="213"/>
      <c r="CM187" s="213"/>
      <c r="CN187" s="213"/>
      <c r="CO187" s="213"/>
      <c r="CP187" s="213"/>
      <c r="CQ187" s="213"/>
      <c r="CR187" s="213"/>
      <c r="CS187" s="213"/>
      <c r="CT187" s="213"/>
      <c r="CU187" s="213"/>
      <c r="CV187" s="213"/>
      <c r="CW187" s="213"/>
      <c r="CX187" s="213"/>
      <c r="CY187" s="213"/>
      <c r="CZ187" s="213"/>
      <c r="DA187" s="213"/>
      <c r="DB187" s="213"/>
      <c r="DC187" s="213"/>
      <c r="DD187" s="213"/>
      <c r="DE187" s="213"/>
      <c r="DF187" s="213"/>
      <c r="DG187" s="213"/>
      <c r="DH187" s="213"/>
      <c r="DI187" s="213"/>
      <c r="DJ187" s="213"/>
      <c r="DK187" s="213"/>
      <c r="DL187" s="213"/>
      <c r="DM187" s="213"/>
    </row>
    <row r="188" spans="1:117" s="64" customFormat="1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  <c r="BI188" s="213"/>
      <c r="BJ188" s="213"/>
      <c r="BK188" s="213"/>
      <c r="BL188" s="213"/>
      <c r="BM188" s="213"/>
      <c r="BN188" s="213"/>
      <c r="BO188" s="213"/>
      <c r="BP188" s="213"/>
      <c r="BQ188" s="213"/>
      <c r="BR188" s="219"/>
      <c r="BS188" s="213"/>
      <c r="BT188" s="213"/>
      <c r="BU188" s="213"/>
      <c r="BV188" s="213"/>
      <c r="BW188" s="213"/>
      <c r="BX188" s="213"/>
      <c r="BY188" s="213"/>
      <c r="BZ188" s="213"/>
      <c r="CA188" s="213"/>
      <c r="CB188" s="213"/>
      <c r="CC188" s="213"/>
      <c r="CD188" s="213"/>
      <c r="CE188" s="213"/>
      <c r="CF188" s="213"/>
      <c r="CG188" s="213"/>
      <c r="CH188" s="213"/>
      <c r="CI188" s="213"/>
      <c r="CJ188" s="213"/>
      <c r="CK188" s="213"/>
      <c r="CL188" s="213"/>
      <c r="CM188" s="213"/>
      <c r="CN188" s="213"/>
      <c r="CO188" s="213"/>
      <c r="CP188" s="213"/>
      <c r="CQ188" s="213"/>
      <c r="CR188" s="213"/>
      <c r="CS188" s="213"/>
      <c r="CT188" s="213"/>
      <c r="CU188" s="213"/>
      <c r="CV188" s="213"/>
      <c r="CW188" s="213"/>
      <c r="CX188" s="213"/>
      <c r="CY188" s="213"/>
      <c r="CZ188" s="213"/>
      <c r="DA188" s="213"/>
      <c r="DB188" s="213"/>
      <c r="DC188" s="213"/>
      <c r="DD188" s="213"/>
      <c r="DE188" s="213"/>
      <c r="DF188" s="213"/>
      <c r="DG188" s="213"/>
      <c r="DH188" s="213"/>
      <c r="DI188" s="213"/>
      <c r="DJ188" s="213"/>
      <c r="DK188" s="213"/>
      <c r="DL188" s="213"/>
      <c r="DM188" s="213"/>
    </row>
    <row r="189" spans="1:117" s="64" customFormat="1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  <c r="BP189" s="213"/>
      <c r="BQ189" s="213"/>
      <c r="BR189" s="219"/>
      <c r="BS189" s="213"/>
      <c r="BT189" s="213"/>
      <c r="BU189" s="213"/>
      <c r="BV189" s="213"/>
      <c r="BW189" s="213"/>
      <c r="BX189" s="213"/>
      <c r="BY189" s="213"/>
      <c r="BZ189" s="213"/>
      <c r="CA189" s="213"/>
      <c r="CB189" s="213"/>
      <c r="CC189" s="213"/>
      <c r="CD189" s="213"/>
      <c r="CE189" s="213"/>
      <c r="CF189" s="213"/>
      <c r="CG189" s="213"/>
      <c r="CH189" s="213"/>
      <c r="CI189" s="213"/>
      <c r="CJ189" s="213"/>
      <c r="CK189" s="213"/>
      <c r="CL189" s="213"/>
      <c r="CM189" s="213"/>
      <c r="CN189" s="213"/>
      <c r="CO189" s="213"/>
      <c r="CP189" s="213"/>
      <c r="CQ189" s="213"/>
      <c r="CR189" s="213"/>
      <c r="CS189" s="213"/>
      <c r="CT189" s="213"/>
      <c r="CU189" s="213"/>
      <c r="CV189" s="213"/>
      <c r="CW189" s="213"/>
      <c r="CX189" s="213"/>
      <c r="CY189" s="213"/>
      <c r="CZ189" s="213"/>
      <c r="DA189" s="213"/>
      <c r="DB189" s="213"/>
      <c r="DC189" s="213"/>
      <c r="DD189" s="213"/>
      <c r="DE189" s="213"/>
      <c r="DF189" s="213"/>
      <c r="DG189" s="213"/>
      <c r="DH189" s="213"/>
      <c r="DI189" s="213"/>
      <c r="DJ189" s="213"/>
      <c r="DK189" s="213"/>
      <c r="DL189" s="213"/>
      <c r="DM189" s="213"/>
    </row>
    <row r="190" spans="1:117" s="64" customFormat="1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  <c r="BI190" s="213"/>
      <c r="BJ190" s="213"/>
      <c r="BK190" s="213"/>
      <c r="BL190" s="213"/>
      <c r="BM190" s="213"/>
      <c r="BN190" s="213"/>
      <c r="BO190" s="213"/>
      <c r="BP190" s="213"/>
      <c r="BQ190" s="213"/>
      <c r="BR190" s="219"/>
      <c r="BS190" s="213"/>
      <c r="BT190" s="213"/>
      <c r="BU190" s="213"/>
      <c r="BV190" s="213"/>
      <c r="BW190" s="213"/>
      <c r="BX190" s="213"/>
      <c r="BY190" s="213"/>
      <c r="BZ190" s="213"/>
      <c r="CA190" s="213"/>
      <c r="CB190" s="213"/>
      <c r="CC190" s="213"/>
      <c r="CD190" s="213"/>
      <c r="CE190" s="213"/>
      <c r="CF190" s="213"/>
      <c r="CG190" s="213"/>
      <c r="CH190" s="213"/>
      <c r="CI190" s="213"/>
      <c r="CJ190" s="213"/>
      <c r="CK190" s="213"/>
      <c r="CL190" s="213"/>
      <c r="CM190" s="213"/>
      <c r="CN190" s="213"/>
      <c r="CO190" s="213"/>
      <c r="CP190" s="213"/>
      <c r="CQ190" s="213"/>
      <c r="CR190" s="213"/>
      <c r="CS190" s="213"/>
      <c r="CT190" s="213"/>
      <c r="CU190" s="213"/>
      <c r="CV190" s="213"/>
      <c r="CW190" s="213"/>
      <c r="CX190" s="213"/>
      <c r="CY190" s="213"/>
      <c r="CZ190" s="213"/>
      <c r="DA190" s="213"/>
      <c r="DB190" s="213"/>
      <c r="DC190" s="213"/>
      <c r="DD190" s="213"/>
      <c r="DE190" s="213"/>
      <c r="DF190" s="213"/>
      <c r="DG190" s="213"/>
      <c r="DH190" s="213"/>
      <c r="DI190" s="213"/>
      <c r="DJ190" s="213"/>
      <c r="DK190" s="213"/>
      <c r="DL190" s="213"/>
      <c r="DM190" s="213"/>
    </row>
    <row r="191" spans="1:117" s="64" customFormat="1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  <c r="BI191" s="213"/>
      <c r="BJ191" s="213"/>
      <c r="BK191" s="213"/>
      <c r="BL191" s="213"/>
      <c r="BM191" s="213"/>
      <c r="BN191" s="213"/>
      <c r="BO191" s="213"/>
      <c r="BP191" s="213"/>
      <c r="BQ191" s="213"/>
      <c r="BR191" s="219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3"/>
      <c r="CG191" s="213"/>
      <c r="CH191" s="213"/>
      <c r="CI191" s="213"/>
      <c r="CJ191" s="213"/>
      <c r="CK191" s="213"/>
      <c r="CL191" s="213"/>
      <c r="CM191" s="213"/>
      <c r="CN191" s="213"/>
      <c r="CO191" s="213"/>
      <c r="CP191" s="213"/>
      <c r="CQ191" s="213"/>
      <c r="CR191" s="213"/>
      <c r="CS191" s="213"/>
      <c r="CT191" s="213"/>
      <c r="CU191" s="213"/>
      <c r="CV191" s="213"/>
      <c r="CW191" s="213"/>
      <c r="CX191" s="213"/>
      <c r="CY191" s="213"/>
      <c r="CZ191" s="213"/>
      <c r="DA191" s="213"/>
      <c r="DB191" s="213"/>
      <c r="DC191" s="213"/>
      <c r="DD191" s="213"/>
      <c r="DE191" s="213"/>
      <c r="DF191" s="213"/>
      <c r="DG191" s="213"/>
      <c r="DH191" s="213"/>
      <c r="DI191" s="213"/>
      <c r="DJ191" s="213"/>
      <c r="DK191" s="213"/>
      <c r="DL191" s="213"/>
      <c r="DM191" s="213"/>
    </row>
    <row r="192" spans="1:117" s="64" customFormat="1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9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3"/>
      <c r="CJ192" s="213"/>
      <c r="CK192" s="213"/>
      <c r="CL192" s="213"/>
      <c r="CM192" s="213"/>
      <c r="CN192" s="213"/>
      <c r="CO192" s="213"/>
      <c r="CP192" s="213"/>
      <c r="CQ192" s="213"/>
      <c r="CR192" s="213"/>
      <c r="CS192" s="213"/>
      <c r="CT192" s="213"/>
      <c r="CU192" s="213"/>
      <c r="CV192" s="213"/>
      <c r="CW192" s="213"/>
      <c r="CX192" s="213"/>
      <c r="CY192" s="213"/>
      <c r="CZ192" s="213"/>
      <c r="DA192" s="213"/>
      <c r="DB192" s="213"/>
      <c r="DC192" s="213"/>
      <c r="DD192" s="213"/>
      <c r="DE192" s="213"/>
      <c r="DF192" s="213"/>
      <c r="DG192" s="213"/>
      <c r="DH192" s="213"/>
      <c r="DI192" s="213"/>
      <c r="DJ192" s="213"/>
      <c r="DK192" s="213"/>
      <c r="DL192" s="213"/>
      <c r="DM192" s="213"/>
    </row>
    <row r="193" spans="1:117" s="64" customFormat="1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9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13"/>
      <c r="CH193" s="213"/>
      <c r="CI193" s="213"/>
      <c r="CJ193" s="213"/>
      <c r="CK193" s="213"/>
      <c r="CL193" s="213"/>
      <c r="CM193" s="213"/>
      <c r="CN193" s="213"/>
      <c r="CO193" s="213"/>
      <c r="CP193" s="213"/>
      <c r="CQ193" s="213"/>
      <c r="CR193" s="213"/>
      <c r="CS193" s="213"/>
      <c r="CT193" s="213"/>
      <c r="CU193" s="213"/>
      <c r="CV193" s="213"/>
      <c r="CW193" s="213"/>
      <c r="CX193" s="213"/>
      <c r="CY193" s="213"/>
      <c r="CZ193" s="213"/>
      <c r="DA193" s="213"/>
      <c r="DB193" s="213"/>
      <c r="DC193" s="213"/>
      <c r="DD193" s="213"/>
      <c r="DE193" s="213"/>
      <c r="DF193" s="213"/>
      <c r="DG193" s="213"/>
      <c r="DH193" s="213"/>
      <c r="DI193" s="213"/>
      <c r="DJ193" s="213"/>
      <c r="DK193" s="213"/>
      <c r="DL193" s="213"/>
      <c r="DM193" s="213"/>
    </row>
    <row r="194" spans="1:117" s="64" customFormat="1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9"/>
      <c r="BS194" s="213"/>
      <c r="BT194" s="213"/>
      <c r="BU194" s="213"/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3"/>
      <c r="CF194" s="213"/>
      <c r="CG194" s="213"/>
      <c r="CH194" s="213"/>
      <c r="CI194" s="213"/>
      <c r="CJ194" s="213"/>
      <c r="CK194" s="213"/>
      <c r="CL194" s="213"/>
      <c r="CM194" s="213"/>
      <c r="CN194" s="213"/>
      <c r="CO194" s="213"/>
      <c r="CP194" s="213"/>
      <c r="CQ194" s="213"/>
      <c r="CR194" s="213"/>
      <c r="CS194" s="213"/>
      <c r="CT194" s="213"/>
      <c r="CU194" s="213"/>
      <c r="CV194" s="213"/>
      <c r="CW194" s="213"/>
      <c r="CX194" s="213"/>
      <c r="CY194" s="213"/>
      <c r="CZ194" s="213"/>
      <c r="DA194" s="213"/>
      <c r="DB194" s="213"/>
      <c r="DC194" s="213"/>
      <c r="DD194" s="213"/>
      <c r="DE194" s="213"/>
      <c r="DF194" s="213"/>
      <c r="DG194" s="213"/>
      <c r="DH194" s="213"/>
      <c r="DI194" s="213"/>
      <c r="DJ194" s="213"/>
      <c r="DK194" s="213"/>
      <c r="DL194" s="213"/>
      <c r="DM194" s="213"/>
    </row>
    <row r="195" spans="1:117" s="64" customFormat="1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  <c r="BI195" s="213"/>
      <c r="BJ195" s="213"/>
      <c r="BK195" s="213"/>
      <c r="BL195" s="213"/>
      <c r="BM195" s="213"/>
      <c r="BN195" s="213"/>
      <c r="BO195" s="213"/>
      <c r="BP195" s="213"/>
      <c r="BQ195" s="213"/>
      <c r="BR195" s="219"/>
      <c r="BS195" s="213"/>
      <c r="BT195" s="213"/>
      <c r="BU195" s="213"/>
      <c r="BV195" s="213"/>
      <c r="BW195" s="213"/>
      <c r="BX195" s="213"/>
      <c r="BY195" s="213"/>
      <c r="BZ195" s="213"/>
      <c r="CA195" s="213"/>
      <c r="CB195" s="213"/>
      <c r="CC195" s="213"/>
      <c r="CD195" s="213"/>
      <c r="CE195" s="213"/>
      <c r="CF195" s="213"/>
      <c r="CG195" s="213"/>
      <c r="CH195" s="213"/>
      <c r="CI195" s="213"/>
      <c r="CJ195" s="213"/>
      <c r="CK195" s="213"/>
      <c r="CL195" s="213"/>
      <c r="CM195" s="213"/>
      <c r="CN195" s="213"/>
      <c r="CO195" s="213"/>
      <c r="CP195" s="213"/>
      <c r="CQ195" s="213"/>
      <c r="CR195" s="213"/>
      <c r="CS195" s="213"/>
      <c r="CT195" s="213"/>
      <c r="CU195" s="213"/>
      <c r="CV195" s="213"/>
      <c r="CW195" s="213"/>
      <c r="CX195" s="213"/>
      <c r="CY195" s="213"/>
      <c r="CZ195" s="213"/>
      <c r="DA195" s="213"/>
      <c r="DB195" s="213"/>
      <c r="DC195" s="213"/>
      <c r="DD195" s="213"/>
      <c r="DE195" s="213"/>
      <c r="DF195" s="213"/>
      <c r="DG195" s="213"/>
      <c r="DH195" s="213"/>
      <c r="DI195" s="213"/>
      <c r="DJ195" s="213"/>
      <c r="DK195" s="213"/>
      <c r="DL195" s="213"/>
      <c r="DM195" s="213"/>
    </row>
    <row r="196" spans="1:117" s="64" customFormat="1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13"/>
      <c r="BM196" s="213"/>
      <c r="BN196" s="213"/>
      <c r="BO196" s="213"/>
      <c r="BP196" s="213"/>
      <c r="BQ196" s="213"/>
      <c r="BR196" s="219"/>
      <c r="BS196" s="213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3"/>
      <c r="CF196" s="213"/>
      <c r="CG196" s="213"/>
      <c r="CH196" s="213"/>
      <c r="CI196" s="213"/>
      <c r="CJ196" s="213"/>
      <c r="CK196" s="213"/>
      <c r="CL196" s="213"/>
      <c r="CM196" s="213"/>
      <c r="CN196" s="213"/>
      <c r="CO196" s="213"/>
      <c r="CP196" s="213"/>
      <c r="CQ196" s="213"/>
      <c r="CR196" s="213"/>
      <c r="CS196" s="213"/>
      <c r="CT196" s="213"/>
      <c r="CU196" s="213"/>
      <c r="CV196" s="213"/>
      <c r="CW196" s="213"/>
      <c r="CX196" s="213"/>
      <c r="CY196" s="213"/>
      <c r="CZ196" s="213"/>
      <c r="DA196" s="213"/>
      <c r="DB196" s="213"/>
      <c r="DC196" s="213"/>
      <c r="DD196" s="213"/>
      <c r="DE196" s="213"/>
      <c r="DF196" s="213"/>
      <c r="DG196" s="213"/>
      <c r="DH196" s="213"/>
      <c r="DI196" s="213"/>
      <c r="DJ196" s="213"/>
      <c r="DK196" s="213"/>
      <c r="DL196" s="213"/>
      <c r="DM196" s="213"/>
    </row>
    <row r="197" spans="1:117" s="64" customFormat="1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  <c r="BI197" s="213"/>
      <c r="BJ197" s="213"/>
      <c r="BK197" s="213"/>
      <c r="BL197" s="213"/>
      <c r="BM197" s="213"/>
      <c r="BN197" s="213"/>
      <c r="BO197" s="213"/>
      <c r="BP197" s="213"/>
      <c r="BQ197" s="213"/>
      <c r="BR197" s="219"/>
      <c r="BS197" s="213"/>
      <c r="BT197" s="213"/>
      <c r="BU197" s="213"/>
      <c r="BV197" s="213"/>
      <c r="BW197" s="213"/>
      <c r="BX197" s="213"/>
      <c r="BY197" s="213"/>
      <c r="BZ197" s="213"/>
      <c r="CA197" s="213"/>
      <c r="CB197" s="213"/>
      <c r="CC197" s="213"/>
      <c r="CD197" s="213"/>
      <c r="CE197" s="213"/>
      <c r="CF197" s="213"/>
      <c r="CG197" s="213"/>
      <c r="CH197" s="213"/>
      <c r="CI197" s="213"/>
      <c r="CJ197" s="213"/>
      <c r="CK197" s="213"/>
      <c r="CL197" s="213"/>
      <c r="CM197" s="213"/>
      <c r="CN197" s="213"/>
      <c r="CO197" s="213"/>
      <c r="CP197" s="213"/>
      <c r="CQ197" s="213"/>
      <c r="CR197" s="213"/>
      <c r="CS197" s="213"/>
      <c r="CT197" s="213"/>
      <c r="CU197" s="213"/>
      <c r="CV197" s="213"/>
      <c r="CW197" s="213"/>
      <c r="CX197" s="213"/>
      <c r="CY197" s="213"/>
      <c r="CZ197" s="213"/>
      <c r="DA197" s="213"/>
      <c r="DB197" s="213"/>
      <c r="DC197" s="213"/>
      <c r="DD197" s="213"/>
      <c r="DE197" s="213"/>
      <c r="DF197" s="213"/>
      <c r="DG197" s="213"/>
      <c r="DH197" s="213"/>
      <c r="DI197" s="213"/>
      <c r="DJ197" s="213"/>
      <c r="DK197" s="213"/>
      <c r="DL197" s="213"/>
      <c r="DM197" s="213"/>
    </row>
    <row r="198" spans="1:117" s="64" customFormat="1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9"/>
      <c r="BS198" s="213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3"/>
      <c r="CF198" s="213"/>
      <c r="CG198" s="213"/>
      <c r="CH198" s="213"/>
      <c r="CI198" s="213"/>
      <c r="CJ198" s="213"/>
      <c r="CK198" s="213"/>
      <c r="CL198" s="213"/>
      <c r="CM198" s="213"/>
      <c r="CN198" s="213"/>
      <c r="CO198" s="213"/>
      <c r="CP198" s="213"/>
      <c r="CQ198" s="213"/>
      <c r="CR198" s="213"/>
      <c r="CS198" s="213"/>
      <c r="CT198" s="213"/>
      <c r="CU198" s="213"/>
      <c r="CV198" s="213"/>
      <c r="CW198" s="213"/>
      <c r="CX198" s="213"/>
      <c r="CY198" s="213"/>
      <c r="CZ198" s="213"/>
      <c r="DA198" s="213"/>
      <c r="DB198" s="213"/>
      <c r="DC198" s="213"/>
      <c r="DD198" s="213"/>
      <c r="DE198" s="213"/>
      <c r="DF198" s="213"/>
      <c r="DG198" s="213"/>
      <c r="DH198" s="213"/>
      <c r="DI198" s="213"/>
      <c r="DJ198" s="213"/>
      <c r="DK198" s="213"/>
      <c r="DL198" s="213"/>
      <c r="DM198" s="213"/>
    </row>
    <row r="199" spans="1:117" s="64" customFormat="1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3"/>
      <c r="BP199" s="213"/>
      <c r="BQ199" s="213"/>
      <c r="BR199" s="219"/>
      <c r="BS199" s="213"/>
      <c r="BT199" s="213"/>
      <c r="BU199" s="213"/>
      <c r="BV199" s="213"/>
      <c r="BW199" s="213"/>
      <c r="BX199" s="213"/>
      <c r="BY199" s="213"/>
      <c r="BZ199" s="213"/>
      <c r="CA199" s="213"/>
      <c r="CB199" s="213"/>
      <c r="CC199" s="213"/>
      <c r="CD199" s="213"/>
      <c r="CE199" s="213"/>
      <c r="CF199" s="213"/>
      <c r="CG199" s="213"/>
      <c r="CH199" s="213"/>
      <c r="CI199" s="213"/>
      <c r="CJ199" s="213"/>
      <c r="CK199" s="213"/>
      <c r="CL199" s="213"/>
      <c r="CM199" s="213"/>
      <c r="CN199" s="213"/>
      <c r="CO199" s="213"/>
      <c r="CP199" s="213"/>
      <c r="CQ199" s="213"/>
      <c r="CR199" s="213"/>
      <c r="CS199" s="213"/>
      <c r="CT199" s="213"/>
      <c r="CU199" s="213"/>
      <c r="CV199" s="213"/>
      <c r="CW199" s="213"/>
      <c r="CX199" s="213"/>
      <c r="CY199" s="213"/>
      <c r="CZ199" s="213"/>
      <c r="DA199" s="213"/>
      <c r="DB199" s="213"/>
      <c r="DC199" s="213"/>
      <c r="DD199" s="213"/>
      <c r="DE199" s="213"/>
      <c r="DF199" s="213"/>
      <c r="DG199" s="213"/>
      <c r="DH199" s="213"/>
      <c r="DI199" s="213"/>
      <c r="DJ199" s="213"/>
      <c r="DK199" s="213"/>
      <c r="DL199" s="213"/>
      <c r="DM199" s="213"/>
    </row>
    <row r="200" spans="1:117" s="64" customFormat="1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9"/>
      <c r="BS200" s="213"/>
      <c r="BT200" s="213"/>
      <c r="BU200" s="213"/>
      <c r="BV200" s="213"/>
      <c r="BW200" s="213"/>
      <c r="BX200" s="213"/>
      <c r="BY200" s="213"/>
      <c r="BZ200" s="213"/>
      <c r="CA200" s="213"/>
      <c r="CB200" s="213"/>
      <c r="CC200" s="213"/>
      <c r="CD200" s="213"/>
      <c r="CE200" s="213"/>
      <c r="CF200" s="213"/>
      <c r="CG200" s="213"/>
      <c r="CH200" s="213"/>
      <c r="CI200" s="213"/>
      <c r="CJ200" s="213"/>
      <c r="CK200" s="213"/>
      <c r="CL200" s="213"/>
      <c r="CM200" s="213"/>
      <c r="CN200" s="213"/>
      <c r="CO200" s="213"/>
      <c r="CP200" s="213"/>
      <c r="CQ200" s="213"/>
      <c r="CR200" s="213"/>
      <c r="CS200" s="213"/>
      <c r="CT200" s="213"/>
      <c r="CU200" s="213"/>
      <c r="CV200" s="213"/>
      <c r="CW200" s="213"/>
      <c r="CX200" s="213"/>
      <c r="CY200" s="213"/>
      <c r="CZ200" s="213"/>
      <c r="DA200" s="213"/>
      <c r="DB200" s="213"/>
      <c r="DC200" s="213"/>
      <c r="DD200" s="213"/>
      <c r="DE200" s="213"/>
      <c r="DF200" s="213"/>
      <c r="DG200" s="213"/>
      <c r="DH200" s="213"/>
      <c r="DI200" s="213"/>
      <c r="DJ200" s="213"/>
      <c r="DK200" s="213"/>
      <c r="DL200" s="213"/>
      <c r="DM200" s="213"/>
    </row>
    <row r="201" spans="1:117" s="64" customFormat="1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  <c r="BI201" s="213"/>
      <c r="BJ201" s="213"/>
      <c r="BK201" s="213"/>
      <c r="BL201" s="213"/>
      <c r="BM201" s="213"/>
      <c r="BN201" s="213"/>
      <c r="BO201" s="213"/>
      <c r="BP201" s="213"/>
      <c r="BQ201" s="213"/>
      <c r="BR201" s="219"/>
      <c r="BS201" s="213"/>
      <c r="BT201" s="213"/>
      <c r="BU201" s="213"/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3"/>
      <c r="CF201" s="213"/>
      <c r="CG201" s="213"/>
      <c r="CH201" s="213"/>
      <c r="CI201" s="213"/>
      <c r="CJ201" s="213"/>
      <c r="CK201" s="213"/>
      <c r="CL201" s="213"/>
      <c r="CM201" s="213"/>
      <c r="CN201" s="213"/>
      <c r="CO201" s="213"/>
      <c r="CP201" s="213"/>
      <c r="CQ201" s="213"/>
      <c r="CR201" s="213"/>
      <c r="CS201" s="213"/>
      <c r="CT201" s="213"/>
      <c r="CU201" s="213"/>
      <c r="CV201" s="213"/>
      <c r="CW201" s="213"/>
      <c r="CX201" s="213"/>
      <c r="CY201" s="213"/>
      <c r="CZ201" s="213"/>
      <c r="DA201" s="213"/>
      <c r="DB201" s="213"/>
      <c r="DC201" s="213"/>
      <c r="DD201" s="213"/>
      <c r="DE201" s="213"/>
      <c r="DF201" s="213"/>
      <c r="DG201" s="213"/>
      <c r="DH201" s="213"/>
      <c r="DI201" s="213"/>
      <c r="DJ201" s="213"/>
      <c r="DK201" s="213"/>
      <c r="DL201" s="213"/>
      <c r="DM201" s="213"/>
    </row>
    <row r="202" spans="1:117" s="64" customFormat="1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  <c r="BI202" s="213"/>
      <c r="BJ202" s="213"/>
      <c r="BK202" s="213"/>
      <c r="BL202" s="213"/>
      <c r="BM202" s="213"/>
      <c r="BN202" s="213"/>
      <c r="BO202" s="213"/>
      <c r="BP202" s="213"/>
      <c r="BQ202" s="213"/>
      <c r="BR202" s="219"/>
      <c r="BS202" s="213"/>
      <c r="BT202" s="213"/>
      <c r="BU202" s="213"/>
      <c r="BV202" s="213"/>
      <c r="BW202" s="213"/>
      <c r="BX202" s="213"/>
      <c r="BY202" s="213"/>
      <c r="BZ202" s="213"/>
      <c r="CA202" s="213"/>
      <c r="CB202" s="213"/>
      <c r="CC202" s="213"/>
      <c r="CD202" s="213"/>
      <c r="CE202" s="213"/>
      <c r="CF202" s="213"/>
      <c r="CG202" s="213"/>
      <c r="CH202" s="213"/>
      <c r="CI202" s="213"/>
      <c r="CJ202" s="213"/>
      <c r="CK202" s="213"/>
      <c r="CL202" s="213"/>
      <c r="CM202" s="213"/>
      <c r="CN202" s="213"/>
      <c r="CO202" s="213"/>
      <c r="CP202" s="213"/>
      <c r="CQ202" s="213"/>
      <c r="CR202" s="213"/>
      <c r="CS202" s="213"/>
      <c r="CT202" s="213"/>
      <c r="CU202" s="213"/>
      <c r="CV202" s="213"/>
      <c r="CW202" s="213"/>
      <c r="CX202" s="213"/>
      <c r="CY202" s="213"/>
      <c r="CZ202" s="213"/>
      <c r="DA202" s="213"/>
      <c r="DB202" s="213"/>
      <c r="DC202" s="213"/>
      <c r="DD202" s="213"/>
      <c r="DE202" s="213"/>
      <c r="DF202" s="213"/>
      <c r="DG202" s="213"/>
      <c r="DH202" s="213"/>
      <c r="DI202" s="213"/>
      <c r="DJ202" s="213"/>
      <c r="DK202" s="213"/>
      <c r="DL202" s="213"/>
      <c r="DM202" s="213"/>
    </row>
    <row r="203" spans="1:117" s="64" customFormat="1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  <c r="BI203" s="213"/>
      <c r="BJ203" s="213"/>
      <c r="BK203" s="213"/>
      <c r="BL203" s="213"/>
      <c r="BM203" s="213"/>
      <c r="BN203" s="213"/>
      <c r="BO203" s="213"/>
      <c r="BP203" s="213"/>
      <c r="BQ203" s="213"/>
      <c r="BR203" s="219"/>
      <c r="BS203" s="213"/>
      <c r="BT203" s="213"/>
      <c r="BU203" s="213"/>
      <c r="BV203" s="213"/>
      <c r="BW203" s="213"/>
      <c r="BX203" s="213"/>
      <c r="BY203" s="213"/>
      <c r="BZ203" s="213"/>
      <c r="CA203" s="213"/>
      <c r="CB203" s="213"/>
      <c r="CC203" s="213"/>
      <c r="CD203" s="213"/>
      <c r="CE203" s="213"/>
      <c r="CF203" s="213"/>
      <c r="CG203" s="213"/>
      <c r="CH203" s="213"/>
      <c r="CI203" s="213"/>
      <c r="CJ203" s="213"/>
      <c r="CK203" s="213"/>
      <c r="CL203" s="213"/>
      <c r="CM203" s="213"/>
      <c r="CN203" s="213"/>
      <c r="CO203" s="213"/>
      <c r="CP203" s="213"/>
      <c r="CQ203" s="213"/>
      <c r="CR203" s="213"/>
      <c r="CS203" s="213"/>
      <c r="CT203" s="213"/>
      <c r="CU203" s="213"/>
      <c r="CV203" s="213"/>
      <c r="CW203" s="213"/>
      <c r="CX203" s="213"/>
      <c r="CY203" s="213"/>
      <c r="CZ203" s="213"/>
      <c r="DA203" s="213"/>
      <c r="DB203" s="213"/>
      <c r="DC203" s="213"/>
      <c r="DD203" s="213"/>
      <c r="DE203" s="213"/>
      <c r="DF203" s="213"/>
      <c r="DG203" s="213"/>
      <c r="DH203" s="213"/>
      <c r="DI203" s="213"/>
      <c r="DJ203" s="213"/>
      <c r="DK203" s="213"/>
      <c r="DL203" s="213"/>
      <c r="DM203" s="213"/>
    </row>
    <row r="204" spans="1:117" s="64" customFormat="1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  <c r="BI204" s="213"/>
      <c r="BJ204" s="213"/>
      <c r="BK204" s="213"/>
      <c r="BL204" s="213"/>
      <c r="BM204" s="213"/>
      <c r="BN204" s="213"/>
      <c r="BO204" s="213"/>
      <c r="BP204" s="213"/>
      <c r="BQ204" s="213"/>
      <c r="BR204" s="219"/>
      <c r="BS204" s="213"/>
      <c r="BT204" s="213"/>
      <c r="BU204" s="213"/>
      <c r="BV204" s="213"/>
      <c r="BW204" s="213"/>
      <c r="BX204" s="213"/>
      <c r="BY204" s="213"/>
      <c r="BZ204" s="213"/>
      <c r="CA204" s="213"/>
      <c r="CB204" s="213"/>
      <c r="CC204" s="213"/>
      <c r="CD204" s="213"/>
      <c r="CE204" s="213"/>
      <c r="CF204" s="213"/>
      <c r="CG204" s="213"/>
      <c r="CH204" s="213"/>
      <c r="CI204" s="213"/>
      <c r="CJ204" s="213"/>
      <c r="CK204" s="213"/>
      <c r="CL204" s="213"/>
      <c r="CM204" s="213"/>
      <c r="CN204" s="213"/>
      <c r="CO204" s="213"/>
      <c r="CP204" s="213"/>
      <c r="CQ204" s="213"/>
      <c r="CR204" s="213"/>
      <c r="CS204" s="213"/>
      <c r="CT204" s="213"/>
      <c r="CU204" s="213"/>
      <c r="CV204" s="213"/>
      <c r="CW204" s="213"/>
      <c r="CX204" s="213"/>
      <c r="CY204" s="213"/>
      <c r="CZ204" s="213"/>
      <c r="DA204" s="213"/>
      <c r="DB204" s="213"/>
      <c r="DC204" s="213"/>
      <c r="DD204" s="213"/>
      <c r="DE204" s="213"/>
      <c r="DF204" s="213"/>
      <c r="DG204" s="213"/>
      <c r="DH204" s="213"/>
      <c r="DI204" s="213"/>
      <c r="DJ204" s="213"/>
      <c r="DK204" s="213"/>
      <c r="DL204" s="213"/>
      <c r="DM204" s="213"/>
    </row>
    <row r="205" spans="1:117" s="64" customFormat="1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  <c r="BI205" s="213"/>
      <c r="BJ205" s="213"/>
      <c r="BK205" s="213"/>
      <c r="BL205" s="213"/>
      <c r="BM205" s="213"/>
      <c r="BN205" s="213"/>
      <c r="BO205" s="213"/>
      <c r="BP205" s="213"/>
      <c r="BQ205" s="213"/>
      <c r="BR205" s="219"/>
      <c r="BS205" s="213"/>
      <c r="BT205" s="213"/>
      <c r="BU205" s="213"/>
      <c r="BV205" s="213"/>
      <c r="BW205" s="213"/>
      <c r="BX205" s="213"/>
      <c r="BY205" s="213"/>
      <c r="BZ205" s="213"/>
      <c r="CA205" s="213"/>
      <c r="CB205" s="213"/>
      <c r="CC205" s="213"/>
      <c r="CD205" s="213"/>
      <c r="CE205" s="213"/>
      <c r="CF205" s="213"/>
      <c r="CG205" s="213"/>
      <c r="CH205" s="213"/>
      <c r="CI205" s="213"/>
      <c r="CJ205" s="213"/>
      <c r="CK205" s="213"/>
      <c r="CL205" s="213"/>
      <c r="CM205" s="213"/>
      <c r="CN205" s="213"/>
      <c r="CO205" s="213"/>
      <c r="CP205" s="213"/>
      <c r="CQ205" s="213"/>
      <c r="CR205" s="213"/>
      <c r="CS205" s="213"/>
      <c r="CT205" s="213"/>
      <c r="CU205" s="213"/>
      <c r="CV205" s="213"/>
      <c r="CW205" s="213"/>
      <c r="CX205" s="213"/>
      <c r="CY205" s="213"/>
      <c r="CZ205" s="213"/>
      <c r="DA205" s="213"/>
      <c r="DB205" s="213"/>
      <c r="DC205" s="213"/>
      <c r="DD205" s="213"/>
      <c r="DE205" s="213"/>
      <c r="DF205" s="213"/>
      <c r="DG205" s="213"/>
      <c r="DH205" s="213"/>
      <c r="DI205" s="213"/>
      <c r="DJ205" s="213"/>
      <c r="DK205" s="213"/>
      <c r="DL205" s="213"/>
      <c r="DM205" s="213"/>
    </row>
    <row r="206" spans="1:117" s="64" customFormat="1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  <c r="BI206" s="213"/>
      <c r="BJ206" s="213"/>
      <c r="BK206" s="213"/>
      <c r="BL206" s="213"/>
      <c r="BM206" s="213"/>
      <c r="BN206" s="213"/>
      <c r="BO206" s="213"/>
      <c r="BP206" s="213"/>
      <c r="BQ206" s="213"/>
      <c r="BR206" s="219"/>
      <c r="BS206" s="213"/>
      <c r="BT206" s="213"/>
      <c r="BU206" s="213"/>
      <c r="BV206" s="213"/>
      <c r="BW206" s="213"/>
      <c r="BX206" s="213"/>
      <c r="BY206" s="213"/>
      <c r="BZ206" s="213"/>
      <c r="CA206" s="213"/>
      <c r="CB206" s="213"/>
      <c r="CC206" s="213"/>
      <c r="CD206" s="213"/>
      <c r="CE206" s="213"/>
      <c r="CF206" s="213"/>
      <c r="CG206" s="213"/>
      <c r="CH206" s="213"/>
      <c r="CI206" s="213"/>
      <c r="CJ206" s="213"/>
      <c r="CK206" s="213"/>
      <c r="CL206" s="213"/>
      <c r="CM206" s="213"/>
      <c r="CN206" s="213"/>
      <c r="CO206" s="213"/>
      <c r="CP206" s="213"/>
      <c r="CQ206" s="213"/>
      <c r="CR206" s="213"/>
      <c r="CS206" s="213"/>
      <c r="CT206" s="213"/>
      <c r="CU206" s="213"/>
      <c r="CV206" s="213"/>
      <c r="CW206" s="213"/>
      <c r="CX206" s="213"/>
      <c r="CY206" s="213"/>
      <c r="CZ206" s="213"/>
      <c r="DA206" s="213"/>
      <c r="DB206" s="213"/>
      <c r="DC206" s="213"/>
      <c r="DD206" s="213"/>
      <c r="DE206" s="213"/>
      <c r="DF206" s="213"/>
      <c r="DG206" s="213"/>
      <c r="DH206" s="213"/>
      <c r="DI206" s="213"/>
      <c r="DJ206" s="213"/>
      <c r="DK206" s="213"/>
      <c r="DL206" s="213"/>
      <c r="DM206" s="213"/>
    </row>
  </sheetData>
  <mergeCells count="87">
    <mergeCell ref="H1:AF1"/>
    <mergeCell ref="AN1:BG1"/>
    <mergeCell ref="BO1:CH1"/>
    <mergeCell ref="CP1:DI1"/>
    <mergeCell ref="J6:R6"/>
    <mergeCell ref="BU6:CC6"/>
    <mergeCell ref="DE5:DM6"/>
    <mergeCell ref="DK3:DM3"/>
    <mergeCell ref="DH3:DJ3"/>
    <mergeCell ref="DE3:DG3"/>
    <mergeCell ref="J3:L3"/>
    <mergeCell ref="M3:O3"/>
    <mergeCell ref="P3:R3"/>
    <mergeCell ref="AB3:AD3"/>
    <mergeCell ref="AH3:AJ3"/>
    <mergeCell ref="AQ3:AS3"/>
    <mergeCell ref="CV6:DD6"/>
    <mergeCell ref="CM6:CU6"/>
    <mergeCell ref="CD6:CL6"/>
    <mergeCell ref="BC6:BK6"/>
    <mergeCell ref="BU3:BW3"/>
    <mergeCell ref="BX3:BZ3"/>
    <mergeCell ref="CA3:CC3"/>
    <mergeCell ref="CM4:CU5"/>
    <mergeCell ref="CS3:CU3"/>
    <mergeCell ref="BU4:CC5"/>
    <mergeCell ref="CD3:CF3"/>
    <mergeCell ref="CG3:CI3"/>
    <mergeCell ref="BC4:BK5"/>
    <mergeCell ref="BL4:BT5"/>
    <mergeCell ref="BF3:BH3"/>
    <mergeCell ref="BC3:BE3"/>
    <mergeCell ref="V3:X3"/>
    <mergeCell ref="AK3:AM3"/>
    <mergeCell ref="AW3:AY3"/>
    <mergeCell ref="AT3:AV3"/>
    <mergeCell ref="AZ3:BB3"/>
    <mergeCell ref="AN3:AP3"/>
    <mergeCell ref="AE3:AG3"/>
    <mergeCell ref="D89:H89"/>
    <mergeCell ref="G25:H25"/>
    <mergeCell ref="A87:H87"/>
    <mergeCell ref="G45:H45"/>
    <mergeCell ref="E80:H80"/>
    <mergeCell ref="A86:H86"/>
    <mergeCell ref="G44:H44"/>
    <mergeCell ref="G43:H43"/>
    <mergeCell ref="A102:H102"/>
    <mergeCell ref="F91:H91"/>
    <mergeCell ref="F92:H92"/>
    <mergeCell ref="F93:H93"/>
    <mergeCell ref="F96:H96"/>
    <mergeCell ref="E98:H98"/>
    <mergeCell ref="F97:H97"/>
    <mergeCell ref="A101:H101"/>
    <mergeCell ref="DE4:DM4"/>
    <mergeCell ref="A3:I4"/>
    <mergeCell ref="J4:R5"/>
    <mergeCell ref="S4:AA5"/>
    <mergeCell ref="AB4:AJ5"/>
    <mergeCell ref="AK4:AS5"/>
    <mergeCell ref="D5:D7"/>
    <mergeCell ref="E5:H7"/>
    <mergeCell ref="A5:A7"/>
    <mergeCell ref="B5:B7"/>
    <mergeCell ref="C5:C7"/>
    <mergeCell ref="Y3:AA3"/>
    <mergeCell ref="S3:U3"/>
    <mergeCell ref="CJ3:CL3"/>
    <mergeCell ref="CM3:CO3"/>
    <mergeCell ref="CP3:CR3"/>
    <mergeCell ref="I5:I7"/>
    <mergeCell ref="CY3:DA3"/>
    <mergeCell ref="DB3:DD3"/>
    <mergeCell ref="CV4:DD5"/>
    <mergeCell ref="CD4:CL5"/>
    <mergeCell ref="CV3:CX3"/>
    <mergeCell ref="S6:AA6"/>
    <mergeCell ref="AB6:AJ6"/>
    <mergeCell ref="BR3:BT3"/>
    <mergeCell ref="BO3:BQ3"/>
    <mergeCell ref="BL3:BN3"/>
    <mergeCell ref="AK6:AS6"/>
    <mergeCell ref="AT6:BB6"/>
    <mergeCell ref="BI3:BK3"/>
    <mergeCell ref="BL6:BT6"/>
    <mergeCell ref="AT4:BB5"/>
  </mergeCells>
  <phoneticPr fontId="22" type="noConversion"/>
  <printOptions horizontalCentered="1"/>
  <pageMargins left="0" right="0" top="0.51181102362204722" bottom="0" header="0" footer="0"/>
  <pageSetup paperSize="8" scale="50" fitToWidth="0" orientation="landscape" r:id="rId1"/>
  <headerFooter alignWithMargins="0"/>
  <colBreaks count="3" manualBreakCount="3">
    <brk id="36" max="101" man="1"/>
    <brk id="63" max="101" man="1"/>
    <brk id="90" max="101" man="1"/>
  </colBreaks>
  <cellWatches>
    <cellWatch r="DF56"/>
  </cellWatches>
</worksheet>
</file>

<file path=xl/worksheets/sheet4.xml><?xml version="1.0" encoding="utf-8"?>
<worksheet xmlns="http://schemas.openxmlformats.org/spreadsheetml/2006/main" xmlns:r="http://schemas.openxmlformats.org/officeDocument/2006/relationships">
  <dimension ref="A1:ID71"/>
  <sheetViews>
    <sheetView view="pageBreakPreview" zoomScale="65" zoomScaleNormal="80" zoomScaleSheetLayoutView="65" workbookViewId="0">
      <pane xSplit="7" ySplit="6" topLeftCell="H16" activePane="bottomRight" state="frozen"/>
      <selection activeCell="H10" sqref="H10"/>
      <selection pane="topRight" activeCell="H10" sqref="H10"/>
      <selection pane="bottomLeft" activeCell="H10" sqref="H10"/>
      <selection pane="bottomRight" activeCell="J56" sqref="J56"/>
    </sheetView>
  </sheetViews>
  <sheetFormatPr defaultColWidth="19.7109375" defaultRowHeight="12.75"/>
  <cols>
    <col min="1" max="1" width="3.7109375" style="407" customWidth="1"/>
    <col min="2" max="4" width="3.42578125" style="407" customWidth="1"/>
    <col min="5" max="5" width="12" style="407" customWidth="1"/>
    <col min="6" max="6" width="48.5703125" style="407" customWidth="1"/>
    <col min="7" max="7" width="6.5703125" style="407" customWidth="1"/>
    <col min="8" max="8" width="10.7109375" style="412" customWidth="1"/>
    <col min="9" max="9" width="10.7109375" style="414" customWidth="1"/>
    <col min="10" max="10" width="15" style="414" customWidth="1"/>
    <col min="11" max="11" width="10.7109375" style="413" customWidth="1"/>
    <col min="12" max="12" width="10.7109375" style="414" customWidth="1"/>
    <col min="13" max="13" width="15" style="414" customWidth="1"/>
    <col min="14" max="14" width="10.7109375" style="415" customWidth="1"/>
    <col min="15" max="15" width="10.7109375" style="414" customWidth="1"/>
    <col min="16" max="16" width="15" style="414" customWidth="1"/>
    <col min="17" max="17" width="10.7109375" style="412" customWidth="1"/>
    <col min="18" max="18" width="10.7109375" style="414" customWidth="1"/>
    <col min="19" max="19" width="15" style="414" customWidth="1"/>
    <col min="20" max="20" width="10.7109375" style="413" customWidth="1"/>
    <col min="21" max="21" width="10.7109375" style="414" customWidth="1"/>
    <col min="22" max="22" width="15" style="414" customWidth="1"/>
    <col min="23" max="23" width="9.140625" style="415" customWidth="1"/>
    <col min="24" max="24" width="9.140625" style="414" customWidth="1"/>
    <col min="25" max="25" width="15" style="414" customWidth="1"/>
    <col min="26" max="26" width="10.7109375" style="412" customWidth="1"/>
    <col min="27" max="27" width="10.7109375" style="414" customWidth="1"/>
    <col min="28" max="28" width="15" style="414" customWidth="1"/>
    <col min="29" max="29" width="10.7109375" style="413" customWidth="1"/>
    <col min="30" max="30" width="10.7109375" style="414" customWidth="1"/>
    <col min="31" max="31" width="15" style="414" customWidth="1"/>
    <col min="32" max="32" width="10.7109375" style="415" customWidth="1"/>
    <col min="33" max="33" width="10.7109375" style="414" customWidth="1"/>
    <col min="34" max="34" width="15" style="414" customWidth="1"/>
    <col min="35" max="35" width="10.7109375" style="412" customWidth="1"/>
    <col min="36" max="36" width="10.7109375" style="414" customWidth="1"/>
    <col min="37" max="37" width="15" style="414" customWidth="1"/>
    <col min="38" max="38" width="10.7109375" style="413" customWidth="1"/>
    <col min="39" max="39" width="10.7109375" style="414" customWidth="1"/>
    <col min="40" max="40" width="15" style="414" customWidth="1"/>
    <col min="41" max="41" width="10" style="415" bestFit="1" customWidth="1"/>
    <col min="42" max="42" width="9.140625" style="414" customWidth="1"/>
    <col min="43" max="43" width="15" style="414" customWidth="1"/>
    <col min="44" max="44" width="10.7109375" style="412" customWidth="1"/>
    <col min="45" max="45" width="10.7109375" style="414" customWidth="1"/>
    <col min="46" max="46" width="15" style="414" customWidth="1"/>
    <col min="47" max="47" width="10.7109375" style="413" customWidth="1"/>
    <col min="48" max="48" width="10.7109375" style="414" customWidth="1"/>
    <col min="49" max="49" width="15" style="414" customWidth="1"/>
    <col min="50" max="50" width="10.7109375" style="415" customWidth="1"/>
    <col min="51" max="51" width="10.7109375" style="414" customWidth="1"/>
    <col min="52" max="52" width="15" style="414" customWidth="1"/>
    <col min="53" max="53" width="10.7109375" style="412" customWidth="1"/>
    <col min="54" max="54" width="10.7109375" style="414" customWidth="1"/>
    <col min="55" max="55" width="15" style="414" customWidth="1"/>
    <col min="56" max="57" width="10.7109375" style="414" customWidth="1"/>
    <col min="58" max="58" width="15" style="414" customWidth="1"/>
    <col min="59" max="59" width="10.7109375" style="415" customWidth="1"/>
    <col min="60" max="60" width="10.7109375" style="414" customWidth="1"/>
    <col min="61" max="61" width="15" style="414" customWidth="1"/>
    <col min="62" max="62" width="10.7109375" style="412" customWidth="1"/>
    <col min="63" max="63" width="10.7109375" style="414" customWidth="1"/>
    <col min="64" max="64" width="15" style="414" customWidth="1"/>
    <col min="65" max="65" width="10.7109375" style="413" customWidth="1"/>
    <col min="66" max="66" width="10.7109375" style="414" customWidth="1"/>
    <col min="67" max="67" width="15" style="414" customWidth="1"/>
    <col min="68" max="68" width="10.7109375" style="415" customWidth="1"/>
    <col min="69" max="69" width="10.7109375" style="414" customWidth="1"/>
    <col min="70" max="70" width="15" style="414" customWidth="1"/>
    <col min="71" max="71" width="10.7109375" style="412" customWidth="1"/>
    <col min="72" max="72" width="10.7109375" style="414" customWidth="1"/>
    <col min="73" max="73" width="15" style="414" customWidth="1"/>
    <col min="74" max="75" width="10.7109375" style="414" customWidth="1"/>
    <col min="76" max="76" width="15" style="414" customWidth="1"/>
    <col min="77" max="77" width="10.7109375" style="415" customWidth="1"/>
    <col min="78" max="78" width="10.7109375" style="414" customWidth="1"/>
    <col min="79" max="79" width="15" style="414" customWidth="1"/>
    <col min="80" max="80" width="10.7109375" style="412" customWidth="1"/>
    <col min="81" max="81" width="10.7109375" style="414" customWidth="1"/>
    <col min="82" max="82" width="15" style="414" customWidth="1"/>
    <col min="83" max="84" width="10.7109375" style="414" customWidth="1"/>
    <col min="85" max="85" width="15" style="414" customWidth="1"/>
    <col min="86" max="86" width="10.7109375" style="415" customWidth="1"/>
    <col min="87" max="87" width="10.7109375" style="414" customWidth="1"/>
    <col min="88" max="88" width="15" style="414" customWidth="1"/>
    <col min="89" max="89" width="9.7109375" style="412" hidden="1" customWidth="1"/>
    <col min="90" max="90" width="9.28515625" style="414" hidden="1" customWidth="1"/>
    <col min="91" max="91" width="9.7109375" style="414" hidden="1" customWidth="1"/>
    <col min="92" max="94" width="9.140625" style="414" hidden="1" customWidth="1"/>
    <col min="95" max="95" width="9.140625" style="415" hidden="1" customWidth="1"/>
    <col min="96" max="97" width="9.140625" style="414" hidden="1" customWidth="1"/>
    <col min="98" max="98" width="10.7109375" style="412" customWidth="1"/>
    <col min="99" max="99" width="10.7109375" style="414" customWidth="1"/>
    <col min="100" max="100" width="15" style="414" customWidth="1"/>
    <col min="101" max="101" width="10.7109375" style="413" customWidth="1"/>
    <col min="102" max="102" width="10.7109375" style="414" customWidth="1"/>
    <col min="103" max="103" width="15" style="414" customWidth="1"/>
    <col min="104" max="104" width="10.7109375" style="415" customWidth="1"/>
    <col min="105" max="105" width="10.7109375" style="414" customWidth="1"/>
    <col min="106" max="106" width="15" style="414" customWidth="1"/>
    <col min="107" max="107" width="10.7109375" style="412" customWidth="1"/>
    <col min="108" max="108" width="10.7109375" style="414" customWidth="1"/>
    <col min="109" max="109" width="15" style="414" customWidth="1"/>
    <col min="110" max="110" width="10.7109375" style="413" customWidth="1"/>
    <col min="111" max="111" width="10.7109375" style="414" customWidth="1"/>
    <col min="112" max="112" width="15" style="414" customWidth="1"/>
    <col min="113" max="113" width="10.7109375" style="415" customWidth="1"/>
    <col min="114" max="114" width="10.7109375" style="414" customWidth="1"/>
    <col min="115" max="115" width="15" style="414" customWidth="1"/>
    <col min="116" max="116" width="10.7109375" style="412" customWidth="1"/>
    <col min="117" max="117" width="10.7109375" style="414" customWidth="1"/>
    <col min="118" max="118" width="15" style="414" customWidth="1"/>
    <col min="119" max="119" width="10.7109375" style="413" customWidth="1"/>
    <col min="120" max="120" width="10.7109375" style="414" customWidth="1"/>
    <col min="121" max="121" width="15" style="414" customWidth="1"/>
    <col min="122" max="122" width="10.7109375" style="415" customWidth="1"/>
    <col min="123" max="123" width="10.7109375" style="414" customWidth="1"/>
    <col min="124" max="124" width="15" style="414" customWidth="1"/>
    <col min="125" max="125" width="10.7109375" style="412" customWidth="1"/>
    <col min="126" max="126" width="10.7109375" style="414" customWidth="1"/>
    <col min="127" max="127" width="15" style="414" customWidth="1"/>
    <col min="128" max="128" width="10.7109375" style="413" customWidth="1"/>
    <col min="129" max="129" width="10.7109375" style="414" customWidth="1"/>
    <col min="130" max="130" width="15" style="414" customWidth="1"/>
    <col min="131" max="131" width="10.7109375" style="415" customWidth="1"/>
    <col min="132" max="132" width="10.7109375" style="414" customWidth="1"/>
    <col min="133" max="133" width="15" style="414" customWidth="1"/>
    <col min="134" max="134" width="10.7109375" style="412" customWidth="1"/>
    <col min="135" max="135" width="10.7109375" style="414" customWidth="1"/>
    <col min="136" max="136" width="15" style="414" customWidth="1"/>
    <col min="137" max="137" width="10.7109375" style="413" customWidth="1"/>
    <col min="138" max="138" width="10.7109375" style="414" customWidth="1"/>
    <col min="139" max="139" width="15" style="414" customWidth="1"/>
    <col min="140" max="140" width="10.7109375" style="415" customWidth="1"/>
    <col min="141" max="141" width="10.7109375" style="411" customWidth="1"/>
    <col min="142" max="142" width="15" style="414" customWidth="1"/>
    <col min="143" max="143" width="10.7109375" style="412" customWidth="1"/>
    <col min="144" max="144" width="10.7109375" style="414" customWidth="1"/>
    <col min="145" max="145" width="15" style="414" customWidth="1"/>
    <col min="146" max="146" width="10.7109375" style="413" customWidth="1"/>
    <col min="147" max="147" width="10.7109375" style="414" customWidth="1"/>
    <col min="148" max="148" width="15" style="414" customWidth="1"/>
    <col min="149" max="149" width="10.7109375" style="415" customWidth="1"/>
    <col min="150" max="150" width="10.7109375" style="411" customWidth="1"/>
    <col min="151" max="151" width="15" style="414" customWidth="1"/>
    <col min="152" max="152" width="10.7109375" style="412" customWidth="1"/>
    <col min="153" max="153" width="10.7109375" style="414" customWidth="1"/>
    <col min="154" max="154" width="15" style="414" customWidth="1"/>
    <col min="155" max="155" width="10.7109375" style="413" customWidth="1"/>
    <col min="156" max="156" width="10.7109375" style="414" customWidth="1"/>
    <col min="157" max="157" width="15" style="414" customWidth="1"/>
    <col min="158" max="158" width="10.7109375" style="415" customWidth="1"/>
    <col min="159" max="159" width="10.7109375" style="414" customWidth="1"/>
    <col min="160" max="160" width="15" style="414" customWidth="1"/>
    <col min="161" max="161" width="10.7109375" style="412" customWidth="1"/>
    <col min="162" max="162" width="10.7109375" style="414" customWidth="1"/>
    <col min="163" max="163" width="15" style="414" customWidth="1"/>
    <col min="164" max="164" width="10.7109375" style="413" customWidth="1"/>
    <col min="165" max="165" width="10.7109375" style="414" customWidth="1"/>
    <col min="166" max="166" width="15" style="414" customWidth="1"/>
    <col min="167" max="167" width="10.7109375" style="415" customWidth="1"/>
    <col min="168" max="168" width="10.7109375" style="414" customWidth="1"/>
    <col min="169" max="169" width="15" style="414" customWidth="1"/>
    <col min="170" max="170" width="10.7109375" style="412" customWidth="1"/>
    <col min="171" max="171" width="10.7109375" style="414" customWidth="1"/>
    <col min="172" max="172" width="15" style="414" customWidth="1"/>
    <col min="173" max="173" width="10.7109375" style="413" customWidth="1"/>
    <col min="174" max="174" width="10.7109375" style="414" customWidth="1"/>
    <col min="175" max="175" width="15" style="414" customWidth="1"/>
    <col min="176" max="176" width="10.7109375" style="415" customWidth="1"/>
    <col min="177" max="177" width="10.7109375" style="411" customWidth="1"/>
    <col min="178" max="178" width="15" style="414" customWidth="1"/>
    <col min="179" max="179" width="10.7109375" style="412" customWidth="1"/>
    <col min="180" max="180" width="10.7109375" style="414" customWidth="1"/>
    <col min="181" max="181" width="15" style="414" customWidth="1"/>
    <col min="182" max="182" width="10.7109375" style="413" customWidth="1"/>
    <col min="183" max="183" width="10.7109375" style="414" customWidth="1"/>
    <col min="184" max="184" width="15" style="414" customWidth="1"/>
    <col min="185" max="185" width="10.7109375" style="415" customWidth="1"/>
    <col min="186" max="186" width="10.7109375" style="411" customWidth="1"/>
    <col min="187" max="187" width="15" style="414" customWidth="1"/>
    <col min="188" max="188" width="10.7109375" style="412" customWidth="1"/>
    <col min="189" max="189" width="10.7109375" style="414" customWidth="1"/>
    <col min="190" max="190" width="15" style="414" customWidth="1"/>
    <col min="191" max="192" width="10.7109375" style="414" customWidth="1"/>
    <col min="193" max="193" width="15" style="414" customWidth="1"/>
    <col min="194" max="194" width="10.7109375" style="415" customWidth="1"/>
    <col min="195" max="195" width="10.7109375" style="414" customWidth="1"/>
    <col min="196" max="196" width="15" style="414" customWidth="1"/>
    <col min="197" max="197" width="10.7109375" style="412" customWidth="1"/>
    <col min="198" max="198" width="10.7109375" style="414" customWidth="1"/>
    <col min="199" max="199" width="15" style="414" customWidth="1"/>
    <col min="200" max="201" width="10.7109375" style="414" customWidth="1"/>
    <col min="202" max="202" width="15" style="414" customWidth="1"/>
    <col min="203" max="203" width="10.7109375" style="415" customWidth="1"/>
    <col min="204" max="204" width="10.7109375" style="414" customWidth="1"/>
    <col min="205" max="205" width="15" style="414" customWidth="1"/>
    <col min="206" max="206" width="10.7109375" style="412" customWidth="1"/>
    <col min="207" max="207" width="10.7109375" style="414" customWidth="1"/>
    <col min="208" max="208" width="15" style="414" customWidth="1"/>
    <col min="209" max="209" width="10.7109375" style="413" customWidth="1"/>
    <col min="210" max="210" width="10.7109375" style="414" customWidth="1"/>
    <col min="211" max="211" width="15" style="414" customWidth="1"/>
    <col min="212" max="212" width="10.7109375" style="415" customWidth="1"/>
    <col min="213" max="213" width="10.7109375" style="414" customWidth="1"/>
    <col min="214" max="214" width="15" style="414" customWidth="1"/>
    <col min="215" max="215" width="10.7109375" style="412" customWidth="1"/>
    <col min="216" max="216" width="10.7109375" style="414" customWidth="1"/>
    <col min="217" max="217" width="15" style="414" customWidth="1"/>
    <col min="218" max="219" width="10.7109375" style="414" customWidth="1"/>
    <col min="220" max="220" width="15" style="414" customWidth="1"/>
    <col min="221" max="222" width="10.7109375" style="414" customWidth="1"/>
    <col min="223" max="223" width="15" style="414" customWidth="1"/>
    <col min="224" max="224" width="13.5703125" style="407" customWidth="1"/>
    <col min="225" max="225" width="14.85546875" style="407" customWidth="1"/>
    <col min="226" max="226" width="15.140625" style="407" customWidth="1"/>
    <col min="227" max="227" width="14" style="407" bestFit="1" customWidth="1"/>
    <col min="228" max="228" width="12.85546875" style="407" customWidth="1"/>
    <col min="229" max="229" width="15.28515625" style="407" customWidth="1"/>
    <col min="230" max="230" width="13.28515625" style="407" customWidth="1"/>
    <col min="231" max="231" width="14" style="407" customWidth="1"/>
    <col min="232" max="232" width="16" style="407" customWidth="1"/>
    <col min="233" max="16384" width="19.7109375" style="407"/>
  </cols>
  <sheetData>
    <row r="1" spans="1:238" s="492" customFormat="1" ht="14.25">
      <c r="A1" s="490"/>
      <c r="B1" s="490"/>
      <c r="C1" s="490"/>
      <c r="D1" s="490"/>
      <c r="E1" s="490"/>
      <c r="F1" s="490"/>
      <c r="G1" s="490"/>
      <c r="H1" s="935" t="s">
        <v>1056</v>
      </c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491" t="s">
        <v>373</v>
      </c>
      <c r="AF1" s="490" t="str">
        <f>'1. bevételi főtábla'!AQ1</f>
        <v>sz. melléklet a 6/2019. (V. 16.) sz. rendelethez</v>
      </c>
      <c r="AI1" s="490"/>
      <c r="AJ1" s="490"/>
      <c r="AK1" s="490"/>
      <c r="AL1" s="935" t="s">
        <v>1056</v>
      </c>
      <c r="AM1" s="935"/>
      <c r="AN1" s="935"/>
      <c r="AO1" s="935"/>
      <c r="AP1" s="935"/>
      <c r="AQ1" s="935"/>
      <c r="AR1" s="935"/>
      <c r="AS1" s="935"/>
      <c r="AT1" s="935"/>
      <c r="AU1" s="935"/>
      <c r="AV1" s="935"/>
      <c r="AW1" s="935"/>
      <c r="AX1" s="935"/>
      <c r="AY1" s="935"/>
      <c r="AZ1" s="935"/>
      <c r="BA1" s="935"/>
      <c r="BB1" s="935"/>
      <c r="BC1" s="935"/>
      <c r="BD1" s="935"/>
      <c r="BE1" s="935"/>
      <c r="BF1" s="491" t="s">
        <v>373</v>
      </c>
      <c r="BG1" s="490" t="str">
        <f>'1. bevételi főtábla'!AQ1</f>
        <v>sz. melléklet a 6/2019. (V. 16.) sz. rendelethez</v>
      </c>
      <c r="BJ1" s="490"/>
      <c r="BK1" s="490"/>
      <c r="BL1" s="490"/>
      <c r="BM1" s="935" t="s">
        <v>1056</v>
      </c>
      <c r="BN1" s="935"/>
      <c r="BO1" s="935"/>
      <c r="BP1" s="935"/>
      <c r="BQ1" s="935"/>
      <c r="BR1" s="935"/>
      <c r="BS1" s="935"/>
      <c r="BT1" s="935"/>
      <c r="BU1" s="935"/>
      <c r="BV1" s="935"/>
      <c r="BW1" s="935"/>
      <c r="BX1" s="935"/>
      <c r="BY1" s="935"/>
      <c r="BZ1" s="935"/>
      <c r="CA1" s="935"/>
      <c r="CB1" s="935"/>
      <c r="CC1" s="935"/>
      <c r="CD1" s="935"/>
      <c r="CE1" s="935"/>
      <c r="CF1" s="935"/>
      <c r="CG1" s="491" t="s">
        <v>373</v>
      </c>
      <c r="CH1" s="490" t="str">
        <f>'1. bevételi főtábla'!AQ1</f>
        <v>sz. melléklet a 6/2019. (V. 16.) sz. rendelethez</v>
      </c>
      <c r="CK1" s="490"/>
      <c r="CL1" s="490"/>
      <c r="CM1" s="490"/>
      <c r="CN1" s="490"/>
      <c r="CO1" s="490"/>
      <c r="CP1" s="214"/>
      <c r="CQ1" s="214"/>
      <c r="CR1" s="214"/>
      <c r="CS1" s="214"/>
      <c r="CT1" s="214"/>
      <c r="CU1" s="214"/>
      <c r="CV1" s="214"/>
      <c r="CW1" s="935" t="s">
        <v>1056</v>
      </c>
      <c r="CX1" s="935"/>
      <c r="CY1" s="935"/>
      <c r="CZ1" s="935"/>
      <c r="DA1" s="935"/>
      <c r="DB1" s="935"/>
      <c r="DC1" s="935"/>
      <c r="DD1" s="935"/>
      <c r="DE1" s="935"/>
      <c r="DF1" s="935"/>
      <c r="DG1" s="935"/>
      <c r="DH1" s="935"/>
      <c r="DI1" s="935"/>
      <c r="DJ1" s="935"/>
      <c r="DK1" s="935"/>
      <c r="DL1" s="935"/>
      <c r="DM1" s="935"/>
      <c r="DN1" s="935"/>
      <c r="DO1" s="935"/>
      <c r="DP1" s="935"/>
      <c r="DQ1" s="491" t="s">
        <v>373</v>
      </c>
      <c r="DR1" s="490" t="str">
        <f>'1. bevételi főtábla'!AQ1</f>
        <v>sz. melléklet a 6/2019. (V. 16.) sz. rendelethez</v>
      </c>
      <c r="DX1" s="935" t="s">
        <v>1056</v>
      </c>
      <c r="DY1" s="935"/>
      <c r="DZ1" s="935"/>
      <c r="EA1" s="935"/>
      <c r="EB1" s="935"/>
      <c r="EC1" s="935"/>
      <c r="ED1" s="935"/>
      <c r="EE1" s="935"/>
      <c r="EF1" s="935"/>
      <c r="EG1" s="935"/>
      <c r="EH1" s="935"/>
      <c r="EI1" s="935"/>
      <c r="EJ1" s="935"/>
      <c r="EK1" s="935"/>
      <c r="EL1" s="935"/>
      <c r="EM1" s="935"/>
      <c r="EN1" s="935"/>
      <c r="EO1" s="935"/>
      <c r="EP1" s="935"/>
      <c r="EQ1" s="935"/>
      <c r="ER1" s="491" t="s">
        <v>373</v>
      </c>
      <c r="ES1" s="490" t="str">
        <f>'1. bevételi főtábla'!AQ1</f>
        <v>sz. melléklet a 6/2019. (V. 16.) sz. rendelethez</v>
      </c>
      <c r="EY1" s="935" t="s">
        <v>1056</v>
      </c>
      <c r="EZ1" s="935"/>
      <c r="FA1" s="935"/>
      <c r="FB1" s="935"/>
      <c r="FC1" s="935"/>
      <c r="FD1" s="935"/>
      <c r="FE1" s="935"/>
      <c r="FF1" s="935"/>
      <c r="FG1" s="935"/>
      <c r="FH1" s="935"/>
      <c r="FI1" s="935"/>
      <c r="FJ1" s="935"/>
      <c r="FK1" s="935"/>
      <c r="FL1" s="935"/>
      <c r="FM1" s="935"/>
      <c r="FN1" s="935"/>
      <c r="FO1" s="935"/>
      <c r="FP1" s="935"/>
      <c r="FQ1" s="935"/>
      <c r="FR1" s="935"/>
      <c r="FS1" s="491" t="s">
        <v>373</v>
      </c>
      <c r="FT1" s="490" t="str">
        <f>'1. bevételi főtábla'!AQ1</f>
        <v>sz. melléklet a 6/2019. (V. 16.) sz. rendelethez</v>
      </c>
      <c r="FZ1" s="935" t="s">
        <v>1056</v>
      </c>
      <c r="GA1" s="935"/>
      <c r="GB1" s="935"/>
      <c r="GC1" s="935"/>
      <c r="GD1" s="935"/>
      <c r="GE1" s="935"/>
      <c r="GF1" s="935"/>
      <c r="GG1" s="935"/>
      <c r="GH1" s="935"/>
      <c r="GI1" s="935"/>
      <c r="GJ1" s="935"/>
      <c r="GK1" s="935"/>
      <c r="GL1" s="935"/>
      <c r="GM1" s="935"/>
      <c r="GN1" s="935"/>
      <c r="GO1" s="935"/>
      <c r="GP1" s="935"/>
      <c r="GQ1" s="935"/>
      <c r="GR1" s="935"/>
      <c r="GS1" s="935"/>
      <c r="GT1" s="491" t="s">
        <v>373</v>
      </c>
      <c r="GU1" s="490" t="str">
        <f>'1. bevételi főtábla'!AQ1</f>
        <v>sz. melléklet a 6/2019. (V. 16.) sz. rendelethez</v>
      </c>
      <c r="HA1" s="935" t="s">
        <v>1056</v>
      </c>
      <c r="HB1" s="935"/>
      <c r="HC1" s="935"/>
      <c r="HD1" s="935"/>
      <c r="HE1" s="935"/>
      <c r="HF1" s="935"/>
      <c r="HG1" s="935"/>
      <c r="HH1" s="935"/>
      <c r="HI1" s="935"/>
      <c r="HJ1" s="935"/>
      <c r="HK1" s="935"/>
      <c r="HL1" s="935"/>
      <c r="HM1" s="935"/>
      <c r="HN1" s="935"/>
      <c r="HO1" s="935"/>
      <c r="HP1" s="935"/>
      <c r="HQ1" s="935"/>
      <c r="HR1" s="935"/>
      <c r="HS1" s="935"/>
      <c r="HT1" s="935"/>
      <c r="HU1" s="491" t="s">
        <v>373</v>
      </c>
      <c r="HV1" s="490" t="str">
        <f>'1. bevételi főtábla'!AQ1</f>
        <v>sz. melléklet a 6/2019. (V. 16.) sz. rendelethez</v>
      </c>
    </row>
    <row r="2" spans="1:238" s="64" customFormat="1" ht="1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9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</row>
    <row r="3" spans="1:238" ht="18.600000000000001" customHeight="1">
      <c r="A3" s="943" t="s">
        <v>800</v>
      </c>
      <c r="B3" s="943"/>
      <c r="C3" s="943"/>
      <c r="D3" s="943"/>
      <c r="E3" s="943"/>
      <c r="F3" s="943"/>
      <c r="G3" s="943"/>
      <c r="H3" s="939" t="s">
        <v>288</v>
      </c>
      <c r="I3" s="939"/>
      <c r="J3" s="939"/>
      <c r="K3" s="940" t="s">
        <v>289</v>
      </c>
      <c r="L3" s="940"/>
      <c r="M3" s="940"/>
      <c r="N3" s="941" t="s">
        <v>290</v>
      </c>
      <c r="O3" s="941"/>
      <c r="P3" s="941"/>
      <c r="Q3" s="939" t="s">
        <v>288</v>
      </c>
      <c r="R3" s="939"/>
      <c r="S3" s="939"/>
      <c r="T3" s="940" t="s">
        <v>289</v>
      </c>
      <c r="U3" s="940"/>
      <c r="V3" s="940"/>
      <c r="W3" s="941" t="s">
        <v>290</v>
      </c>
      <c r="X3" s="941"/>
      <c r="Y3" s="941"/>
      <c r="Z3" s="939" t="s">
        <v>288</v>
      </c>
      <c r="AA3" s="939"/>
      <c r="AB3" s="939"/>
      <c r="AC3" s="940" t="s">
        <v>289</v>
      </c>
      <c r="AD3" s="940"/>
      <c r="AE3" s="940"/>
      <c r="AF3" s="941" t="s">
        <v>290</v>
      </c>
      <c r="AG3" s="941"/>
      <c r="AH3" s="941"/>
      <c r="AI3" s="939" t="s">
        <v>288</v>
      </c>
      <c r="AJ3" s="939"/>
      <c r="AK3" s="939"/>
      <c r="AL3" s="940" t="s">
        <v>289</v>
      </c>
      <c r="AM3" s="940"/>
      <c r="AN3" s="940"/>
      <c r="AO3" s="941" t="s">
        <v>290</v>
      </c>
      <c r="AP3" s="941"/>
      <c r="AQ3" s="941"/>
      <c r="AR3" s="939" t="s">
        <v>288</v>
      </c>
      <c r="AS3" s="939"/>
      <c r="AT3" s="939"/>
      <c r="AU3" s="940" t="s">
        <v>289</v>
      </c>
      <c r="AV3" s="940"/>
      <c r="AW3" s="940"/>
      <c r="AX3" s="941" t="s">
        <v>290</v>
      </c>
      <c r="AY3" s="941"/>
      <c r="AZ3" s="941"/>
      <c r="BA3" s="939" t="s">
        <v>288</v>
      </c>
      <c r="BB3" s="939"/>
      <c r="BC3" s="939"/>
      <c r="BD3" s="940" t="s">
        <v>289</v>
      </c>
      <c r="BE3" s="940"/>
      <c r="BF3" s="940"/>
      <c r="BG3" s="941" t="s">
        <v>290</v>
      </c>
      <c r="BH3" s="941"/>
      <c r="BI3" s="941"/>
      <c r="BJ3" s="939" t="s">
        <v>288</v>
      </c>
      <c r="BK3" s="939"/>
      <c r="BL3" s="939"/>
      <c r="BM3" s="940" t="s">
        <v>289</v>
      </c>
      <c r="BN3" s="940"/>
      <c r="BO3" s="940"/>
      <c r="BP3" s="941" t="s">
        <v>290</v>
      </c>
      <c r="BQ3" s="941"/>
      <c r="BR3" s="941"/>
      <c r="BS3" s="939" t="s">
        <v>288</v>
      </c>
      <c r="BT3" s="939"/>
      <c r="BU3" s="939"/>
      <c r="BV3" s="940" t="s">
        <v>289</v>
      </c>
      <c r="BW3" s="940"/>
      <c r="BX3" s="940"/>
      <c r="BY3" s="941" t="s">
        <v>290</v>
      </c>
      <c r="BZ3" s="941"/>
      <c r="CA3" s="941"/>
      <c r="CB3" s="939" t="s">
        <v>288</v>
      </c>
      <c r="CC3" s="939"/>
      <c r="CD3" s="939"/>
      <c r="CE3" s="940" t="s">
        <v>289</v>
      </c>
      <c r="CF3" s="940"/>
      <c r="CG3" s="940"/>
      <c r="CH3" s="941" t="s">
        <v>290</v>
      </c>
      <c r="CI3" s="941"/>
      <c r="CJ3" s="941"/>
      <c r="CK3" s="939" t="s">
        <v>288</v>
      </c>
      <c r="CL3" s="939"/>
      <c r="CM3" s="939"/>
      <c r="CN3" s="940" t="s">
        <v>289</v>
      </c>
      <c r="CO3" s="940"/>
      <c r="CP3" s="940"/>
      <c r="CQ3" s="941" t="s">
        <v>290</v>
      </c>
      <c r="CR3" s="941"/>
      <c r="CS3" s="941"/>
      <c r="CT3" s="939" t="s">
        <v>288</v>
      </c>
      <c r="CU3" s="939"/>
      <c r="CV3" s="939"/>
      <c r="CW3" s="940" t="s">
        <v>289</v>
      </c>
      <c r="CX3" s="940"/>
      <c r="CY3" s="940"/>
      <c r="CZ3" s="941" t="s">
        <v>290</v>
      </c>
      <c r="DA3" s="941"/>
      <c r="DB3" s="941"/>
      <c r="DC3" s="939" t="s">
        <v>288</v>
      </c>
      <c r="DD3" s="939"/>
      <c r="DE3" s="939"/>
      <c r="DF3" s="940" t="s">
        <v>289</v>
      </c>
      <c r="DG3" s="940"/>
      <c r="DH3" s="940"/>
      <c r="DI3" s="941" t="s">
        <v>290</v>
      </c>
      <c r="DJ3" s="941"/>
      <c r="DK3" s="941"/>
      <c r="DL3" s="939" t="s">
        <v>288</v>
      </c>
      <c r="DM3" s="939"/>
      <c r="DN3" s="939"/>
      <c r="DO3" s="940" t="s">
        <v>289</v>
      </c>
      <c r="DP3" s="940"/>
      <c r="DQ3" s="940"/>
      <c r="DR3" s="941" t="s">
        <v>290</v>
      </c>
      <c r="DS3" s="941"/>
      <c r="DT3" s="941"/>
      <c r="DU3" s="939" t="s">
        <v>288</v>
      </c>
      <c r="DV3" s="939"/>
      <c r="DW3" s="939"/>
      <c r="DX3" s="940" t="s">
        <v>289</v>
      </c>
      <c r="DY3" s="940"/>
      <c r="DZ3" s="940"/>
      <c r="EA3" s="941" t="s">
        <v>290</v>
      </c>
      <c r="EB3" s="941"/>
      <c r="EC3" s="941"/>
      <c r="ED3" s="939" t="s">
        <v>288</v>
      </c>
      <c r="EE3" s="939"/>
      <c r="EF3" s="939"/>
      <c r="EG3" s="940" t="s">
        <v>289</v>
      </c>
      <c r="EH3" s="940"/>
      <c r="EI3" s="940"/>
      <c r="EJ3" s="941" t="s">
        <v>290</v>
      </c>
      <c r="EK3" s="941"/>
      <c r="EL3" s="941"/>
      <c r="EM3" s="939" t="s">
        <v>288</v>
      </c>
      <c r="EN3" s="939"/>
      <c r="EO3" s="939"/>
      <c r="EP3" s="940" t="s">
        <v>289</v>
      </c>
      <c r="EQ3" s="940"/>
      <c r="ER3" s="940"/>
      <c r="ES3" s="941" t="s">
        <v>290</v>
      </c>
      <c r="ET3" s="941"/>
      <c r="EU3" s="941"/>
      <c r="EV3" s="939" t="s">
        <v>288</v>
      </c>
      <c r="EW3" s="939"/>
      <c r="EX3" s="939"/>
      <c r="EY3" s="940" t="s">
        <v>289</v>
      </c>
      <c r="EZ3" s="940"/>
      <c r="FA3" s="940"/>
      <c r="FB3" s="941" t="s">
        <v>290</v>
      </c>
      <c r="FC3" s="941"/>
      <c r="FD3" s="941"/>
      <c r="FE3" s="939" t="s">
        <v>288</v>
      </c>
      <c r="FF3" s="939"/>
      <c r="FG3" s="939"/>
      <c r="FH3" s="940" t="s">
        <v>289</v>
      </c>
      <c r="FI3" s="940"/>
      <c r="FJ3" s="940"/>
      <c r="FK3" s="941" t="s">
        <v>290</v>
      </c>
      <c r="FL3" s="941"/>
      <c r="FM3" s="941"/>
      <c r="FN3" s="939" t="s">
        <v>288</v>
      </c>
      <c r="FO3" s="939"/>
      <c r="FP3" s="939"/>
      <c r="FQ3" s="940" t="s">
        <v>289</v>
      </c>
      <c r="FR3" s="940"/>
      <c r="FS3" s="940"/>
      <c r="FT3" s="941" t="s">
        <v>290</v>
      </c>
      <c r="FU3" s="941"/>
      <c r="FV3" s="941"/>
      <c r="FW3" s="939" t="s">
        <v>288</v>
      </c>
      <c r="FX3" s="939"/>
      <c r="FY3" s="939"/>
      <c r="FZ3" s="940" t="s">
        <v>289</v>
      </c>
      <c r="GA3" s="940"/>
      <c r="GB3" s="940"/>
      <c r="GC3" s="941" t="s">
        <v>290</v>
      </c>
      <c r="GD3" s="941"/>
      <c r="GE3" s="941"/>
      <c r="GF3" s="939" t="s">
        <v>288</v>
      </c>
      <c r="GG3" s="939"/>
      <c r="GH3" s="939"/>
      <c r="GI3" s="940" t="s">
        <v>289</v>
      </c>
      <c r="GJ3" s="940"/>
      <c r="GK3" s="940"/>
      <c r="GL3" s="941" t="s">
        <v>290</v>
      </c>
      <c r="GM3" s="941"/>
      <c r="GN3" s="941"/>
      <c r="GO3" s="939" t="s">
        <v>288</v>
      </c>
      <c r="GP3" s="939"/>
      <c r="GQ3" s="939"/>
      <c r="GR3" s="940" t="s">
        <v>289</v>
      </c>
      <c r="GS3" s="940"/>
      <c r="GT3" s="940"/>
      <c r="GU3" s="941" t="s">
        <v>290</v>
      </c>
      <c r="GV3" s="941"/>
      <c r="GW3" s="941"/>
      <c r="GX3" s="939" t="s">
        <v>288</v>
      </c>
      <c r="GY3" s="939"/>
      <c r="GZ3" s="939"/>
      <c r="HA3" s="940" t="s">
        <v>289</v>
      </c>
      <c r="HB3" s="940"/>
      <c r="HC3" s="940"/>
      <c r="HD3" s="941" t="s">
        <v>290</v>
      </c>
      <c r="HE3" s="941"/>
      <c r="HF3" s="941"/>
      <c r="HG3" s="939" t="s">
        <v>288</v>
      </c>
      <c r="HH3" s="939"/>
      <c r="HI3" s="939"/>
      <c r="HJ3" s="940" t="s">
        <v>289</v>
      </c>
      <c r="HK3" s="940"/>
      <c r="HL3" s="940"/>
      <c r="HM3" s="941" t="s">
        <v>290</v>
      </c>
      <c r="HN3" s="941"/>
      <c r="HO3" s="941"/>
      <c r="HP3" s="939" t="s">
        <v>288</v>
      </c>
      <c r="HQ3" s="939"/>
      <c r="HR3" s="939"/>
      <c r="HS3" s="940" t="s">
        <v>289</v>
      </c>
      <c r="HT3" s="940"/>
      <c r="HU3" s="940"/>
      <c r="HV3" s="941" t="s">
        <v>290</v>
      </c>
      <c r="HW3" s="941"/>
      <c r="HX3" s="941"/>
      <c r="HZ3" s="408"/>
      <c r="IA3" s="408"/>
      <c r="IB3" s="408"/>
    </row>
    <row r="4" spans="1:238" ht="15">
      <c r="A4" s="422"/>
      <c r="B4" s="423"/>
      <c r="C4" s="423"/>
      <c r="D4" s="423"/>
      <c r="E4" s="423"/>
      <c r="F4" s="423"/>
      <c r="G4" s="423"/>
      <c r="H4" s="937" t="s">
        <v>232</v>
      </c>
      <c r="I4" s="937"/>
      <c r="J4" s="937"/>
      <c r="K4" s="937"/>
      <c r="L4" s="937"/>
      <c r="M4" s="937"/>
      <c r="N4" s="937"/>
      <c r="O4" s="937"/>
      <c r="P4" s="937"/>
      <c r="Q4" s="937" t="s">
        <v>239</v>
      </c>
      <c r="R4" s="937"/>
      <c r="S4" s="937"/>
      <c r="T4" s="937"/>
      <c r="U4" s="937"/>
      <c r="V4" s="937"/>
      <c r="W4" s="937"/>
      <c r="X4" s="937"/>
      <c r="Y4" s="937"/>
      <c r="Z4" s="937" t="s">
        <v>231</v>
      </c>
      <c r="AA4" s="937"/>
      <c r="AB4" s="937"/>
      <c r="AC4" s="937"/>
      <c r="AD4" s="937"/>
      <c r="AE4" s="937"/>
      <c r="AF4" s="937"/>
      <c r="AG4" s="937"/>
      <c r="AH4" s="937"/>
      <c r="AI4" s="937" t="s">
        <v>234</v>
      </c>
      <c r="AJ4" s="937"/>
      <c r="AK4" s="937"/>
      <c r="AL4" s="937"/>
      <c r="AM4" s="937"/>
      <c r="AN4" s="937"/>
      <c r="AO4" s="937"/>
      <c r="AP4" s="937"/>
      <c r="AQ4" s="937"/>
      <c r="AR4" s="937" t="s">
        <v>238</v>
      </c>
      <c r="AS4" s="937"/>
      <c r="AT4" s="937"/>
      <c r="AU4" s="937"/>
      <c r="AV4" s="937"/>
      <c r="AW4" s="937"/>
      <c r="AX4" s="937"/>
      <c r="AY4" s="937"/>
      <c r="AZ4" s="937"/>
      <c r="BA4" s="937" t="s">
        <v>230</v>
      </c>
      <c r="BB4" s="937"/>
      <c r="BC4" s="937"/>
      <c r="BD4" s="937"/>
      <c r="BE4" s="937"/>
      <c r="BF4" s="937"/>
      <c r="BG4" s="937"/>
      <c r="BH4" s="937"/>
      <c r="BI4" s="937"/>
      <c r="BJ4" s="937" t="s">
        <v>417</v>
      </c>
      <c r="BK4" s="937"/>
      <c r="BL4" s="937"/>
      <c r="BM4" s="937"/>
      <c r="BN4" s="937"/>
      <c r="BO4" s="937"/>
      <c r="BP4" s="937"/>
      <c r="BQ4" s="937"/>
      <c r="BR4" s="937"/>
      <c r="BS4" s="937" t="s">
        <v>418</v>
      </c>
      <c r="BT4" s="937"/>
      <c r="BU4" s="937"/>
      <c r="BV4" s="937"/>
      <c r="BW4" s="937"/>
      <c r="BX4" s="937"/>
      <c r="BY4" s="937"/>
      <c r="BZ4" s="937"/>
      <c r="CA4" s="937"/>
      <c r="CB4" s="937" t="s">
        <v>229</v>
      </c>
      <c r="CC4" s="937"/>
      <c r="CD4" s="937"/>
      <c r="CE4" s="937"/>
      <c r="CF4" s="937"/>
      <c r="CG4" s="937"/>
      <c r="CH4" s="937"/>
      <c r="CI4" s="937"/>
      <c r="CJ4" s="937"/>
      <c r="CK4" s="937" t="s">
        <v>228</v>
      </c>
      <c r="CL4" s="937"/>
      <c r="CM4" s="937"/>
      <c r="CN4" s="937"/>
      <c r="CO4" s="937"/>
      <c r="CP4" s="937"/>
      <c r="CQ4" s="937"/>
      <c r="CR4" s="937"/>
      <c r="CS4" s="937"/>
      <c r="CT4" s="937" t="s">
        <v>1033</v>
      </c>
      <c r="CU4" s="937"/>
      <c r="CV4" s="937"/>
      <c r="CW4" s="937"/>
      <c r="CX4" s="937"/>
      <c r="CY4" s="937"/>
      <c r="CZ4" s="937"/>
      <c r="DA4" s="937"/>
      <c r="DB4" s="937"/>
      <c r="DC4" s="937" t="s">
        <v>237</v>
      </c>
      <c r="DD4" s="937"/>
      <c r="DE4" s="937"/>
      <c r="DF4" s="937"/>
      <c r="DG4" s="937"/>
      <c r="DH4" s="937"/>
      <c r="DI4" s="937"/>
      <c r="DJ4" s="937"/>
      <c r="DK4" s="937"/>
      <c r="DL4" s="937" t="s">
        <v>236</v>
      </c>
      <c r="DM4" s="937"/>
      <c r="DN4" s="937"/>
      <c r="DO4" s="937"/>
      <c r="DP4" s="937"/>
      <c r="DQ4" s="937"/>
      <c r="DR4" s="937"/>
      <c r="DS4" s="937"/>
      <c r="DT4" s="937"/>
      <c r="DU4" s="937" t="s">
        <v>233</v>
      </c>
      <c r="DV4" s="937"/>
      <c r="DW4" s="937"/>
      <c r="DX4" s="937"/>
      <c r="DY4" s="937"/>
      <c r="DZ4" s="937"/>
      <c r="EA4" s="937"/>
      <c r="EB4" s="937"/>
      <c r="EC4" s="937"/>
      <c r="ED4" s="937" t="s">
        <v>1024</v>
      </c>
      <c r="EE4" s="937"/>
      <c r="EF4" s="937"/>
      <c r="EG4" s="937"/>
      <c r="EH4" s="937"/>
      <c r="EI4" s="937"/>
      <c r="EJ4" s="937"/>
      <c r="EK4" s="937"/>
      <c r="EL4" s="937"/>
      <c r="EM4" s="937" t="s">
        <v>227</v>
      </c>
      <c r="EN4" s="937"/>
      <c r="EO4" s="937"/>
      <c r="EP4" s="937"/>
      <c r="EQ4" s="937"/>
      <c r="ER4" s="937"/>
      <c r="ES4" s="937"/>
      <c r="ET4" s="937"/>
      <c r="EU4" s="937"/>
      <c r="EV4" s="937" t="s">
        <v>412</v>
      </c>
      <c r="EW4" s="937"/>
      <c r="EX4" s="937"/>
      <c r="EY4" s="937"/>
      <c r="EZ4" s="937"/>
      <c r="FA4" s="937"/>
      <c r="FB4" s="937"/>
      <c r="FC4" s="937"/>
      <c r="FD4" s="937"/>
      <c r="FE4" s="937" t="s">
        <v>420</v>
      </c>
      <c r="FF4" s="937"/>
      <c r="FG4" s="937"/>
      <c r="FH4" s="937"/>
      <c r="FI4" s="937"/>
      <c r="FJ4" s="937"/>
      <c r="FK4" s="937"/>
      <c r="FL4" s="937"/>
      <c r="FM4" s="937"/>
      <c r="FN4" s="937" t="s">
        <v>235</v>
      </c>
      <c r="FO4" s="937"/>
      <c r="FP4" s="937"/>
      <c r="FQ4" s="937"/>
      <c r="FR4" s="937"/>
      <c r="FS4" s="937"/>
      <c r="FT4" s="937"/>
      <c r="FU4" s="937"/>
      <c r="FV4" s="937"/>
      <c r="FW4" s="937" t="s">
        <v>599</v>
      </c>
      <c r="FX4" s="937"/>
      <c r="FY4" s="937"/>
      <c r="FZ4" s="937"/>
      <c r="GA4" s="937"/>
      <c r="GB4" s="937"/>
      <c r="GC4" s="937"/>
      <c r="GD4" s="937"/>
      <c r="GE4" s="937"/>
      <c r="GF4" s="937" t="s">
        <v>1027</v>
      </c>
      <c r="GG4" s="937"/>
      <c r="GH4" s="937"/>
      <c r="GI4" s="937"/>
      <c r="GJ4" s="937"/>
      <c r="GK4" s="937"/>
      <c r="GL4" s="937"/>
      <c r="GM4" s="937"/>
      <c r="GN4" s="937"/>
      <c r="GO4" s="937" t="s">
        <v>1031</v>
      </c>
      <c r="GP4" s="937"/>
      <c r="GQ4" s="937"/>
      <c r="GR4" s="937"/>
      <c r="GS4" s="937"/>
      <c r="GT4" s="937"/>
      <c r="GU4" s="937"/>
      <c r="GV4" s="937"/>
      <c r="GW4" s="937"/>
      <c r="GX4" s="937" t="s">
        <v>1029</v>
      </c>
      <c r="GY4" s="937"/>
      <c r="GZ4" s="937"/>
      <c r="HA4" s="937"/>
      <c r="HB4" s="937"/>
      <c r="HC4" s="937"/>
      <c r="HD4" s="937"/>
      <c r="HE4" s="937"/>
      <c r="HF4" s="937"/>
      <c r="HG4" s="937" t="s">
        <v>606</v>
      </c>
      <c r="HH4" s="937"/>
      <c r="HI4" s="937"/>
      <c r="HJ4" s="937"/>
      <c r="HK4" s="937"/>
      <c r="HL4" s="937"/>
      <c r="HM4" s="937"/>
      <c r="HN4" s="937"/>
      <c r="HO4" s="937"/>
      <c r="HP4" s="942" t="s">
        <v>223</v>
      </c>
      <c r="HQ4" s="942"/>
      <c r="HR4" s="942"/>
      <c r="HS4" s="942"/>
      <c r="HT4" s="942"/>
      <c r="HU4" s="942"/>
      <c r="HV4" s="942"/>
      <c r="HW4" s="942"/>
      <c r="HX4" s="942"/>
      <c r="HZ4" s="408"/>
      <c r="IA4" s="408"/>
      <c r="IB4" s="408"/>
    </row>
    <row r="5" spans="1:238" ht="15" customHeight="1">
      <c r="A5" s="887" t="s">
        <v>243</v>
      </c>
      <c r="B5" s="887" t="s">
        <v>244</v>
      </c>
      <c r="C5" s="887" t="s">
        <v>245</v>
      </c>
      <c r="D5" s="887" t="s">
        <v>246</v>
      </c>
      <c r="E5" s="881" t="s">
        <v>247</v>
      </c>
      <c r="F5" s="881"/>
      <c r="G5" s="881" t="s">
        <v>248</v>
      </c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7"/>
      <c r="BB5" s="937"/>
      <c r="BC5" s="937"/>
      <c r="BD5" s="937"/>
      <c r="BE5" s="937"/>
      <c r="BF5" s="937"/>
      <c r="BG5" s="937"/>
      <c r="BH5" s="937"/>
      <c r="BI5" s="937"/>
      <c r="BJ5" s="937"/>
      <c r="BK5" s="937"/>
      <c r="BL5" s="937"/>
      <c r="BM5" s="937"/>
      <c r="BN5" s="937"/>
      <c r="BO5" s="937"/>
      <c r="BP5" s="937"/>
      <c r="BQ5" s="937"/>
      <c r="BR5" s="937"/>
      <c r="BS5" s="937"/>
      <c r="BT5" s="937"/>
      <c r="BU5" s="937"/>
      <c r="BV5" s="937"/>
      <c r="BW5" s="937"/>
      <c r="BX5" s="937"/>
      <c r="BY5" s="937"/>
      <c r="BZ5" s="937"/>
      <c r="CA5" s="937"/>
      <c r="CB5" s="937"/>
      <c r="CC5" s="937"/>
      <c r="CD5" s="937"/>
      <c r="CE5" s="937"/>
      <c r="CF5" s="937"/>
      <c r="CG5" s="937"/>
      <c r="CH5" s="937"/>
      <c r="CI5" s="937"/>
      <c r="CJ5" s="937"/>
      <c r="CK5" s="937"/>
      <c r="CL5" s="937"/>
      <c r="CM5" s="937"/>
      <c r="CN5" s="937"/>
      <c r="CO5" s="937"/>
      <c r="CP5" s="937"/>
      <c r="CQ5" s="937"/>
      <c r="CR5" s="937"/>
      <c r="CS5" s="937"/>
      <c r="CT5" s="937"/>
      <c r="CU5" s="937"/>
      <c r="CV5" s="937"/>
      <c r="CW5" s="937"/>
      <c r="CX5" s="937"/>
      <c r="CY5" s="937"/>
      <c r="CZ5" s="937"/>
      <c r="DA5" s="937"/>
      <c r="DB5" s="937"/>
      <c r="DC5" s="937"/>
      <c r="DD5" s="937"/>
      <c r="DE5" s="937"/>
      <c r="DF5" s="937"/>
      <c r="DG5" s="937"/>
      <c r="DH5" s="937"/>
      <c r="DI5" s="937"/>
      <c r="DJ5" s="937"/>
      <c r="DK5" s="937"/>
      <c r="DL5" s="937"/>
      <c r="DM5" s="937"/>
      <c r="DN5" s="937"/>
      <c r="DO5" s="937"/>
      <c r="DP5" s="937"/>
      <c r="DQ5" s="937"/>
      <c r="DR5" s="937"/>
      <c r="DS5" s="937"/>
      <c r="DT5" s="937"/>
      <c r="DU5" s="937"/>
      <c r="DV5" s="937"/>
      <c r="DW5" s="937"/>
      <c r="DX5" s="937"/>
      <c r="DY5" s="937"/>
      <c r="DZ5" s="937"/>
      <c r="EA5" s="937"/>
      <c r="EB5" s="937"/>
      <c r="EC5" s="937"/>
      <c r="ED5" s="937"/>
      <c r="EE5" s="937"/>
      <c r="EF5" s="937"/>
      <c r="EG5" s="937"/>
      <c r="EH5" s="937"/>
      <c r="EI5" s="937"/>
      <c r="EJ5" s="937"/>
      <c r="EK5" s="937"/>
      <c r="EL5" s="937"/>
      <c r="EM5" s="937"/>
      <c r="EN5" s="937"/>
      <c r="EO5" s="937"/>
      <c r="EP5" s="937"/>
      <c r="EQ5" s="937"/>
      <c r="ER5" s="937"/>
      <c r="ES5" s="937"/>
      <c r="ET5" s="937"/>
      <c r="EU5" s="937"/>
      <c r="EV5" s="937"/>
      <c r="EW5" s="937"/>
      <c r="EX5" s="937"/>
      <c r="EY5" s="937"/>
      <c r="EZ5" s="937"/>
      <c r="FA5" s="937"/>
      <c r="FB5" s="937"/>
      <c r="FC5" s="937"/>
      <c r="FD5" s="937"/>
      <c r="FE5" s="937"/>
      <c r="FF5" s="937"/>
      <c r="FG5" s="937"/>
      <c r="FH5" s="937"/>
      <c r="FI5" s="937"/>
      <c r="FJ5" s="937"/>
      <c r="FK5" s="937"/>
      <c r="FL5" s="937"/>
      <c r="FM5" s="937"/>
      <c r="FN5" s="937"/>
      <c r="FO5" s="937"/>
      <c r="FP5" s="937"/>
      <c r="FQ5" s="937"/>
      <c r="FR5" s="937"/>
      <c r="FS5" s="937"/>
      <c r="FT5" s="937"/>
      <c r="FU5" s="937"/>
      <c r="FV5" s="937"/>
      <c r="FW5" s="937"/>
      <c r="FX5" s="937"/>
      <c r="FY5" s="937"/>
      <c r="FZ5" s="937"/>
      <c r="GA5" s="937"/>
      <c r="GB5" s="937"/>
      <c r="GC5" s="937"/>
      <c r="GD5" s="937"/>
      <c r="GE5" s="937"/>
      <c r="GF5" s="937"/>
      <c r="GG5" s="937"/>
      <c r="GH5" s="937"/>
      <c r="GI5" s="937"/>
      <c r="GJ5" s="937"/>
      <c r="GK5" s="937"/>
      <c r="GL5" s="937"/>
      <c r="GM5" s="937"/>
      <c r="GN5" s="937"/>
      <c r="GO5" s="937"/>
      <c r="GP5" s="937"/>
      <c r="GQ5" s="937"/>
      <c r="GR5" s="937"/>
      <c r="GS5" s="937"/>
      <c r="GT5" s="937"/>
      <c r="GU5" s="937"/>
      <c r="GV5" s="937"/>
      <c r="GW5" s="937"/>
      <c r="GX5" s="937"/>
      <c r="GY5" s="937"/>
      <c r="GZ5" s="937"/>
      <c r="HA5" s="937"/>
      <c r="HB5" s="937"/>
      <c r="HC5" s="937"/>
      <c r="HD5" s="937"/>
      <c r="HE5" s="937"/>
      <c r="HF5" s="937"/>
      <c r="HG5" s="937"/>
      <c r="HH5" s="937"/>
      <c r="HI5" s="937"/>
      <c r="HJ5" s="937"/>
      <c r="HK5" s="937"/>
      <c r="HL5" s="937"/>
      <c r="HM5" s="937"/>
      <c r="HN5" s="937"/>
      <c r="HO5" s="937"/>
      <c r="HP5" s="942"/>
      <c r="HQ5" s="942"/>
      <c r="HR5" s="942"/>
      <c r="HS5" s="942"/>
      <c r="HT5" s="942"/>
      <c r="HU5" s="942"/>
      <c r="HV5" s="942"/>
      <c r="HW5" s="942"/>
      <c r="HX5" s="942"/>
      <c r="HZ5" s="408"/>
      <c r="IA5" s="408"/>
      <c r="IB5" s="408"/>
    </row>
    <row r="6" spans="1:238" s="433" customFormat="1" ht="15" customHeight="1">
      <c r="A6" s="887"/>
      <c r="B6" s="887"/>
      <c r="C6" s="887"/>
      <c r="D6" s="887"/>
      <c r="E6" s="881"/>
      <c r="F6" s="881"/>
      <c r="G6" s="881"/>
      <c r="H6" s="915" t="s">
        <v>213</v>
      </c>
      <c r="I6" s="915"/>
      <c r="J6" s="915"/>
      <c r="K6" s="915"/>
      <c r="L6" s="915"/>
      <c r="M6" s="915"/>
      <c r="N6" s="915"/>
      <c r="O6" s="915"/>
      <c r="P6" s="915"/>
      <c r="Q6" s="915" t="s">
        <v>225</v>
      </c>
      <c r="R6" s="915"/>
      <c r="S6" s="915"/>
      <c r="T6" s="915"/>
      <c r="U6" s="915"/>
      <c r="V6" s="915"/>
      <c r="W6" s="915"/>
      <c r="X6" s="915"/>
      <c r="Y6" s="915"/>
      <c r="Z6" s="915" t="s">
        <v>411</v>
      </c>
      <c r="AA6" s="915"/>
      <c r="AB6" s="915"/>
      <c r="AC6" s="915"/>
      <c r="AD6" s="915"/>
      <c r="AE6" s="915"/>
      <c r="AF6" s="915"/>
      <c r="AG6" s="915"/>
      <c r="AH6" s="915"/>
      <c r="AI6" s="938" t="s">
        <v>415</v>
      </c>
      <c r="AJ6" s="938"/>
      <c r="AK6" s="938"/>
      <c r="AL6" s="938"/>
      <c r="AM6" s="938"/>
      <c r="AN6" s="938"/>
      <c r="AO6" s="938"/>
      <c r="AP6" s="938"/>
      <c r="AQ6" s="938"/>
      <c r="AR6" s="915" t="s">
        <v>404</v>
      </c>
      <c r="AS6" s="915"/>
      <c r="AT6" s="915"/>
      <c r="AU6" s="915"/>
      <c r="AV6" s="915"/>
      <c r="AW6" s="915"/>
      <c r="AX6" s="915"/>
      <c r="AY6" s="915"/>
      <c r="AZ6" s="915"/>
      <c r="BA6" s="915" t="s">
        <v>1021</v>
      </c>
      <c r="BB6" s="915"/>
      <c r="BC6" s="915"/>
      <c r="BD6" s="915"/>
      <c r="BE6" s="915"/>
      <c r="BF6" s="915"/>
      <c r="BG6" s="915"/>
      <c r="BH6" s="915"/>
      <c r="BI6" s="915"/>
      <c r="BJ6" s="915" t="s">
        <v>1022</v>
      </c>
      <c r="BK6" s="915"/>
      <c r="BL6" s="915"/>
      <c r="BM6" s="915"/>
      <c r="BN6" s="915"/>
      <c r="BO6" s="915"/>
      <c r="BP6" s="915"/>
      <c r="BQ6" s="915"/>
      <c r="BR6" s="915"/>
      <c r="BS6" s="915" t="s">
        <v>419</v>
      </c>
      <c r="BT6" s="915"/>
      <c r="BU6" s="915"/>
      <c r="BV6" s="915"/>
      <c r="BW6" s="915"/>
      <c r="BX6" s="915"/>
      <c r="BY6" s="915"/>
      <c r="BZ6" s="915"/>
      <c r="CA6" s="915"/>
      <c r="CB6" s="915" t="s">
        <v>1023</v>
      </c>
      <c r="CC6" s="915"/>
      <c r="CD6" s="915"/>
      <c r="CE6" s="915"/>
      <c r="CF6" s="915"/>
      <c r="CG6" s="915"/>
      <c r="CH6" s="915"/>
      <c r="CI6" s="915"/>
      <c r="CJ6" s="915"/>
      <c r="CK6" s="915" t="s">
        <v>598</v>
      </c>
      <c r="CL6" s="915"/>
      <c r="CM6" s="915"/>
      <c r="CN6" s="915"/>
      <c r="CO6" s="915"/>
      <c r="CP6" s="915"/>
      <c r="CQ6" s="915"/>
      <c r="CR6" s="915"/>
      <c r="CS6" s="915"/>
      <c r="CT6" s="915" t="s">
        <v>1034</v>
      </c>
      <c r="CU6" s="915"/>
      <c r="CV6" s="915"/>
      <c r="CW6" s="915"/>
      <c r="CX6" s="915"/>
      <c r="CY6" s="915"/>
      <c r="CZ6" s="915"/>
      <c r="DA6" s="915"/>
      <c r="DB6" s="915"/>
      <c r="DC6" s="915" t="s">
        <v>211</v>
      </c>
      <c r="DD6" s="915"/>
      <c r="DE6" s="915"/>
      <c r="DF6" s="915"/>
      <c r="DG6" s="915"/>
      <c r="DH6" s="915"/>
      <c r="DI6" s="915"/>
      <c r="DJ6" s="915"/>
      <c r="DK6" s="915"/>
      <c r="DL6" s="915" t="s">
        <v>399</v>
      </c>
      <c r="DM6" s="915"/>
      <c r="DN6" s="915"/>
      <c r="DO6" s="915"/>
      <c r="DP6" s="915"/>
      <c r="DQ6" s="915"/>
      <c r="DR6" s="915"/>
      <c r="DS6" s="915"/>
      <c r="DT6" s="915"/>
      <c r="DU6" s="915" t="s">
        <v>210</v>
      </c>
      <c r="DV6" s="915"/>
      <c r="DW6" s="915"/>
      <c r="DX6" s="915"/>
      <c r="DY6" s="915"/>
      <c r="DZ6" s="915"/>
      <c r="EA6" s="915"/>
      <c r="EB6" s="915"/>
      <c r="EC6" s="915"/>
      <c r="ED6" s="915" t="s">
        <v>1025</v>
      </c>
      <c r="EE6" s="915"/>
      <c r="EF6" s="915"/>
      <c r="EG6" s="915"/>
      <c r="EH6" s="915"/>
      <c r="EI6" s="915"/>
      <c r="EJ6" s="915"/>
      <c r="EK6" s="915"/>
      <c r="EL6" s="915"/>
      <c r="EM6" s="915" t="s">
        <v>414</v>
      </c>
      <c r="EN6" s="915"/>
      <c r="EO6" s="915"/>
      <c r="EP6" s="915"/>
      <c r="EQ6" s="915"/>
      <c r="ER6" s="915"/>
      <c r="ES6" s="915"/>
      <c r="ET6" s="915"/>
      <c r="EU6" s="915"/>
      <c r="EV6" s="915" t="s">
        <v>413</v>
      </c>
      <c r="EW6" s="915"/>
      <c r="EX6" s="915"/>
      <c r="EY6" s="915"/>
      <c r="EZ6" s="915"/>
      <c r="FA6" s="915"/>
      <c r="FB6" s="915"/>
      <c r="FC6" s="915"/>
      <c r="FD6" s="915"/>
      <c r="FE6" s="915" t="s">
        <v>1026</v>
      </c>
      <c r="FF6" s="915"/>
      <c r="FG6" s="915"/>
      <c r="FH6" s="915"/>
      <c r="FI6" s="915"/>
      <c r="FJ6" s="915"/>
      <c r="FK6" s="915"/>
      <c r="FL6" s="915"/>
      <c r="FM6" s="915"/>
      <c r="FN6" s="915" t="s">
        <v>216</v>
      </c>
      <c r="FO6" s="915"/>
      <c r="FP6" s="915"/>
      <c r="FQ6" s="915"/>
      <c r="FR6" s="915"/>
      <c r="FS6" s="915"/>
      <c r="FT6" s="915"/>
      <c r="FU6" s="915"/>
      <c r="FV6" s="915"/>
      <c r="FW6" s="915" t="s">
        <v>600</v>
      </c>
      <c r="FX6" s="915"/>
      <c r="FY6" s="915"/>
      <c r="FZ6" s="915"/>
      <c r="GA6" s="915"/>
      <c r="GB6" s="915"/>
      <c r="GC6" s="915"/>
      <c r="GD6" s="915"/>
      <c r="GE6" s="915"/>
      <c r="GF6" s="915" t="s">
        <v>1028</v>
      </c>
      <c r="GG6" s="915"/>
      <c r="GH6" s="915"/>
      <c r="GI6" s="915"/>
      <c r="GJ6" s="915"/>
      <c r="GK6" s="915"/>
      <c r="GL6" s="915"/>
      <c r="GM6" s="915"/>
      <c r="GN6" s="915"/>
      <c r="GO6" s="915" t="s">
        <v>1032</v>
      </c>
      <c r="GP6" s="915"/>
      <c r="GQ6" s="915"/>
      <c r="GR6" s="915"/>
      <c r="GS6" s="915"/>
      <c r="GT6" s="915"/>
      <c r="GU6" s="915"/>
      <c r="GV6" s="915"/>
      <c r="GW6" s="915"/>
      <c r="GX6" s="915" t="s">
        <v>1030</v>
      </c>
      <c r="GY6" s="915"/>
      <c r="GZ6" s="915"/>
      <c r="HA6" s="915"/>
      <c r="HB6" s="915"/>
      <c r="HC6" s="915"/>
      <c r="HD6" s="915"/>
      <c r="HE6" s="915"/>
      <c r="HF6" s="915"/>
      <c r="HG6" s="915" t="s">
        <v>607</v>
      </c>
      <c r="HH6" s="915"/>
      <c r="HI6" s="915"/>
      <c r="HJ6" s="915"/>
      <c r="HK6" s="915"/>
      <c r="HL6" s="915"/>
      <c r="HM6" s="915"/>
      <c r="HN6" s="915"/>
      <c r="HO6" s="915"/>
      <c r="HP6" s="942"/>
      <c r="HQ6" s="942"/>
      <c r="HR6" s="942"/>
      <c r="HS6" s="942"/>
      <c r="HT6" s="942"/>
      <c r="HU6" s="942"/>
      <c r="HV6" s="942"/>
      <c r="HW6" s="942"/>
      <c r="HX6" s="942"/>
      <c r="HY6" s="435"/>
      <c r="HZ6" s="436"/>
      <c r="IA6" s="434"/>
      <c r="IB6" s="434"/>
    </row>
    <row r="7" spans="1:238" ht="54" customHeight="1">
      <c r="A7" s="887"/>
      <c r="B7" s="887"/>
      <c r="C7" s="887"/>
      <c r="D7" s="887"/>
      <c r="E7" s="881"/>
      <c r="F7" s="881"/>
      <c r="G7" s="881"/>
      <c r="H7" s="156" t="s">
        <v>249</v>
      </c>
      <c r="I7" s="400" t="s">
        <v>250</v>
      </c>
      <c r="J7" s="400" t="s">
        <v>251</v>
      </c>
      <c r="K7" s="174" t="s">
        <v>249</v>
      </c>
      <c r="L7" s="400" t="s">
        <v>250</v>
      </c>
      <c r="M7" s="400" t="s">
        <v>251</v>
      </c>
      <c r="N7" s="162" t="s">
        <v>249</v>
      </c>
      <c r="O7" s="400" t="s">
        <v>250</v>
      </c>
      <c r="P7" s="400" t="s">
        <v>251</v>
      </c>
      <c r="Q7" s="156" t="s">
        <v>249</v>
      </c>
      <c r="R7" s="400" t="s">
        <v>250</v>
      </c>
      <c r="S7" s="400" t="s">
        <v>251</v>
      </c>
      <c r="T7" s="174" t="s">
        <v>249</v>
      </c>
      <c r="U7" s="400" t="s">
        <v>250</v>
      </c>
      <c r="V7" s="400" t="s">
        <v>251</v>
      </c>
      <c r="W7" s="162" t="s">
        <v>249</v>
      </c>
      <c r="X7" s="400" t="s">
        <v>250</v>
      </c>
      <c r="Y7" s="400" t="s">
        <v>251</v>
      </c>
      <c r="Z7" s="156" t="s">
        <v>249</v>
      </c>
      <c r="AA7" s="400" t="s">
        <v>250</v>
      </c>
      <c r="AB7" s="400" t="s">
        <v>251</v>
      </c>
      <c r="AC7" s="174" t="s">
        <v>249</v>
      </c>
      <c r="AD7" s="400" t="s">
        <v>250</v>
      </c>
      <c r="AE7" s="400" t="s">
        <v>251</v>
      </c>
      <c r="AF7" s="162" t="s">
        <v>249</v>
      </c>
      <c r="AG7" s="400" t="s">
        <v>250</v>
      </c>
      <c r="AH7" s="400" t="s">
        <v>251</v>
      </c>
      <c r="AI7" s="156" t="s">
        <v>249</v>
      </c>
      <c r="AJ7" s="400" t="s">
        <v>250</v>
      </c>
      <c r="AK7" s="400" t="s">
        <v>251</v>
      </c>
      <c r="AL7" s="174" t="s">
        <v>249</v>
      </c>
      <c r="AM7" s="400" t="s">
        <v>250</v>
      </c>
      <c r="AN7" s="400" t="s">
        <v>251</v>
      </c>
      <c r="AO7" s="162" t="s">
        <v>249</v>
      </c>
      <c r="AP7" s="400" t="s">
        <v>250</v>
      </c>
      <c r="AQ7" s="400" t="s">
        <v>251</v>
      </c>
      <c r="AR7" s="156" t="s">
        <v>249</v>
      </c>
      <c r="AS7" s="400" t="s">
        <v>250</v>
      </c>
      <c r="AT7" s="400" t="s">
        <v>251</v>
      </c>
      <c r="AU7" s="174" t="s">
        <v>249</v>
      </c>
      <c r="AV7" s="400" t="s">
        <v>250</v>
      </c>
      <c r="AW7" s="400" t="s">
        <v>251</v>
      </c>
      <c r="AX7" s="162" t="s">
        <v>249</v>
      </c>
      <c r="AY7" s="400" t="s">
        <v>250</v>
      </c>
      <c r="AZ7" s="400" t="s">
        <v>251</v>
      </c>
      <c r="BA7" s="156" t="s">
        <v>249</v>
      </c>
      <c r="BB7" s="400" t="s">
        <v>250</v>
      </c>
      <c r="BC7" s="400" t="s">
        <v>251</v>
      </c>
      <c r="BD7" s="174" t="s">
        <v>249</v>
      </c>
      <c r="BE7" s="400" t="s">
        <v>250</v>
      </c>
      <c r="BF7" s="400" t="s">
        <v>251</v>
      </c>
      <c r="BG7" s="162" t="s">
        <v>249</v>
      </c>
      <c r="BH7" s="400" t="s">
        <v>250</v>
      </c>
      <c r="BI7" s="400" t="s">
        <v>251</v>
      </c>
      <c r="BJ7" s="156" t="s">
        <v>249</v>
      </c>
      <c r="BK7" s="400" t="s">
        <v>250</v>
      </c>
      <c r="BL7" s="400" t="s">
        <v>251</v>
      </c>
      <c r="BM7" s="174" t="s">
        <v>249</v>
      </c>
      <c r="BN7" s="400" t="s">
        <v>250</v>
      </c>
      <c r="BO7" s="400" t="s">
        <v>251</v>
      </c>
      <c r="BP7" s="162" t="s">
        <v>249</v>
      </c>
      <c r="BQ7" s="400" t="s">
        <v>250</v>
      </c>
      <c r="BR7" s="400" t="s">
        <v>251</v>
      </c>
      <c r="BS7" s="156" t="s">
        <v>249</v>
      </c>
      <c r="BT7" s="400" t="s">
        <v>250</v>
      </c>
      <c r="BU7" s="400" t="s">
        <v>251</v>
      </c>
      <c r="BV7" s="174" t="s">
        <v>249</v>
      </c>
      <c r="BW7" s="400" t="s">
        <v>250</v>
      </c>
      <c r="BX7" s="400" t="s">
        <v>251</v>
      </c>
      <c r="BY7" s="162" t="s">
        <v>249</v>
      </c>
      <c r="BZ7" s="400" t="s">
        <v>250</v>
      </c>
      <c r="CA7" s="400" t="s">
        <v>251</v>
      </c>
      <c r="CB7" s="156" t="s">
        <v>249</v>
      </c>
      <c r="CC7" s="400" t="s">
        <v>250</v>
      </c>
      <c r="CD7" s="400" t="s">
        <v>251</v>
      </c>
      <c r="CE7" s="174" t="s">
        <v>249</v>
      </c>
      <c r="CF7" s="400" t="s">
        <v>250</v>
      </c>
      <c r="CG7" s="400" t="s">
        <v>251</v>
      </c>
      <c r="CH7" s="162" t="s">
        <v>249</v>
      </c>
      <c r="CI7" s="400" t="s">
        <v>250</v>
      </c>
      <c r="CJ7" s="400" t="s">
        <v>251</v>
      </c>
      <c r="CK7" s="156" t="s">
        <v>249</v>
      </c>
      <c r="CL7" s="400" t="s">
        <v>250</v>
      </c>
      <c r="CM7" s="400" t="s">
        <v>251</v>
      </c>
      <c r="CN7" s="174" t="s">
        <v>249</v>
      </c>
      <c r="CO7" s="400" t="s">
        <v>250</v>
      </c>
      <c r="CP7" s="400" t="s">
        <v>251</v>
      </c>
      <c r="CQ7" s="162" t="s">
        <v>249</v>
      </c>
      <c r="CR7" s="400" t="s">
        <v>250</v>
      </c>
      <c r="CS7" s="400" t="s">
        <v>251</v>
      </c>
      <c r="CT7" s="156" t="s">
        <v>249</v>
      </c>
      <c r="CU7" s="400" t="s">
        <v>250</v>
      </c>
      <c r="CV7" s="400" t="s">
        <v>251</v>
      </c>
      <c r="CW7" s="174" t="s">
        <v>249</v>
      </c>
      <c r="CX7" s="400" t="s">
        <v>250</v>
      </c>
      <c r="CY7" s="400" t="s">
        <v>251</v>
      </c>
      <c r="CZ7" s="162" t="s">
        <v>249</v>
      </c>
      <c r="DA7" s="400" t="s">
        <v>250</v>
      </c>
      <c r="DB7" s="400" t="s">
        <v>251</v>
      </c>
      <c r="DC7" s="156" t="s">
        <v>249</v>
      </c>
      <c r="DD7" s="400" t="s">
        <v>250</v>
      </c>
      <c r="DE7" s="400" t="s">
        <v>251</v>
      </c>
      <c r="DF7" s="174" t="s">
        <v>249</v>
      </c>
      <c r="DG7" s="400" t="s">
        <v>250</v>
      </c>
      <c r="DH7" s="400" t="s">
        <v>251</v>
      </c>
      <c r="DI7" s="162" t="s">
        <v>249</v>
      </c>
      <c r="DJ7" s="400" t="s">
        <v>250</v>
      </c>
      <c r="DK7" s="400" t="s">
        <v>251</v>
      </c>
      <c r="DL7" s="156" t="s">
        <v>249</v>
      </c>
      <c r="DM7" s="400" t="s">
        <v>250</v>
      </c>
      <c r="DN7" s="400" t="s">
        <v>251</v>
      </c>
      <c r="DO7" s="174" t="s">
        <v>249</v>
      </c>
      <c r="DP7" s="400" t="s">
        <v>250</v>
      </c>
      <c r="DQ7" s="400" t="s">
        <v>251</v>
      </c>
      <c r="DR7" s="162" t="s">
        <v>249</v>
      </c>
      <c r="DS7" s="400" t="s">
        <v>250</v>
      </c>
      <c r="DT7" s="400" t="s">
        <v>251</v>
      </c>
      <c r="DU7" s="156" t="s">
        <v>249</v>
      </c>
      <c r="DV7" s="400" t="s">
        <v>250</v>
      </c>
      <c r="DW7" s="400" t="s">
        <v>251</v>
      </c>
      <c r="DX7" s="174" t="s">
        <v>249</v>
      </c>
      <c r="DY7" s="400" t="s">
        <v>250</v>
      </c>
      <c r="DZ7" s="400" t="s">
        <v>251</v>
      </c>
      <c r="EA7" s="162" t="s">
        <v>249</v>
      </c>
      <c r="EB7" s="400" t="s">
        <v>250</v>
      </c>
      <c r="EC7" s="400" t="s">
        <v>251</v>
      </c>
      <c r="ED7" s="156" t="s">
        <v>249</v>
      </c>
      <c r="EE7" s="400" t="s">
        <v>250</v>
      </c>
      <c r="EF7" s="400" t="s">
        <v>251</v>
      </c>
      <c r="EG7" s="174" t="s">
        <v>249</v>
      </c>
      <c r="EH7" s="400" t="s">
        <v>250</v>
      </c>
      <c r="EI7" s="400" t="s">
        <v>251</v>
      </c>
      <c r="EJ7" s="162" t="s">
        <v>249</v>
      </c>
      <c r="EK7" s="400" t="s">
        <v>250</v>
      </c>
      <c r="EL7" s="400" t="s">
        <v>251</v>
      </c>
      <c r="EM7" s="156" t="s">
        <v>249</v>
      </c>
      <c r="EN7" s="400" t="s">
        <v>250</v>
      </c>
      <c r="EO7" s="400" t="s">
        <v>251</v>
      </c>
      <c r="EP7" s="174" t="s">
        <v>249</v>
      </c>
      <c r="EQ7" s="400" t="s">
        <v>250</v>
      </c>
      <c r="ER7" s="400" t="s">
        <v>251</v>
      </c>
      <c r="ES7" s="162" t="s">
        <v>249</v>
      </c>
      <c r="ET7" s="400" t="s">
        <v>250</v>
      </c>
      <c r="EU7" s="400" t="s">
        <v>251</v>
      </c>
      <c r="EV7" s="156" t="s">
        <v>249</v>
      </c>
      <c r="EW7" s="400" t="s">
        <v>250</v>
      </c>
      <c r="EX7" s="400" t="s">
        <v>251</v>
      </c>
      <c r="EY7" s="174" t="s">
        <v>249</v>
      </c>
      <c r="EZ7" s="400" t="s">
        <v>250</v>
      </c>
      <c r="FA7" s="400" t="s">
        <v>251</v>
      </c>
      <c r="FB7" s="162" t="s">
        <v>249</v>
      </c>
      <c r="FC7" s="400" t="s">
        <v>250</v>
      </c>
      <c r="FD7" s="400" t="s">
        <v>251</v>
      </c>
      <c r="FE7" s="156" t="s">
        <v>249</v>
      </c>
      <c r="FF7" s="400" t="s">
        <v>250</v>
      </c>
      <c r="FG7" s="400" t="s">
        <v>251</v>
      </c>
      <c r="FH7" s="174" t="s">
        <v>249</v>
      </c>
      <c r="FI7" s="400" t="s">
        <v>250</v>
      </c>
      <c r="FJ7" s="400" t="s">
        <v>251</v>
      </c>
      <c r="FK7" s="162" t="s">
        <v>249</v>
      </c>
      <c r="FL7" s="400" t="s">
        <v>250</v>
      </c>
      <c r="FM7" s="400" t="s">
        <v>251</v>
      </c>
      <c r="FN7" s="156" t="s">
        <v>249</v>
      </c>
      <c r="FO7" s="400" t="s">
        <v>250</v>
      </c>
      <c r="FP7" s="400" t="s">
        <v>251</v>
      </c>
      <c r="FQ7" s="174" t="s">
        <v>249</v>
      </c>
      <c r="FR7" s="400" t="s">
        <v>250</v>
      </c>
      <c r="FS7" s="400" t="s">
        <v>251</v>
      </c>
      <c r="FT7" s="162" t="s">
        <v>249</v>
      </c>
      <c r="FU7" s="400" t="s">
        <v>250</v>
      </c>
      <c r="FV7" s="400" t="s">
        <v>251</v>
      </c>
      <c r="FW7" s="156" t="s">
        <v>249</v>
      </c>
      <c r="FX7" s="400" t="s">
        <v>250</v>
      </c>
      <c r="FY7" s="400" t="s">
        <v>251</v>
      </c>
      <c r="FZ7" s="174" t="s">
        <v>249</v>
      </c>
      <c r="GA7" s="400" t="s">
        <v>250</v>
      </c>
      <c r="GB7" s="400" t="s">
        <v>251</v>
      </c>
      <c r="GC7" s="162" t="s">
        <v>249</v>
      </c>
      <c r="GD7" s="400" t="s">
        <v>250</v>
      </c>
      <c r="GE7" s="400" t="s">
        <v>251</v>
      </c>
      <c r="GF7" s="156" t="s">
        <v>249</v>
      </c>
      <c r="GG7" s="400" t="s">
        <v>250</v>
      </c>
      <c r="GH7" s="400" t="s">
        <v>251</v>
      </c>
      <c r="GI7" s="174" t="s">
        <v>249</v>
      </c>
      <c r="GJ7" s="400" t="s">
        <v>250</v>
      </c>
      <c r="GK7" s="400" t="s">
        <v>251</v>
      </c>
      <c r="GL7" s="162" t="s">
        <v>249</v>
      </c>
      <c r="GM7" s="400" t="s">
        <v>250</v>
      </c>
      <c r="GN7" s="400" t="s">
        <v>251</v>
      </c>
      <c r="GO7" s="156" t="s">
        <v>249</v>
      </c>
      <c r="GP7" s="400" t="s">
        <v>250</v>
      </c>
      <c r="GQ7" s="400" t="s">
        <v>251</v>
      </c>
      <c r="GR7" s="174" t="s">
        <v>249</v>
      </c>
      <c r="GS7" s="400" t="s">
        <v>250</v>
      </c>
      <c r="GT7" s="400" t="s">
        <v>251</v>
      </c>
      <c r="GU7" s="162" t="s">
        <v>249</v>
      </c>
      <c r="GV7" s="400" t="s">
        <v>250</v>
      </c>
      <c r="GW7" s="400" t="s">
        <v>251</v>
      </c>
      <c r="GX7" s="156" t="s">
        <v>249</v>
      </c>
      <c r="GY7" s="400" t="s">
        <v>250</v>
      </c>
      <c r="GZ7" s="400" t="s">
        <v>251</v>
      </c>
      <c r="HA7" s="174" t="s">
        <v>249</v>
      </c>
      <c r="HB7" s="400" t="s">
        <v>250</v>
      </c>
      <c r="HC7" s="400" t="s">
        <v>251</v>
      </c>
      <c r="HD7" s="162" t="s">
        <v>249</v>
      </c>
      <c r="HE7" s="400" t="s">
        <v>250</v>
      </c>
      <c r="HF7" s="400" t="s">
        <v>251</v>
      </c>
      <c r="HG7" s="156" t="s">
        <v>249</v>
      </c>
      <c r="HH7" s="400" t="s">
        <v>250</v>
      </c>
      <c r="HI7" s="400" t="s">
        <v>251</v>
      </c>
      <c r="HJ7" s="174" t="s">
        <v>249</v>
      </c>
      <c r="HK7" s="400" t="s">
        <v>250</v>
      </c>
      <c r="HL7" s="400" t="s">
        <v>251</v>
      </c>
      <c r="HM7" s="162" t="s">
        <v>249</v>
      </c>
      <c r="HN7" s="400" t="s">
        <v>250</v>
      </c>
      <c r="HO7" s="400" t="s">
        <v>251</v>
      </c>
      <c r="HP7" s="156" t="s">
        <v>249</v>
      </c>
      <c r="HQ7" s="400" t="s">
        <v>250</v>
      </c>
      <c r="HR7" s="400" t="s">
        <v>251</v>
      </c>
      <c r="HS7" s="174" t="s">
        <v>249</v>
      </c>
      <c r="HT7" s="400" t="s">
        <v>250</v>
      </c>
      <c r="HU7" s="400" t="s">
        <v>251</v>
      </c>
      <c r="HV7" s="162" t="s">
        <v>249</v>
      </c>
      <c r="HW7" s="400" t="s">
        <v>250</v>
      </c>
      <c r="HX7" s="400" t="s">
        <v>251</v>
      </c>
      <c r="HY7" s="437"/>
      <c r="HZ7" s="438"/>
      <c r="IA7" s="409"/>
      <c r="IB7" s="409"/>
    </row>
    <row r="8" spans="1:238" ht="23.25">
      <c r="A8" s="424">
        <v>101</v>
      </c>
      <c r="B8" s="31">
        <v>1</v>
      </c>
      <c r="C8" s="882" t="s">
        <v>125</v>
      </c>
      <c r="D8" s="882"/>
      <c r="E8" s="882"/>
      <c r="F8" s="882"/>
      <c r="G8" s="882"/>
      <c r="H8" s="235">
        <f t="shared" ref="H8:BO8" si="0">H9+H10+H11+H13+H14</f>
        <v>24066472</v>
      </c>
      <c r="I8" s="235">
        <f t="shared" si="0"/>
        <v>0</v>
      </c>
      <c r="J8" s="235">
        <f t="shared" si="0"/>
        <v>0</v>
      </c>
      <c r="K8" s="235">
        <f t="shared" si="0"/>
        <v>14275811</v>
      </c>
      <c r="L8" s="235">
        <f t="shared" si="0"/>
        <v>0</v>
      </c>
      <c r="M8" s="235">
        <f t="shared" si="0"/>
        <v>0</v>
      </c>
      <c r="N8" s="235">
        <f t="shared" si="0"/>
        <v>8367113</v>
      </c>
      <c r="O8" s="235">
        <f t="shared" si="0"/>
        <v>0</v>
      </c>
      <c r="P8" s="235">
        <f t="shared" si="0"/>
        <v>0</v>
      </c>
      <c r="Q8" s="235">
        <f t="shared" si="0"/>
        <v>22000</v>
      </c>
      <c r="R8" s="235">
        <f t="shared" si="0"/>
        <v>0</v>
      </c>
      <c r="S8" s="235">
        <f t="shared" si="0"/>
        <v>0</v>
      </c>
      <c r="T8" s="235">
        <f t="shared" si="0"/>
        <v>22000</v>
      </c>
      <c r="U8" s="235">
        <f t="shared" si="0"/>
        <v>0</v>
      </c>
      <c r="V8" s="235">
        <f t="shared" si="0"/>
        <v>0</v>
      </c>
      <c r="W8" s="235">
        <f t="shared" si="0"/>
        <v>3476</v>
      </c>
      <c r="X8" s="235">
        <f t="shared" si="0"/>
        <v>0</v>
      </c>
      <c r="Y8" s="235">
        <f t="shared" si="0"/>
        <v>0</v>
      </c>
      <c r="Z8" s="235">
        <f t="shared" si="0"/>
        <v>5000</v>
      </c>
      <c r="AA8" s="235">
        <f t="shared" si="0"/>
        <v>0</v>
      </c>
      <c r="AB8" s="235">
        <f t="shared" si="0"/>
        <v>0</v>
      </c>
      <c r="AC8" s="235">
        <f t="shared" si="0"/>
        <v>0</v>
      </c>
      <c r="AD8" s="235">
        <f t="shared" si="0"/>
        <v>0</v>
      </c>
      <c r="AE8" s="235">
        <f t="shared" si="0"/>
        <v>0</v>
      </c>
      <c r="AF8" s="235">
        <f t="shared" si="0"/>
        <v>0</v>
      </c>
      <c r="AG8" s="235">
        <f t="shared" si="0"/>
        <v>0</v>
      </c>
      <c r="AH8" s="235">
        <f t="shared" si="0"/>
        <v>0</v>
      </c>
      <c r="AI8" s="235">
        <f t="shared" si="0"/>
        <v>0</v>
      </c>
      <c r="AJ8" s="235">
        <f t="shared" si="0"/>
        <v>0</v>
      </c>
      <c r="AK8" s="235">
        <f t="shared" si="0"/>
        <v>0</v>
      </c>
      <c r="AL8" s="235">
        <f t="shared" si="0"/>
        <v>9766366</v>
      </c>
      <c r="AM8" s="235">
        <f t="shared" si="0"/>
        <v>0</v>
      </c>
      <c r="AN8" s="235">
        <f t="shared" si="0"/>
        <v>0</v>
      </c>
      <c r="AO8" s="235">
        <f t="shared" si="0"/>
        <v>9766366</v>
      </c>
      <c r="AP8" s="235">
        <f t="shared" si="0"/>
        <v>0</v>
      </c>
      <c r="AQ8" s="235">
        <f t="shared" si="0"/>
        <v>0</v>
      </c>
      <c r="AR8" s="235">
        <f t="shared" si="0"/>
        <v>0</v>
      </c>
      <c r="AS8" s="235">
        <f t="shared" si="0"/>
        <v>0</v>
      </c>
      <c r="AT8" s="235">
        <f t="shared" si="0"/>
        <v>0</v>
      </c>
      <c r="AU8" s="235">
        <f t="shared" si="0"/>
        <v>330708</v>
      </c>
      <c r="AV8" s="235">
        <f t="shared" si="0"/>
        <v>0</v>
      </c>
      <c r="AW8" s="235">
        <f t="shared" si="0"/>
        <v>0</v>
      </c>
      <c r="AX8" s="235">
        <f t="shared" si="0"/>
        <v>247208</v>
      </c>
      <c r="AY8" s="235">
        <f t="shared" si="0"/>
        <v>0</v>
      </c>
      <c r="AZ8" s="235">
        <f t="shared" si="0"/>
        <v>0</v>
      </c>
      <c r="BA8" s="235">
        <f t="shared" si="0"/>
        <v>52510</v>
      </c>
      <c r="BB8" s="235">
        <f t="shared" si="0"/>
        <v>0</v>
      </c>
      <c r="BC8" s="235">
        <f t="shared" si="0"/>
        <v>0</v>
      </c>
      <c r="BD8" s="235">
        <f t="shared" si="0"/>
        <v>0</v>
      </c>
      <c r="BE8" s="235">
        <f t="shared" si="0"/>
        <v>0</v>
      </c>
      <c r="BF8" s="235">
        <f t="shared" si="0"/>
        <v>0</v>
      </c>
      <c r="BG8" s="235">
        <f t="shared" si="0"/>
        <v>0</v>
      </c>
      <c r="BH8" s="235">
        <f t="shared" si="0"/>
        <v>0</v>
      </c>
      <c r="BI8" s="235">
        <f t="shared" si="0"/>
        <v>0</v>
      </c>
      <c r="BJ8" s="235">
        <f t="shared" si="0"/>
        <v>5622704</v>
      </c>
      <c r="BK8" s="235">
        <f t="shared" si="0"/>
        <v>0</v>
      </c>
      <c r="BL8" s="235">
        <f t="shared" si="0"/>
        <v>0</v>
      </c>
      <c r="BM8" s="235">
        <f t="shared" si="0"/>
        <v>5613114</v>
      </c>
      <c r="BN8" s="235">
        <f t="shared" si="0"/>
        <v>0</v>
      </c>
      <c r="BO8" s="235">
        <f t="shared" si="0"/>
        <v>0</v>
      </c>
      <c r="BP8" s="235">
        <f t="shared" ref="BP8:DK8" si="1">BP9+BP10+BP11+BP13+BP14</f>
        <v>4875982</v>
      </c>
      <c r="BQ8" s="235">
        <f t="shared" si="1"/>
        <v>0</v>
      </c>
      <c r="BR8" s="235">
        <f t="shared" si="1"/>
        <v>0</v>
      </c>
      <c r="BS8" s="235">
        <f t="shared" si="1"/>
        <v>2673466</v>
      </c>
      <c r="BT8" s="235">
        <f t="shared" si="1"/>
        <v>0</v>
      </c>
      <c r="BU8" s="235">
        <f t="shared" si="1"/>
        <v>0</v>
      </c>
      <c r="BV8" s="235">
        <f t="shared" si="1"/>
        <v>2683466</v>
      </c>
      <c r="BW8" s="235">
        <f t="shared" si="1"/>
        <v>0</v>
      </c>
      <c r="BX8" s="235">
        <f t="shared" si="1"/>
        <v>0</v>
      </c>
      <c r="BY8" s="235">
        <f t="shared" si="1"/>
        <v>2498964</v>
      </c>
      <c r="BZ8" s="235">
        <f t="shared" si="1"/>
        <v>0</v>
      </c>
      <c r="CA8" s="235">
        <f t="shared" si="1"/>
        <v>0</v>
      </c>
      <c r="CB8" s="235">
        <f t="shared" si="1"/>
        <v>380000</v>
      </c>
      <c r="CC8" s="235">
        <f t="shared" si="1"/>
        <v>0</v>
      </c>
      <c r="CD8" s="235">
        <f t="shared" si="1"/>
        <v>0</v>
      </c>
      <c r="CE8" s="235">
        <f t="shared" si="1"/>
        <v>600000</v>
      </c>
      <c r="CF8" s="235">
        <f t="shared" si="1"/>
        <v>0</v>
      </c>
      <c r="CG8" s="235">
        <f t="shared" si="1"/>
        <v>0</v>
      </c>
      <c r="CH8" s="235">
        <f t="shared" si="1"/>
        <v>592968</v>
      </c>
      <c r="CI8" s="235">
        <f t="shared" si="1"/>
        <v>0</v>
      </c>
      <c r="CJ8" s="235">
        <f t="shared" si="1"/>
        <v>0</v>
      </c>
      <c r="CK8" s="235">
        <f t="shared" si="1"/>
        <v>0</v>
      </c>
      <c r="CL8" s="235">
        <f t="shared" si="1"/>
        <v>0</v>
      </c>
      <c r="CM8" s="235">
        <f t="shared" si="1"/>
        <v>0</v>
      </c>
      <c r="CN8" s="235">
        <f t="shared" si="1"/>
        <v>0</v>
      </c>
      <c r="CO8" s="235">
        <f t="shared" si="1"/>
        <v>0</v>
      </c>
      <c r="CP8" s="235">
        <f t="shared" si="1"/>
        <v>0</v>
      </c>
      <c r="CQ8" s="235">
        <f t="shared" si="1"/>
        <v>0</v>
      </c>
      <c r="CR8" s="235">
        <f t="shared" si="1"/>
        <v>0</v>
      </c>
      <c r="CS8" s="235">
        <f t="shared" si="1"/>
        <v>0</v>
      </c>
      <c r="CT8" s="235">
        <f t="shared" ref="CT8:DB8" si="2">CT9+CT10+CT11+CT13+CT14</f>
        <v>0</v>
      </c>
      <c r="CU8" s="235">
        <f t="shared" si="2"/>
        <v>0</v>
      </c>
      <c r="CV8" s="235">
        <f t="shared" si="2"/>
        <v>0</v>
      </c>
      <c r="CW8" s="235">
        <f t="shared" si="2"/>
        <v>0</v>
      </c>
      <c r="CX8" s="235">
        <f t="shared" si="2"/>
        <v>0</v>
      </c>
      <c r="CY8" s="235">
        <f t="shared" si="2"/>
        <v>0</v>
      </c>
      <c r="CZ8" s="235">
        <f t="shared" si="2"/>
        <v>0</v>
      </c>
      <c r="DA8" s="235">
        <f t="shared" si="2"/>
        <v>0</v>
      </c>
      <c r="DB8" s="235">
        <f t="shared" si="2"/>
        <v>0</v>
      </c>
      <c r="DC8" s="235">
        <f t="shared" si="1"/>
        <v>544000</v>
      </c>
      <c r="DD8" s="235">
        <f t="shared" si="1"/>
        <v>0</v>
      </c>
      <c r="DE8" s="235">
        <f t="shared" si="1"/>
        <v>0</v>
      </c>
      <c r="DF8" s="235">
        <f t="shared" si="1"/>
        <v>600000</v>
      </c>
      <c r="DG8" s="235">
        <f t="shared" si="1"/>
        <v>0</v>
      </c>
      <c r="DH8" s="235">
        <f t="shared" si="1"/>
        <v>0</v>
      </c>
      <c r="DI8" s="235">
        <f t="shared" si="1"/>
        <v>593650</v>
      </c>
      <c r="DJ8" s="235">
        <f t="shared" si="1"/>
        <v>0</v>
      </c>
      <c r="DK8" s="235">
        <f t="shared" si="1"/>
        <v>0</v>
      </c>
      <c r="DL8" s="235">
        <f t="shared" ref="DL8:EB8" si="3">DL9+DL10+DL11+DL13+DL14</f>
        <v>802800</v>
      </c>
      <c r="DM8" s="235">
        <f t="shared" si="3"/>
        <v>0</v>
      </c>
      <c r="DN8" s="235">
        <f t="shared" si="3"/>
        <v>0</v>
      </c>
      <c r="DO8" s="235">
        <f t="shared" si="3"/>
        <v>802800</v>
      </c>
      <c r="DP8" s="235">
        <f t="shared" si="3"/>
        <v>0</v>
      </c>
      <c r="DQ8" s="235">
        <f t="shared" si="3"/>
        <v>0</v>
      </c>
      <c r="DR8" s="235">
        <f t="shared" si="3"/>
        <v>500875</v>
      </c>
      <c r="DS8" s="235">
        <f t="shared" si="3"/>
        <v>0</v>
      </c>
      <c r="DT8" s="235">
        <f t="shared" si="3"/>
        <v>0</v>
      </c>
      <c r="DU8" s="235">
        <f t="shared" si="3"/>
        <v>2125000</v>
      </c>
      <c r="DV8" s="235">
        <f t="shared" si="3"/>
        <v>0</v>
      </c>
      <c r="DW8" s="235">
        <f t="shared" si="3"/>
        <v>0</v>
      </c>
      <c r="DX8" s="235">
        <f t="shared" si="3"/>
        <v>2289910</v>
      </c>
      <c r="DY8" s="235">
        <f t="shared" si="3"/>
        <v>0</v>
      </c>
      <c r="DZ8" s="235">
        <f t="shared" si="3"/>
        <v>0</v>
      </c>
      <c r="EA8" s="235">
        <f t="shared" si="3"/>
        <v>894126</v>
      </c>
      <c r="EB8" s="235">
        <f t="shared" si="3"/>
        <v>0</v>
      </c>
      <c r="EC8" s="235">
        <f t="shared" ref="EC8:FV8" si="4">EC9+EC10+EC11+EC13+EC14</f>
        <v>0</v>
      </c>
      <c r="ED8" s="235">
        <f t="shared" si="4"/>
        <v>0</v>
      </c>
      <c r="EE8" s="235">
        <f t="shared" si="4"/>
        <v>0</v>
      </c>
      <c r="EF8" s="235">
        <f t="shared" si="4"/>
        <v>0</v>
      </c>
      <c r="EG8" s="235">
        <f t="shared" si="4"/>
        <v>5410</v>
      </c>
      <c r="EH8" s="235">
        <f t="shared" si="4"/>
        <v>0</v>
      </c>
      <c r="EI8" s="235">
        <f t="shared" si="4"/>
        <v>0</v>
      </c>
      <c r="EJ8" s="235">
        <f t="shared" si="4"/>
        <v>5410</v>
      </c>
      <c r="EK8" s="235">
        <f t="shared" si="4"/>
        <v>0</v>
      </c>
      <c r="EL8" s="235">
        <f t="shared" si="4"/>
        <v>0</v>
      </c>
      <c r="EM8" s="235">
        <f t="shared" ref="EM8:EU8" si="5">EM9+EM10+EM11+EM13+EM14</f>
        <v>423900</v>
      </c>
      <c r="EN8" s="235">
        <f t="shared" si="5"/>
        <v>0</v>
      </c>
      <c r="EO8" s="235">
        <f t="shared" si="5"/>
        <v>0</v>
      </c>
      <c r="EP8" s="235">
        <f t="shared" si="5"/>
        <v>440400</v>
      </c>
      <c r="EQ8" s="235">
        <f t="shared" si="5"/>
        <v>0</v>
      </c>
      <c r="ER8" s="235">
        <f t="shared" si="5"/>
        <v>0</v>
      </c>
      <c r="ES8" s="235">
        <f t="shared" si="5"/>
        <v>440400</v>
      </c>
      <c r="ET8" s="235">
        <f t="shared" si="5"/>
        <v>0</v>
      </c>
      <c r="EU8" s="235">
        <f t="shared" si="5"/>
        <v>0</v>
      </c>
      <c r="EV8" s="235">
        <f t="shared" si="4"/>
        <v>1530000</v>
      </c>
      <c r="EW8" s="235">
        <f t="shared" si="4"/>
        <v>0</v>
      </c>
      <c r="EX8" s="235">
        <f t="shared" si="4"/>
        <v>0</v>
      </c>
      <c r="EY8" s="235">
        <f t="shared" si="4"/>
        <v>1575031</v>
      </c>
      <c r="EZ8" s="235">
        <f t="shared" si="4"/>
        <v>0</v>
      </c>
      <c r="FA8" s="235">
        <f t="shared" si="4"/>
        <v>0</v>
      </c>
      <c r="FB8" s="235">
        <f t="shared" si="4"/>
        <v>1375031</v>
      </c>
      <c r="FC8" s="235">
        <f t="shared" si="4"/>
        <v>0</v>
      </c>
      <c r="FD8" s="235">
        <f t="shared" si="4"/>
        <v>0</v>
      </c>
      <c r="FE8" s="235">
        <f t="shared" ref="FE8:FM8" si="6">FE9+FE10+FE11+FE13+FE14</f>
        <v>301000</v>
      </c>
      <c r="FF8" s="235">
        <f t="shared" si="6"/>
        <v>0</v>
      </c>
      <c r="FG8" s="235">
        <f t="shared" si="6"/>
        <v>0</v>
      </c>
      <c r="FH8" s="235">
        <f t="shared" si="6"/>
        <v>500000</v>
      </c>
      <c r="FI8" s="235">
        <f t="shared" si="6"/>
        <v>0</v>
      </c>
      <c r="FJ8" s="235">
        <f t="shared" si="6"/>
        <v>0</v>
      </c>
      <c r="FK8" s="235">
        <f t="shared" si="6"/>
        <v>477320</v>
      </c>
      <c r="FL8" s="235">
        <f t="shared" si="6"/>
        <v>0</v>
      </c>
      <c r="FM8" s="235">
        <f t="shared" si="6"/>
        <v>0</v>
      </c>
      <c r="FN8" s="235">
        <f t="shared" si="4"/>
        <v>1794036</v>
      </c>
      <c r="FO8" s="235">
        <f t="shared" si="4"/>
        <v>0</v>
      </c>
      <c r="FP8" s="235">
        <f t="shared" si="4"/>
        <v>0</v>
      </c>
      <c r="FQ8" s="235">
        <f t="shared" si="4"/>
        <v>1761940</v>
      </c>
      <c r="FR8" s="235">
        <f t="shared" si="4"/>
        <v>0</v>
      </c>
      <c r="FS8" s="235">
        <f t="shared" si="4"/>
        <v>0</v>
      </c>
      <c r="FT8" s="235">
        <f t="shared" si="4"/>
        <v>1105388</v>
      </c>
      <c r="FU8" s="235">
        <f t="shared" si="4"/>
        <v>0</v>
      </c>
      <c r="FV8" s="235">
        <f t="shared" si="4"/>
        <v>0</v>
      </c>
      <c r="FW8" s="235">
        <f t="shared" ref="FW8:GE8" si="7">FW9+FW10+FW11+FW13+FW14</f>
        <v>385208</v>
      </c>
      <c r="FX8" s="235">
        <f t="shared" si="7"/>
        <v>0</v>
      </c>
      <c r="FY8" s="235">
        <f t="shared" si="7"/>
        <v>0</v>
      </c>
      <c r="FZ8" s="235">
        <f t="shared" si="7"/>
        <v>3000</v>
      </c>
      <c r="GA8" s="235">
        <f t="shared" si="7"/>
        <v>0</v>
      </c>
      <c r="GB8" s="235">
        <f t="shared" si="7"/>
        <v>0</v>
      </c>
      <c r="GC8" s="235">
        <f t="shared" si="7"/>
        <v>2851</v>
      </c>
      <c r="GD8" s="235">
        <f t="shared" si="7"/>
        <v>0</v>
      </c>
      <c r="GE8" s="235">
        <f t="shared" si="7"/>
        <v>0</v>
      </c>
      <c r="GF8" s="235">
        <f t="shared" ref="GF8:GN8" si="8">GF9+GF10+GF11+GF13+GF14</f>
        <v>1600000</v>
      </c>
      <c r="GG8" s="235">
        <f t="shared" si="8"/>
        <v>0</v>
      </c>
      <c r="GH8" s="235">
        <f t="shared" si="8"/>
        <v>0</v>
      </c>
      <c r="GI8" s="235">
        <f t="shared" si="8"/>
        <v>2018000</v>
      </c>
      <c r="GJ8" s="235">
        <f t="shared" si="8"/>
        <v>0</v>
      </c>
      <c r="GK8" s="235">
        <f t="shared" si="8"/>
        <v>0</v>
      </c>
      <c r="GL8" s="235">
        <f t="shared" si="8"/>
        <v>1130130</v>
      </c>
      <c r="GM8" s="235">
        <f t="shared" si="8"/>
        <v>0</v>
      </c>
      <c r="GN8" s="235">
        <f t="shared" si="8"/>
        <v>0</v>
      </c>
      <c r="GO8" s="235">
        <f t="shared" ref="GO8:GW8" si="9">GO9+GO10+GO11+GO13+GO14</f>
        <v>0</v>
      </c>
      <c r="GP8" s="235">
        <f t="shared" si="9"/>
        <v>0</v>
      </c>
      <c r="GQ8" s="235">
        <f t="shared" si="9"/>
        <v>0</v>
      </c>
      <c r="GR8" s="235">
        <f t="shared" si="9"/>
        <v>205000</v>
      </c>
      <c r="GS8" s="235">
        <f t="shared" si="9"/>
        <v>0</v>
      </c>
      <c r="GT8" s="235">
        <f t="shared" si="9"/>
        <v>0</v>
      </c>
      <c r="GU8" s="235">
        <f t="shared" si="9"/>
        <v>202725</v>
      </c>
      <c r="GV8" s="235">
        <f t="shared" si="9"/>
        <v>0</v>
      </c>
      <c r="GW8" s="235">
        <f t="shared" si="9"/>
        <v>0</v>
      </c>
      <c r="GX8" s="235">
        <f t="shared" ref="GX8:HO8" si="10">GX9+GX10+GX11+GX13+GX14</f>
        <v>0</v>
      </c>
      <c r="GY8" s="235">
        <f t="shared" si="10"/>
        <v>0</v>
      </c>
      <c r="GZ8" s="235">
        <f t="shared" si="10"/>
        <v>0</v>
      </c>
      <c r="HA8" s="235">
        <f t="shared" si="10"/>
        <v>0</v>
      </c>
      <c r="HB8" s="235">
        <f t="shared" si="10"/>
        <v>0</v>
      </c>
      <c r="HC8" s="235">
        <f t="shared" si="10"/>
        <v>0</v>
      </c>
      <c r="HD8" s="235">
        <f t="shared" si="10"/>
        <v>0</v>
      </c>
      <c r="HE8" s="235">
        <f t="shared" si="10"/>
        <v>0</v>
      </c>
      <c r="HF8" s="235">
        <f t="shared" si="10"/>
        <v>0</v>
      </c>
      <c r="HG8" s="235">
        <f t="shared" si="10"/>
        <v>0</v>
      </c>
      <c r="HH8" s="235">
        <f t="shared" si="10"/>
        <v>0</v>
      </c>
      <c r="HI8" s="235">
        <f t="shared" si="10"/>
        <v>0</v>
      </c>
      <c r="HJ8" s="235">
        <f t="shared" si="10"/>
        <v>0</v>
      </c>
      <c r="HK8" s="235">
        <f t="shared" si="10"/>
        <v>0</v>
      </c>
      <c r="HL8" s="235">
        <f t="shared" si="10"/>
        <v>0</v>
      </c>
      <c r="HM8" s="235">
        <f t="shared" si="10"/>
        <v>0</v>
      </c>
      <c r="HN8" s="235">
        <f t="shared" si="10"/>
        <v>0</v>
      </c>
      <c r="HO8" s="235">
        <f t="shared" si="10"/>
        <v>0</v>
      </c>
      <c r="HP8" s="404">
        <f t="shared" ref="HP8:HP39" si="11">SUMIFS(H8:HO8,$H$3:$HO$3,"eredeti előirányzat",$H$7:$HO$7,"Kötelező feladatok")</f>
        <v>42328096</v>
      </c>
      <c r="HQ8" s="404"/>
      <c r="HR8" s="235"/>
      <c r="HS8" s="404">
        <f t="shared" ref="HS8:HS39" si="12">SUMIFS(H8:HO8,$H$3:$HO$3,"módosított előirányzat",$H$7:$HO$7,"Kötelező feladatok")</f>
        <v>43492956</v>
      </c>
      <c r="HT8" s="404"/>
      <c r="HU8" s="235"/>
      <c r="HV8" s="404">
        <f t="shared" ref="HV8:HV46" si="13">SUMIFS(H8:HO8,$H$3:$HO$3,"tény",$H$7:$HO$7,"Kötelező feladatok")</f>
        <v>33079983</v>
      </c>
      <c r="HW8" s="404"/>
      <c r="HX8" s="235"/>
      <c r="HY8" s="439"/>
      <c r="HZ8" s="440"/>
      <c r="IA8" s="408"/>
      <c r="IB8" s="408"/>
    </row>
    <row r="9" spans="1:238" ht="15">
      <c r="A9" s="425"/>
      <c r="B9" s="396"/>
      <c r="C9" s="32">
        <v>1</v>
      </c>
      <c r="D9" s="8" t="s">
        <v>207</v>
      </c>
      <c r="E9" s="7"/>
      <c r="F9" s="7"/>
      <c r="G9" s="395" t="s">
        <v>126</v>
      </c>
      <c r="H9" s="101">
        <v>4587970</v>
      </c>
      <c r="I9" s="101"/>
      <c r="J9" s="101"/>
      <c r="K9" s="101">
        <v>4615130</v>
      </c>
      <c r="L9" s="101"/>
      <c r="M9" s="101"/>
      <c r="N9" s="101">
        <v>4334829</v>
      </c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>
        <v>0</v>
      </c>
      <c r="AP9" s="101"/>
      <c r="AQ9" s="101"/>
      <c r="AR9" s="101"/>
      <c r="AS9" s="101"/>
      <c r="AT9" s="101"/>
      <c r="AU9" s="101"/>
      <c r="AV9" s="101"/>
      <c r="AW9" s="101"/>
      <c r="AX9" s="101">
        <v>0</v>
      </c>
      <c r="AY9" s="101"/>
      <c r="AZ9" s="101"/>
      <c r="BA9" s="101"/>
      <c r="BB9" s="101"/>
      <c r="BC9" s="101"/>
      <c r="BD9" s="101"/>
      <c r="BE9" s="101"/>
      <c r="BF9" s="101"/>
      <c r="BG9" s="101">
        <v>0</v>
      </c>
      <c r="BH9" s="101"/>
      <c r="BI9" s="101"/>
      <c r="BJ9" s="101">
        <v>4488840</v>
      </c>
      <c r="BK9" s="101"/>
      <c r="BL9" s="101"/>
      <c r="BM9" s="101">
        <v>4478840</v>
      </c>
      <c r="BN9" s="101"/>
      <c r="BO9" s="101"/>
      <c r="BP9" s="101">
        <v>4218816</v>
      </c>
      <c r="BQ9" s="101"/>
      <c r="BR9" s="101"/>
      <c r="BS9" s="101">
        <v>2247905</v>
      </c>
      <c r="BT9" s="101"/>
      <c r="BU9" s="101"/>
      <c r="BV9" s="101">
        <v>2257905</v>
      </c>
      <c r="BW9" s="101"/>
      <c r="BX9" s="101"/>
      <c r="BY9" s="101">
        <v>2257485</v>
      </c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>
        <v>0</v>
      </c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>
        <v>138000</v>
      </c>
      <c r="DY9" s="101"/>
      <c r="DZ9" s="101"/>
      <c r="EA9" s="101">
        <v>138000</v>
      </c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>
        <v>1073800</v>
      </c>
      <c r="EW9" s="101"/>
      <c r="EX9" s="101"/>
      <c r="EY9" s="101">
        <v>1073800</v>
      </c>
      <c r="EZ9" s="101"/>
      <c r="FA9" s="101"/>
      <c r="FB9" s="101">
        <v>1073800</v>
      </c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>
        <v>110300</v>
      </c>
      <c r="FO9" s="101"/>
      <c r="FP9" s="101"/>
      <c r="FQ9" s="101">
        <v>92000</v>
      </c>
      <c r="FR9" s="101"/>
      <c r="FS9" s="101"/>
      <c r="FT9" s="101">
        <v>92000</v>
      </c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>
        <f t="shared" si="11"/>
        <v>12508815</v>
      </c>
      <c r="HQ9" s="101"/>
      <c r="HR9" s="101"/>
      <c r="HS9" s="101">
        <f t="shared" si="12"/>
        <v>12655675</v>
      </c>
      <c r="HT9" s="101"/>
      <c r="HU9" s="101"/>
      <c r="HV9" s="101">
        <f t="shared" si="13"/>
        <v>12114930</v>
      </c>
      <c r="HW9" s="101"/>
      <c r="HX9" s="33"/>
      <c r="HZ9" s="408"/>
      <c r="IA9" s="408"/>
      <c r="IB9" s="408"/>
      <c r="IC9" s="408"/>
    </row>
    <row r="10" spans="1:238" ht="15">
      <c r="A10" s="36"/>
      <c r="B10" s="396"/>
      <c r="C10" s="7">
        <v>2</v>
      </c>
      <c r="D10" s="883" t="s">
        <v>127</v>
      </c>
      <c r="E10" s="883"/>
      <c r="F10" s="883"/>
      <c r="G10" s="395" t="s">
        <v>128</v>
      </c>
      <c r="H10" s="101">
        <v>847608</v>
      </c>
      <c r="I10" s="101"/>
      <c r="J10" s="101"/>
      <c r="K10" s="101">
        <v>774257</v>
      </c>
      <c r="L10" s="101"/>
      <c r="M10" s="101"/>
      <c r="N10" s="101">
        <v>744368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>
        <v>0</v>
      </c>
      <c r="AP10" s="101"/>
      <c r="AQ10" s="101"/>
      <c r="AR10" s="101"/>
      <c r="AS10" s="101"/>
      <c r="AT10" s="101"/>
      <c r="AU10" s="101"/>
      <c r="AV10" s="101"/>
      <c r="AW10" s="101"/>
      <c r="AX10" s="101">
        <v>0</v>
      </c>
      <c r="AY10" s="101"/>
      <c r="AZ10" s="101"/>
      <c r="BA10" s="101"/>
      <c r="BB10" s="101"/>
      <c r="BC10" s="101"/>
      <c r="BD10" s="101"/>
      <c r="BE10" s="101"/>
      <c r="BF10" s="101"/>
      <c r="BG10" s="101">
        <v>0</v>
      </c>
      <c r="BH10" s="101"/>
      <c r="BI10" s="101"/>
      <c r="BJ10" s="101">
        <v>429246</v>
      </c>
      <c r="BK10" s="101"/>
      <c r="BL10" s="101"/>
      <c r="BM10" s="101">
        <v>429656</v>
      </c>
      <c r="BN10" s="101"/>
      <c r="BO10" s="101"/>
      <c r="BP10" s="101">
        <v>429656</v>
      </c>
      <c r="BQ10" s="101"/>
      <c r="BR10" s="101"/>
      <c r="BS10" s="101">
        <v>225561</v>
      </c>
      <c r="BT10" s="101"/>
      <c r="BU10" s="101"/>
      <c r="BV10" s="101">
        <v>225561</v>
      </c>
      <c r="BW10" s="101"/>
      <c r="BX10" s="101"/>
      <c r="BY10" s="101">
        <v>225561</v>
      </c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>
        <v>0</v>
      </c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>
        <v>26910</v>
      </c>
      <c r="DY10" s="101"/>
      <c r="DZ10" s="101"/>
      <c r="EA10" s="101">
        <v>26910</v>
      </c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>
        <v>241404</v>
      </c>
      <c r="EW10" s="101"/>
      <c r="EX10" s="101"/>
      <c r="EY10" s="101">
        <v>301231</v>
      </c>
      <c r="EZ10" s="101"/>
      <c r="FA10" s="101"/>
      <c r="FB10" s="101">
        <v>301231</v>
      </c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>
        <v>31736</v>
      </c>
      <c r="FO10" s="101"/>
      <c r="FP10" s="101"/>
      <c r="FQ10" s="101">
        <v>17940</v>
      </c>
      <c r="FR10" s="101"/>
      <c r="FS10" s="101"/>
      <c r="FT10" s="101">
        <v>17940</v>
      </c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>
        <f t="shared" si="11"/>
        <v>1775555</v>
      </c>
      <c r="HQ10" s="101"/>
      <c r="HR10" s="101"/>
      <c r="HS10" s="101">
        <f t="shared" si="12"/>
        <v>1775555</v>
      </c>
      <c r="HT10" s="101"/>
      <c r="HU10" s="101"/>
      <c r="HV10" s="101">
        <f t="shared" si="13"/>
        <v>1745666</v>
      </c>
      <c r="HW10" s="101"/>
      <c r="HX10" s="33"/>
      <c r="HZ10" s="408"/>
      <c r="IA10" s="408"/>
      <c r="IB10" s="408"/>
      <c r="IC10" s="408"/>
    </row>
    <row r="11" spans="1:238" ht="15">
      <c r="A11" s="36"/>
      <c r="B11" s="396"/>
      <c r="C11" s="32">
        <v>3</v>
      </c>
      <c r="D11" s="8" t="s">
        <v>222</v>
      </c>
      <c r="E11" s="7"/>
      <c r="F11" s="7"/>
      <c r="G11" s="395" t="s">
        <v>129</v>
      </c>
      <c r="H11" s="101">
        <v>8664528</v>
      </c>
      <c r="I11" s="101"/>
      <c r="J11" s="101"/>
      <c r="K11" s="101">
        <v>8686424</v>
      </c>
      <c r="L11" s="101"/>
      <c r="M11" s="101"/>
      <c r="N11" s="101">
        <v>3287916</v>
      </c>
      <c r="O11" s="101"/>
      <c r="P11" s="101"/>
      <c r="Q11" s="101">
        <v>22000</v>
      </c>
      <c r="R11" s="101"/>
      <c r="S11" s="101"/>
      <c r="T11" s="101">
        <v>22000</v>
      </c>
      <c r="U11" s="101"/>
      <c r="V11" s="101"/>
      <c r="W11" s="101">
        <v>3476</v>
      </c>
      <c r="X11" s="101"/>
      <c r="Y11" s="101"/>
      <c r="Z11" s="101">
        <v>5000</v>
      </c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>
        <v>0</v>
      </c>
      <c r="AP11" s="101"/>
      <c r="AQ11" s="101"/>
      <c r="AR11" s="101"/>
      <c r="AS11" s="101"/>
      <c r="AT11" s="101"/>
      <c r="AU11" s="101"/>
      <c r="AV11" s="101"/>
      <c r="AW11" s="101"/>
      <c r="AX11" s="101">
        <v>0</v>
      </c>
      <c r="AY11" s="101"/>
      <c r="AZ11" s="101"/>
      <c r="BA11" s="101">
        <v>52510</v>
      </c>
      <c r="BB11" s="101"/>
      <c r="BC11" s="101"/>
      <c r="BD11" s="101">
        <v>0</v>
      </c>
      <c r="BE11" s="101"/>
      <c r="BF11" s="101"/>
      <c r="BG11" s="101">
        <v>0</v>
      </c>
      <c r="BH11" s="101"/>
      <c r="BI11" s="101"/>
      <c r="BJ11" s="101">
        <v>704618</v>
      </c>
      <c r="BK11" s="101"/>
      <c r="BL11" s="101"/>
      <c r="BM11" s="101">
        <v>704618</v>
      </c>
      <c r="BN11" s="101"/>
      <c r="BO11" s="101"/>
      <c r="BP11" s="101">
        <v>227510</v>
      </c>
      <c r="BQ11" s="101"/>
      <c r="BR11" s="101"/>
      <c r="BS11" s="101">
        <v>200000</v>
      </c>
      <c r="BT11" s="101"/>
      <c r="BU11" s="101"/>
      <c r="BV11" s="101">
        <v>200000</v>
      </c>
      <c r="BW11" s="101"/>
      <c r="BX11" s="101"/>
      <c r="BY11" s="101">
        <v>15918</v>
      </c>
      <c r="BZ11" s="101"/>
      <c r="CA11" s="101"/>
      <c r="CB11" s="101">
        <v>380000</v>
      </c>
      <c r="CC11" s="101"/>
      <c r="CD11" s="101"/>
      <c r="CE11" s="101">
        <v>600000</v>
      </c>
      <c r="CF11" s="101"/>
      <c r="CG11" s="101"/>
      <c r="CH11" s="101">
        <v>592968</v>
      </c>
      <c r="CI11" s="101"/>
      <c r="CJ11" s="101"/>
      <c r="CK11" s="101"/>
      <c r="CL11" s="101"/>
      <c r="CM11" s="101"/>
      <c r="CN11" s="101"/>
      <c r="CO11" s="101"/>
      <c r="CP11" s="101"/>
      <c r="CQ11" s="101">
        <v>0</v>
      </c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>
        <v>544000</v>
      </c>
      <c r="DD11" s="101"/>
      <c r="DE11" s="101"/>
      <c r="DF11" s="101">
        <v>600000</v>
      </c>
      <c r="DG11" s="101"/>
      <c r="DH11" s="101"/>
      <c r="DI11" s="101">
        <v>593650</v>
      </c>
      <c r="DJ11" s="101"/>
      <c r="DK11" s="101"/>
      <c r="DL11" s="101">
        <v>802800</v>
      </c>
      <c r="DM11" s="101"/>
      <c r="DN11" s="101"/>
      <c r="DO11" s="101">
        <v>802800</v>
      </c>
      <c r="DP11" s="101"/>
      <c r="DQ11" s="101"/>
      <c r="DR11" s="101">
        <v>500875</v>
      </c>
      <c r="DS11" s="101"/>
      <c r="DT11" s="101"/>
      <c r="DU11" s="101">
        <v>2125000</v>
      </c>
      <c r="DV11" s="101"/>
      <c r="DW11" s="101"/>
      <c r="DX11" s="101">
        <v>2125000</v>
      </c>
      <c r="DY11" s="101"/>
      <c r="DZ11" s="101"/>
      <c r="EA11" s="101">
        <v>729216</v>
      </c>
      <c r="EB11" s="101"/>
      <c r="EC11" s="101"/>
      <c r="ED11" s="101"/>
      <c r="EE11" s="101"/>
      <c r="EF11" s="101"/>
      <c r="EG11" s="101">
        <v>5410</v>
      </c>
      <c r="EH11" s="101"/>
      <c r="EI11" s="101"/>
      <c r="EJ11" s="101">
        <v>5410</v>
      </c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>
        <v>214796</v>
      </c>
      <c r="EW11" s="101"/>
      <c r="EX11" s="101"/>
      <c r="EY11" s="101">
        <v>200000</v>
      </c>
      <c r="EZ11" s="101"/>
      <c r="FA11" s="101"/>
      <c r="FB11" s="101"/>
      <c r="FC11" s="101"/>
      <c r="FD11" s="101"/>
      <c r="FE11" s="101">
        <v>301000</v>
      </c>
      <c r="FF11" s="101"/>
      <c r="FG11" s="101"/>
      <c r="FH11" s="101">
        <v>500000</v>
      </c>
      <c r="FI11" s="101"/>
      <c r="FJ11" s="101"/>
      <c r="FK11" s="101">
        <v>477320</v>
      </c>
      <c r="FL11" s="101"/>
      <c r="FM11" s="101"/>
      <c r="FN11" s="101">
        <v>1652000</v>
      </c>
      <c r="FO11" s="101"/>
      <c r="FP11" s="101"/>
      <c r="FQ11" s="101">
        <v>1652000</v>
      </c>
      <c r="FR11" s="101"/>
      <c r="FS11" s="101"/>
      <c r="FT11" s="101">
        <v>995448</v>
      </c>
      <c r="FU11" s="101"/>
      <c r="FV11" s="101"/>
      <c r="FW11" s="101">
        <v>138000</v>
      </c>
      <c r="FX11" s="101"/>
      <c r="FY11" s="101"/>
      <c r="FZ11" s="101">
        <v>3000</v>
      </c>
      <c r="GA11" s="101"/>
      <c r="GB11" s="101"/>
      <c r="GC11" s="101">
        <v>2851</v>
      </c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>
        <v>205000</v>
      </c>
      <c r="GS11" s="101"/>
      <c r="GT11" s="101"/>
      <c r="GU11" s="101">
        <v>202725</v>
      </c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>
        <f t="shared" si="11"/>
        <v>15806252</v>
      </c>
      <c r="HQ11" s="101"/>
      <c r="HR11" s="101"/>
      <c r="HS11" s="101">
        <f t="shared" si="12"/>
        <v>16306252</v>
      </c>
      <c r="HT11" s="101"/>
      <c r="HU11" s="101"/>
      <c r="HV11" s="101">
        <f t="shared" si="13"/>
        <v>7635283</v>
      </c>
      <c r="HW11" s="101"/>
      <c r="HX11" s="33"/>
      <c r="HY11" s="410"/>
      <c r="HZ11" s="408"/>
      <c r="IA11" s="408"/>
      <c r="IB11" s="408"/>
      <c r="IC11" s="408"/>
      <c r="ID11" s="408"/>
    </row>
    <row r="12" spans="1:238" ht="15">
      <c r="A12" s="36"/>
      <c r="B12" s="1"/>
      <c r="C12" s="382"/>
      <c r="D12" s="29"/>
      <c r="E12" s="890" t="s">
        <v>130</v>
      </c>
      <c r="F12" s="890"/>
      <c r="G12" s="396" t="s">
        <v>131</v>
      </c>
      <c r="H12" s="93">
        <v>70000</v>
      </c>
      <c r="I12" s="93"/>
      <c r="J12" s="93"/>
      <c r="K12" s="176">
        <v>20000</v>
      </c>
      <c r="L12" s="93"/>
      <c r="M12" s="93"/>
      <c r="N12" s="163">
        <v>18820</v>
      </c>
      <c r="O12" s="93"/>
      <c r="P12" s="93"/>
      <c r="Q12" s="157"/>
      <c r="R12" s="93"/>
      <c r="S12" s="93"/>
      <c r="T12" s="176"/>
      <c r="U12" s="93"/>
      <c r="V12" s="93"/>
      <c r="W12" s="163"/>
      <c r="X12" s="93"/>
      <c r="Y12" s="93"/>
      <c r="Z12" s="157"/>
      <c r="AA12" s="93"/>
      <c r="AB12" s="93"/>
      <c r="AC12" s="176"/>
      <c r="AD12" s="93"/>
      <c r="AE12" s="93"/>
      <c r="AF12" s="163"/>
      <c r="AG12" s="93"/>
      <c r="AH12" s="93"/>
      <c r="AI12" s="157"/>
      <c r="AJ12" s="93"/>
      <c r="AK12" s="93"/>
      <c r="AL12" s="176"/>
      <c r="AM12" s="93"/>
      <c r="AN12" s="93"/>
      <c r="AO12" s="163"/>
      <c r="AP12" s="93"/>
      <c r="AQ12" s="93"/>
      <c r="AR12" s="157"/>
      <c r="AS12" s="93"/>
      <c r="AT12" s="93"/>
      <c r="AU12" s="176"/>
      <c r="AV12" s="93"/>
      <c r="AW12" s="93"/>
      <c r="AX12" s="163"/>
      <c r="AY12" s="93"/>
      <c r="AZ12" s="93"/>
      <c r="BA12" s="157"/>
      <c r="BB12" s="93"/>
      <c r="BC12" s="93"/>
      <c r="BD12" s="176"/>
      <c r="BE12" s="93"/>
      <c r="BF12" s="93"/>
      <c r="BG12" s="163"/>
      <c r="BH12" s="93"/>
      <c r="BI12" s="93"/>
      <c r="BJ12" s="157"/>
      <c r="BK12" s="93"/>
      <c r="BL12" s="93"/>
      <c r="BM12" s="176"/>
      <c r="BN12" s="93"/>
      <c r="BO12" s="93"/>
      <c r="BP12" s="163"/>
      <c r="BQ12" s="93"/>
      <c r="BR12" s="93"/>
      <c r="BS12" s="157"/>
      <c r="BT12" s="93"/>
      <c r="BU12" s="93"/>
      <c r="BV12" s="176"/>
      <c r="BW12" s="93"/>
      <c r="BX12" s="93"/>
      <c r="BY12" s="163"/>
      <c r="BZ12" s="93"/>
      <c r="CA12" s="93"/>
      <c r="CB12" s="157"/>
      <c r="CC12" s="93"/>
      <c r="CD12" s="93"/>
      <c r="CE12" s="176"/>
      <c r="CF12" s="93"/>
      <c r="CG12" s="93"/>
      <c r="CH12" s="163"/>
      <c r="CI12" s="93"/>
      <c r="CJ12" s="93"/>
      <c r="CK12" s="157"/>
      <c r="CL12" s="93"/>
      <c r="CM12" s="93"/>
      <c r="CN12" s="176"/>
      <c r="CO12" s="93"/>
      <c r="CP12" s="93"/>
      <c r="CQ12" s="163"/>
      <c r="CR12" s="93"/>
      <c r="CS12" s="93"/>
      <c r="CT12" s="157"/>
      <c r="CU12" s="93"/>
      <c r="CV12" s="93"/>
      <c r="CW12" s="176"/>
      <c r="CX12" s="93"/>
      <c r="CY12" s="93"/>
      <c r="CZ12" s="163"/>
      <c r="DA12" s="93"/>
      <c r="DB12" s="93"/>
      <c r="DC12" s="157"/>
      <c r="DD12" s="93"/>
      <c r="DE12" s="93"/>
      <c r="DF12" s="176"/>
      <c r="DG12" s="93"/>
      <c r="DH12" s="93"/>
      <c r="DI12" s="163"/>
      <c r="DJ12" s="93"/>
      <c r="DK12" s="93"/>
      <c r="DL12" s="157"/>
      <c r="DM12" s="93"/>
      <c r="DN12" s="93"/>
      <c r="DO12" s="176"/>
      <c r="DP12" s="93"/>
      <c r="DQ12" s="93"/>
      <c r="DR12" s="163"/>
      <c r="DS12" s="93"/>
      <c r="DT12" s="93"/>
      <c r="DU12" s="157"/>
      <c r="DV12" s="93"/>
      <c r="DW12" s="93"/>
      <c r="DX12" s="176"/>
      <c r="DY12" s="93"/>
      <c r="DZ12" s="93"/>
      <c r="EA12" s="163"/>
      <c r="EB12" s="93"/>
      <c r="EC12" s="93"/>
      <c r="ED12" s="157"/>
      <c r="EE12" s="93"/>
      <c r="EF12" s="93"/>
      <c r="EG12" s="176"/>
      <c r="EH12" s="93"/>
      <c r="EI12" s="93"/>
      <c r="EJ12" s="163"/>
      <c r="EK12" s="169"/>
      <c r="EL12" s="93"/>
      <c r="EM12" s="157"/>
      <c r="EN12" s="93"/>
      <c r="EO12" s="93"/>
      <c r="EP12" s="176"/>
      <c r="EQ12" s="93"/>
      <c r="ER12" s="93"/>
      <c r="ES12" s="163"/>
      <c r="ET12" s="169"/>
      <c r="EU12" s="93"/>
      <c r="EV12" s="157"/>
      <c r="EW12" s="93"/>
      <c r="EX12" s="93"/>
      <c r="EY12" s="176"/>
      <c r="EZ12" s="93"/>
      <c r="FA12" s="93"/>
      <c r="FB12" s="163"/>
      <c r="FC12" s="93"/>
      <c r="FD12" s="93"/>
      <c r="FE12" s="157"/>
      <c r="FF12" s="93"/>
      <c r="FG12" s="93"/>
      <c r="FH12" s="176"/>
      <c r="FI12" s="93"/>
      <c r="FJ12" s="93"/>
      <c r="FK12" s="163"/>
      <c r="FL12" s="93"/>
      <c r="FM12" s="93"/>
      <c r="FN12" s="157"/>
      <c r="FO12" s="93"/>
      <c r="FP12" s="93"/>
      <c r="FQ12" s="176"/>
      <c r="FR12" s="93"/>
      <c r="FS12" s="93"/>
      <c r="FT12" s="163"/>
      <c r="FU12" s="169"/>
      <c r="FV12" s="93"/>
      <c r="FW12" s="157"/>
      <c r="FX12" s="93"/>
      <c r="FY12" s="93"/>
      <c r="FZ12" s="176"/>
      <c r="GA12" s="93"/>
      <c r="GB12" s="93"/>
      <c r="GC12" s="163"/>
      <c r="GD12" s="169"/>
      <c r="GE12" s="93"/>
      <c r="GF12" s="157"/>
      <c r="GG12" s="93"/>
      <c r="GH12" s="93"/>
      <c r="GI12" s="176"/>
      <c r="GJ12" s="93"/>
      <c r="GK12" s="93"/>
      <c r="GL12" s="163"/>
      <c r="GM12" s="93"/>
      <c r="GN12" s="93"/>
      <c r="GO12" s="157"/>
      <c r="GP12" s="93"/>
      <c r="GQ12" s="93"/>
      <c r="GR12" s="176"/>
      <c r="GS12" s="93"/>
      <c r="GT12" s="93"/>
      <c r="GU12" s="163"/>
      <c r="GV12" s="93"/>
      <c r="GW12" s="93"/>
      <c r="GX12" s="157"/>
      <c r="GY12" s="93"/>
      <c r="GZ12" s="93"/>
      <c r="HA12" s="176"/>
      <c r="HB12" s="93"/>
      <c r="HC12" s="93"/>
      <c r="HD12" s="163"/>
      <c r="HE12" s="93"/>
      <c r="HF12" s="93"/>
      <c r="HG12" s="157"/>
      <c r="HH12" s="93"/>
      <c r="HI12" s="93"/>
      <c r="HJ12" s="176"/>
      <c r="HK12" s="93"/>
      <c r="HL12" s="93"/>
      <c r="HM12" s="163"/>
      <c r="HN12" s="93"/>
      <c r="HO12" s="93"/>
      <c r="HP12" s="157">
        <f t="shared" si="11"/>
        <v>70000</v>
      </c>
      <c r="HQ12" s="21"/>
      <c r="HR12" s="15"/>
      <c r="HS12" s="200">
        <f t="shared" si="12"/>
        <v>20000</v>
      </c>
      <c r="HT12" s="21"/>
      <c r="HU12" s="15"/>
      <c r="HV12" s="163">
        <f t="shared" si="13"/>
        <v>18820</v>
      </c>
      <c r="HW12" s="21"/>
      <c r="HX12" s="15"/>
      <c r="HZ12" s="408"/>
      <c r="IA12" s="408"/>
      <c r="IB12" s="408"/>
      <c r="IC12" s="408"/>
    </row>
    <row r="13" spans="1:238" ht="15">
      <c r="A13" s="36"/>
      <c r="B13" s="396"/>
      <c r="C13" s="399">
        <v>4</v>
      </c>
      <c r="D13" s="191" t="s">
        <v>217</v>
      </c>
      <c r="E13" s="398"/>
      <c r="F13" s="398"/>
      <c r="G13" s="395" t="s">
        <v>132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>
        <v>0</v>
      </c>
      <c r="X13" s="101"/>
      <c r="Y13" s="101"/>
      <c r="Z13" s="101"/>
      <c r="AA13" s="101"/>
      <c r="AB13" s="101"/>
      <c r="AC13" s="101"/>
      <c r="AD13" s="101"/>
      <c r="AE13" s="101"/>
      <c r="AF13" s="101">
        <v>0</v>
      </c>
      <c r="AG13" s="101"/>
      <c r="AH13" s="101"/>
      <c r="AI13" s="101"/>
      <c r="AJ13" s="101"/>
      <c r="AK13" s="101"/>
      <c r="AL13" s="101"/>
      <c r="AM13" s="101"/>
      <c r="AN13" s="101"/>
      <c r="AO13" s="101">
        <v>0</v>
      </c>
      <c r="AP13" s="101"/>
      <c r="AQ13" s="101"/>
      <c r="AR13" s="101"/>
      <c r="AS13" s="101"/>
      <c r="AT13" s="101"/>
      <c r="AU13" s="101"/>
      <c r="AV13" s="101"/>
      <c r="AW13" s="101"/>
      <c r="AX13" s="101">
        <v>0</v>
      </c>
      <c r="AY13" s="101"/>
      <c r="AZ13" s="101"/>
      <c r="BA13" s="101"/>
      <c r="BB13" s="101"/>
      <c r="BC13" s="101"/>
      <c r="BD13" s="101"/>
      <c r="BE13" s="101"/>
      <c r="BF13" s="101"/>
      <c r="BG13" s="101">
        <v>0</v>
      </c>
      <c r="BH13" s="101"/>
      <c r="BI13" s="101"/>
      <c r="BJ13" s="101"/>
      <c r="BK13" s="101"/>
      <c r="BL13" s="101"/>
      <c r="BM13" s="101"/>
      <c r="BN13" s="101"/>
      <c r="BO13" s="101"/>
      <c r="BP13" s="101">
        <v>0</v>
      </c>
      <c r="BQ13" s="101"/>
      <c r="BR13" s="101"/>
      <c r="BS13" s="101"/>
      <c r="BT13" s="101"/>
      <c r="BU13" s="101"/>
      <c r="BV13" s="101"/>
      <c r="BW13" s="101"/>
      <c r="BX13" s="101"/>
      <c r="BY13" s="101">
        <v>0</v>
      </c>
      <c r="BZ13" s="101"/>
      <c r="CA13" s="101"/>
      <c r="CB13" s="101"/>
      <c r="CC13" s="101"/>
      <c r="CD13" s="101"/>
      <c r="CE13" s="101"/>
      <c r="CF13" s="101"/>
      <c r="CG13" s="101"/>
      <c r="CH13" s="101">
        <v>0</v>
      </c>
      <c r="CI13" s="101"/>
      <c r="CJ13" s="101"/>
      <c r="CK13" s="101"/>
      <c r="CL13" s="101"/>
      <c r="CM13" s="101"/>
      <c r="CN13" s="101"/>
      <c r="CO13" s="101"/>
      <c r="CP13" s="101"/>
      <c r="CQ13" s="101">
        <v>0</v>
      </c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>
        <v>0</v>
      </c>
      <c r="DS13" s="101"/>
      <c r="DT13" s="101"/>
      <c r="DU13" s="101"/>
      <c r="DV13" s="101"/>
      <c r="DW13" s="101"/>
      <c r="DX13" s="101"/>
      <c r="DY13" s="101"/>
      <c r="DZ13" s="101"/>
      <c r="EA13" s="101">
        <v>0</v>
      </c>
      <c r="EB13" s="101"/>
      <c r="EC13" s="101"/>
      <c r="ED13" s="101"/>
      <c r="EE13" s="101"/>
      <c r="EF13" s="101"/>
      <c r="EG13" s="101"/>
      <c r="EH13" s="101"/>
      <c r="EI13" s="101"/>
      <c r="EJ13" s="101">
        <v>0</v>
      </c>
      <c r="EK13" s="101"/>
      <c r="EL13" s="101"/>
      <c r="EM13" s="101"/>
      <c r="EN13" s="101"/>
      <c r="EO13" s="101"/>
      <c r="EP13" s="101"/>
      <c r="EQ13" s="101"/>
      <c r="ER13" s="101"/>
      <c r="ES13" s="101">
        <v>0</v>
      </c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>
        <v>0</v>
      </c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>
        <v>0</v>
      </c>
      <c r="GD13" s="101"/>
      <c r="GE13" s="101"/>
      <c r="GF13" s="101">
        <v>1500000</v>
      </c>
      <c r="GG13" s="101"/>
      <c r="GH13" s="101"/>
      <c r="GI13" s="101">
        <v>1918000</v>
      </c>
      <c r="GJ13" s="101"/>
      <c r="GK13" s="101"/>
      <c r="GL13" s="101">
        <v>1030130</v>
      </c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>
        <v>0</v>
      </c>
      <c r="HE13" s="101"/>
      <c r="HF13" s="101"/>
      <c r="HG13" s="101"/>
      <c r="HH13" s="101"/>
      <c r="HI13" s="101"/>
      <c r="HJ13" s="101"/>
      <c r="HK13" s="101"/>
      <c r="HL13" s="101"/>
      <c r="HM13" s="101">
        <v>0</v>
      </c>
      <c r="HN13" s="101"/>
      <c r="HO13" s="101"/>
      <c r="HP13" s="101">
        <f t="shared" si="11"/>
        <v>1500000</v>
      </c>
      <c r="HQ13" s="101"/>
      <c r="HR13" s="101"/>
      <c r="HS13" s="101">
        <f t="shared" si="12"/>
        <v>1918000</v>
      </c>
      <c r="HT13" s="101"/>
      <c r="HU13" s="101"/>
      <c r="HV13" s="101">
        <f t="shared" si="13"/>
        <v>1030130</v>
      </c>
      <c r="HW13" s="101"/>
      <c r="HX13" s="33"/>
      <c r="HY13" s="411"/>
      <c r="HZ13" s="408"/>
      <c r="IA13" s="408"/>
      <c r="IB13" s="408"/>
      <c r="IC13" s="408"/>
      <c r="ID13" s="408"/>
    </row>
    <row r="14" spans="1:238" ht="15">
      <c r="A14" s="36"/>
      <c r="B14" s="396"/>
      <c r="C14" s="399">
        <v>5</v>
      </c>
      <c r="D14" s="191" t="s">
        <v>133</v>
      </c>
      <c r="E14" s="398"/>
      <c r="F14" s="398"/>
      <c r="G14" s="395" t="s">
        <v>134</v>
      </c>
      <c r="H14" s="401">
        <f>SUM(H15:H24)</f>
        <v>9966366</v>
      </c>
      <c r="I14" s="401">
        <f>SUM(I15:I24)</f>
        <v>0</v>
      </c>
      <c r="J14" s="401"/>
      <c r="K14" s="401">
        <f>SUM(K15:K24)</f>
        <v>200000</v>
      </c>
      <c r="L14" s="401">
        <f>SUM(L15:L24)</f>
        <v>0</v>
      </c>
      <c r="M14" s="401"/>
      <c r="N14" s="101">
        <f>SUM(N15:N24)</f>
        <v>0</v>
      </c>
      <c r="O14" s="401">
        <f>SUM(O15:O24)</f>
        <v>0</v>
      </c>
      <c r="P14" s="401"/>
      <c r="Q14" s="401">
        <f>SUM(Q15:Q24)</f>
        <v>0</v>
      </c>
      <c r="R14" s="401">
        <f>SUM(R15:R24)</f>
        <v>0</v>
      </c>
      <c r="S14" s="401"/>
      <c r="T14" s="401">
        <f>SUM(T15:T24)</f>
        <v>0</v>
      </c>
      <c r="U14" s="401">
        <f>SUM(U15:U24)</f>
        <v>0</v>
      </c>
      <c r="V14" s="401"/>
      <c r="W14" s="401">
        <v>0</v>
      </c>
      <c r="X14" s="401">
        <f>SUM(X15:X24)</f>
        <v>0</v>
      </c>
      <c r="Y14" s="401"/>
      <c r="Z14" s="401">
        <f>SUM(Z15:Z24)</f>
        <v>0</v>
      </c>
      <c r="AA14" s="401">
        <f>SUM(AA15:AA24)</f>
        <v>0</v>
      </c>
      <c r="AB14" s="401"/>
      <c r="AC14" s="401">
        <f>SUM(AC15:AC24)</f>
        <v>0</v>
      </c>
      <c r="AD14" s="401">
        <f>SUM(AD15:AD24)</f>
        <v>0</v>
      </c>
      <c r="AE14" s="401"/>
      <c r="AF14" s="401">
        <v>0</v>
      </c>
      <c r="AG14" s="401">
        <f>SUM(AG15:AG24)</f>
        <v>0</v>
      </c>
      <c r="AH14" s="401"/>
      <c r="AI14" s="401">
        <f>SUM(AI15:AI24)</f>
        <v>0</v>
      </c>
      <c r="AJ14" s="401">
        <f>SUM(AJ15:AJ24)</f>
        <v>0</v>
      </c>
      <c r="AK14" s="401"/>
      <c r="AL14" s="401">
        <f>SUM(AL15:AL24)</f>
        <v>9766366</v>
      </c>
      <c r="AM14" s="401">
        <f>SUM(AM15:AM24)</f>
        <v>0</v>
      </c>
      <c r="AN14" s="401"/>
      <c r="AO14" s="101">
        <f>SUM(AO15:AO24)</f>
        <v>9766366</v>
      </c>
      <c r="AP14" s="401">
        <f>SUM(AP15:AP24)</f>
        <v>0</v>
      </c>
      <c r="AQ14" s="401"/>
      <c r="AR14" s="401">
        <f>SUM(AR15:AR24)</f>
        <v>0</v>
      </c>
      <c r="AS14" s="401">
        <f>SUM(AS15:AS24)</f>
        <v>0</v>
      </c>
      <c r="AT14" s="401"/>
      <c r="AU14" s="401">
        <f>SUM(AU15:AU24)</f>
        <v>330708</v>
      </c>
      <c r="AV14" s="401">
        <f>SUM(AV15:AV24)</f>
        <v>0</v>
      </c>
      <c r="AW14" s="401"/>
      <c r="AX14" s="401">
        <f>SUM(AX15:AX24)</f>
        <v>247208</v>
      </c>
      <c r="AY14" s="401">
        <f>SUM(AY15:AY24)</f>
        <v>0</v>
      </c>
      <c r="AZ14" s="401"/>
      <c r="BA14" s="401">
        <f>SUM(BA15:BA24)</f>
        <v>0</v>
      </c>
      <c r="BB14" s="401">
        <f>SUM(BB15:BB24)</f>
        <v>0</v>
      </c>
      <c r="BC14" s="401"/>
      <c r="BD14" s="401">
        <f>SUM(BD15:BD24)</f>
        <v>0</v>
      </c>
      <c r="BE14" s="401">
        <f>SUM(BE15:BE24)</f>
        <v>0</v>
      </c>
      <c r="BF14" s="401"/>
      <c r="BG14" s="401">
        <v>0</v>
      </c>
      <c r="BH14" s="401">
        <f>SUM(BH15:BH24)</f>
        <v>0</v>
      </c>
      <c r="BI14" s="401"/>
      <c r="BJ14" s="401">
        <f>SUM(BJ15:BJ24)</f>
        <v>0</v>
      </c>
      <c r="BK14" s="401">
        <f>SUM(BK15:BK24)</f>
        <v>0</v>
      </c>
      <c r="BL14" s="401"/>
      <c r="BM14" s="401">
        <f>SUM(BM15:BM24)</f>
        <v>0</v>
      </c>
      <c r="BN14" s="401">
        <f>SUM(BN15:BN24)</f>
        <v>0</v>
      </c>
      <c r="BO14" s="401"/>
      <c r="BP14" s="401">
        <v>0</v>
      </c>
      <c r="BQ14" s="401">
        <f>SUM(BQ15:BQ24)</f>
        <v>0</v>
      </c>
      <c r="BR14" s="401"/>
      <c r="BS14" s="401">
        <f>SUM(BS15:BS24)</f>
        <v>0</v>
      </c>
      <c r="BT14" s="401">
        <f>SUM(BT15:BT24)</f>
        <v>0</v>
      </c>
      <c r="BU14" s="401"/>
      <c r="BV14" s="401">
        <f>SUM(BV15:BV24)</f>
        <v>0</v>
      </c>
      <c r="BW14" s="401">
        <f>SUM(BW15:BW24)</f>
        <v>0</v>
      </c>
      <c r="BX14" s="401"/>
      <c r="BY14" s="401">
        <v>0</v>
      </c>
      <c r="BZ14" s="401">
        <f>SUM(BZ15:BZ24)</f>
        <v>0</v>
      </c>
      <c r="CA14" s="401"/>
      <c r="CB14" s="401">
        <f>SUM(CB15:CB24)</f>
        <v>0</v>
      </c>
      <c r="CC14" s="401">
        <f>SUM(CC15:CC24)</f>
        <v>0</v>
      </c>
      <c r="CD14" s="401"/>
      <c r="CE14" s="401">
        <f>SUM(CE15:CE24)</f>
        <v>0</v>
      </c>
      <c r="CF14" s="401">
        <f>SUM(CF15:CF24)</f>
        <v>0</v>
      </c>
      <c r="CG14" s="401"/>
      <c r="CH14" s="401">
        <v>0</v>
      </c>
      <c r="CI14" s="401">
        <f>SUM(CI15:CI24)</f>
        <v>0</v>
      </c>
      <c r="CJ14" s="401"/>
      <c r="CK14" s="401">
        <f>SUM(CK15:CK24)</f>
        <v>0</v>
      </c>
      <c r="CL14" s="401">
        <f>SUM(CL15:CL24)</f>
        <v>0</v>
      </c>
      <c r="CM14" s="401"/>
      <c r="CN14" s="401">
        <f>SUM(CN15:CN24)</f>
        <v>0</v>
      </c>
      <c r="CO14" s="401">
        <f>SUM(CO15:CO24)</f>
        <v>0</v>
      </c>
      <c r="CP14" s="401"/>
      <c r="CQ14" s="401">
        <v>0</v>
      </c>
      <c r="CR14" s="401">
        <f>SUM(CR15:CR24)</f>
        <v>0</v>
      </c>
      <c r="CS14" s="401"/>
      <c r="CT14" s="401">
        <f>SUM(CT15:CT24)</f>
        <v>0</v>
      </c>
      <c r="CU14" s="401">
        <f>SUM(CU15:CU24)</f>
        <v>0</v>
      </c>
      <c r="CV14" s="401"/>
      <c r="CW14" s="401">
        <f>SUM(CW15:CW24)</f>
        <v>0</v>
      </c>
      <c r="CX14" s="401">
        <f>SUM(CX15:CX24)</f>
        <v>0</v>
      </c>
      <c r="CY14" s="401"/>
      <c r="CZ14" s="401">
        <v>0</v>
      </c>
      <c r="DA14" s="401">
        <f>SUM(DA15:DA24)</f>
        <v>0</v>
      </c>
      <c r="DB14" s="401"/>
      <c r="DC14" s="401">
        <f>SUM(DC15:DC24)</f>
        <v>0</v>
      </c>
      <c r="DD14" s="401">
        <f>SUM(DD15:DD24)</f>
        <v>0</v>
      </c>
      <c r="DE14" s="401"/>
      <c r="DF14" s="401">
        <f>SUM(DF15:DF24)</f>
        <v>0</v>
      </c>
      <c r="DG14" s="401">
        <f>SUM(DG15:DG24)</f>
        <v>0</v>
      </c>
      <c r="DH14" s="401"/>
      <c r="DI14" s="401">
        <v>0</v>
      </c>
      <c r="DJ14" s="401">
        <f>SUM(DJ15:DJ24)</f>
        <v>0</v>
      </c>
      <c r="DK14" s="401"/>
      <c r="DL14" s="401">
        <f>SUM(DL15:DL24)</f>
        <v>0</v>
      </c>
      <c r="DM14" s="401">
        <f>SUM(DM15:DM24)</f>
        <v>0</v>
      </c>
      <c r="DN14" s="401"/>
      <c r="DO14" s="401">
        <f>SUM(DO15:DO24)</f>
        <v>0</v>
      </c>
      <c r="DP14" s="401">
        <f>SUM(DP15:DP24)</f>
        <v>0</v>
      </c>
      <c r="DQ14" s="401"/>
      <c r="DR14" s="401">
        <v>0</v>
      </c>
      <c r="DS14" s="401">
        <f>SUM(DS15:DS24)</f>
        <v>0</v>
      </c>
      <c r="DT14" s="401"/>
      <c r="DU14" s="401">
        <f>SUM(DU15:DU24)</f>
        <v>0</v>
      </c>
      <c r="DV14" s="401">
        <f>SUM(DV15:DV24)</f>
        <v>0</v>
      </c>
      <c r="DW14" s="401"/>
      <c r="DX14" s="401">
        <f>SUM(DX15:DX24)</f>
        <v>0</v>
      </c>
      <c r="DY14" s="401">
        <f>SUM(DY15:DY24)</f>
        <v>0</v>
      </c>
      <c r="DZ14" s="401"/>
      <c r="EA14" s="401">
        <v>0</v>
      </c>
      <c r="EB14" s="401">
        <f>SUM(EB15:EB24)</f>
        <v>0</v>
      </c>
      <c r="EC14" s="401"/>
      <c r="ED14" s="401">
        <f>SUM(ED15:ED24)</f>
        <v>0</v>
      </c>
      <c r="EE14" s="401">
        <f>SUM(EE15:EE24)</f>
        <v>0</v>
      </c>
      <c r="EF14" s="401"/>
      <c r="EG14" s="401">
        <f>SUM(EG15:EG24)</f>
        <v>0</v>
      </c>
      <c r="EH14" s="401">
        <f>SUM(EH15:EH24)</f>
        <v>0</v>
      </c>
      <c r="EI14" s="401"/>
      <c r="EJ14" s="401">
        <v>0</v>
      </c>
      <c r="EK14" s="401">
        <f>SUM(EK15:EK24)</f>
        <v>0</v>
      </c>
      <c r="EL14" s="401"/>
      <c r="EM14" s="401">
        <f>SUM(EM15:EM24)</f>
        <v>423900</v>
      </c>
      <c r="EN14" s="401">
        <f>SUM(EN15:EN24)</f>
        <v>0</v>
      </c>
      <c r="EO14" s="401"/>
      <c r="EP14" s="401">
        <f>SUM(EP15:EP24)</f>
        <v>440400</v>
      </c>
      <c r="EQ14" s="401">
        <f>SUM(EQ15:EQ24)</f>
        <v>0</v>
      </c>
      <c r="ER14" s="401"/>
      <c r="ES14" s="401">
        <f>SUM(ES15:ES24)</f>
        <v>440400</v>
      </c>
      <c r="ET14" s="401">
        <f>SUM(ET15:ET24)</f>
        <v>0</v>
      </c>
      <c r="EU14" s="401"/>
      <c r="EV14" s="401">
        <v>0</v>
      </c>
      <c r="EW14" s="401">
        <f>SUM(EW15:EW24)</f>
        <v>0</v>
      </c>
      <c r="EX14" s="401"/>
      <c r="EY14" s="401">
        <f>SUM(EY15:EY24)</f>
        <v>0</v>
      </c>
      <c r="EZ14" s="401">
        <f>SUM(EZ15:EZ24)</f>
        <v>0</v>
      </c>
      <c r="FA14" s="401"/>
      <c r="FB14" s="401">
        <v>0</v>
      </c>
      <c r="FC14" s="401">
        <f>SUM(FC15:FC24)</f>
        <v>0</v>
      </c>
      <c r="FD14" s="401"/>
      <c r="FE14" s="401">
        <v>0</v>
      </c>
      <c r="FF14" s="401">
        <f>SUM(FF15:FF24)</f>
        <v>0</v>
      </c>
      <c r="FG14" s="401"/>
      <c r="FH14" s="401">
        <f>SUM(FH15:FH24)</f>
        <v>0</v>
      </c>
      <c r="FI14" s="401">
        <f>SUM(FI15:FI24)</f>
        <v>0</v>
      </c>
      <c r="FJ14" s="401"/>
      <c r="FK14" s="401">
        <v>0</v>
      </c>
      <c r="FL14" s="401">
        <f>SUM(FL15:FL24)</f>
        <v>0</v>
      </c>
      <c r="FM14" s="401"/>
      <c r="FN14" s="401">
        <f>SUM(FN15:FN24)</f>
        <v>0</v>
      </c>
      <c r="FO14" s="401">
        <f>SUM(FO15:FO24)</f>
        <v>0</v>
      </c>
      <c r="FP14" s="401"/>
      <c r="FQ14" s="401">
        <f>SUM(FQ15:FQ24)</f>
        <v>0</v>
      </c>
      <c r="FR14" s="401">
        <f>SUM(FR15:FR24)</f>
        <v>0</v>
      </c>
      <c r="FS14" s="401"/>
      <c r="FT14" s="401">
        <v>0</v>
      </c>
      <c r="FU14" s="401">
        <f>SUM(FU15:FU24)</f>
        <v>0</v>
      </c>
      <c r="FV14" s="401"/>
      <c r="FW14" s="401">
        <f>SUM(FW15:FW24)</f>
        <v>247208</v>
      </c>
      <c r="FX14" s="401">
        <f>SUM(FX15:FX24)</f>
        <v>0</v>
      </c>
      <c r="FY14" s="401"/>
      <c r="FZ14" s="401">
        <f>SUM(FZ15:FZ24)</f>
        <v>0</v>
      </c>
      <c r="GA14" s="401">
        <f>SUM(GA15:GA24)</f>
        <v>0</v>
      </c>
      <c r="GB14" s="401"/>
      <c r="GC14" s="401">
        <v>0</v>
      </c>
      <c r="GD14" s="401">
        <f>SUM(GD15:GD24)</f>
        <v>0</v>
      </c>
      <c r="GE14" s="401"/>
      <c r="GF14" s="401">
        <f>SUM(GF15:GF24)</f>
        <v>100000</v>
      </c>
      <c r="GG14" s="401">
        <f>SUM(GG15:GG24)</f>
        <v>0</v>
      </c>
      <c r="GH14" s="401"/>
      <c r="GI14" s="401">
        <f>SUM(GI15:GI24)</f>
        <v>100000</v>
      </c>
      <c r="GJ14" s="401">
        <f>SUM(GJ15:GJ24)</f>
        <v>0</v>
      </c>
      <c r="GK14" s="401"/>
      <c r="GL14" s="401">
        <f>SUM(GL15:GL24)</f>
        <v>100000</v>
      </c>
      <c r="GM14" s="401">
        <f>SUM(GM15:GM24)</f>
        <v>0</v>
      </c>
      <c r="GN14" s="401"/>
      <c r="GO14" s="401">
        <f>SUM(GO15:GO24)</f>
        <v>0</v>
      </c>
      <c r="GP14" s="401">
        <f>SUM(GP15:GP24)</f>
        <v>0</v>
      </c>
      <c r="GQ14" s="401"/>
      <c r="GR14" s="401">
        <f>SUM(GR15:GR24)</f>
        <v>0</v>
      </c>
      <c r="GS14" s="401">
        <f>SUM(GS15:GS24)</f>
        <v>0</v>
      </c>
      <c r="GT14" s="401"/>
      <c r="GU14" s="401">
        <v>0</v>
      </c>
      <c r="GV14" s="401">
        <f>SUM(GV15:GV24)</f>
        <v>0</v>
      </c>
      <c r="GW14" s="401"/>
      <c r="GX14" s="401"/>
      <c r="GY14" s="401">
        <f>SUM(GY15:GY24)</f>
        <v>0</v>
      </c>
      <c r="GZ14" s="401"/>
      <c r="HA14" s="401">
        <f>SUM(HA15:HA24)</f>
        <v>0</v>
      </c>
      <c r="HB14" s="401">
        <f>SUM(HB15:HB24)</f>
        <v>0</v>
      </c>
      <c r="HC14" s="401"/>
      <c r="HD14" s="401">
        <v>0</v>
      </c>
      <c r="HE14" s="401">
        <f>SUM(HE15:HE24)</f>
        <v>0</v>
      </c>
      <c r="HF14" s="401"/>
      <c r="HG14" s="401">
        <f>SUM(HG15:HG24)</f>
        <v>0</v>
      </c>
      <c r="HH14" s="401">
        <f>SUM(HH15:HH24)</f>
        <v>0</v>
      </c>
      <c r="HI14" s="401"/>
      <c r="HJ14" s="401">
        <f>SUM(HJ15:HJ24)</f>
        <v>0</v>
      </c>
      <c r="HK14" s="401">
        <f>SUM(HK15:HK24)</f>
        <v>0</v>
      </c>
      <c r="HL14" s="401"/>
      <c r="HM14" s="401">
        <v>0</v>
      </c>
      <c r="HN14" s="401">
        <f>SUM(HN15:HN24)</f>
        <v>0</v>
      </c>
      <c r="HO14" s="401"/>
      <c r="HP14" s="101">
        <f t="shared" si="11"/>
        <v>10737474</v>
      </c>
      <c r="HQ14" s="101"/>
      <c r="HR14" s="401"/>
      <c r="HS14" s="101">
        <f t="shared" si="12"/>
        <v>10837474</v>
      </c>
      <c r="HT14" s="101"/>
      <c r="HU14" s="401"/>
      <c r="HV14" s="101">
        <f t="shared" si="13"/>
        <v>10553974</v>
      </c>
      <c r="HW14" s="101"/>
      <c r="HX14" s="426"/>
      <c r="HZ14" s="408"/>
      <c r="IA14" s="408"/>
      <c r="IB14" s="408"/>
      <c r="IC14" s="408"/>
    </row>
    <row r="15" spans="1:238" ht="15">
      <c r="A15" s="36"/>
      <c r="B15" s="396"/>
      <c r="C15" s="35"/>
      <c r="D15" s="382">
        <v>1</v>
      </c>
      <c r="E15" s="396" t="s">
        <v>135</v>
      </c>
      <c r="F15" s="396"/>
      <c r="G15" s="396" t="s">
        <v>136</v>
      </c>
      <c r="H15" s="157"/>
      <c r="I15" s="93"/>
      <c r="J15" s="93"/>
      <c r="K15" s="176"/>
      <c r="L15" s="93"/>
      <c r="M15" s="93"/>
      <c r="N15" s="163"/>
      <c r="O15" s="93"/>
      <c r="P15" s="93"/>
      <c r="Q15" s="157"/>
      <c r="R15" s="93"/>
      <c r="S15" s="93"/>
      <c r="T15" s="176"/>
      <c r="U15" s="93"/>
      <c r="V15" s="93"/>
      <c r="W15" s="163"/>
      <c r="X15" s="93"/>
      <c r="Y15" s="93"/>
      <c r="Z15" s="157"/>
      <c r="AA15" s="93"/>
      <c r="AB15" s="93"/>
      <c r="AC15" s="176"/>
      <c r="AD15" s="93"/>
      <c r="AE15" s="93"/>
      <c r="AF15" s="163"/>
      <c r="AG15" s="93"/>
      <c r="AH15" s="93"/>
      <c r="AI15" s="157"/>
      <c r="AJ15" s="93"/>
      <c r="AK15" s="93"/>
      <c r="AL15" s="176"/>
      <c r="AM15" s="93"/>
      <c r="AN15" s="93"/>
      <c r="AO15" s="163"/>
      <c r="AP15" s="93"/>
      <c r="AQ15" s="93"/>
      <c r="AR15" s="157"/>
      <c r="AS15" s="93"/>
      <c r="AT15" s="93"/>
      <c r="AU15" s="176"/>
      <c r="AV15" s="93"/>
      <c r="AW15" s="93"/>
      <c r="AX15" s="163"/>
      <c r="AY15" s="93"/>
      <c r="AZ15" s="93"/>
      <c r="BA15" s="157"/>
      <c r="BB15" s="93"/>
      <c r="BC15" s="93"/>
      <c r="BD15" s="176"/>
      <c r="BE15" s="93"/>
      <c r="BF15" s="93"/>
      <c r="BG15" s="163"/>
      <c r="BH15" s="93"/>
      <c r="BI15" s="93"/>
      <c r="BJ15" s="157"/>
      <c r="BK15" s="93"/>
      <c r="BL15" s="93"/>
      <c r="BM15" s="176"/>
      <c r="BN15" s="93"/>
      <c r="BO15" s="93"/>
      <c r="BP15" s="163"/>
      <c r="BQ15" s="93"/>
      <c r="BR15" s="93"/>
      <c r="BS15" s="157"/>
      <c r="BT15" s="93"/>
      <c r="BU15" s="93"/>
      <c r="BV15" s="176"/>
      <c r="BW15" s="93"/>
      <c r="BX15" s="93"/>
      <c r="BY15" s="163"/>
      <c r="BZ15" s="93"/>
      <c r="CA15" s="93"/>
      <c r="CB15" s="157"/>
      <c r="CC15" s="93"/>
      <c r="CD15" s="93"/>
      <c r="CE15" s="176"/>
      <c r="CF15" s="93"/>
      <c r="CG15" s="93"/>
      <c r="CH15" s="163"/>
      <c r="CI15" s="93"/>
      <c r="CJ15" s="93"/>
      <c r="CK15" s="157"/>
      <c r="CL15" s="93"/>
      <c r="CM15" s="93"/>
      <c r="CN15" s="176"/>
      <c r="CO15" s="93"/>
      <c r="CP15" s="93"/>
      <c r="CQ15" s="163"/>
      <c r="CR15" s="93"/>
      <c r="CS15" s="93"/>
      <c r="CT15" s="157"/>
      <c r="CU15" s="93"/>
      <c r="CV15" s="93"/>
      <c r="CW15" s="176"/>
      <c r="CX15" s="93"/>
      <c r="CY15" s="93"/>
      <c r="CZ15" s="163"/>
      <c r="DA15" s="93"/>
      <c r="DB15" s="93"/>
      <c r="DC15" s="157"/>
      <c r="DD15" s="93"/>
      <c r="DE15" s="93"/>
      <c r="DF15" s="176"/>
      <c r="DG15" s="93"/>
      <c r="DH15" s="93"/>
      <c r="DI15" s="163"/>
      <c r="DJ15" s="93"/>
      <c r="DK15" s="93"/>
      <c r="DL15" s="157"/>
      <c r="DM15" s="93"/>
      <c r="DN15" s="93"/>
      <c r="DO15" s="176"/>
      <c r="DP15" s="93"/>
      <c r="DQ15" s="93"/>
      <c r="DR15" s="163"/>
      <c r="DS15" s="93"/>
      <c r="DT15" s="93"/>
      <c r="DU15" s="157"/>
      <c r="DV15" s="93"/>
      <c r="DW15" s="93"/>
      <c r="DX15" s="176"/>
      <c r="DY15" s="93"/>
      <c r="DZ15" s="93"/>
      <c r="EA15" s="163"/>
      <c r="EB15" s="93"/>
      <c r="EC15" s="93"/>
      <c r="ED15" s="157"/>
      <c r="EE15" s="93"/>
      <c r="EF15" s="93"/>
      <c r="EG15" s="176"/>
      <c r="EH15" s="93"/>
      <c r="EI15" s="93"/>
      <c r="EJ15" s="163"/>
      <c r="EK15" s="169"/>
      <c r="EL15" s="93"/>
      <c r="EM15" s="157"/>
      <c r="EN15" s="93"/>
      <c r="EO15" s="93"/>
      <c r="EP15" s="176"/>
      <c r="EQ15" s="93"/>
      <c r="ER15" s="93"/>
      <c r="ES15" s="163"/>
      <c r="ET15" s="169"/>
      <c r="EU15" s="93"/>
      <c r="EV15" s="157"/>
      <c r="EW15" s="93"/>
      <c r="EX15" s="93"/>
      <c r="EY15" s="176"/>
      <c r="EZ15" s="93"/>
      <c r="FA15" s="93"/>
      <c r="FB15" s="163"/>
      <c r="FC15" s="93"/>
      <c r="FD15" s="93"/>
      <c r="FE15" s="157"/>
      <c r="FF15" s="93"/>
      <c r="FG15" s="93"/>
      <c r="FH15" s="176"/>
      <c r="FI15" s="93"/>
      <c r="FJ15" s="93"/>
      <c r="FK15" s="163"/>
      <c r="FL15" s="93"/>
      <c r="FM15" s="93"/>
      <c r="FN15" s="157"/>
      <c r="FO15" s="93"/>
      <c r="FP15" s="93"/>
      <c r="FQ15" s="176"/>
      <c r="FR15" s="93"/>
      <c r="FS15" s="93"/>
      <c r="FT15" s="163"/>
      <c r="FU15" s="169"/>
      <c r="FV15" s="93"/>
      <c r="FW15" s="157"/>
      <c r="FX15" s="93"/>
      <c r="FY15" s="93"/>
      <c r="FZ15" s="176"/>
      <c r="GA15" s="93"/>
      <c r="GB15" s="93"/>
      <c r="GC15" s="163"/>
      <c r="GD15" s="169"/>
      <c r="GE15" s="93"/>
      <c r="GF15" s="157"/>
      <c r="GG15" s="93"/>
      <c r="GH15" s="93"/>
      <c r="GI15" s="176"/>
      <c r="GJ15" s="93"/>
      <c r="GK15" s="93"/>
      <c r="GL15" s="163"/>
      <c r="GM15" s="93"/>
      <c r="GN15" s="93"/>
      <c r="GO15" s="157"/>
      <c r="GP15" s="93"/>
      <c r="GQ15" s="93"/>
      <c r="GR15" s="176"/>
      <c r="GS15" s="93"/>
      <c r="GT15" s="93"/>
      <c r="GU15" s="163"/>
      <c r="GV15" s="93"/>
      <c r="GW15" s="93"/>
      <c r="GX15" s="157"/>
      <c r="GY15" s="93"/>
      <c r="GZ15" s="93"/>
      <c r="HA15" s="176"/>
      <c r="HB15" s="93"/>
      <c r="HC15" s="93"/>
      <c r="HD15" s="163"/>
      <c r="HE15" s="93"/>
      <c r="HF15" s="93"/>
      <c r="HG15" s="157"/>
      <c r="HH15" s="93"/>
      <c r="HI15" s="93"/>
      <c r="HJ15" s="176"/>
      <c r="HK15" s="93"/>
      <c r="HL15" s="93"/>
      <c r="HM15" s="163"/>
      <c r="HN15" s="93"/>
      <c r="HO15" s="93"/>
      <c r="HP15" s="157">
        <f t="shared" si="11"/>
        <v>0</v>
      </c>
      <c r="HQ15" s="21"/>
      <c r="HR15" s="15"/>
      <c r="HS15" s="200">
        <f t="shared" si="12"/>
        <v>0</v>
      </c>
      <c r="HT15" s="21"/>
      <c r="HU15" s="15"/>
      <c r="HV15" s="163">
        <f t="shared" si="13"/>
        <v>0</v>
      </c>
      <c r="HW15" s="21"/>
      <c r="HX15" s="15"/>
      <c r="HZ15" s="408"/>
      <c r="IA15" s="408"/>
      <c r="IB15" s="408"/>
      <c r="IC15" s="408"/>
    </row>
    <row r="16" spans="1:238" ht="15">
      <c r="A16" s="36"/>
      <c r="B16" s="396"/>
      <c r="C16" s="35"/>
      <c r="D16" s="382">
        <v>2</v>
      </c>
      <c r="E16" s="396" t="s">
        <v>137</v>
      </c>
      <c r="F16" s="396"/>
      <c r="G16" s="396" t="s">
        <v>138</v>
      </c>
      <c r="H16" s="157">
        <v>9766366</v>
      </c>
      <c r="I16" s="93"/>
      <c r="J16" s="93"/>
      <c r="K16" s="176"/>
      <c r="L16" s="93"/>
      <c r="M16" s="93"/>
      <c r="N16" s="163"/>
      <c r="O16" s="93"/>
      <c r="P16" s="93"/>
      <c r="Q16" s="157"/>
      <c r="R16" s="93"/>
      <c r="S16" s="93"/>
      <c r="T16" s="176"/>
      <c r="U16" s="93"/>
      <c r="V16" s="93"/>
      <c r="W16" s="163"/>
      <c r="X16" s="93"/>
      <c r="Y16" s="93"/>
      <c r="Z16" s="157"/>
      <c r="AA16" s="93"/>
      <c r="AB16" s="93"/>
      <c r="AC16" s="176"/>
      <c r="AD16" s="93"/>
      <c r="AE16" s="93"/>
      <c r="AF16" s="163"/>
      <c r="AG16" s="93"/>
      <c r="AH16" s="93"/>
      <c r="AI16" s="157"/>
      <c r="AJ16" s="93"/>
      <c r="AK16" s="93"/>
      <c r="AL16" s="176">
        <v>9766366</v>
      </c>
      <c r="AM16" s="93"/>
      <c r="AN16" s="93"/>
      <c r="AO16" s="163">
        <v>9766366</v>
      </c>
      <c r="AP16" s="93"/>
      <c r="AQ16" s="93"/>
      <c r="AR16" s="157"/>
      <c r="AS16" s="93"/>
      <c r="AT16" s="93"/>
      <c r="AU16" s="176"/>
      <c r="AV16" s="93"/>
      <c r="AW16" s="93"/>
      <c r="AX16" s="163"/>
      <c r="AY16" s="93"/>
      <c r="AZ16" s="93"/>
      <c r="BA16" s="157"/>
      <c r="BB16" s="93"/>
      <c r="BC16" s="93"/>
      <c r="BD16" s="176"/>
      <c r="BE16" s="93"/>
      <c r="BF16" s="93"/>
      <c r="BG16" s="163"/>
      <c r="BH16" s="93"/>
      <c r="BI16" s="93"/>
      <c r="BJ16" s="157"/>
      <c r="BK16" s="93"/>
      <c r="BL16" s="93"/>
      <c r="BM16" s="176"/>
      <c r="BN16" s="93"/>
      <c r="BO16" s="93"/>
      <c r="BP16" s="163"/>
      <c r="BQ16" s="93"/>
      <c r="BR16" s="93"/>
      <c r="BS16" s="157"/>
      <c r="BT16" s="93"/>
      <c r="BU16" s="93"/>
      <c r="BV16" s="176"/>
      <c r="BW16" s="93"/>
      <c r="BX16" s="93"/>
      <c r="BY16" s="163"/>
      <c r="BZ16" s="93"/>
      <c r="CA16" s="93"/>
      <c r="CB16" s="157"/>
      <c r="CC16" s="93"/>
      <c r="CD16" s="93"/>
      <c r="CE16" s="176"/>
      <c r="CF16" s="93"/>
      <c r="CG16" s="93"/>
      <c r="CH16" s="163"/>
      <c r="CI16" s="93"/>
      <c r="CJ16" s="93"/>
      <c r="CK16" s="157"/>
      <c r="CL16" s="93"/>
      <c r="CM16" s="93"/>
      <c r="CN16" s="176"/>
      <c r="CO16" s="93"/>
      <c r="CP16" s="93"/>
      <c r="CQ16" s="163"/>
      <c r="CR16" s="93"/>
      <c r="CS16" s="93"/>
      <c r="CT16" s="157"/>
      <c r="CU16" s="93"/>
      <c r="CV16" s="93"/>
      <c r="CW16" s="176"/>
      <c r="CX16" s="93"/>
      <c r="CY16" s="93"/>
      <c r="CZ16" s="163"/>
      <c r="DA16" s="93"/>
      <c r="DB16" s="93"/>
      <c r="DC16" s="157"/>
      <c r="DD16" s="93"/>
      <c r="DE16" s="93"/>
      <c r="DF16" s="176"/>
      <c r="DG16" s="93"/>
      <c r="DH16" s="93"/>
      <c r="DI16" s="163"/>
      <c r="DJ16" s="93"/>
      <c r="DK16" s="93"/>
      <c r="DL16" s="157"/>
      <c r="DM16" s="93"/>
      <c r="DN16" s="93"/>
      <c r="DO16" s="176"/>
      <c r="DP16" s="93"/>
      <c r="DQ16" s="93"/>
      <c r="DR16" s="163"/>
      <c r="DS16" s="93"/>
      <c r="DT16" s="93"/>
      <c r="DU16" s="157"/>
      <c r="DV16" s="93"/>
      <c r="DW16" s="93"/>
      <c r="DX16" s="176"/>
      <c r="DY16" s="93"/>
      <c r="DZ16" s="93"/>
      <c r="EA16" s="163"/>
      <c r="EB16" s="93"/>
      <c r="EC16" s="93"/>
      <c r="ED16" s="157"/>
      <c r="EE16" s="93"/>
      <c r="EF16" s="93"/>
      <c r="EG16" s="176"/>
      <c r="EH16" s="93"/>
      <c r="EI16" s="93"/>
      <c r="EJ16" s="163"/>
      <c r="EK16" s="169"/>
      <c r="EL16" s="93"/>
      <c r="EM16" s="157"/>
      <c r="EN16" s="93"/>
      <c r="EO16" s="93"/>
      <c r="EP16" s="176"/>
      <c r="EQ16" s="93"/>
      <c r="ER16" s="93"/>
      <c r="ES16" s="163"/>
      <c r="ET16" s="169"/>
      <c r="EU16" s="93"/>
      <c r="EV16" s="157"/>
      <c r="EW16" s="93"/>
      <c r="EX16" s="93"/>
      <c r="EY16" s="176"/>
      <c r="EZ16" s="93"/>
      <c r="FA16" s="93"/>
      <c r="FB16" s="163"/>
      <c r="FC16" s="93"/>
      <c r="FD16" s="93"/>
      <c r="FE16" s="157"/>
      <c r="FF16" s="93"/>
      <c r="FG16" s="93"/>
      <c r="FH16" s="176"/>
      <c r="FI16" s="93"/>
      <c r="FJ16" s="93"/>
      <c r="FK16" s="163"/>
      <c r="FL16" s="93"/>
      <c r="FM16" s="93"/>
      <c r="FN16" s="157"/>
      <c r="FO16" s="93"/>
      <c r="FP16" s="93"/>
      <c r="FQ16" s="176"/>
      <c r="FR16" s="93"/>
      <c r="FS16" s="93"/>
      <c r="FT16" s="163"/>
      <c r="FU16" s="169"/>
      <c r="FV16" s="93"/>
      <c r="FW16" s="157"/>
      <c r="FX16" s="93"/>
      <c r="FY16" s="93"/>
      <c r="FZ16" s="176"/>
      <c r="GA16" s="93"/>
      <c r="GB16" s="93"/>
      <c r="GC16" s="163"/>
      <c r="GD16" s="169"/>
      <c r="GE16" s="93"/>
      <c r="GF16" s="157"/>
      <c r="GG16" s="93"/>
      <c r="GH16" s="93"/>
      <c r="GI16" s="176"/>
      <c r="GJ16" s="93"/>
      <c r="GK16" s="93"/>
      <c r="GL16" s="163"/>
      <c r="GM16" s="93"/>
      <c r="GN16" s="93"/>
      <c r="GO16" s="157"/>
      <c r="GP16" s="93"/>
      <c r="GQ16" s="93"/>
      <c r="GR16" s="176"/>
      <c r="GS16" s="93"/>
      <c r="GT16" s="93"/>
      <c r="GU16" s="163"/>
      <c r="GV16" s="93"/>
      <c r="GW16" s="93"/>
      <c r="GX16" s="157"/>
      <c r="GY16" s="93"/>
      <c r="GZ16" s="93"/>
      <c r="HA16" s="176"/>
      <c r="HB16" s="93"/>
      <c r="HC16" s="93"/>
      <c r="HD16" s="163"/>
      <c r="HE16" s="93"/>
      <c r="HF16" s="93"/>
      <c r="HG16" s="157"/>
      <c r="HH16" s="93"/>
      <c r="HI16" s="93"/>
      <c r="HJ16" s="176"/>
      <c r="HK16" s="93"/>
      <c r="HL16" s="93"/>
      <c r="HM16" s="163"/>
      <c r="HN16" s="93"/>
      <c r="HO16" s="93"/>
      <c r="HP16" s="157">
        <f t="shared" si="11"/>
        <v>9766366</v>
      </c>
      <c r="HQ16" s="21"/>
      <c r="HR16" s="15"/>
      <c r="HS16" s="200">
        <f t="shared" si="12"/>
        <v>9766366</v>
      </c>
      <c r="HT16" s="21"/>
      <c r="HU16" s="15"/>
      <c r="HV16" s="163">
        <f t="shared" si="13"/>
        <v>9766366</v>
      </c>
      <c r="HW16" s="21"/>
      <c r="HX16" s="15"/>
      <c r="HZ16" s="408"/>
      <c r="IA16" s="408"/>
      <c r="IB16" s="408"/>
      <c r="IC16" s="408"/>
    </row>
    <row r="17" spans="1:238" ht="15">
      <c r="A17" s="36"/>
      <c r="B17" s="36"/>
      <c r="C17" s="37"/>
      <c r="D17" s="382">
        <v>3</v>
      </c>
      <c r="E17" s="1" t="s">
        <v>139</v>
      </c>
      <c r="F17" s="16"/>
      <c r="G17" s="38" t="s">
        <v>140</v>
      </c>
      <c r="H17" s="157"/>
      <c r="I17" s="93"/>
      <c r="J17" s="93"/>
      <c r="K17" s="176"/>
      <c r="L17" s="93"/>
      <c r="M17" s="93"/>
      <c r="N17" s="163"/>
      <c r="O17" s="93"/>
      <c r="P17" s="93"/>
      <c r="Q17" s="157"/>
      <c r="R17" s="93"/>
      <c r="S17" s="93"/>
      <c r="T17" s="176"/>
      <c r="U17" s="93"/>
      <c r="V17" s="93"/>
      <c r="W17" s="163"/>
      <c r="X17" s="93"/>
      <c r="Y17" s="93"/>
      <c r="Z17" s="157"/>
      <c r="AA17" s="93"/>
      <c r="AB17" s="93"/>
      <c r="AC17" s="176"/>
      <c r="AD17" s="93"/>
      <c r="AE17" s="93"/>
      <c r="AF17" s="163"/>
      <c r="AG17" s="93"/>
      <c r="AH17" s="93"/>
      <c r="AI17" s="157"/>
      <c r="AJ17" s="93"/>
      <c r="AK17" s="93"/>
      <c r="AL17" s="176"/>
      <c r="AM17" s="93"/>
      <c r="AN17" s="93"/>
      <c r="AO17" s="163"/>
      <c r="AP17" s="93"/>
      <c r="AQ17" s="93"/>
      <c r="AR17" s="157"/>
      <c r="AS17" s="93"/>
      <c r="AT17" s="93"/>
      <c r="AU17" s="176"/>
      <c r="AV17" s="93"/>
      <c r="AW17" s="93"/>
      <c r="AX17" s="163"/>
      <c r="AY17" s="93"/>
      <c r="AZ17" s="93"/>
      <c r="BA17" s="157"/>
      <c r="BB17" s="93"/>
      <c r="BC17" s="93"/>
      <c r="BD17" s="176"/>
      <c r="BE17" s="93"/>
      <c r="BF17" s="93"/>
      <c r="BG17" s="163"/>
      <c r="BH17" s="93"/>
      <c r="BI17" s="93"/>
      <c r="BJ17" s="157"/>
      <c r="BK17" s="93"/>
      <c r="BL17" s="93"/>
      <c r="BM17" s="176"/>
      <c r="BN17" s="93"/>
      <c r="BO17" s="93"/>
      <c r="BP17" s="163"/>
      <c r="BQ17" s="93"/>
      <c r="BR17" s="93"/>
      <c r="BS17" s="157"/>
      <c r="BT17" s="93"/>
      <c r="BU17" s="93"/>
      <c r="BV17" s="176"/>
      <c r="BW17" s="93"/>
      <c r="BX17" s="93"/>
      <c r="BY17" s="163"/>
      <c r="BZ17" s="93"/>
      <c r="CA17" s="93"/>
      <c r="CB17" s="157"/>
      <c r="CC17" s="93"/>
      <c r="CD17" s="93"/>
      <c r="CE17" s="176"/>
      <c r="CF17" s="93"/>
      <c r="CG17" s="93"/>
      <c r="CH17" s="163"/>
      <c r="CI17" s="93"/>
      <c r="CJ17" s="93"/>
      <c r="CK17" s="157"/>
      <c r="CL17" s="93"/>
      <c r="CM17" s="93"/>
      <c r="CN17" s="176"/>
      <c r="CO17" s="93"/>
      <c r="CP17" s="93"/>
      <c r="CQ17" s="163"/>
      <c r="CR17" s="93"/>
      <c r="CS17" s="93"/>
      <c r="CT17" s="157"/>
      <c r="CU17" s="93"/>
      <c r="CV17" s="93"/>
      <c r="CW17" s="176"/>
      <c r="CX17" s="93"/>
      <c r="CY17" s="93"/>
      <c r="CZ17" s="163"/>
      <c r="DA17" s="93"/>
      <c r="DB17" s="93"/>
      <c r="DC17" s="157"/>
      <c r="DD17" s="93"/>
      <c r="DE17" s="93"/>
      <c r="DF17" s="176"/>
      <c r="DG17" s="93"/>
      <c r="DH17" s="93"/>
      <c r="DI17" s="163"/>
      <c r="DJ17" s="93"/>
      <c r="DK17" s="93"/>
      <c r="DL17" s="157"/>
      <c r="DM17" s="93"/>
      <c r="DN17" s="93"/>
      <c r="DO17" s="176"/>
      <c r="DP17" s="93"/>
      <c r="DQ17" s="93"/>
      <c r="DR17" s="163"/>
      <c r="DS17" s="93"/>
      <c r="DT17" s="93"/>
      <c r="DU17" s="157"/>
      <c r="DV17" s="93"/>
      <c r="DW17" s="93"/>
      <c r="DX17" s="176"/>
      <c r="DY17" s="93"/>
      <c r="DZ17" s="93"/>
      <c r="EA17" s="163"/>
      <c r="EB17" s="93"/>
      <c r="EC17" s="93"/>
      <c r="ED17" s="157"/>
      <c r="EE17" s="93"/>
      <c r="EF17" s="93"/>
      <c r="EG17" s="176"/>
      <c r="EH17" s="93"/>
      <c r="EI17" s="93"/>
      <c r="EJ17" s="163"/>
      <c r="EK17" s="169"/>
      <c r="EL17" s="93"/>
      <c r="EM17" s="157"/>
      <c r="EN17" s="93"/>
      <c r="EO17" s="93"/>
      <c r="EP17" s="176"/>
      <c r="EQ17" s="93"/>
      <c r="ER17" s="93"/>
      <c r="ES17" s="163"/>
      <c r="ET17" s="169"/>
      <c r="EU17" s="93"/>
      <c r="EV17" s="157"/>
      <c r="EW17" s="93"/>
      <c r="EX17" s="93"/>
      <c r="EY17" s="176"/>
      <c r="EZ17" s="93"/>
      <c r="FA17" s="93"/>
      <c r="FB17" s="163"/>
      <c r="FC17" s="93"/>
      <c r="FD17" s="93"/>
      <c r="FE17" s="157"/>
      <c r="FF17" s="93"/>
      <c r="FG17" s="93"/>
      <c r="FH17" s="176"/>
      <c r="FI17" s="93"/>
      <c r="FJ17" s="93"/>
      <c r="FK17" s="163"/>
      <c r="FL17" s="93"/>
      <c r="FM17" s="93"/>
      <c r="FN17" s="157"/>
      <c r="FO17" s="93"/>
      <c r="FP17" s="93"/>
      <c r="FQ17" s="176"/>
      <c r="FR17" s="93"/>
      <c r="FS17" s="93"/>
      <c r="FT17" s="163"/>
      <c r="FU17" s="169"/>
      <c r="FV17" s="93"/>
      <c r="FW17" s="157"/>
      <c r="FX17" s="93"/>
      <c r="FY17" s="93"/>
      <c r="FZ17" s="176"/>
      <c r="GA17" s="93"/>
      <c r="GB17" s="93"/>
      <c r="GC17" s="163"/>
      <c r="GD17" s="169"/>
      <c r="GE17" s="93"/>
      <c r="GF17" s="157"/>
      <c r="GG17" s="93"/>
      <c r="GH17" s="93"/>
      <c r="GI17" s="176"/>
      <c r="GJ17" s="93"/>
      <c r="GK17" s="93"/>
      <c r="GL17" s="163"/>
      <c r="GM17" s="93"/>
      <c r="GN17" s="93"/>
      <c r="GO17" s="157"/>
      <c r="GP17" s="93"/>
      <c r="GQ17" s="93"/>
      <c r="GR17" s="176"/>
      <c r="GS17" s="93"/>
      <c r="GT17" s="93"/>
      <c r="GU17" s="163"/>
      <c r="GV17" s="93"/>
      <c r="GW17" s="93"/>
      <c r="GX17" s="157"/>
      <c r="GY17" s="93"/>
      <c r="GZ17" s="93"/>
      <c r="HA17" s="176"/>
      <c r="HB17" s="93"/>
      <c r="HC17" s="93"/>
      <c r="HD17" s="163"/>
      <c r="HE17" s="93"/>
      <c r="HF17" s="93"/>
      <c r="HG17" s="157"/>
      <c r="HH17" s="93"/>
      <c r="HI17" s="93"/>
      <c r="HJ17" s="176"/>
      <c r="HK17" s="93"/>
      <c r="HL17" s="93"/>
      <c r="HM17" s="163"/>
      <c r="HN17" s="93"/>
      <c r="HO17" s="93"/>
      <c r="HP17" s="157">
        <f t="shared" si="11"/>
        <v>0</v>
      </c>
      <c r="HQ17" s="21"/>
      <c r="HR17" s="21"/>
      <c r="HS17" s="200">
        <f t="shared" si="12"/>
        <v>0</v>
      </c>
      <c r="HT17" s="21"/>
      <c r="HU17" s="21"/>
      <c r="HV17" s="163">
        <f t="shared" si="13"/>
        <v>0</v>
      </c>
      <c r="HW17" s="21"/>
      <c r="HX17" s="21"/>
      <c r="HZ17" s="408"/>
      <c r="IA17" s="408"/>
      <c r="IB17" s="408"/>
      <c r="IC17" s="408"/>
    </row>
    <row r="18" spans="1:238" ht="15">
      <c r="A18" s="36"/>
      <c r="B18" s="36"/>
      <c r="C18" s="37"/>
      <c r="D18" s="382">
        <v>4</v>
      </c>
      <c r="E18" s="1" t="s">
        <v>141</v>
      </c>
      <c r="F18" s="16"/>
      <c r="G18" s="38" t="s">
        <v>142</v>
      </c>
      <c r="H18" s="157"/>
      <c r="I18" s="93"/>
      <c r="J18" s="93"/>
      <c r="K18" s="176"/>
      <c r="L18" s="93"/>
      <c r="M18" s="93"/>
      <c r="N18" s="163"/>
      <c r="O18" s="93"/>
      <c r="P18" s="93"/>
      <c r="Q18" s="157"/>
      <c r="R18" s="93"/>
      <c r="S18" s="93"/>
      <c r="T18" s="176"/>
      <c r="U18" s="93"/>
      <c r="V18" s="93"/>
      <c r="W18" s="163"/>
      <c r="X18" s="93"/>
      <c r="Y18" s="93"/>
      <c r="Z18" s="157"/>
      <c r="AA18" s="93"/>
      <c r="AB18" s="93"/>
      <c r="AC18" s="176"/>
      <c r="AD18" s="93"/>
      <c r="AE18" s="93"/>
      <c r="AF18" s="163"/>
      <c r="AG18" s="93"/>
      <c r="AH18" s="93"/>
      <c r="AI18" s="157"/>
      <c r="AJ18" s="93"/>
      <c r="AK18" s="93"/>
      <c r="AL18" s="176"/>
      <c r="AM18" s="93"/>
      <c r="AN18" s="93"/>
      <c r="AO18" s="163"/>
      <c r="AP18" s="93"/>
      <c r="AQ18" s="93"/>
      <c r="AR18" s="157"/>
      <c r="AS18" s="93"/>
      <c r="AT18" s="93"/>
      <c r="AU18" s="176"/>
      <c r="AV18" s="93"/>
      <c r="AW18" s="93"/>
      <c r="AX18" s="163"/>
      <c r="AY18" s="93"/>
      <c r="AZ18" s="93"/>
      <c r="BA18" s="157"/>
      <c r="BB18" s="93"/>
      <c r="BC18" s="93"/>
      <c r="BD18" s="176"/>
      <c r="BE18" s="93"/>
      <c r="BF18" s="93"/>
      <c r="BG18" s="163"/>
      <c r="BH18" s="93"/>
      <c r="BI18" s="93"/>
      <c r="BJ18" s="157"/>
      <c r="BK18" s="93"/>
      <c r="BL18" s="93"/>
      <c r="BM18" s="176"/>
      <c r="BN18" s="93"/>
      <c r="BO18" s="93"/>
      <c r="BP18" s="163"/>
      <c r="BQ18" s="93"/>
      <c r="BR18" s="93"/>
      <c r="BS18" s="157"/>
      <c r="BT18" s="93"/>
      <c r="BU18" s="93"/>
      <c r="BV18" s="176"/>
      <c r="BW18" s="93"/>
      <c r="BX18" s="93"/>
      <c r="BY18" s="163"/>
      <c r="BZ18" s="93"/>
      <c r="CA18" s="93"/>
      <c r="CB18" s="157"/>
      <c r="CC18" s="93"/>
      <c r="CD18" s="93"/>
      <c r="CE18" s="176"/>
      <c r="CF18" s="93"/>
      <c r="CG18" s="93"/>
      <c r="CH18" s="163"/>
      <c r="CI18" s="93"/>
      <c r="CJ18" s="93"/>
      <c r="CK18" s="157"/>
      <c r="CL18" s="93"/>
      <c r="CM18" s="93"/>
      <c r="CN18" s="176"/>
      <c r="CO18" s="93"/>
      <c r="CP18" s="93"/>
      <c r="CQ18" s="163"/>
      <c r="CR18" s="93"/>
      <c r="CS18" s="93"/>
      <c r="CT18" s="157"/>
      <c r="CU18" s="93"/>
      <c r="CV18" s="93"/>
      <c r="CW18" s="176"/>
      <c r="CX18" s="93"/>
      <c r="CY18" s="93"/>
      <c r="CZ18" s="163"/>
      <c r="DA18" s="93"/>
      <c r="DB18" s="93"/>
      <c r="DC18" s="157"/>
      <c r="DD18" s="93"/>
      <c r="DE18" s="93"/>
      <c r="DF18" s="176"/>
      <c r="DG18" s="93"/>
      <c r="DH18" s="93"/>
      <c r="DI18" s="163"/>
      <c r="DJ18" s="93"/>
      <c r="DK18" s="93"/>
      <c r="DL18" s="157"/>
      <c r="DM18" s="93"/>
      <c r="DN18" s="93"/>
      <c r="DO18" s="176"/>
      <c r="DP18" s="93"/>
      <c r="DQ18" s="93"/>
      <c r="DR18" s="163"/>
      <c r="DS18" s="93"/>
      <c r="DT18" s="93"/>
      <c r="DU18" s="157"/>
      <c r="DV18" s="93"/>
      <c r="DW18" s="93"/>
      <c r="DX18" s="176"/>
      <c r="DY18" s="93"/>
      <c r="DZ18" s="93"/>
      <c r="EA18" s="163"/>
      <c r="EB18" s="93"/>
      <c r="EC18" s="93"/>
      <c r="ED18" s="157"/>
      <c r="EE18" s="93"/>
      <c r="EF18" s="93"/>
      <c r="EG18" s="176"/>
      <c r="EH18" s="93"/>
      <c r="EI18" s="93"/>
      <c r="EJ18" s="163"/>
      <c r="EK18" s="169"/>
      <c r="EL18" s="93"/>
      <c r="EM18" s="157"/>
      <c r="EN18" s="93"/>
      <c r="EO18" s="93"/>
      <c r="EP18" s="176"/>
      <c r="EQ18" s="93"/>
      <c r="ER18" s="93"/>
      <c r="ES18" s="163"/>
      <c r="ET18" s="169"/>
      <c r="EU18" s="93"/>
      <c r="EV18" s="157"/>
      <c r="EW18" s="93"/>
      <c r="EX18" s="93"/>
      <c r="EY18" s="176"/>
      <c r="EZ18" s="93"/>
      <c r="FA18" s="93"/>
      <c r="FB18" s="163"/>
      <c r="FC18" s="93"/>
      <c r="FD18" s="93"/>
      <c r="FE18" s="157"/>
      <c r="FF18" s="93"/>
      <c r="FG18" s="93"/>
      <c r="FH18" s="176"/>
      <c r="FI18" s="93"/>
      <c r="FJ18" s="93"/>
      <c r="FK18" s="163"/>
      <c r="FL18" s="93"/>
      <c r="FM18" s="93"/>
      <c r="FN18" s="157"/>
      <c r="FO18" s="93"/>
      <c r="FP18" s="93"/>
      <c r="FQ18" s="176"/>
      <c r="FR18" s="93"/>
      <c r="FS18" s="93"/>
      <c r="FT18" s="163"/>
      <c r="FU18" s="169"/>
      <c r="FV18" s="93"/>
      <c r="FW18" s="157"/>
      <c r="FX18" s="93"/>
      <c r="FY18" s="93"/>
      <c r="FZ18" s="176"/>
      <c r="GA18" s="93"/>
      <c r="GB18" s="93"/>
      <c r="GC18" s="163"/>
      <c r="GD18" s="169"/>
      <c r="GE18" s="93"/>
      <c r="GF18" s="157"/>
      <c r="GG18" s="93"/>
      <c r="GH18" s="93"/>
      <c r="GI18" s="176"/>
      <c r="GJ18" s="93"/>
      <c r="GK18" s="93"/>
      <c r="GL18" s="163"/>
      <c r="GM18" s="93"/>
      <c r="GN18" s="93"/>
      <c r="GO18" s="157"/>
      <c r="GP18" s="93"/>
      <c r="GQ18" s="93"/>
      <c r="GR18" s="176"/>
      <c r="GS18" s="93"/>
      <c r="GT18" s="93"/>
      <c r="GU18" s="163"/>
      <c r="GV18" s="93"/>
      <c r="GW18" s="93"/>
      <c r="GX18" s="157"/>
      <c r="GY18" s="93"/>
      <c r="GZ18" s="93"/>
      <c r="HA18" s="176"/>
      <c r="HB18" s="93"/>
      <c r="HC18" s="93"/>
      <c r="HD18" s="163"/>
      <c r="HE18" s="93"/>
      <c r="HF18" s="93"/>
      <c r="HG18" s="157"/>
      <c r="HH18" s="93"/>
      <c r="HI18" s="93"/>
      <c r="HJ18" s="176"/>
      <c r="HK18" s="93"/>
      <c r="HL18" s="93"/>
      <c r="HM18" s="163"/>
      <c r="HN18" s="93"/>
      <c r="HO18" s="93"/>
      <c r="HP18" s="157">
        <f t="shared" si="11"/>
        <v>0</v>
      </c>
      <c r="HQ18" s="21"/>
      <c r="HR18" s="21"/>
      <c r="HS18" s="200">
        <f t="shared" si="12"/>
        <v>0</v>
      </c>
      <c r="HT18" s="21"/>
      <c r="HU18" s="21"/>
      <c r="HV18" s="163">
        <f t="shared" si="13"/>
        <v>0</v>
      </c>
      <c r="HW18" s="21"/>
      <c r="HX18" s="21"/>
      <c r="HZ18" s="408"/>
      <c r="IA18" s="408"/>
      <c r="IB18" s="408"/>
      <c r="IC18" s="408"/>
    </row>
    <row r="19" spans="1:238" ht="15">
      <c r="A19" s="36"/>
      <c r="B19" s="36"/>
      <c r="C19" s="37"/>
      <c r="D19" s="382">
        <v>5</v>
      </c>
      <c r="E19" s="1" t="s">
        <v>143</v>
      </c>
      <c r="F19" s="16"/>
      <c r="G19" s="38" t="s">
        <v>144</v>
      </c>
      <c r="H19" s="157"/>
      <c r="I19" s="93"/>
      <c r="J19" s="93"/>
      <c r="K19" s="176"/>
      <c r="L19" s="93"/>
      <c r="M19" s="93"/>
      <c r="N19" s="163"/>
      <c r="O19" s="93"/>
      <c r="P19" s="93"/>
      <c r="Q19" s="157"/>
      <c r="R19" s="93"/>
      <c r="S19" s="93"/>
      <c r="T19" s="176"/>
      <c r="U19" s="93"/>
      <c r="V19" s="93"/>
      <c r="W19" s="163"/>
      <c r="X19" s="93"/>
      <c r="Y19" s="93"/>
      <c r="Z19" s="157"/>
      <c r="AA19" s="93"/>
      <c r="AB19" s="93"/>
      <c r="AC19" s="176"/>
      <c r="AD19" s="93"/>
      <c r="AE19" s="93"/>
      <c r="AF19" s="163"/>
      <c r="AG19" s="93"/>
      <c r="AH19" s="93"/>
      <c r="AI19" s="157"/>
      <c r="AJ19" s="93"/>
      <c r="AK19" s="93"/>
      <c r="AL19" s="176"/>
      <c r="AM19" s="93"/>
      <c r="AN19" s="93"/>
      <c r="AO19" s="163"/>
      <c r="AP19" s="93"/>
      <c r="AQ19" s="93"/>
      <c r="AR19" s="157"/>
      <c r="AS19" s="93"/>
      <c r="AT19" s="93"/>
      <c r="AU19" s="176"/>
      <c r="AV19" s="93"/>
      <c r="AW19" s="93"/>
      <c r="AX19" s="163"/>
      <c r="AY19" s="93"/>
      <c r="AZ19" s="93"/>
      <c r="BA19" s="157"/>
      <c r="BB19" s="93"/>
      <c r="BC19" s="93"/>
      <c r="BD19" s="176"/>
      <c r="BE19" s="93"/>
      <c r="BF19" s="93"/>
      <c r="BG19" s="163"/>
      <c r="BH19" s="93"/>
      <c r="BI19" s="93"/>
      <c r="BJ19" s="157"/>
      <c r="BK19" s="93"/>
      <c r="BL19" s="93"/>
      <c r="BM19" s="176"/>
      <c r="BN19" s="93"/>
      <c r="BO19" s="93"/>
      <c r="BP19" s="163"/>
      <c r="BQ19" s="93"/>
      <c r="BR19" s="93"/>
      <c r="BS19" s="157"/>
      <c r="BT19" s="93"/>
      <c r="BU19" s="93"/>
      <c r="BV19" s="176"/>
      <c r="BW19" s="93"/>
      <c r="BX19" s="93"/>
      <c r="BY19" s="163"/>
      <c r="BZ19" s="93"/>
      <c r="CA19" s="93"/>
      <c r="CB19" s="157"/>
      <c r="CC19" s="93"/>
      <c r="CD19" s="93"/>
      <c r="CE19" s="176"/>
      <c r="CF19" s="93"/>
      <c r="CG19" s="93"/>
      <c r="CH19" s="163"/>
      <c r="CI19" s="93"/>
      <c r="CJ19" s="93"/>
      <c r="CK19" s="157"/>
      <c r="CL19" s="93"/>
      <c r="CM19" s="93"/>
      <c r="CN19" s="176"/>
      <c r="CO19" s="93"/>
      <c r="CP19" s="93"/>
      <c r="CQ19" s="163"/>
      <c r="CR19" s="93"/>
      <c r="CS19" s="93"/>
      <c r="CT19" s="157"/>
      <c r="CU19" s="93"/>
      <c r="CV19" s="93"/>
      <c r="CW19" s="176"/>
      <c r="CX19" s="93"/>
      <c r="CY19" s="93"/>
      <c r="CZ19" s="163"/>
      <c r="DA19" s="93"/>
      <c r="DB19" s="93"/>
      <c r="DC19" s="157"/>
      <c r="DD19" s="93"/>
      <c r="DE19" s="93"/>
      <c r="DF19" s="176"/>
      <c r="DG19" s="93"/>
      <c r="DH19" s="93"/>
      <c r="DI19" s="163"/>
      <c r="DJ19" s="93"/>
      <c r="DK19" s="93"/>
      <c r="DL19" s="157"/>
      <c r="DM19" s="93"/>
      <c r="DN19" s="93"/>
      <c r="DO19" s="176"/>
      <c r="DP19" s="93"/>
      <c r="DQ19" s="93"/>
      <c r="DR19" s="163"/>
      <c r="DS19" s="93"/>
      <c r="DT19" s="93"/>
      <c r="DU19" s="157"/>
      <c r="DV19" s="93"/>
      <c r="DW19" s="93"/>
      <c r="DX19" s="176"/>
      <c r="DY19" s="93"/>
      <c r="DZ19" s="93"/>
      <c r="EA19" s="163"/>
      <c r="EB19" s="93"/>
      <c r="EC19" s="93"/>
      <c r="ED19" s="157"/>
      <c r="EE19" s="93"/>
      <c r="EF19" s="93"/>
      <c r="EG19" s="176"/>
      <c r="EH19" s="93"/>
      <c r="EI19" s="93"/>
      <c r="EJ19" s="163"/>
      <c r="EK19" s="169"/>
      <c r="EL19" s="93"/>
      <c r="EM19" s="157"/>
      <c r="EN19" s="93"/>
      <c r="EO19" s="93"/>
      <c r="EP19" s="176"/>
      <c r="EQ19" s="93"/>
      <c r="ER19" s="93"/>
      <c r="ES19" s="163"/>
      <c r="ET19" s="169"/>
      <c r="EU19" s="93"/>
      <c r="EV19" s="157"/>
      <c r="EW19" s="93"/>
      <c r="EX19" s="93"/>
      <c r="EY19" s="176"/>
      <c r="EZ19" s="93"/>
      <c r="FA19" s="93"/>
      <c r="FB19" s="163"/>
      <c r="FC19" s="93"/>
      <c r="FD19" s="93"/>
      <c r="FE19" s="157"/>
      <c r="FF19" s="93"/>
      <c r="FG19" s="93"/>
      <c r="FH19" s="176"/>
      <c r="FI19" s="93"/>
      <c r="FJ19" s="93"/>
      <c r="FK19" s="163"/>
      <c r="FL19" s="93"/>
      <c r="FM19" s="93"/>
      <c r="FN19" s="157"/>
      <c r="FO19" s="93"/>
      <c r="FP19" s="93"/>
      <c r="FQ19" s="176"/>
      <c r="FR19" s="93"/>
      <c r="FS19" s="93"/>
      <c r="FT19" s="163"/>
      <c r="FU19" s="169"/>
      <c r="FV19" s="93"/>
      <c r="FW19" s="157"/>
      <c r="FX19" s="93"/>
      <c r="FY19" s="93"/>
      <c r="FZ19" s="176"/>
      <c r="GA19" s="93"/>
      <c r="GB19" s="93"/>
      <c r="GC19" s="163"/>
      <c r="GD19" s="169"/>
      <c r="GE19" s="93"/>
      <c r="GF19" s="157"/>
      <c r="GG19" s="93"/>
      <c r="GH19" s="93"/>
      <c r="GI19" s="176"/>
      <c r="GJ19" s="93"/>
      <c r="GK19" s="93"/>
      <c r="GL19" s="163"/>
      <c r="GM19" s="93"/>
      <c r="GN19" s="93"/>
      <c r="GO19" s="157"/>
      <c r="GP19" s="93"/>
      <c r="GQ19" s="93"/>
      <c r="GR19" s="176"/>
      <c r="GS19" s="93"/>
      <c r="GT19" s="93"/>
      <c r="GU19" s="163"/>
      <c r="GV19" s="93"/>
      <c r="GW19" s="93"/>
      <c r="GX19" s="157"/>
      <c r="GY19" s="93"/>
      <c r="GZ19" s="93"/>
      <c r="HA19" s="176"/>
      <c r="HB19" s="93"/>
      <c r="HC19" s="93"/>
      <c r="HD19" s="163"/>
      <c r="HE19" s="93"/>
      <c r="HF19" s="93"/>
      <c r="HG19" s="157"/>
      <c r="HH19" s="93"/>
      <c r="HI19" s="93"/>
      <c r="HJ19" s="176"/>
      <c r="HK19" s="93"/>
      <c r="HL19" s="93"/>
      <c r="HM19" s="163"/>
      <c r="HN19" s="93"/>
      <c r="HO19" s="93"/>
      <c r="HP19" s="157">
        <f t="shared" si="11"/>
        <v>0</v>
      </c>
      <c r="HQ19" s="21"/>
      <c r="HR19" s="21"/>
      <c r="HS19" s="200">
        <f t="shared" si="12"/>
        <v>0</v>
      </c>
      <c r="HT19" s="21"/>
      <c r="HU19" s="21"/>
      <c r="HV19" s="163">
        <f t="shared" si="13"/>
        <v>0</v>
      </c>
      <c r="HW19" s="21"/>
      <c r="HX19" s="21"/>
      <c r="HZ19" s="408"/>
      <c r="IA19" s="408"/>
      <c r="IB19" s="408"/>
      <c r="IC19" s="408"/>
    </row>
    <row r="20" spans="1:238" ht="15">
      <c r="A20" s="36"/>
      <c r="B20" s="36"/>
      <c r="C20" s="37"/>
      <c r="D20" s="382">
        <v>6</v>
      </c>
      <c r="E20" s="1" t="s">
        <v>145</v>
      </c>
      <c r="F20" s="16"/>
      <c r="G20" s="38" t="s">
        <v>146</v>
      </c>
      <c r="H20" s="157"/>
      <c r="I20" s="93"/>
      <c r="J20" s="93"/>
      <c r="K20" s="176">
        <v>0</v>
      </c>
      <c r="L20" s="93"/>
      <c r="M20" s="93"/>
      <c r="N20" s="163">
        <v>0</v>
      </c>
      <c r="O20" s="93"/>
      <c r="P20" s="93"/>
      <c r="Q20" s="157"/>
      <c r="R20" s="93"/>
      <c r="S20" s="93"/>
      <c r="T20" s="176"/>
      <c r="U20" s="93"/>
      <c r="V20" s="93"/>
      <c r="W20" s="163"/>
      <c r="X20" s="93"/>
      <c r="Y20" s="93"/>
      <c r="Z20" s="157"/>
      <c r="AA20" s="93"/>
      <c r="AB20" s="93"/>
      <c r="AC20" s="176"/>
      <c r="AD20" s="93"/>
      <c r="AE20" s="93"/>
      <c r="AF20" s="163"/>
      <c r="AG20" s="93"/>
      <c r="AH20" s="93"/>
      <c r="AI20" s="157"/>
      <c r="AJ20" s="93"/>
      <c r="AK20" s="93"/>
      <c r="AL20" s="176"/>
      <c r="AM20" s="93"/>
      <c r="AN20" s="93"/>
      <c r="AO20" s="163"/>
      <c r="AP20" s="93"/>
      <c r="AQ20" s="93"/>
      <c r="AR20" s="157"/>
      <c r="AS20" s="93"/>
      <c r="AT20" s="93"/>
      <c r="AU20" s="176">
        <v>330708</v>
      </c>
      <c r="AV20" s="93"/>
      <c r="AW20" s="93"/>
      <c r="AX20" s="163">
        <v>247208</v>
      </c>
      <c r="AY20" s="93"/>
      <c r="AZ20" s="93"/>
      <c r="BA20" s="157"/>
      <c r="BB20" s="93"/>
      <c r="BC20" s="93"/>
      <c r="BD20" s="176"/>
      <c r="BE20" s="93"/>
      <c r="BF20" s="93"/>
      <c r="BG20" s="163"/>
      <c r="BH20" s="93"/>
      <c r="BI20" s="93"/>
      <c r="BJ20" s="157"/>
      <c r="BK20" s="93"/>
      <c r="BL20" s="93"/>
      <c r="BM20" s="176"/>
      <c r="BN20" s="93"/>
      <c r="BO20" s="93"/>
      <c r="BP20" s="163"/>
      <c r="BQ20" s="93"/>
      <c r="BR20" s="93"/>
      <c r="BS20" s="157"/>
      <c r="BT20" s="93"/>
      <c r="BU20" s="93"/>
      <c r="BV20" s="176"/>
      <c r="BW20" s="93"/>
      <c r="BX20" s="93"/>
      <c r="BY20" s="163"/>
      <c r="BZ20" s="93"/>
      <c r="CA20" s="93"/>
      <c r="CB20" s="157"/>
      <c r="CC20" s="93"/>
      <c r="CD20" s="93"/>
      <c r="CE20" s="176"/>
      <c r="CF20" s="93"/>
      <c r="CG20" s="93"/>
      <c r="CH20" s="163"/>
      <c r="CI20" s="93"/>
      <c r="CJ20" s="93"/>
      <c r="CK20" s="157"/>
      <c r="CL20" s="93"/>
      <c r="CM20" s="93"/>
      <c r="CN20" s="176"/>
      <c r="CO20" s="93"/>
      <c r="CP20" s="93"/>
      <c r="CQ20" s="163"/>
      <c r="CR20" s="93"/>
      <c r="CS20" s="93"/>
      <c r="CT20" s="157"/>
      <c r="CU20" s="93"/>
      <c r="CV20" s="93"/>
      <c r="CW20" s="176"/>
      <c r="CX20" s="93"/>
      <c r="CY20" s="93"/>
      <c r="CZ20" s="163"/>
      <c r="DA20" s="93"/>
      <c r="DB20" s="93"/>
      <c r="DC20" s="157"/>
      <c r="DD20" s="93"/>
      <c r="DE20" s="93"/>
      <c r="DF20" s="176"/>
      <c r="DG20" s="93"/>
      <c r="DH20" s="93"/>
      <c r="DI20" s="163"/>
      <c r="DJ20" s="93"/>
      <c r="DK20" s="93"/>
      <c r="DL20" s="157"/>
      <c r="DM20" s="93"/>
      <c r="DN20" s="93"/>
      <c r="DO20" s="176"/>
      <c r="DP20" s="93"/>
      <c r="DQ20" s="93"/>
      <c r="DR20" s="163"/>
      <c r="DS20" s="93"/>
      <c r="DT20" s="93"/>
      <c r="DU20" s="157"/>
      <c r="DV20" s="93"/>
      <c r="DW20" s="93"/>
      <c r="DX20" s="176"/>
      <c r="DY20" s="93"/>
      <c r="DZ20" s="93"/>
      <c r="EA20" s="163"/>
      <c r="EB20" s="93"/>
      <c r="EC20" s="93"/>
      <c r="ED20" s="157"/>
      <c r="EE20" s="93"/>
      <c r="EF20" s="93"/>
      <c r="EG20" s="176"/>
      <c r="EH20" s="93"/>
      <c r="EI20" s="93"/>
      <c r="EJ20" s="163"/>
      <c r="EK20" s="169"/>
      <c r="EL20" s="93"/>
      <c r="EM20" s="157">
        <v>423900</v>
      </c>
      <c r="EN20" s="93"/>
      <c r="EO20" s="93"/>
      <c r="EP20" s="176">
        <v>440400</v>
      </c>
      <c r="EQ20" s="93"/>
      <c r="ER20" s="93"/>
      <c r="ES20" s="163">
        <v>440400</v>
      </c>
      <c r="ET20" s="169"/>
      <c r="EU20" s="93"/>
      <c r="EV20" s="157"/>
      <c r="EW20" s="93"/>
      <c r="EX20" s="93"/>
      <c r="EY20" s="176"/>
      <c r="EZ20" s="93"/>
      <c r="FA20" s="93"/>
      <c r="FB20" s="163"/>
      <c r="FC20" s="93"/>
      <c r="FD20" s="93"/>
      <c r="FE20" s="157"/>
      <c r="FF20" s="93"/>
      <c r="FG20" s="93"/>
      <c r="FH20" s="176"/>
      <c r="FI20" s="93"/>
      <c r="FJ20" s="93"/>
      <c r="FK20" s="163"/>
      <c r="FL20" s="93"/>
      <c r="FM20" s="93"/>
      <c r="FN20" s="157"/>
      <c r="FO20" s="93"/>
      <c r="FP20" s="93"/>
      <c r="FQ20" s="176"/>
      <c r="FR20" s="93"/>
      <c r="FS20" s="93"/>
      <c r="FT20" s="163"/>
      <c r="FU20" s="169"/>
      <c r="FV20" s="93"/>
      <c r="FW20" s="157">
        <v>247208</v>
      </c>
      <c r="FX20" s="93"/>
      <c r="FY20" s="93"/>
      <c r="FZ20" s="176"/>
      <c r="GA20" s="93"/>
      <c r="GB20" s="93"/>
      <c r="GC20" s="163"/>
      <c r="GD20" s="169"/>
      <c r="GE20" s="93"/>
      <c r="GF20" s="157">
        <v>100000</v>
      </c>
      <c r="GG20" s="93"/>
      <c r="GH20" s="93"/>
      <c r="GI20" s="176">
        <v>100000</v>
      </c>
      <c r="GJ20" s="93"/>
      <c r="GK20" s="93"/>
      <c r="GL20" s="163">
        <v>100000</v>
      </c>
      <c r="GM20" s="93"/>
      <c r="GN20" s="93"/>
      <c r="GO20" s="157"/>
      <c r="GP20" s="93"/>
      <c r="GQ20" s="93"/>
      <c r="GR20" s="176"/>
      <c r="GS20" s="93"/>
      <c r="GT20" s="93"/>
      <c r="GU20" s="163"/>
      <c r="GV20" s="93"/>
      <c r="GW20" s="93"/>
      <c r="GX20" s="157"/>
      <c r="GY20" s="93"/>
      <c r="GZ20" s="93"/>
      <c r="HA20" s="176"/>
      <c r="HB20" s="93"/>
      <c r="HC20" s="93"/>
      <c r="HD20" s="163"/>
      <c r="HE20" s="93"/>
      <c r="HF20" s="93"/>
      <c r="HG20" s="157"/>
      <c r="HH20" s="93"/>
      <c r="HI20" s="93"/>
      <c r="HJ20" s="176"/>
      <c r="HK20" s="93"/>
      <c r="HL20" s="93"/>
      <c r="HM20" s="163"/>
      <c r="HN20" s="93"/>
      <c r="HO20" s="93"/>
      <c r="HP20" s="157">
        <f t="shared" si="11"/>
        <v>771108</v>
      </c>
      <c r="HQ20" s="21"/>
      <c r="HR20" s="21"/>
      <c r="HS20" s="200">
        <f t="shared" si="12"/>
        <v>871108</v>
      </c>
      <c r="HT20" s="21"/>
      <c r="HU20" s="21"/>
      <c r="HV20" s="163">
        <f t="shared" si="13"/>
        <v>787608</v>
      </c>
      <c r="HW20" s="21"/>
      <c r="HX20" s="21"/>
      <c r="HY20" s="411"/>
      <c r="HZ20" s="408"/>
      <c r="IA20" s="408"/>
      <c r="IB20" s="408"/>
      <c r="IC20" s="408"/>
      <c r="ID20" s="408"/>
    </row>
    <row r="21" spans="1:238" ht="15">
      <c r="A21" s="36"/>
      <c r="B21" s="36"/>
      <c r="C21" s="37"/>
      <c r="D21" s="382">
        <v>7</v>
      </c>
      <c r="E21" s="1" t="s">
        <v>147</v>
      </c>
      <c r="F21" s="16"/>
      <c r="G21" s="38" t="s">
        <v>148</v>
      </c>
      <c r="H21" s="157"/>
      <c r="I21" s="93"/>
      <c r="J21" s="93"/>
      <c r="K21" s="176"/>
      <c r="L21" s="93"/>
      <c r="M21" s="93"/>
      <c r="N21" s="163"/>
      <c r="O21" s="93"/>
      <c r="P21" s="93"/>
      <c r="Q21" s="157"/>
      <c r="R21" s="93"/>
      <c r="S21" s="93"/>
      <c r="T21" s="176"/>
      <c r="U21" s="93"/>
      <c r="V21" s="93"/>
      <c r="W21" s="163"/>
      <c r="X21" s="93"/>
      <c r="Y21" s="93"/>
      <c r="Z21" s="157"/>
      <c r="AA21" s="93"/>
      <c r="AB21" s="93"/>
      <c r="AC21" s="176"/>
      <c r="AD21" s="93"/>
      <c r="AE21" s="93"/>
      <c r="AF21" s="163"/>
      <c r="AG21" s="93"/>
      <c r="AH21" s="93"/>
      <c r="AI21" s="157"/>
      <c r="AJ21" s="93"/>
      <c r="AK21" s="93"/>
      <c r="AL21" s="176"/>
      <c r="AM21" s="93"/>
      <c r="AN21" s="93"/>
      <c r="AO21" s="163"/>
      <c r="AP21" s="93"/>
      <c r="AQ21" s="93"/>
      <c r="AR21" s="157"/>
      <c r="AS21" s="93"/>
      <c r="AT21" s="93"/>
      <c r="AU21" s="176"/>
      <c r="AV21" s="93"/>
      <c r="AW21" s="93"/>
      <c r="AX21" s="163"/>
      <c r="AY21" s="93"/>
      <c r="AZ21" s="93"/>
      <c r="BA21" s="157"/>
      <c r="BB21" s="93"/>
      <c r="BC21" s="93"/>
      <c r="BD21" s="176"/>
      <c r="BE21" s="93"/>
      <c r="BF21" s="93"/>
      <c r="BG21" s="163"/>
      <c r="BH21" s="93"/>
      <c r="BI21" s="93"/>
      <c r="BJ21" s="157"/>
      <c r="BK21" s="93"/>
      <c r="BL21" s="93"/>
      <c r="BM21" s="176"/>
      <c r="BN21" s="93"/>
      <c r="BO21" s="93"/>
      <c r="BP21" s="163"/>
      <c r="BQ21" s="93"/>
      <c r="BR21" s="93"/>
      <c r="BS21" s="157"/>
      <c r="BT21" s="93"/>
      <c r="BU21" s="93"/>
      <c r="BV21" s="176"/>
      <c r="BW21" s="93"/>
      <c r="BX21" s="93"/>
      <c r="BY21" s="163"/>
      <c r="BZ21" s="93"/>
      <c r="CA21" s="93"/>
      <c r="CB21" s="157"/>
      <c r="CC21" s="93"/>
      <c r="CD21" s="93"/>
      <c r="CE21" s="176"/>
      <c r="CF21" s="93"/>
      <c r="CG21" s="93"/>
      <c r="CH21" s="163"/>
      <c r="CI21" s="93"/>
      <c r="CJ21" s="93"/>
      <c r="CK21" s="157"/>
      <c r="CL21" s="93"/>
      <c r="CM21" s="93"/>
      <c r="CN21" s="176"/>
      <c r="CO21" s="93"/>
      <c r="CP21" s="93"/>
      <c r="CQ21" s="163"/>
      <c r="CR21" s="93"/>
      <c r="CS21" s="93"/>
      <c r="CT21" s="157"/>
      <c r="CU21" s="93"/>
      <c r="CV21" s="93"/>
      <c r="CW21" s="176"/>
      <c r="CX21" s="93"/>
      <c r="CY21" s="93"/>
      <c r="CZ21" s="163"/>
      <c r="DA21" s="93"/>
      <c r="DB21" s="93"/>
      <c r="DC21" s="157"/>
      <c r="DD21" s="93"/>
      <c r="DE21" s="93"/>
      <c r="DF21" s="176"/>
      <c r="DG21" s="93"/>
      <c r="DH21" s="93"/>
      <c r="DI21" s="163"/>
      <c r="DJ21" s="93"/>
      <c r="DK21" s="93"/>
      <c r="DL21" s="157"/>
      <c r="DM21" s="93"/>
      <c r="DN21" s="93"/>
      <c r="DO21" s="176"/>
      <c r="DP21" s="93"/>
      <c r="DQ21" s="93"/>
      <c r="DR21" s="163"/>
      <c r="DS21" s="93"/>
      <c r="DT21" s="93"/>
      <c r="DU21" s="157"/>
      <c r="DV21" s="93"/>
      <c r="DW21" s="93"/>
      <c r="DX21" s="176"/>
      <c r="DY21" s="93"/>
      <c r="DZ21" s="93"/>
      <c r="EA21" s="163"/>
      <c r="EB21" s="93"/>
      <c r="EC21" s="93"/>
      <c r="ED21" s="157"/>
      <c r="EE21" s="93"/>
      <c r="EF21" s="93"/>
      <c r="EG21" s="176"/>
      <c r="EH21" s="93"/>
      <c r="EI21" s="93"/>
      <c r="EJ21" s="163"/>
      <c r="EK21" s="169"/>
      <c r="EL21" s="93"/>
      <c r="EM21" s="157"/>
      <c r="EN21" s="93"/>
      <c r="EO21" s="93"/>
      <c r="EP21" s="176"/>
      <c r="EQ21" s="93"/>
      <c r="ER21" s="93"/>
      <c r="ES21" s="163"/>
      <c r="ET21" s="169"/>
      <c r="EU21" s="93"/>
      <c r="EV21" s="157"/>
      <c r="EW21" s="93"/>
      <c r="EX21" s="93"/>
      <c r="EY21" s="176"/>
      <c r="EZ21" s="93"/>
      <c r="FA21" s="93"/>
      <c r="FB21" s="163"/>
      <c r="FC21" s="93"/>
      <c r="FD21" s="93"/>
      <c r="FE21" s="157"/>
      <c r="FF21" s="93"/>
      <c r="FG21" s="93"/>
      <c r="FH21" s="176"/>
      <c r="FI21" s="93"/>
      <c r="FJ21" s="93"/>
      <c r="FK21" s="163"/>
      <c r="FL21" s="93"/>
      <c r="FM21" s="93"/>
      <c r="FN21" s="157"/>
      <c r="FO21" s="93"/>
      <c r="FP21" s="93"/>
      <c r="FQ21" s="176"/>
      <c r="FR21" s="93"/>
      <c r="FS21" s="93"/>
      <c r="FT21" s="163"/>
      <c r="FU21" s="169"/>
      <c r="FV21" s="93"/>
      <c r="FW21" s="157"/>
      <c r="FX21" s="93"/>
      <c r="FY21" s="93"/>
      <c r="FZ21" s="176"/>
      <c r="GA21" s="93"/>
      <c r="GB21" s="93"/>
      <c r="GC21" s="163"/>
      <c r="GD21" s="169"/>
      <c r="GE21" s="93"/>
      <c r="GF21" s="157"/>
      <c r="GG21" s="93"/>
      <c r="GH21" s="93"/>
      <c r="GI21" s="176"/>
      <c r="GJ21" s="93"/>
      <c r="GK21" s="93"/>
      <c r="GL21" s="163"/>
      <c r="GM21" s="93"/>
      <c r="GN21" s="93"/>
      <c r="GO21" s="157"/>
      <c r="GP21" s="93"/>
      <c r="GQ21" s="93"/>
      <c r="GR21" s="176"/>
      <c r="GS21" s="93"/>
      <c r="GT21" s="93"/>
      <c r="GU21" s="163"/>
      <c r="GV21" s="93"/>
      <c r="GW21" s="93"/>
      <c r="GX21" s="157"/>
      <c r="GY21" s="93"/>
      <c r="GZ21" s="93"/>
      <c r="HA21" s="176"/>
      <c r="HB21" s="93"/>
      <c r="HC21" s="93"/>
      <c r="HD21" s="163"/>
      <c r="HE21" s="93"/>
      <c r="HF21" s="93"/>
      <c r="HG21" s="157"/>
      <c r="HH21" s="93"/>
      <c r="HI21" s="93"/>
      <c r="HJ21" s="176"/>
      <c r="HK21" s="93"/>
      <c r="HL21" s="93"/>
      <c r="HM21" s="163"/>
      <c r="HN21" s="93"/>
      <c r="HO21" s="93"/>
      <c r="HP21" s="157">
        <f t="shared" si="11"/>
        <v>0</v>
      </c>
      <c r="HQ21" s="21"/>
      <c r="HR21" s="21"/>
      <c r="HS21" s="200">
        <f t="shared" si="12"/>
        <v>0</v>
      </c>
      <c r="HT21" s="21"/>
      <c r="HU21" s="21"/>
      <c r="HV21" s="163">
        <f t="shared" si="13"/>
        <v>0</v>
      </c>
      <c r="HW21" s="21"/>
      <c r="HX21" s="21"/>
      <c r="HZ21" s="408"/>
      <c r="IA21" s="408"/>
      <c r="IB21" s="408"/>
      <c r="IC21" s="408"/>
    </row>
    <row r="22" spans="1:238" ht="15">
      <c r="A22" s="36"/>
      <c r="B22" s="36"/>
      <c r="C22" s="37"/>
      <c r="D22" s="382">
        <v>8</v>
      </c>
      <c r="E22" s="1" t="s">
        <v>149</v>
      </c>
      <c r="F22" s="16"/>
      <c r="G22" s="38" t="s">
        <v>150</v>
      </c>
      <c r="H22" s="157"/>
      <c r="I22" s="93"/>
      <c r="J22" s="93"/>
      <c r="K22" s="176"/>
      <c r="L22" s="93"/>
      <c r="M22" s="93"/>
      <c r="N22" s="163"/>
      <c r="O22" s="93"/>
      <c r="P22" s="93"/>
      <c r="Q22" s="157"/>
      <c r="R22" s="93"/>
      <c r="S22" s="93"/>
      <c r="T22" s="176"/>
      <c r="U22" s="93"/>
      <c r="V22" s="93"/>
      <c r="W22" s="163"/>
      <c r="X22" s="93"/>
      <c r="Y22" s="93"/>
      <c r="Z22" s="157"/>
      <c r="AA22" s="93"/>
      <c r="AB22" s="93"/>
      <c r="AC22" s="176"/>
      <c r="AD22" s="93"/>
      <c r="AE22" s="93"/>
      <c r="AF22" s="163"/>
      <c r="AG22" s="93"/>
      <c r="AH22" s="93"/>
      <c r="AI22" s="157"/>
      <c r="AJ22" s="93"/>
      <c r="AK22" s="93"/>
      <c r="AL22" s="176"/>
      <c r="AM22" s="93"/>
      <c r="AN22" s="93"/>
      <c r="AO22" s="163"/>
      <c r="AP22" s="93"/>
      <c r="AQ22" s="93"/>
      <c r="AR22" s="157"/>
      <c r="AS22" s="93"/>
      <c r="AT22" s="93"/>
      <c r="AU22" s="176"/>
      <c r="AV22" s="93"/>
      <c r="AW22" s="93"/>
      <c r="AX22" s="163"/>
      <c r="AY22" s="93"/>
      <c r="AZ22" s="93"/>
      <c r="BA22" s="157"/>
      <c r="BB22" s="93"/>
      <c r="BC22" s="93"/>
      <c r="BD22" s="176"/>
      <c r="BE22" s="93"/>
      <c r="BF22" s="93"/>
      <c r="BG22" s="163"/>
      <c r="BH22" s="93"/>
      <c r="BI22" s="93"/>
      <c r="BJ22" s="157"/>
      <c r="BK22" s="93"/>
      <c r="BL22" s="93"/>
      <c r="BM22" s="176"/>
      <c r="BN22" s="93"/>
      <c r="BO22" s="93"/>
      <c r="BP22" s="163"/>
      <c r="BQ22" s="93"/>
      <c r="BR22" s="93"/>
      <c r="BS22" s="157"/>
      <c r="BT22" s="93"/>
      <c r="BU22" s="93"/>
      <c r="BV22" s="176"/>
      <c r="BW22" s="93"/>
      <c r="BX22" s="93"/>
      <c r="BY22" s="163"/>
      <c r="BZ22" s="93"/>
      <c r="CA22" s="93"/>
      <c r="CB22" s="157"/>
      <c r="CC22" s="93"/>
      <c r="CD22" s="93"/>
      <c r="CE22" s="176"/>
      <c r="CF22" s="93"/>
      <c r="CG22" s="93"/>
      <c r="CH22" s="163"/>
      <c r="CI22" s="93"/>
      <c r="CJ22" s="93"/>
      <c r="CK22" s="157"/>
      <c r="CL22" s="93"/>
      <c r="CM22" s="93"/>
      <c r="CN22" s="176"/>
      <c r="CO22" s="93"/>
      <c r="CP22" s="93"/>
      <c r="CQ22" s="163"/>
      <c r="CR22" s="93"/>
      <c r="CS22" s="93"/>
      <c r="CT22" s="157"/>
      <c r="CU22" s="93"/>
      <c r="CV22" s="93"/>
      <c r="CW22" s="176"/>
      <c r="CX22" s="93"/>
      <c r="CY22" s="93"/>
      <c r="CZ22" s="163"/>
      <c r="DA22" s="93"/>
      <c r="DB22" s="93"/>
      <c r="DC22" s="157"/>
      <c r="DD22" s="93"/>
      <c r="DE22" s="93"/>
      <c r="DF22" s="176"/>
      <c r="DG22" s="93"/>
      <c r="DH22" s="93"/>
      <c r="DI22" s="163"/>
      <c r="DJ22" s="93"/>
      <c r="DK22" s="93"/>
      <c r="DL22" s="157"/>
      <c r="DM22" s="93"/>
      <c r="DN22" s="93"/>
      <c r="DO22" s="176"/>
      <c r="DP22" s="93"/>
      <c r="DQ22" s="93"/>
      <c r="DR22" s="163"/>
      <c r="DS22" s="93"/>
      <c r="DT22" s="93"/>
      <c r="DU22" s="157"/>
      <c r="DV22" s="93"/>
      <c r="DW22" s="93"/>
      <c r="DX22" s="176"/>
      <c r="DY22" s="93"/>
      <c r="DZ22" s="93"/>
      <c r="EA22" s="163"/>
      <c r="EB22" s="93"/>
      <c r="EC22" s="93"/>
      <c r="ED22" s="157"/>
      <c r="EE22" s="93"/>
      <c r="EF22" s="93"/>
      <c r="EG22" s="176"/>
      <c r="EH22" s="93"/>
      <c r="EI22" s="93"/>
      <c r="EJ22" s="163"/>
      <c r="EK22" s="169"/>
      <c r="EL22" s="93"/>
      <c r="EM22" s="157"/>
      <c r="EN22" s="93"/>
      <c r="EO22" s="93"/>
      <c r="EP22" s="176"/>
      <c r="EQ22" s="93"/>
      <c r="ER22" s="93"/>
      <c r="ES22" s="163"/>
      <c r="ET22" s="169"/>
      <c r="EU22" s="93"/>
      <c r="EV22" s="157"/>
      <c r="EW22" s="93"/>
      <c r="EX22" s="93"/>
      <c r="EY22" s="176"/>
      <c r="EZ22" s="93"/>
      <c r="FA22" s="93"/>
      <c r="FB22" s="163"/>
      <c r="FC22" s="93"/>
      <c r="FD22" s="93"/>
      <c r="FE22" s="157"/>
      <c r="FF22" s="93"/>
      <c r="FG22" s="93"/>
      <c r="FH22" s="176"/>
      <c r="FI22" s="93"/>
      <c r="FJ22" s="93"/>
      <c r="FK22" s="163"/>
      <c r="FL22" s="93"/>
      <c r="FM22" s="93"/>
      <c r="FN22" s="157"/>
      <c r="FO22" s="93"/>
      <c r="FP22" s="93"/>
      <c r="FQ22" s="176"/>
      <c r="FR22" s="93"/>
      <c r="FS22" s="93"/>
      <c r="FT22" s="163"/>
      <c r="FU22" s="169"/>
      <c r="FV22" s="93"/>
      <c r="FW22" s="157"/>
      <c r="FX22" s="93"/>
      <c r="FY22" s="93"/>
      <c r="FZ22" s="176"/>
      <c r="GA22" s="93"/>
      <c r="GB22" s="93"/>
      <c r="GC22" s="163"/>
      <c r="GD22" s="169"/>
      <c r="GE22" s="93"/>
      <c r="GF22" s="157"/>
      <c r="GG22" s="93"/>
      <c r="GH22" s="93"/>
      <c r="GI22" s="176"/>
      <c r="GJ22" s="93"/>
      <c r="GK22" s="93"/>
      <c r="GL22" s="163"/>
      <c r="GM22" s="93"/>
      <c r="GN22" s="93"/>
      <c r="GO22" s="157"/>
      <c r="GP22" s="93"/>
      <c r="GQ22" s="93"/>
      <c r="GR22" s="176"/>
      <c r="GS22" s="93"/>
      <c r="GT22" s="93"/>
      <c r="GU22" s="163"/>
      <c r="GV22" s="93"/>
      <c r="GW22" s="93"/>
      <c r="GX22" s="157"/>
      <c r="GY22" s="93"/>
      <c r="GZ22" s="93"/>
      <c r="HA22" s="176"/>
      <c r="HB22" s="93"/>
      <c r="HC22" s="93"/>
      <c r="HD22" s="163"/>
      <c r="HE22" s="93"/>
      <c r="HF22" s="93"/>
      <c r="HG22" s="157"/>
      <c r="HH22" s="93"/>
      <c r="HI22" s="93"/>
      <c r="HJ22" s="176"/>
      <c r="HK22" s="93"/>
      <c r="HL22" s="93"/>
      <c r="HM22" s="163"/>
      <c r="HN22" s="93"/>
      <c r="HO22" s="93"/>
      <c r="HP22" s="157">
        <f t="shared" si="11"/>
        <v>0</v>
      </c>
      <c r="HQ22" s="21"/>
      <c r="HR22" s="21"/>
      <c r="HS22" s="200">
        <f t="shared" si="12"/>
        <v>0</v>
      </c>
      <c r="HT22" s="21"/>
      <c r="HU22" s="21"/>
      <c r="HV22" s="163">
        <f t="shared" si="13"/>
        <v>0</v>
      </c>
      <c r="HW22" s="21"/>
      <c r="HX22" s="21"/>
      <c r="HZ22" s="408"/>
      <c r="IA22" s="408"/>
      <c r="IB22" s="408"/>
      <c r="IC22" s="408"/>
    </row>
    <row r="23" spans="1:238" ht="15">
      <c r="A23" s="36"/>
      <c r="B23" s="36"/>
      <c r="C23" s="37"/>
      <c r="D23" s="382">
        <v>9</v>
      </c>
      <c r="E23" s="1" t="s">
        <v>151</v>
      </c>
      <c r="F23" s="16"/>
      <c r="G23" s="38" t="s">
        <v>152</v>
      </c>
      <c r="H23" s="157"/>
      <c r="I23" s="93"/>
      <c r="J23" s="93"/>
      <c r="K23" s="176"/>
      <c r="L23" s="93"/>
      <c r="M23" s="93"/>
      <c r="N23" s="163"/>
      <c r="O23" s="93"/>
      <c r="P23" s="93"/>
      <c r="Q23" s="157"/>
      <c r="R23" s="93"/>
      <c r="S23" s="93"/>
      <c r="T23" s="176"/>
      <c r="U23" s="93"/>
      <c r="V23" s="93"/>
      <c r="W23" s="163"/>
      <c r="X23" s="93"/>
      <c r="Y23" s="93"/>
      <c r="Z23" s="157"/>
      <c r="AA23" s="93"/>
      <c r="AB23" s="93"/>
      <c r="AC23" s="176"/>
      <c r="AD23" s="93"/>
      <c r="AE23" s="93"/>
      <c r="AF23" s="163"/>
      <c r="AG23" s="93"/>
      <c r="AH23" s="93"/>
      <c r="AI23" s="157"/>
      <c r="AJ23" s="93"/>
      <c r="AK23" s="93"/>
      <c r="AL23" s="176"/>
      <c r="AM23" s="93"/>
      <c r="AN23" s="93"/>
      <c r="AO23" s="163"/>
      <c r="AP23" s="93"/>
      <c r="AQ23" s="93"/>
      <c r="AR23" s="157"/>
      <c r="AS23" s="93"/>
      <c r="AT23" s="93"/>
      <c r="AU23" s="176"/>
      <c r="AV23" s="93"/>
      <c r="AW23" s="93"/>
      <c r="AX23" s="163"/>
      <c r="AY23" s="93"/>
      <c r="AZ23" s="93"/>
      <c r="BA23" s="157"/>
      <c r="BB23" s="93"/>
      <c r="BC23" s="93"/>
      <c r="BD23" s="176"/>
      <c r="BE23" s="93"/>
      <c r="BF23" s="93"/>
      <c r="BG23" s="163"/>
      <c r="BH23" s="93"/>
      <c r="BI23" s="93"/>
      <c r="BJ23" s="157"/>
      <c r="BK23" s="93"/>
      <c r="BL23" s="93"/>
      <c r="BM23" s="176"/>
      <c r="BN23" s="93"/>
      <c r="BO23" s="93"/>
      <c r="BP23" s="163"/>
      <c r="BQ23" s="93"/>
      <c r="BR23" s="93"/>
      <c r="BS23" s="157"/>
      <c r="BT23" s="93"/>
      <c r="BU23" s="93"/>
      <c r="BV23" s="176"/>
      <c r="BW23" s="93"/>
      <c r="BX23" s="93"/>
      <c r="BY23" s="163"/>
      <c r="BZ23" s="93"/>
      <c r="CA23" s="93"/>
      <c r="CB23" s="157"/>
      <c r="CC23" s="93"/>
      <c r="CD23" s="93"/>
      <c r="CE23" s="176"/>
      <c r="CF23" s="93"/>
      <c r="CG23" s="93"/>
      <c r="CH23" s="163"/>
      <c r="CI23" s="93"/>
      <c r="CJ23" s="93"/>
      <c r="CK23" s="157"/>
      <c r="CL23" s="93"/>
      <c r="CM23" s="93"/>
      <c r="CN23" s="176"/>
      <c r="CO23" s="93"/>
      <c r="CP23" s="93"/>
      <c r="CQ23" s="163"/>
      <c r="CR23" s="93"/>
      <c r="CS23" s="93"/>
      <c r="CT23" s="157"/>
      <c r="CU23" s="93"/>
      <c r="CV23" s="93"/>
      <c r="CW23" s="176"/>
      <c r="CX23" s="93"/>
      <c r="CY23" s="93"/>
      <c r="CZ23" s="163"/>
      <c r="DA23" s="93"/>
      <c r="DB23" s="93"/>
      <c r="DC23" s="157"/>
      <c r="DD23" s="93"/>
      <c r="DE23" s="93"/>
      <c r="DF23" s="176"/>
      <c r="DG23" s="93"/>
      <c r="DH23" s="93"/>
      <c r="DI23" s="163"/>
      <c r="DJ23" s="93"/>
      <c r="DK23" s="93"/>
      <c r="DL23" s="157"/>
      <c r="DM23" s="93"/>
      <c r="DN23" s="93"/>
      <c r="DO23" s="176"/>
      <c r="DP23" s="93"/>
      <c r="DQ23" s="93"/>
      <c r="DR23" s="163"/>
      <c r="DS23" s="93"/>
      <c r="DT23" s="93"/>
      <c r="DU23" s="157"/>
      <c r="DV23" s="93"/>
      <c r="DW23" s="93"/>
      <c r="DX23" s="176"/>
      <c r="DY23" s="93"/>
      <c r="DZ23" s="93"/>
      <c r="EA23" s="163"/>
      <c r="EB23" s="93"/>
      <c r="EC23" s="93"/>
      <c r="ED23" s="157"/>
      <c r="EE23" s="93"/>
      <c r="EF23" s="93"/>
      <c r="EG23" s="176"/>
      <c r="EH23" s="93"/>
      <c r="EI23" s="93"/>
      <c r="EJ23" s="163"/>
      <c r="EK23" s="169"/>
      <c r="EL23" s="93"/>
      <c r="EM23" s="157"/>
      <c r="EN23" s="93"/>
      <c r="EO23" s="93"/>
      <c r="EP23" s="176"/>
      <c r="EQ23" s="93"/>
      <c r="ER23" s="93"/>
      <c r="ES23" s="163"/>
      <c r="ET23" s="169"/>
      <c r="EU23" s="93"/>
      <c r="EV23" s="157"/>
      <c r="EW23" s="93"/>
      <c r="EX23" s="93"/>
      <c r="EY23" s="176"/>
      <c r="EZ23" s="93"/>
      <c r="FA23" s="93"/>
      <c r="FB23" s="163"/>
      <c r="FC23" s="93"/>
      <c r="FD23" s="93"/>
      <c r="FE23" s="157"/>
      <c r="FF23" s="93"/>
      <c r="FG23" s="93"/>
      <c r="FH23" s="176"/>
      <c r="FI23" s="93"/>
      <c r="FJ23" s="93"/>
      <c r="FK23" s="163"/>
      <c r="FL23" s="93"/>
      <c r="FM23" s="93"/>
      <c r="FN23" s="157"/>
      <c r="FO23" s="93"/>
      <c r="FP23" s="93"/>
      <c r="FQ23" s="176"/>
      <c r="FR23" s="93"/>
      <c r="FS23" s="93"/>
      <c r="FT23" s="163"/>
      <c r="FU23" s="169"/>
      <c r="FV23" s="93"/>
      <c r="FW23" s="157"/>
      <c r="FX23" s="93"/>
      <c r="FY23" s="93"/>
      <c r="FZ23" s="176"/>
      <c r="GA23" s="93"/>
      <c r="GB23" s="93"/>
      <c r="GC23" s="163"/>
      <c r="GD23" s="169"/>
      <c r="GE23" s="93"/>
      <c r="GF23" s="157"/>
      <c r="GG23" s="93"/>
      <c r="GH23" s="93"/>
      <c r="GI23" s="176"/>
      <c r="GJ23" s="93"/>
      <c r="GK23" s="93"/>
      <c r="GL23" s="163"/>
      <c r="GM23" s="93"/>
      <c r="GN23" s="93"/>
      <c r="GO23" s="157"/>
      <c r="GP23" s="93"/>
      <c r="GQ23" s="93"/>
      <c r="GR23" s="176"/>
      <c r="GS23" s="93"/>
      <c r="GT23" s="93"/>
      <c r="GU23" s="163"/>
      <c r="GV23" s="93"/>
      <c r="GW23" s="93"/>
      <c r="GX23" s="157"/>
      <c r="GY23" s="93"/>
      <c r="GZ23" s="93"/>
      <c r="HA23" s="176"/>
      <c r="HB23" s="93"/>
      <c r="HC23" s="93"/>
      <c r="HD23" s="163"/>
      <c r="HE23" s="93"/>
      <c r="HF23" s="93"/>
      <c r="HG23" s="157"/>
      <c r="HH23" s="93"/>
      <c r="HI23" s="93"/>
      <c r="HJ23" s="176"/>
      <c r="HK23" s="93"/>
      <c r="HL23" s="93"/>
      <c r="HM23" s="163"/>
      <c r="HN23" s="93"/>
      <c r="HO23" s="93"/>
      <c r="HP23" s="157">
        <f t="shared" si="11"/>
        <v>0</v>
      </c>
      <c r="HQ23" s="21"/>
      <c r="HR23" s="21"/>
      <c r="HS23" s="200">
        <f t="shared" si="12"/>
        <v>0</v>
      </c>
      <c r="HT23" s="21"/>
      <c r="HU23" s="21"/>
      <c r="HV23" s="163">
        <f t="shared" si="13"/>
        <v>0</v>
      </c>
      <c r="HW23" s="21"/>
      <c r="HX23" s="21"/>
      <c r="HZ23" s="408"/>
      <c r="IA23" s="408"/>
      <c r="IB23" s="408"/>
      <c r="IC23" s="408"/>
    </row>
    <row r="24" spans="1:238" ht="15">
      <c r="A24" s="36"/>
      <c r="B24" s="36"/>
      <c r="C24" s="37"/>
      <c r="D24" s="382">
        <v>10</v>
      </c>
      <c r="E24" s="1" t="s">
        <v>208</v>
      </c>
      <c r="F24" s="382"/>
      <c r="G24" s="396" t="s">
        <v>153</v>
      </c>
      <c r="H24" s="158">
        <f>SUM(H25:H28)</f>
        <v>200000</v>
      </c>
      <c r="I24" s="94">
        <f>SUM(I25:I28)</f>
        <v>0</v>
      </c>
      <c r="J24" s="94"/>
      <c r="K24" s="200">
        <f>SUM(K25:K28)</f>
        <v>200000</v>
      </c>
      <c r="L24" s="94">
        <f>SUM(L25:L28)</f>
        <v>0</v>
      </c>
      <c r="M24" s="94"/>
      <c r="N24" s="164"/>
      <c r="O24" s="94">
        <f>SUM(O25:O28)</f>
        <v>0</v>
      </c>
      <c r="P24" s="94"/>
      <c r="Q24" s="158">
        <f>SUM(Q25:Q28)</f>
        <v>0</v>
      </c>
      <c r="R24" s="94">
        <f>SUM(R25:R28)</f>
        <v>0</v>
      </c>
      <c r="S24" s="94"/>
      <c r="T24" s="200">
        <f>SUM(T25:T28)</f>
        <v>0</v>
      </c>
      <c r="U24" s="94">
        <f>SUM(U25:U28)</f>
        <v>0</v>
      </c>
      <c r="V24" s="94"/>
      <c r="W24" s="164">
        <f>SUM(W25:W28)</f>
        <v>0</v>
      </c>
      <c r="X24" s="94">
        <f>SUM(X25:X28)</f>
        <v>0</v>
      </c>
      <c r="Y24" s="94"/>
      <c r="Z24" s="158">
        <f>SUM(Z25:Z28)</f>
        <v>0</v>
      </c>
      <c r="AA24" s="94">
        <f>SUM(AA25:AA28)</f>
        <v>0</v>
      </c>
      <c r="AB24" s="94"/>
      <c r="AC24" s="200">
        <f>SUM(AC25:AC28)</f>
        <v>0</v>
      </c>
      <c r="AD24" s="94">
        <f>SUM(AD25:AD28)</f>
        <v>0</v>
      </c>
      <c r="AE24" s="94"/>
      <c r="AF24" s="164">
        <f>SUM(AF25:AF28)</f>
        <v>0</v>
      </c>
      <c r="AG24" s="94">
        <f>SUM(AG25:AG28)</f>
        <v>0</v>
      </c>
      <c r="AH24" s="94"/>
      <c r="AI24" s="158">
        <f>SUM(AI25:AI28)</f>
        <v>0</v>
      </c>
      <c r="AJ24" s="94">
        <f>SUM(AJ25:AJ28)</f>
        <v>0</v>
      </c>
      <c r="AK24" s="94"/>
      <c r="AL24" s="200">
        <f>SUM(AL25:AL28)</f>
        <v>0</v>
      </c>
      <c r="AM24" s="94">
        <f>SUM(AM25:AM28)</f>
        <v>0</v>
      </c>
      <c r="AN24" s="94"/>
      <c r="AO24" s="164">
        <f>SUM(AO25:AO28)</f>
        <v>0</v>
      </c>
      <c r="AP24" s="94">
        <f>SUM(AP25:AP28)</f>
        <v>0</v>
      </c>
      <c r="AQ24" s="94"/>
      <c r="AR24" s="158">
        <f>SUM(AR25:AR28)</f>
        <v>0</v>
      </c>
      <c r="AS24" s="94">
        <f>SUM(AS25:AS28)</f>
        <v>0</v>
      </c>
      <c r="AT24" s="94"/>
      <c r="AU24" s="200">
        <f>SUM(AU25:AU28)</f>
        <v>0</v>
      </c>
      <c r="AV24" s="94">
        <f>SUM(AV25:AV28)</f>
        <v>0</v>
      </c>
      <c r="AW24" s="94"/>
      <c r="AX24" s="164">
        <f>SUM(AX25:AX28)</f>
        <v>0</v>
      </c>
      <c r="AY24" s="94">
        <f>SUM(AY25:AY28)</f>
        <v>0</v>
      </c>
      <c r="AZ24" s="94"/>
      <c r="BA24" s="158">
        <f>SUM(BA25:BA28)</f>
        <v>0</v>
      </c>
      <c r="BB24" s="94">
        <f>SUM(BB25:BB28)</f>
        <v>0</v>
      </c>
      <c r="BC24" s="94"/>
      <c r="BD24" s="200">
        <f>SUM(BD25:BD28)</f>
        <v>0</v>
      </c>
      <c r="BE24" s="94">
        <f>SUM(BE25:BE28)</f>
        <v>0</v>
      </c>
      <c r="BF24" s="94"/>
      <c r="BG24" s="164">
        <f>SUM(BG25:BG28)</f>
        <v>0</v>
      </c>
      <c r="BH24" s="94">
        <f>SUM(BH25:BH28)</f>
        <v>0</v>
      </c>
      <c r="BI24" s="94"/>
      <c r="BJ24" s="158">
        <f>SUM(BJ25:BJ28)</f>
        <v>0</v>
      </c>
      <c r="BK24" s="94">
        <f>SUM(BK25:BK28)</f>
        <v>0</v>
      </c>
      <c r="BL24" s="94"/>
      <c r="BM24" s="200">
        <f>SUM(BM25:BM28)</f>
        <v>0</v>
      </c>
      <c r="BN24" s="94">
        <f>SUM(BN25:BN28)</f>
        <v>0</v>
      </c>
      <c r="BO24" s="94"/>
      <c r="BP24" s="164">
        <f>SUM(BP25:BP28)</f>
        <v>0</v>
      </c>
      <c r="BQ24" s="94">
        <f>SUM(BQ25:BQ28)</f>
        <v>0</v>
      </c>
      <c r="BR24" s="94"/>
      <c r="BS24" s="158">
        <f>SUM(BS25:BS28)</f>
        <v>0</v>
      </c>
      <c r="BT24" s="94">
        <f>SUM(BT25:BT28)</f>
        <v>0</v>
      </c>
      <c r="BU24" s="94"/>
      <c r="BV24" s="200">
        <f>SUM(BV25:BV28)</f>
        <v>0</v>
      </c>
      <c r="BW24" s="94">
        <f>SUM(BW25:BW28)</f>
        <v>0</v>
      </c>
      <c r="BX24" s="94"/>
      <c r="BY24" s="164">
        <f>SUM(BY25:BY28)</f>
        <v>0</v>
      </c>
      <c r="BZ24" s="94">
        <f>SUM(BZ25:BZ28)</f>
        <v>0</v>
      </c>
      <c r="CA24" s="94"/>
      <c r="CB24" s="158">
        <f>SUM(CB25:CB28)</f>
        <v>0</v>
      </c>
      <c r="CC24" s="94">
        <f>SUM(CC25:CC28)</f>
        <v>0</v>
      </c>
      <c r="CD24" s="94"/>
      <c r="CE24" s="200">
        <f>SUM(CE25:CE28)</f>
        <v>0</v>
      </c>
      <c r="CF24" s="94">
        <f>SUM(CF25:CF28)</f>
        <v>0</v>
      </c>
      <c r="CG24" s="94"/>
      <c r="CH24" s="164">
        <f>SUM(CH25:CH28)</f>
        <v>0</v>
      </c>
      <c r="CI24" s="94">
        <f>SUM(CI25:CI28)</f>
        <v>0</v>
      </c>
      <c r="CJ24" s="94"/>
      <c r="CK24" s="158">
        <f>SUM(CK25:CK28)</f>
        <v>0</v>
      </c>
      <c r="CL24" s="94">
        <f>SUM(CL25:CL28)</f>
        <v>0</v>
      </c>
      <c r="CM24" s="94"/>
      <c r="CN24" s="200">
        <f>SUM(CN25:CN28)</f>
        <v>0</v>
      </c>
      <c r="CO24" s="94">
        <f>SUM(CO25:CO28)</f>
        <v>0</v>
      </c>
      <c r="CP24" s="94"/>
      <c r="CQ24" s="164">
        <f>SUM(CQ25:CQ28)</f>
        <v>0</v>
      </c>
      <c r="CR24" s="94">
        <f>SUM(CR25:CR28)</f>
        <v>0</v>
      </c>
      <c r="CS24" s="94"/>
      <c r="CT24" s="158">
        <f>SUM(CT25:CT28)</f>
        <v>0</v>
      </c>
      <c r="CU24" s="94">
        <f>SUM(CU25:CU28)</f>
        <v>0</v>
      </c>
      <c r="CV24" s="94"/>
      <c r="CW24" s="200">
        <f>SUM(CW25:CW28)</f>
        <v>0</v>
      </c>
      <c r="CX24" s="94">
        <f>SUM(CX25:CX28)</f>
        <v>0</v>
      </c>
      <c r="CY24" s="94"/>
      <c r="CZ24" s="164">
        <f>SUM(CZ25:CZ28)</f>
        <v>0</v>
      </c>
      <c r="DA24" s="94">
        <f>SUM(DA25:DA28)</f>
        <v>0</v>
      </c>
      <c r="DB24" s="94"/>
      <c r="DC24" s="158">
        <f>SUM(DC25:DC28)</f>
        <v>0</v>
      </c>
      <c r="DD24" s="94">
        <f>SUM(DD25:DD28)</f>
        <v>0</v>
      </c>
      <c r="DE24" s="94"/>
      <c r="DF24" s="200">
        <f>SUM(DF25:DF28)</f>
        <v>0</v>
      </c>
      <c r="DG24" s="94">
        <f>SUM(DG25:DG28)</f>
        <v>0</v>
      </c>
      <c r="DH24" s="94"/>
      <c r="DI24" s="164">
        <f>SUM(DI25:DI28)</f>
        <v>0</v>
      </c>
      <c r="DJ24" s="94">
        <f>SUM(DJ25:DJ28)</f>
        <v>0</v>
      </c>
      <c r="DK24" s="94"/>
      <c r="DL24" s="158">
        <f>SUM(DL25:DL28)</f>
        <v>0</v>
      </c>
      <c r="DM24" s="94">
        <f>SUM(DM25:DM28)</f>
        <v>0</v>
      </c>
      <c r="DN24" s="94"/>
      <c r="DO24" s="200">
        <f>SUM(DO25:DO28)</f>
        <v>0</v>
      </c>
      <c r="DP24" s="94">
        <f>SUM(DP25:DP28)</f>
        <v>0</v>
      </c>
      <c r="DQ24" s="94"/>
      <c r="DR24" s="164">
        <f>SUM(DR25:DR28)</f>
        <v>0</v>
      </c>
      <c r="DS24" s="94">
        <f>SUM(DS25:DS28)</f>
        <v>0</v>
      </c>
      <c r="DT24" s="94"/>
      <c r="DU24" s="158">
        <f>SUM(DU25:DU28)</f>
        <v>0</v>
      </c>
      <c r="DV24" s="94">
        <f>SUM(DV25:DV28)</f>
        <v>0</v>
      </c>
      <c r="DW24" s="94"/>
      <c r="DX24" s="200">
        <f>SUM(DX25:DX28)</f>
        <v>0</v>
      </c>
      <c r="DY24" s="94">
        <f>SUM(DY25:DY28)</f>
        <v>0</v>
      </c>
      <c r="DZ24" s="94"/>
      <c r="EA24" s="164">
        <f>SUM(EA25:EA28)</f>
        <v>0</v>
      </c>
      <c r="EB24" s="94">
        <f>SUM(EB25:EB28)</f>
        <v>0</v>
      </c>
      <c r="EC24" s="94"/>
      <c r="ED24" s="158">
        <f>SUM(ED25:ED28)</f>
        <v>0</v>
      </c>
      <c r="EE24" s="94">
        <f>SUM(EE25:EE28)</f>
        <v>0</v>
      </c>
      <c r="EF24" s="94"/>
      <c r="EG24" s="200">
        <f>SUM(EG25:EG28)</f>
        <v>0</v>
      </c>
      <c r="EH24" s="94">
        <f>SUM(EH25:EH28)</f>
        <v>0</v>
      </c>
      <c r="EI24" s="94"/>
      <c r="EJ24" s="164">
        <f>SUM(EJ25:EJ28)</f>
        <v>0</v>
      </c>
      <c r="EK24" s="170">
        <f>SUM(EK25:EK28)</f>
        <v>0</v>
      </c>
      <c r="EL24" s="94"/>
      <c r="EM24" s="158">
        <f>SUM(EM25:EM28)</f>
        <v>0</v>
      </c>
      <c r="EN24" s="94">
        <f>SUM(EN25:EN28)</f>
        <v>0</v>
      </c>
      <c r="EO24" s="94"/>
      <c r="EP24" s="200">
        <f>SUM(EP25:EP28)</f>
        <v>0</v>
      </c>
      <c r="EQ24" s="94">
        <f>SUM(EQ25:EQ28)</f>
        <v>0</v>
      </c>
      <c r="ER24" s="94"/>
      <c r="ES24" s="164">
        <f>SUM(ES25:ES28)</f>
        <v>0</v>
      </c>
      <c r="ET24" s="170">
        <f>SUM(ET25:ET28)</f>
        <v>0</v>
      </c>
      <c r="EU24" s="94"/>
      <c r="EV24" s="158">
        <f>SUM(EV25:EV28)</f>
        <v>0</v>
      </c>
      <c r="EW24" s="94">
        <f>SUM(EW25:EW28)</f>
        <v>0</v>
      </c>
      <c r="EX24" s="94"/>
      <c r="EY24" s="200">
        <f>SUM(EY25:EY28)</f>
        <v>0</v>
      </c>
      <c r="EZ24" s="94">
        <f>SUM(EZ25:EZ28)</f>
        <v>0</v>
      </c>
      <c r="FA24" s="94"/>
      <c r="FB24" s="164">
        <f>SUM(FB25:FB28)</f>
        <v>0</v>
      </c>
      <c r="FC24" s="94">
        <f>SUM(FC25:FC28)</f>
        <v>0</v>
      </c>
      <c r="FD24" s="94"/>
      <c r="FE24" s="158">
        <f>SUM(FE25:FE28)</f>
        <v>0</v>
      </c>
      <c r="FF24" s="94">
        <f>SUM(FF25:FF28)</f>
        <v>0</v>
      </c>
      <c r="FG24" s="94"/>
      <c r="FH24" s="200">
        <f>SUM(FH25:FH28)</f>
        <v>0</v>
      </c>
      <c r="FI24" s="94">
        <f>SUM(FI25:FI28)</f>
        <v>0</v>
      </c>
      <c r="FJ24" s="94"/>
      <c r="FK24" s="164">
        <f>SUM(FK25:FK28)</f>
        <v>0</v>
      </c>
      <c r="FL24" s="94">
        <f>SUM(FL25:FL28)</f>
        <v>0</v>
      </c>
      <c r="FM24" s="94"/>
      <c r="FN24" s="158">
        <f>SUM(FN25:FN28)</f>
        <v>0</v>
      </c>
      <c r="FO24" s="94">
        <f>SUM(FO25:FO28)</f>
        <v>0</v>
      </c>
      <c r="FP24" s="94"/>
      <c r="FQ24" s="200">
        <f>SUM(FQ25:FQ28)</f>
        <v>0</v>
      </c>
      <c r="FR24" s="94">
        <f>SUM(FR25:FR28)</f>
        <v>0</v>
      </c>
      <c r="FS24" s="94"/>
      <c r="FT24" s="164">
        <f>SUM(FT25:FT28)</f>
        <v>0</v>
      </c>
      <c r="FU24" s="170">
        <f>SUM(FU25:FU28)</f>
        <v>0</v>
      </c>
      <c r="FV24" s="94"/>
      <c r="FW24" s="158">
        <f>SUM(FW25:FW28)</f>
        <v>0</v>
      </c>
      <c r="FX24" s="94">
        <f>SUM(FX25:FX28)</f>
        <v>0</v>
      </c>
      <c r="FY24" s="94"/>
      <c r="FZ24" s="200">
        <f>SUM(FZ25:FZ28)</f>
        <v>0</v>
      </c>
      <c r="GA24" s="94">
        <f>SUM(GA25:GA28)</f>
        <v>0</v>
      </c>
      <c r="GB24" s="94"/>
      <c r="GC24" s="164">
        <f>SUM(GC25:GC28)</f>
        <v>0</v>
      </c>
      <c r="GD24" s="170">
        <f>SUM(GD25:GD28)</f>
        <v>0</v>
      </c>
      <c r="GE24" s="94"/>
      <c r="GF24" s="158">
        <f>SUM(GF25:GF28)</f>
        <v>0</v>
      </c>
      <c r="GG24" s="94">
        <f>SUM(GG25:GG28)</f>
        <v>0</v>
      </c>
      <c r="GH24" s="94"/>
      <c r="GI24" s="200">
        <f>SUM(GI25:GI28)</f>
        <v>0</v>
      </c>
      <c r="GJ24" s="94">
        <f>SUM(GJ25:GJ28)</f>
        <v>0</v>
      </c>
      <c r="GK24" s="94"/>
      <c r="GL24" s="164">
        <f>SUM(GL25:GL28)</f>
        <v>0</v>
      </c>
      <c r="GM24" s="94">
        <f>SUM(GM25:GM28)</f>
        <v>0</v>
      </c>
      <c r="GN24" s="94"/>
      <c r="GO24" s="158">
        <f>SUM(GO25:GO28)</f>
        <v>0</v>
      </c>
      <c r="GP24" s="94">
        <f>SUM(GP25:GP28)</f>
        <v>0</v>
      </c>
      <c r="GQ24" s="94"/>
      <c r="GR24" s="200">
        <f>SUM(GR25:GR28)</f>
        <v>0</v>
      </c>
      <c r="GS24" s="94">
        <f>SUM(GS25:GS28)</f>
        <v>0</v>
      </c>
      <c r="GT24" s="94"/>
      <c r="GU24" s="164">
        <f>SUM(GU25:GU28)</f>
        <v>0</v>
      </c>
      <c r="GV24" s="94">
        <f>SUM(GV25:GV28)</f>
        <v>0</v>
      </c>
      <c r="GW24" s="94"/>
      <c r="GX24" s="158">
        <f>SUM(GX25:GX28)</f>
        <v>0</v>
      </c>
      <c r="GY24" s="94">
        <f>SUM(GY25:GY28)</f>
        <v>0</v>
      </c>
      <c r="GZ24" s="94"/>
      <c r="HA24" s="200">
        <f>SUM(HA25:HA28)</f>
        <v>0</v>
      </c>
      <c r="HB24" s="94">
        <f>SUM(HB25:HB28)</f>
        <v>0</v>
      </c>
      <c r="HC24" s="94"/>
      <c r="HD24" s="164">
        <f>SUM(HD25:HD28)</f>
        <v>0</v>
      </c>
      <c r="HE24" s="94">
        <f>SUM(HE25:HE28)</f>
        <v>0</v>
      </c>
      <c r="HF24" s="94"/>
      <c r="HG24" s="158">
        <f>SUM(HG25:HG28)</f>
        <v>0</v>
      </c>
      <c r="HH24" s="94">
        <f>SUM(HH25:HH28)</f>
        <v>0</v>
      </c>
      <c r="HI24" s="94"/>
      <c r="HJ24" s="200">
        <f>SUM(HJ25:HJ28)</f>
        <v>0</v>
      </c>
      <c r="HK24" s="94">
        <f>SUM(HK25:HK28)</f>
        <v>0</v>
      </c>
      <c r="HL24" s="94"/>
      <c r="HM24" s="164">
        <f>SUM(HM25:HM28)</f>
        <v>0</v>
      </c>
      <c r="HN24" s="94">
        <f>SUM(HN25:HN28)</f>
        <v>0</v>
      </c>
      <c r="HO24" s="94"/>
      <c r="HP24" s="157">
        <f t="shared" si="11"/>
        <v>200000</v>
      </c>
      <c r="HQ24" s="21"/>
      <c r="HR24" s="39"/>
      <c r="HS24" s="200">
        <f t="shared" si="12"/>
        <v>200000</v>
      </c>
      <c r="HT24" s="21"/>
      <c r="HU24" s="39"/>
      <c r="HV24" s="163">
        <f t="shared" si="13"/>
        <v>0</v>
      </c>
      <c r="HW24" s="21"/>
      <c r="HX24" s="39"/>
      <c r="HZ24" s="408"/>
      <c r="IA24" s="408"/>
      <c r="IB24" s="408"/>
      <c r="IC24" s="408"/>
    </row>
    <row r="25" spans="1:238" ht="15">
      <c r="A25" s="36"/>
      <c r="B25" s="36"/>
      <c r="C25" s="37"/>
      <c r="D25" s="40"/>
      <c r="E25" s="17" t="s">
        <v>2</v>
      </c>
      <c r="F25" s="396" t="s">
        <v>154</v>
      </c>
      <c r="G25" s="396" t="s">
        <v>153</v>
      </c>
      <c r="H25" s="157"/>
      <c r="I25" s="93"/>
      <c r="J25" s="93"/>
      <c r="K25" s="176"/>
      <c r="L25" s="93"/>
      <c r="M25" s="93"/>
      <c r="N25" s="163"/>
      <c r="O25" s="93"/>
      <c r="P25" s="93"/>
      <c r="Q25" s="157"/>
      <c r="R25" s="93"/>
      <c r="S25" s="93"/>
      <c r="T25" s="176"/>
      <c r="U25" s="93"/>
      <c r="V25" s="93"/>
      <c r="W25" s="163"/>
      <c r="X25" s="93"/>
      <c r="Y25" s="93"/>
      <c r="Z25" s="157"/>
      <c r="AA25" s="93"/>
      <c r="AB25" s="93"/>
      <c r="AC25" s="176"/>
      <c r="AD25" s="93"/>
      <c r="AE25" s="93"/>
      <c r="AF25" s="163"/>
      <c r="AG25" s="93"/>
      <c r="AH25" s="93"/>
      <c r="AI25" s="157"/>
      <c r="AJ25" s="93"/>
      <c r="AK25" s="93"/>
      <c r="AL25" s="176"/>
      <c r="AM25" s="93"/>
      <c r="AN25" s="93"/>
      <c r="AO25" s="163"/>
      <c r="AP25" s="93"/>
      <c r="AQ25" s="93"/>
      <c r="AR25" s="157"/>
      <c r="AS25" s="93"/>
      <c r="AT25" s="93"/>
      <c r="AU25" s="176"/>
      <c r="AV25" s="93"/>
      <c r="AW25" s="93"/>
      <c r="AX25" s="163"/>
      <c r="AY25" s="93"/>
      <c r="AZ25" s="93"/>
      <c r="BA25" s="157"/>
      <c r="BB25" s="93"/>
      <c r="BC25" s="93"/>
      <c r="BD25" s="176"/>
      <c r="BE25" s="93"/>
      <c r="BF25" s="93"/>
      <c r="BG25" s="163"/>
      <c r="BH25" s="93"/>
      <c r="BI25" s="93"/>
      <c r="BJ25" s="157"/>
      <c r="BK25" s="93"/>
      <c r="BL25" s="93"/>
      <c r="BM25" s="176"/>
      <c r="BN25" s="93"/>
      <c r="BO25" s="93"/>
      <c r="BP25" s="163"/>
      <c r="BQ25" s="93"/>
      <c r="BR25" s="93"/>
      <c r="BS25" s="157"/>
      <c r="BT25" s="93"/>
      <c r="BU25" s="93"/>
      <c r="BV25" s="176"/>
      <c r="BW25" s="93"/>
      <c r="BX25" s="93"/>
      <c r="BY25" s="163"/>
      <c r="BZ25" s="93"/>
      <c r="CA25" s="93"/>
      <c r="CB25" s="157"/>
      <c r="CC25" s="93"/>
      <c r="CD25" s="93"/>
      <c r="CE25" s="176"/>
      <c r="CF25" s="93"/>
      <c r="CG25" s="93"/>
      <c r="CH25" s="163"/>
      <c r="CI25" s="93"/>
      <c r="CJ25" s="93"/>
      <c r="CK25" s="157"/>
      <c r="CL25" s="93"/>
      <c r="CM25" s="93"/>
      <c r="CN25" s="176"/>
      <c r="CO25" s="93"/>
      <c r="CP25" s="93"/>
      <c r="CQ25" s="163"/>
      <c r="CR25" s="93"/>
      <c r="CS25" s="93"/>
      <c r="CT25" s="157"/>
      <c r="CU25" s="93"/>
      <c r="CV25" s="93"/>
      <c r="CW25" s="176"/>
      <c r="CX25" s="93"/>
      <c r="CY25" s="93"/>
      <c r="CZ25" s="163"/>
      <c r="DA25" s="93"/>
      <c r="DB25" s="93"/>
      <c r="DC25" s="157"/>
      <c r="DD25" s="93"/>
      <c r="DE25" s="93"/>
      <c r="DF25" s="176"/>
      <c r="DG25" s="93"/>
      <c r="DH25" s="93"/>
      <c r="DI25" s="163"/>
      <c r="DJ25" s="93"/>
      <c r="DK25" s="93"/>
      <c r="DL25" s="157"/>
      <c r="DM25" s="93"/>
      <c r="DN25" s="93"/>
      <c r="DO25" s="176"/>
      <c r="DP25" s="93"/>
      <c r="DQ25" s="93"/>
      <c r="DR25" s="163"/>
      <c r="DS25" s="93"/>
      <c r="DT25" s="93"/>
      <c r="DU25" s="157"/>
      <c r="DV25" s="93"/>
      <c r="DW25" s="93"/>
      <c r="DX25" s="176"/>
      <c r="DY25" s="93"/>
      <c r="DZ25" s="93"/>
      <c r="EA25" s="163"/>
      <c r="EB25" s="93"/>
      <c r="EC25" s="93"/>
      <c r="ED25" s="157"/>
      <c r="EE25" s="93"/>
      <c r="EF25" s="93"/>
      <c r="EG25" s="176"/>
      <c r="EH25" s="93"/>
      <c r="EI25" s="93"/>
      <c r="EJ25" s="163"/>
      <c r="EK25" s="169"/>
      <c r="EL25" s="93"/>
      <c r="EM25" s="157"/>
      <c r="EN25" s="93"/>
      <c r="EO25" s="93"/>
      <c r="EP25" s="176"/>
      <c r="EQ25" s="93"/>
      <c r="ER25" s="93"/>
      <c r="ES25" s="163"/>
      <c r="ET25" s="169"/>
      <c r="EU25" s="93"/>
      <c r="EV25" s="157"/>
      <c r="EW25" s="93"/>
      <c r="EX25" s="93"/>
      <c r="EY25" s="176"/>
      <c r="EZ25" s="93"/>
      <c r="FA25" s="93"/>
      <c r="FB25" s="163"/>
      <c r="FC25" s="93"/>
      <c r="FD25" s="93"/>
      <c r="FE25" s="157"/>
      <c r="FF25" s="93"/>
      <c r="FG25" s="93"/>
      <c r="FH25" s="176"/>
      <c r="FI25" s="93"/>
      <c r="FJ25" s="93"/>
      <c r="FK25" s="163"/>
      <c r="FL25" s="93"/>
      <c r="FM25" s="93"/>
      <c r="FN25" s="157"/>
      <c r="FO25" s="93"/>
      <c r="FP25" s="93"/>
      <c r="FQ25" s="176"/>
      <c r="FR25" s="93"/>
      <c r="FS25" s="93"/>
      <c r="FT25" s="163"/>
      <c r="FU25" s="169"/>
      <c r="FV25" s="93"/>
      <c r="FW25" s="157"/>
      <c r="FX25" s="93"/>
      <c r="FY25" s="93"/>
      <c r="FZ25" s="176"/>
      <c r="GA25" s="93"/>
      <c r="GB25" s="93"/>
      <c r="GC25" s="163"/>
      <c r="GD25" s="169"/>
      <c r="GE25" s="93"/>
      <c r="GF25" s="157"/>
      <c r="GG25" s="93"/>
      <c r="GH25" s="93"/>
      <c r="GI25" s="176"/>
      <c r="GJ25" s="93"/>
      <c r="GK25" s="93"/>
      <c r="GL25" s="163"/>
      <c r="GM25" s="93"/>
      <c r="GN25" s="93"/>
      <c r="GO25" s="157"/>
      <c r="GP25" s="93"/>
      <c r="GQ25" s="93"/>
      <c r="GR25" s="176"/>
      <c r="GS25" s="93"/>
      <c r="GT25" s="93"/>
      <c r="GU25" s="163"/>
      <c r="GV25" s="93"/>
      <c r="GW25" s="93"/>
      <c r="GX25" s="157"/>
      <c r="GY25" s="93"/>
      <c r="GZ25" s="93"/>
      <c r="HA25" s="176"/>
      <c r="HB25" s="93"/>
      <c r="HC25" s="93"/>
      <c r="HD25" s="163"/>
      <c r="HE25" s="93"/>
      <c r="HF25" s="93"/>
      <c r="HG25" s="157"/>
      <c r="HH25" s="93"/>
      <c r="HI25" s="93"/>
      <c r="HJ25" s="176"/>
      <c r="HK25" s="93"/>
      <c r="HL25" s="93"/>
      <c r="HM25" s="163"/>
      <c r="HN25" s="93"/>
      <c r="HO25" s="93"/>
      <c r="HP25" s="157">
        <f t="shared" si="11"/>
        <v>0</v>
      </c>
      <c r="HQ25" s="21"/>
      <c r="HR25" s="15"/>
      <c r="HS25" s="200">
        <f t="shared" si="12"/>
        <v>0</v>
      </c>
      <c r="HT25" s="21"/>
      <c r="HU25" s="15"/>
      <c r="HV25" s="163">
        <f t="shared" si="13"/>
        <v>0</v>
      </c>
      <c r="HW25" s="21"/>
      <c r="HX25" s="15"/>
      <c r="HZ25" s="408"/>
      <c r="IA25" s="408"/>
      <c r="IB25" s="408"/>
      <c r="IC25" s="408"/>
    </row>
    <row r="26" spans="1:238" ht="15">
      <c r="A26" s="36"/>
      <c r="B26" s="36"/>
      <c r="C26" s="37"/>
      <c r="D26" s="40"/>
      <c r="E26" s="17" t="s">
        <v>2</v>
      </c>
      <c r="F26" s="1" t="s">
        <v>155</v>
      </c>
      <c r="G26" s="396" t="s">
        <v>153</v>
      </c>
      <c r="H26" s="157">
        <v>200000</v>
      </c>
      <c r="I26" s="93"/>
      <c r="J26" s="93"/>
      <c r="K26" s="176">
        <v>200000</v>
      </c>
      <c r="L26" s="93"/>
      <c r="M26" s="93"/>
      <c r="N26" s="163"/>
      <c r="O26" s="93"/>
      <c r="P26" s="93"/>
      <c r="Q26" s="157"/>
      <c r="R26" s="93"/>
      <c r="S26" s="93"/>
      <c r="T26" s="176"/>
      <c r="U26" s="93"/>
      <c r="V26" s="93"/>
      <c r="W26" s="163"/>
      <c r="X26" s="93"/>
      <c r="Y26" s="93"/>
      <c r="Z26" s="157"/>
      <c r="AA26" s="93"/>
      <c r="AB26" s="93"/>
      <c r="AC26" s="176"/>
      <c r="AD26" s="93"/>
      <c r="AE26" s="93"/>
      <c r="AF26" s="163"/>
      <c r="AG26" s="93"/>
      <c r="AH26" s="93"/>
      <c r="AI26" s="157"/>
      <c r="AJ26" s="93"/>
      <c r="AK26" s="93"/>
      <c r="AL26" s="176"/>
      <c r="AM26" s="93"/>
      <c r="AN26" s="93"/>
      <c r="AO26" s="163"/>
      <c r="AP26" s="93"/>
      <c r="AQ26" s="93"/>
      <c r="AR26" s="157"/>
      <c r="AS26" s="93"/>
      <c r="AT26" s="93"/>
      <c r="AU26" s="176"/>
      <c r="AV26" s="93"/>
      <c r="AW26" s="93"/>
      <c r="AX26" s="163"/>
      <c r="AY26" s="93"/>
      <c r="AZ26" s="93"/>
      <c r="BA26" s="157"/>
      <c r="BB26" s="93"/>
      <c r="BC26" s="93"/>
      <c r="BD26" s="176"/>
      <c r="BE26" s="93"/>
      <c r="BF26" s="93"/>
      <c r="BG26" s="163"/>
      <c r="BH26" s="93"/>
      <c r="BI26" s="93"/>
      <c r="BJ26" s="157"/>
      <c r="BK26" s="93"/>
      <c r="BL26" s="93"/>
      <c r="BM26" s="176"/>
      <c r="BN26" s="93"/>
      <c r="BO26" s="93"/>
      <c r="BP26" s="163"/>
      <c r="BQ26" s="93"/>
      <c r="BR26" s="93"/>
      <c r="BS26" s="157"/>
      <c r="BT26" s="93"/>
      <c r="BU26" s="93"/>
      <c r="BV26" s="176"/>
      <c r="BW26" s="93"/>
      <c r="BX26" s="93"/>
      <c r="BY26" s="163"/>
      <c r="BZ26" s="93"/>
      <c r="CA26" s="93"/>
      <c r="CB26" s="157"/>
      <c r="CC26" s="93"/>
      <c r="CD26" s="93"/>
      <c r="CE26" s="176"/>
      <c r="CF26" s="93"/>
      <c r="CG26" s="93"/>
      <c r="CH26" s="163"/>
      <c r="CI26" s="93"/>
      <c r="CJ26" s="93"/>
      <c r="CK26" s="157"/>
      <c r="CL26" s="93"/>
      <c r="CM26" s="93"/>
      <c r="CN26" s="176"/>
      <c r="CO26" s="93"/>
      <c r="CP26" s="93"/>
      <c r="CQ26" s="163"/>
      <c r="CR26" s="93"/>
      <c r="CS26" s="93"/>
      <c r="CT26" s="157"/>
      <c r="CU26" s="93"/>
      <c r="CV26" s="93"/>
      <c r="CW26" s="176"/>
      <c r="CX26" s="93"/>
      <c r="CY26" s="93"/>
      <c r="CZ26" s="163"/>
      <c r="DA26" s="93"/>
      <c r="DB26" s="93"/>
      <c r="DC26" s="157"/>
      <c r="DD26" s="93"/>
      <c r="DE26" s="93"/>
      <c r="DF26" s="176"/>
      <c r="DG26" s="93"/>
      <c r="DH26" s="93"/>
      <c r="DI26" s="163"/>
      <c r="DJ26" s="93"/>
      <c r="DK26" s="93"/>
      <c r="DL26" s="157"/>
      <c r="DM26" s="93"/>
      <c r="DN26" s="93"/>
      <c r="DO26" s="176"/>
      <c r="DP26" s="93"/>
      <c r="DQ26" s="93"/>
      <c r="DR26" s="163"/>
      <c r="DS26" s="93"/>
      <c r="DT26" s="93"/>
      <c r="DU26" s="157"/>
      <c r="DV26" s="93"/>
      <c r="DW26" s="93"/>
      <c r="DX26" s="176"/>
      <c r="DY26" s="93"/>
      <c r="DZ26" s="93"/>
      <c r="EA26" s="163"/>
      <c r="EB26" s="93"/>
      <c r="EC26" s="93"/>
      <c r="ED26" s="157"/>
      <c r="EE26" s="93"/>
      <c r="EF26" s="93"/>
      <c r="EG26" s="176"/>
      <c r="EH26" s="93"/>
      <c r="EI26" s="93"/>
      <c r="EJ26" s="163"/>
      <c r="EK26" s="169"/>
      <c r="EL26" s="93"/>
      <c r="EM26" s="157"/>
      <c r="EN26" s="93"/>
      <c r="EO26" s="93"/>
      <c r="EP26" s="176"/>
      <c r="EQ26" s="93"/>
      <c r="ER26" s="93"/>
      <c r="ES26" s="163"/>
      <c r="ET26" s="169"/>
      <c r="EU26" s="93"/>
      <c r="EV26" s="157"/>
      <c r="EW26" s="93"/>
      <c r="EX26" s="93"/>
      <c r="EY26" s="176"/>
      <c r="EZ26" s="93"/>
      <c r="FA26" s="93"/>
      <c r="FB26" s="163"/>
      <c r="FC26" s="93"/>
      <c r="FD26" s="93"/>
      <c r="FE26" s="157"/>
      <c r="FF26" s="93"/>
      <c r="FG26" s="93"/>
      <c r="FH26" s="176"/>
      <c r="FI26" s="93"/>
      <c r="FJ26" s="93"/>
      <c r="FK26" s="163"/>
      <c r="FL26" s="93"/>
      <c r="FM26" s="93"/>
      <c r="FN26" s="157"/>
      <c r="FO26" s="93"/>
      <c r="FP26" s="93"/>
      <c r="FQ26" s="176"/>
      <c r="FR26" s="93"/>
      <c r="FS26" s="93"/>
      <c r="FT26" s="163"/>
      <c r="FU26" s="169"/>
      <c r="FV26" s="93"/>
      <c r="FW26" s="157"/>
      <c r="FX26" s="93"/>
      <c r="FY26" s="93"/>
      <c r="FZ26" s="176"/>
      <c r="GA26" s="93"/>
      <c r="GB26" s="93"/>
      <c r="GC26" s="163"/>
      <c r="GD26" s="169"/>
      <c r="GE26" s="93"/>
      <c r="GF26" s="157"/>
      <c r="GG26" s="93"/>
      <c r="GH26" s="93"/>
      <c r="GI26" s="176"/>
      <c r="GJ26" s="93"/>
      <c r="GK26" s="93"/>
      <c r="GL26" s="163"/>
      <c r="GM26" s="93"/>
      <c r="GN26" s="93"/>
      <c r="GO26" s="157"/>
      <c r="GP26" s="93"/>
      <c r="GQ26" s="93"/>
      <c r="GR26" s="176"/>
      <c r="GS26" s="93"/>
      <c r="GT26" s="93"/>
      <c r="GU26" s="163"/>
      <c r="GV26" s="93"/>
      <c r="GW26" s="93"/>
      <c r="GX26" s="157"/>
      <c r="GY26" s="93"/>
      <c r="GZ26" s="93"/>
      <c r="HA26" s="176"/>
      <c r="HB26" s="93"/>
      <c r="HC26" s="93"/>
      <c r="HD26" s="163"/>
      <c r="HE26" s="93"/>
      <c r="HF26" s="93"/>
      <c r="HG26" s="157"/>
      <c r="HH26" s="93"/>
      <c r="HI26" s="93"/>
      <c r="HJ26" s="176"/>
      <c r="HK26" s="93"/>
      <c r="HL26" s="93"/>
      <c r="HM26" s="163"/>
      <c r="HN26" s="93"/>
      <c r="HO26" s="93"/>
      <c r="HP26" s="157">
        <f t="shared" si="11"/>
        <v>200000</v>
      </c>
      <c r="HQ26" s="21"/>
      <c r="HR26" s="15"/>
      <c r="HS26" s="200">
        <f t="shared" si="12"/>
        <v>200000</v>
      </c>
      <c r="HT26" s="21"/>
      <c r="HU26" s="15"/>
      <c r="HV26" s="163">
        <f t="shared" si="13"/>
        <v>0</v>
      </c>
      <c r="HW26" s="21"/>
      <c r="HX26" s="15"/>
      <c r="HZ26" s="408"/>
      <c r="IA26" s="408"/>
      <c r="IB26" s="408"/>
      <c r="IC26" s="408"/>
    </row>
    <row r="27" spans="1:238" ht="15">
      <c r="A27" s="36"/>
      <c r="B27" s="36"/>
      <c r="C27" s="37"/>
      <c r="D27" s="40"/>
      <c r="E27" s="17" t="s">
        <v>2</v>
      </c>
      <c r="F27" s="1" t="s">
        <v>156</v>
      </c>
      <c r="G27" s="396" t="s">
        <v>153</v>
      </c>
      <c r="H27" s="157"/>
      <c r="I27" s="93"/>
      <c r="J27" s="93"/>
      <c r="K27" s="176"/>
      <c r="L27" s="93"/>
      <c r="M27" s="93"/>
      <c r="N27" s="163"/>
      <c r="O27" s="93"/>
      <c r="P27" s="93"/>
      <c r="Q27" s="157"/>
      <c r="R27" s="93"/>
      <c r="S27" s="93"/>
      <c r="T27" s="176"/>
      <c r="U27" s="93"/>
      <c r="V27" s="93"/>
      <c r="W27" s="163"/>
      <c r="X27" s="93"/>
      <c r="Y27" s="93"/>
      <c r="Z27" s="157"/>
      <c r="AA27" s="93"/>
      <c r="AB27" s="93"/>
      <c r="AC27" s="176"/>
      <c r="AD27" s="93"/>
      <c r="AE27" s="93"/>
      <c r="AF27" s="163"/>
      <c r="AG27" s="93"/>
      <c r="AH27" s="93"/>
      <c r="AI27" s="157"/>
      <c r="AJ27" s="93"/>
      <c r="AK27" s="93"/>
      <c r="AL27" s="176"/>
      <c r="AM27" s="93"/>
      <c r="AN27" s="93"/>
      <c r="AO27" s="163"/>
      <c r="AP27" s="93"/>
      <c r="AQ27" s="93"/>
      <c r="AR27" s="157"/>
      <c r="AS27" s="93"/>
      <c r="AT27" s="93"/>
      <c r="AU27" s="176"/>
      <c r="AV27" s="93"/>
      <c r="AW27" s="93"/>
      <c r="AX27" s="163"/>
      <c r="AY27" s="93"/>
      <c r="AZ27" s="93"/>
      <c r="BA27" s="157"/>
      <c r="BB27" s="93"/>
      <c r="BC27" s="93"/>
      <c r="BD27" s="176"/>
      <c r="BE27" s="93"/>
      <c r="BF27" s="93"/>
      <c r="BG27" s="163"/>
      <c r="BH27" s="93"/>
      <c r="BI27" s="93"/>
      <c r="BJ27" s="157"/>
      <c r="BK27" s="93"/>
      <c r="BL27" s="93"/>
      <c r="BM27" s="176"/>
      <c r="BN27" s="93"/>
      <c r="BO27" s="93"/>
      <c r="BP27" s="163"/>
      <c r="BQ27" s="93"/>
      <c r="BR27" s="93"/>
      <c r="BS27" s="157"/>
      <c r="BT27" s="93"/>
      <c r="BU27" s="93"/>
      <c r="BV27" s="176"/>
      <c r="BW27" s="93"/>
      <c r="BX27" s="93"/>
      <c r="BY27" s="163"/>
      <c r="BZ27" s="93"/>
      <c r="CA27" s="93"/>
      <c r="CB27" s="157"/>
      <c r="CC27" s="93"/>
      <c r="CD27" s="93"/>
      <c r="CE27" s="176"/>
      <c r="CF27" s="93"/>
      <c r="CG27" s="93"/>
      <c r="CH27" s="163"/>
      <c r="CI27" s="93"/>
      <c r="CJ27" s="93"/>
      <c r="CK27" s="157"/>
      <c r="CL27" s="93"/>
      <c r="CM27" s="93"/>
      <c r="CN27" s="176"/>
      <c r="CO27" s="93"/>
      <c r="CP27" s="93"/>
      <c r="CQ27" s="163"/>
      <c r="CR27" s="93"/>
      <c r="CS27" s="93"/>
      <c r="CT27" s="157"/>
      <c r="CU27" s="93"/>
      <c r="CV27" s="93"/>
      <c r="CW27" s="176"/>
      <c r="CX27" s="93"/>
      <c r="CY27" s="93"/>
      <c r="CZ27" s="163"/>
      <c r="DA27" s="93"/>
      <c r="DB27" s="93"/>
      <c r="DC27" s="157"/>
      <c r="DD27" s="93"/>
      <c r="DE27" s="93"/>
      <c r="DF27" s="176"/>
      <c r="DG27" s="93"/>
      <c r="DH27" s="93"/>
      <c r="DI27" s="163"/>
      <c r="DJ27" s="93"/>
      <c r="DK27" s="93"/>
      <c r="DL27" s="157"/>
      <c r="DM27" s="93"/>
      <c r="DN27" s="93"/>
      <c r="DO27" s="176"/>
      <c r="DP27" s="93"/>
      <c r="DQ27" s="93"/>
      <c r="DR27" s="163"/>
      <c r="DS27" s="93"/>
      <c r="DT27" s="93"/>
      <c r="DU27" s="157"/>
      <c r="DV27" s="93"/>
      <c r="DW27" s="93"/>
      <c r="DX27" s="176"/>
      <c r="DY27" s="93"/>
      <c r="DZ27" s="93"/>
      <c r="EA27" s="163"/>
      <c r="EB27" s="93"/>
      <c r="EC27" s="93"/>
      <c r="ED27" s="157"/>
      <c r="EE27" s="93"/>
      <c r="EF27" s="93"/>
      <c r="EG27" s="176"/>
      <c r="EH27" s="93"/>
      <c r="EI27" s="93"/>
      <c r="EJ27" s="163"/>
      <c r="EK27" s="169"/>
      <c r="EL27" s="93"/>
      <c r="EM27" s="157"/>
      <c r="EN27" s="93"/>
      <c r="EO27" s="93"/>
      <c r="EP27" s="176"/>
      <c r="EQ27" s="93"/>
      <c r="ER27" s="93"/>
      <c r="ES27" s="163"/>
      <c r="ET27" s="169"/>
      <c r="EU27" s="93"/>
      <c r="EV27" s="157"/>
      <c r="EW27" s="93"/>
      <c r="EX27" s="93"/>
      <c r="EY27" s="176"/>
      <c r="EZ27" s="93"/>
      <c r="FA27" s="93"/>
      <c r="FB27" s="163"/>
      <c r="FC27" s="93"/>
      <c r="FD27" s="93"/>
      <c r="FE27" s="157"/>
      <c r="FF27" s="93"/>
      <c r="FG27" s="93"/>
      <c r="FH27" s="176"/>
      <c r="FI27" s="93"/>
      <c r="FJ27" s="93"/>
      <c r="FK27" s="163"/>
      <c r="FL27" s="93"/>
      <c r="FM27" s="93"/>
      <c r="FN27" s="157"/>
      <c r="FO27" s="93"/>
      <c r="FP27" s="93"/>
      <c r="FQ27" s="176"/>
      <c r="FR27" s="93"/>
      <c r="FS27" s="93"/>
      <c r="FT27" s="163"/>
      <c r="FU27" s="169"/>
      <c r="FV27" s="93"/>
      <c r="FW27" s="157"/>
      <c r="FX27" s="93"/>
      <c r="FY27" s="93"/>
      <c r="FZ27" s="176"/>
      <c r="GA27" s="93"/>
      <c r="GB27" s="93"/>
      <c r="GC27" s="163"/>
      <c r="GD27" s="169"/>
      <c r="GE27" s="93"/>
      <c r="GF27" s="157"/>
      <c r="GG27" s="93"/>
      <c r="GH27" s="93"/>
      <c r="GI27" s="176"/>
      <c r="GJ27" s="93"/>
      <c r="GK27" s="93"/>
      <c r="GL27" s="163"/>
      <c r="GM27" s="93"/>
      <c r="GN27" s="93"/>
      <c r="GO27" s="157"/>
      <c r="GP27" s="93"/>
      <c r="GQ27" s="93"/>
      <c r="GR27" s="176"/>
      <c r="GS27" s="93"/>
      <c r="GT27" s="93"/>
      <c r="GU27" s="163"/>
      <c r="GV27" s="93"/>
      <c r="GW27" s="93"/>
      <c r="GX27" s="157"/>
      <c r="GY27" s="93"/>
      <c r="GZ27" s="93"/>
      <c r="HA27" s="176"/>
      <c r="HB27" s="93"/>
      <c r="HC27" s="93"/>
      <c r="HD27" s="163"/>
      <c r="HE27" s="93"/>
      <c r="HF27" s="93"/>
      <c r="HG27" s="157"/>
      <c r="HH27" s="93"/>
      <c r="HI27" s="93"/>
      <c r="HJ27" s="176"/>
      <c r="HK27" s="93"/>
      <c r="HL27" s="93"/>
      <c r="HM27" s="163"/>
      <c r="HN27" s="93"/>
      <c r="HO27" s="93"/>
      <c r="HP27" s="157">
        <f t="shared" si="11"/>
        <v>0</v>
      </c>
      <c r="HQ27" s="21"/>
      <c r="HR27" s="15"/>
      <c r="HS27" s="200">
        <f t="shared" si="12"/>
        <v>0</v>
      </c>
      <c r="HT27" s="21"/>
      <c r="HU27" s="15"/>
      <c r="HV27" s="163">
        <f t="shared" si="13"/>
        <v>0</v>
      </c>
      <c r="HW27" s="21"/>
      <c r="HX27" s="15"/>
      <c r="HZ27" s="408"/>
      <c r="IA27" s="408"/>
      <c r="IB27" s="408"/>
      <c r="IC27" s="408"/>
    </row>
    <row r="28" spans="1:238" ht="15">
      <c r="A28" s="36"/>
      <c r="B28" s="36"/>
      <c r="C28" s="37"/>
      <c r="D28" s="40"/>
      <c r="E28" s="17" t="s">
        <v>2</v>
      </c>
      <c r="F28" s="1" t="s">
        <v>157</v>
      </c>
      <c r="G28" s="396" t="s">
        <v>153</v>
      </c>
      <c r="H28" s="157"/>
      <c r="I28" s="93"/>
      <c r="J28" s="93"/>
      <c r="K28" s="176"/>
      <c r="L28" s="93"/>
      <c r="M28" s="93"/>
      <c r="N28" s="163"/>
      <c r="O28" s="93"/>
      <c r="P28" s="93"/>
      <c r="Q28" s="157"/>
      <c r="R28" s="93"/>
      <c r="S28" s="93"/>
      <c r="T28" s="176"/>
      <c r="U28" s="93"/>
      <c r="V28" s="93"/>
      <c r="W28" s="163"/>
      <c r="X28" s="93"/>
      <c r="Y28" s="93"/>
      <c r="Z28" s="157"/>
      <c r="AA28" s="93"/>
      <c r="AB28" s="93"/>
      <c r="AC28" s="176"/>
      <c r="AD28" s="93"/>
      <c r="AE28" s="93"/>
      <c r="AF28" s="163"/>
      <c r="AG28" s="93"/>
      <c r="AH28" s="93"/>
      <c r="AI28" s="157"/>
      <c r="AJ28" s="93"/>
      <c r="AK28" s="93"/>
      <c r="AL28" s="176"/>
      <c r="AM28" s="93"/>
      <c r="AN28" s="93"/>
      <c r="AO28" s="163"/>
      <c r="AP28" s="93"/>
      <c r="AQ28" s="93"/>
      <c r="AR28" s="157"/>
      <c r="AS28" s="93"/>
      <c r="AT28" s="93"/>
      <c r="AU28" s="176"/>
      <c r="AV28" s="93"/>
      <c r="AW28" s="93"/>
      <c r="AX28" s="163"/>
      <c r="AY28" s="93"/>
      <c r="AZ28" s="93"/>
      <c r="BA28" s="157"/>
      <c r="BB28" s="93"/>
      <c r="BC28" s="93"/>
      <c r="BD28" s="176"/>
      <c r="BE28" s="93"/>
      <c r="BF28" s="93"/>
      <c r="BG28" s="163"/>
      <c r="BH28" s="93"/>
      <c r="BI28" s="93"/>
      <c r="BJ28" s="157"/>
      <c r="BK28" s="93"/>
      <c r="BL28" s="93"/>
      <c r="BM28" s="176"/>
      <c r="BN28" s="93"/>
      <c r="BO28" s="93"/>
      <c r="BP28" s="163"/>
      <c r="BQ28" s="93"/>
      <c r="BR28" s="93"/>
      <c r="BS28" s="157"/>
      <c r="BT28" s="93"/>
      <c r="BU28" s="93"/>
      <c r="BV28" s="176"/>
      <c r="BW28" s="93"/>
      <c r="BX28" s="93"/>
      <c r="BY28" s="163"/>
      <c r="BZ28" s="93"/>
      <c r="CA28" s="93"/>
      <c r="CB28" s="157"/>
      <c r="CC28" s="93"/>
      <c r="CD28" s="93"/>
      <c r="CE28" s="176"/>
      <c r="CF28" s="93"/>
      <c r="CG28" s="93"/>
      <c r="CH28" s="163"/>
      <c r="CI28" s="93"/>
      <c r="CJ28" s="93"/>
      <c r="CK28" s="157"/>
      <c r="CL28" s="93"/>
      <c r="CM28" s="93"/>
      <c r="CN28" s="176"/>
      <c r="CO28" s="93"/>
      <c r="CP28" s="93"/>
      <c r="CQ28" s="163"/>
      <c r="CR28" s="93"/>
      <c r="CS28" s="93"/>
      <c r="CT28" s="157"/>
      <c r="CU28" s="93"/>
      <c r="CV28" s="93"/>
      <c r="CW28" s="176"/>
      <c r="CX28" s="93"/>
      <c r="CY28" s="93"/>
      <c r="CZ28" s="163"/>
      <c r="DA28" s="93"/>
      <c r="DB28" s="93"/>
      <c r="DC28" s="157"/>
      <c r="DD28" s="93"/>
      <c r="DE28" s="93"/>
      <c r="DF28" s="176"/>
      <c r="DG28" s="93"/>
      <c r="DH28" s="93"/>
      <c r="DI28" s="163"/>
      <c r="DJ28" s="93"/>
      <c r="DK28" s="93"/>
      <c r="DL28" s="157"/>
      <c r="DM28" s="93"/>
      <c r="DN28" s="93"/>
      <c r="DO28" s="176"/>
      <c r="DP28" s="93"/>
      <c r="DQ28" s="93"/>
      <c r="DR28" s="163"/>
      <c r="DS28" s="93"/>
      <c r="DT28" s="93"/>
      <c r="DU28" s="157"/>
      <c r="DV28" s="93"/>
      <c r="DW28" s="93"/>
      <c r="DX28" s="176"/>
      <c r="DY28" s="93"/>
      <c r="DZ28" s="93"/>
      <c r="EA28" s="163"/>
      <c r="EB28" s="93"/>
      <c r="EC28" s="93"/>
      <c r="ED28" s="157"/>
      <c r="EE28" s="93"/>
      <c r="EF28" s="93"/>
      <c r="EG28" s="176"/>
      <c r="EH28" s="93"/>
      <c r="EI28" s="93"/>
      <c r="EJ28" s="163"/>
      <c r="EK28" s="169"/>
      <c r="EL28" s="93"/>
      <c r="EM28" s="157"/>
      <c r="EN28" s="93"/>
      <c r="EO28" s="93"/>
      <c r="EP28" s="176"/>
      <c r="EQ28" s="93"/>
      <c r="ER28" s="93"/>
      <c r="ES28" s="163"/>
      <c r="ET28" s="169"/>
      <c r="EU28" s="93"/>
      <c r="EV28" s="157"/>
      <c r="EW28" s="93"/>
      <c r="EX28" s="93"/>
      <c r="EY28" s="176"/>
      <c r="EZ28" s="93"/>
      <c r="FA28" s="93"/>
      <c r="FB28" s="163"/>
      <c r="FC28" s="93"/>
      <c r="FD28" s="93"/>
      <c r="FE28" s="157"/>
      <c r="FF28" s="93"/>
      <c r="FG28" s="93"/>
      <c r="FH28" s="176"/>
      <c r="FI28" s="93"/>
      <c r="FJ28" s="93"/>
      <c r="FK28" s="163"/>
      <c r="FL28" s="93"/>
      <c r="FM28" s="93"/>
      <c r="FN28" s="157"/>
      <c r="FO28" s="93"/>
      <c r="FP28" s="93"/>
      <c r="FQ28" s="176"/>
      <c r="FR28" s="93"/>
      <c r="FS28" s="93"/>
      <c r="FT28" s="163"/>
      <c r="FU28" s="169"/>
      <c r="FV28" s="93"/>
      <c r="FW28" s="157"/>
      <c r="FX28" s="93"/>
      <c r="FY28" s="93"/>
      <c r="FZ28" s="176"/>
      <c r="GA28" s="93"/>
      <c r="GB28" s="93"/>
      <c r="GC28" s="163"/>
      <c r="GD28" s="169"/>
      <c r="GE28" s="93"/>
      <c r="GF28" s="157"/>
      <c r="GG28" s="93"/>
      <c r="GH28" s="93"/>
      <c r="GI28" s="176"/>
      <c r="GJ28" s="93"/>
      <c r="GK28" s="93"/>
      <c r="GL28" s="163"/>
      <c r="GM28" s="93"/>
      <c r="GN28" s="93"/>
      <c r="GO28" s="157"/>
      <c r="GP28" s="93"/>
      <c r="GQ28" s="93"/>
      <c r="GR28" s="176"/>
      <c r="GS28" s="93"/>
      <c r="GT28" s="93"/>
      <c r="GU28" s="163"/>
      <c r="GV28" s="93"/>
      <c r="GW28" s="93"/>
      <c r="GX28" s="157"/>
      <c r="GY28" s="93"/>
      <c r="GZ28" s="93"/>
      <c r="HA28" s="176"/>
      <c r="HB28" s="93"/>
      <c r="HC28" s="93"/>
      <c r="HD28" s="163"/>
      <c r="HE28" s="93"/>
      <c r="HF28" s="93"/>
      <c r="HG28" s="157"/>
      <c r="HH28" s="93"/>
      <c r="HI28" s="93"/>
      <c r="HJ28" s="176"/>
      <c r="HK28" s="93"/>
      <c r="HL28" s="93"/>
      <c r="HM28" s="163"/>
      <c r="HN28" s="93"/>
      <c r="HO28" s="93"/>
      <c r="HP28" s="157">
        <f t="shared" si="11"/>
        <v>0</v>
      </c>
      <c r="HQ28" s="21"/>
      <c r="HR28" s="15"/>
      <c r="HS28" s="200">
        <f t="shared" si="12"/>
        <v>0</v>
      </c>
      <c r="HT28" s="21"/>
      <c r="HU28" s="15"/>
      <c r="HV28" s="163">
        <f t="shared" si="13"/>
        <v>0</v>
      </c>
      <c r="HW28" s="21"/>
      <c r="HX28" s="15"/>
      <c r="HZ28" s="408"/>
      <c r="IA28" s="408"/>
      <c r="IB28" s="408"/>
      <c r="IC28" s="408"/>
    </row>
    <row r="29" spans="1:238" ht="15">
      <c r="A29" s="36"/>
      <c r="B29" s="36"/>
      <c r="C29" s="37"/>
      <c r="D29" s="40"/>
      <c r="E29" s="1"/>
      <c r="F29" s="1"/>
      <c r="G29" s="1"/>
      <c r="H29" s="157"/>
      <c r="I29" s="93"/>
      <c r="J29" s="93"/>
      <c r="K29" s="176"/>
      <c r="L29" s="93"/>
      <c r="M29" s="93"/>
      <c r="N29" s="163"/>
      <c r="O29" s="93"/>
      <c r="P29" s="93"/>
      <c r="Q29" s="157"/>
      <c r="R29" s="93"/>
      <c r="S29" s="93"/>
      <c r="T29" s="176"/>
      <c r="U29" s="93"/>
      <c r="V29" s="93"/>
      <c r="W29" s="163"/>
      <c r="X29" s="93"/>
      <c r="Y29" s="93"/>
      <c r="Z29" s="157"/>
      <c r="AA29" s="93"/>
      <c r="AB29" s="93"/>
      <c r="AC29" s="176"/>
      <c r="AD29" s="93"/>
      <c r="AE29" s="93"/>
      <c r="AF29" s="163"/>
      <c r="AG29" s="93"/>
      <c r="AH29" s="93"/>
      <c r="AI29" s="157"/>
      <c r="AJ29" s="93"/>
      <c r="AK29" s="93"/>
      <c r="AL29" s="176"/>
      <c r="AM29" s="93"/>
      <c r="AN29" s="93"/>
      <c r="AO29" s="163"/>
      <c r="AP29" s="93"/>
      <c r="AQ29" s="93"/>
      <c r="AR29" s="157"/>
      <c r="AS29" s="93"/>
      <c r="AT29" s="93"/>
      <c r="AU29" s="176"/>
      <c r="AV29" s="93"/>
      <c r="AW29" s="93"/>
      <c r="AX29" s="163"/>
      <c r="AY29" s="93"/>
      <c r="AZ29" s="93"/>
      <c r="BA29" s="157"/>
      <c r="BB29" s="93"/>
      <c r="BC29" s="93"/>
      <c r="BD29" s="176"/>
      <c r="BE29" s="93"/>
      <c r="BF29" s="93"/>
      <c r="BG29" s="163"/>
      <c r="BH29" s="93"/>
      <c r="BI29" s="93"/>
      <c r="BJ29" s="157"/>
      <c r="BK29" s="93"/>
      <c r="BL29" s="93"/>
      <c r="BM29" s="176"/>
      <c r="BN29" s="93"/>
      <c r="BO29" s="93"/>
      <c r="BP29" s="163"/>
      <c r="BQ29" s="93"/>
      <c r="BR29" s="93"/>
      <c r="BS29" s="157"/>
      <c r="BT29" s="93"/>
      <c r="BU29" s="93"/>
      <c r="BV29" s="176"/>
      <c r="BW29" s="93"/>
      <c r="BX29" s="93"/>
      <c r="BY29" s="163"/>
      <c r="BZ29" s="93"/>
      <c r="CA29" s="93"/>
      <c r="CB29" s="157"/>
      <c r="CC29" s="93"/>
      <c r="CD29" s="93"/>
      <c r="CE29" s="176"/>
      <c r="CF29" s="93"/>
      <c r="CG29" s="93"/>
      <c r="CH29" s="163"/>
      <c r="CI29" s="93"/>
      <c r="CJ29" s="93"/>
      <c r="CK29" s="157"/>
      <c r="CL29" s="93"/>
      <c r="CM29" s="93"/>
      <c r="CN29" s="176"/>
      <c r="CO29" s="93"/>
      <c r="CP29" s="93"/>
      <c r="CQ29" s="163"/>
      <c r="CR29" s="93"/>
      <c r="CS29" s="93"/>
      <c r="CT29" s="157"/>
      <c r="CU29" s="93"/>
      <c r="CV29" s="93"/>
      <c r="CW29" s="176"/>
      <c r="CX29" s="93"/>
      <c r="CY29" s="93"/>
      <c r="CZ29" s="163"/>
      <c r="DA29" s="93"/>
      <c r="DB29" s="93"/>
      <c r="DC29" s="157"/>
      <c r="DD29" s="93"/>
      <c r="DE29" s="93"/>
      <c r="DF29" s="176"/>
      <c r="DG29" s="93"/>
      <c r="DH29" s="93"/>
      <c r="DI29" s="163"/>
      <c r="DJ29" s="93"/>
      <c r="DK29" s="93"/>
      <c r="DL29" s="157"/>
      <c r="DM29" s="93"/>
      <c r="DN29" s="93"/>
      <c r="DO29" s="176"/>
      <c r="DP29" s="93"/>
      <c r="DQ29" s="93"/>
      <c r="DR29" s="163"/>
      <c r="DS29" s="93"/>
      <c r="DT29" s="93"/>
      <c r="DU29" s="157"/>
      <c r="DV29" s="93"/>
      <c r="DW29" s="93"/>
      <c r="DX29" s="176"/>
      <c r="DY29" s="93"/>
      <c r="DZ29" s="93"/>
      <c r="EA29" s="163"/>
      <c r="EB29" s="93"/>
      <c r="EC29" s="93"/>
      <c r="ED29" s="157"/>
      <c r="EE29" s="93"/>
      <c r="EF29" s="93"/>
      <c r="EG29" s="176"/>
      <c r="EH29" s="93"/>
      <c r="EI29" s="93"/>
      <c r="EJ29" s="163"/>
      <c r="EK29" s="169"/>
      <c r="EL29" s="93"/>
      <c r="EM29" s="157"/>
      <c r="EN29" s="93"/>
      <c r="EO29" s="93"/>
      <c r="EP29" s="176"/>
      <c r="EQ29" s="93"/>
      <c r="ER29" s="93"/>
      <c r="ES29" s="163"/>
      <c r="ET29" s="169"/>
      <c r="EU29" s="93"/>
      <c r="EV29" s="157"/>
      <c r="EW29" s="93"/>
      <c r="EX29" s="93"/>
      <c r="EY29" s="176"/>
      <c r="EZ29" s="93"/>
      <c r="FA29" s="93"/>
      <c r="FB29" s="163"/>
      <c r="FC29" s="93"/>
      <c r="FD29" s="93"/>
      <c r="FE29" s="157"/>
      <c r="FF29" s="93"/>
      <c r="FG29" s="93"/>
      <c r="FH29" s="176"/>
      <c r="FI29" s="93"/>
      <c r="FJ29" s="93"/>
      <c r="FK29" s="163"/>
      <c r="FL29" s="93"/>
      <c r="FM29" s="93"/>
      <c r="FN29" s="157"/>
      <c r="FO29" s="93"/>
      <c r="FP29" s="93"/>
      <c r="FQ29" s="176"/>
      <c r="FR29" s="93"/>
      <c r="FS29" s="93"/>
      <c r="FT29" s="163"/>
      <c r="FU29" s="169"/>
      <c r="FV29" s="93"/>
      <c r="FW29" s="157"/>
      <c r="FX29" s="93"/>
      <c r="FY29" s="93"/>
      <c r="FZ29" s="176"/>
      <c r="GA29" s="93"/>
      <c r="GB29" s="93"/>
      <c r="GC29" s="163"/>
      <c r="GD29" s="169"/>
      <c r="GE29" s="93"/>
      <c r="GF29" s="157"/>
      <c r="GG29" s="93"/>
      <c r="GH29" s="93"/>
      <c r="GI29" s="176"/>
      <c r="GJ29" s="93"/>
      <c r="GK29" s="93"/>
      <c r="GL29" s="163"/>
      <c r="GM29" s="93"/>
      <c r="GN29" s="93"/>
      <c r="GO29" s="157"/>
      <c r="GP29" s="93"/>
      <c r="GQ29" s="93"/>
      <c r="GR29" s="176"/>
      <c r="GS29" s="93"/>
      <c r="GT29" s="93"/>
      <c r="GU29" s="163"/>
      <c r="GV29" s="93"/>
      <c r="GW29" s="93"/>
      <c r="GX29" s="157"/>
      <c r="GY29" s="93"/>
      <c r="GZ29" s="93"/>
      <c r="HA29" s="176"/>
      <c r="HB29" s="93"/>
      <c r="HC29" s="93"/>
      <c r="HD29" s="163"/>
      <c r="HE29" s="93"/>
      <c r="HF29" s="93"/>
      <c r="HG29" s="157"/>
      <c r="HH29" s="93"/>
      <c r="HI29" s="93"/>
      <c r="HJ29" s="176"/>
      <c r="HK29" s="93"/>
      <c r="HL29" s="93"/>
      <c r="HM29" s="163"/>
      <c r="HN29" s="93"/>
      <c r="HO29" s="93"/>
      <c r="HP29" s="157">
        <f t="shared" si="11"/>
        <v>0</v>
      </c>
      <c r="HQ29" s="21"/>
      <c r="HR29" s="15"/>
      <c r="HS29" s="200">
        <f t="shared" si="12"/>
        <v>0</v>
      </c>
      <c r="HT29" s="21"/>
      <c r="HU29" s="21"/>
      <c r="HV29" s="163">
        <f t="shared" si="13"/>
        <v>0</v>
      </c>
      <c r="HW29" s="21"/>
      <c r="HX29" s="15"/>
      <c r="HZ29" s="408"/>
      <c r="IA29" s="408"/>
      <c r="IB29" s="408"/>
      <c r="IC29" s="408"/>
    </row>
    <row r="30" spans="1:238" ht="15">
      <c r="A30" s="36"/>
      <c r="B30" s="405">
        <v>2</v>
      </c>
      <c r="C30" s="891" t="s">
        <v>158</v>
      </c>
      <c r="D30" s="891"/>
      <c r="E30" s="891"/>
      <c r="F30" s="891"/>
      <c r="G30" s="891"/>
      <c r="H30" s="406">
        <f t="shared" ref="H30:AN30" si="14">H31+H32+H33</f>
        <v>0</v>
      </c>
      <c r="I30" s="406">
        <f t="shared" si="14"/>
        <v>0</v>
      </c>
      <c r="J30" s="406">
        <f t="shared" si="14"/>
        <v>0</v>
      </c>
      <c r="K30" s="406">
        <f t="shared" si="14"/>
        <v>20000</v>
      </c>
      <c r="L30" s="406">
        <f t="shared" si="14"/>
        <v>0</v>
      </c>
      <c r="M30" s="406">
        <f t="shared" si="14"/>
        <v>0</v>
      </c>
      <c r="N30" s="406">
        <f t="shared" si="14"/>
        <v>19037</v>
      </c>
      <c r="O30" s="406">
        <f t="shared" si="14"/>
        <v>0</v>
      </c>
      <c r="P30" s="406">
        <f t="shared" si="14"/>
        <v>0</v>
      </c>
      <c r="Q30" s="406">
        <f t="shared" si="14"/>
        <v>0</v>
      </c>
      <c r="R30" s="406">
        <f t="shared" si="14"/>
        <v>0</v>
      </c>
      <c r="S30" s="406">
        <f t="shared" si="14"/>
        <v>0</v>
      </c>
      <c r="T30" s="406">
        <f t="shared" si="14"/>
        <v>0</v>
      </c>
      <c r="U30" s="406">
        <f t="shared" si="14"/>
        <v>0</v>
      </c>
      <c r="V30" s="406">
        <f t="shared" si="14"/>
        <v>0</v>
      </c>
      <c r="W30" s="406">
        <f t="shared" si="14"/>
        <v>0</v>
      </c>
      <c r="X30" s="406">
        <f t="shared" si="14"/>
        <v>0</v>
      </c>
      <c r="Y30" s="406">
        <f t="shared" si="14"/>
        <v>0</v>
      </c>
      <c r="Z30" s="406">
        <f t="shared" si="14"/>
        <v>32064104</v>
      </c>
      <c r="AA30" s="406">
        <f t="shared" si="14"/>
        <v>0</v>
      </c>
      <c r="AB30" s="406">
        <f t="shared" si="14"/>
        <v>0</v>
      </c>
      <c r="AC30" s="406">
        <f t="shared" si="14"/>
        <v>30911598</v>
      </c>
      <c r="AD30" s="406">
        <f t="shared" si="14"/>
        <v>0</v>
      </c>
      <c r="AE30" s="406">
        <f t="shared" si="14"/>
        <v>0</v>
      </c>
      <c r="AF30" s="406">
        <f t="shared" si="14"/>
        <v>111400</v>
      </c>
      <c r="AG30" s="406">
        <f t="shared" si="14"/>
        <v>0</v>
      </c>
      <c r="AH30" s="406">
        <f t="shared" si="14"/>
        <v>0</v>
      </c>
      <c r="AI30" s="406">
        <f t="shared" si="14"/>
        <v>0</v>
      </c>
      <c r="AJ30" s="406">
        <f t="shared" si="14"/>
        <v>0</v>
      </c>
      <c r="AK30" s="406">
        <f t="shared" si="14"/>
        <v>0</v>
      </c>
      <c r="AL30" s="406">
        <f t="shared" si="14"/>
        <v>0</v>
      </c>
      <c r="AM30" s="406">
        <f t="shared" si="14"/>
        <v>0</v>
      </c>
      <c r="AN30" s="406">
        <f t="shared" si="14"/>
        <v>0</v>
      </c>
      <c r="AO30" s="406">
        <f>AO31+AO32+AO33</f>
        <v>0</v>
      </c>
      <c r="AP30" s="406">
        <f t="shared" ref="AP30:DJ30" si="15">AP31+AP32+AP33</f>
        <v>0</v>
      </c>
      <c r="AQ30" s="406">
        <f t="shared" si="15"/>
        <v>0</v>
      </c>
      <c r="AR30" s="406">
        <f t="shared" si="15"/>
        <v>0</v>
      </c>
      <c r="AS30" s="406">
        <f t="shared" si="15"/>
        <v>0</v>
      </c>
      <c r="AT30" s="406">
        <f t="shared" si="15"/>
        <v>0</v>
      </c>
      <c r="AU30" s="406">
        <f t="shared" si="15"/>
        <v>0</v>
      </c>
      <c r="AV30" s="406">
        <f t="shared" si="15"/>
        <v>0</v>
      </c>
      <c r="AW30" s="406">
        <f t="shared" si="15"/>
        <v>0</v>
      </c>
      <c r="AX30" s="406">
        <f t="shared" si="15"/>
        <v>0</v>
      </c>
      <c r="AY30" s="406">
        <f t="shared" si="15"/>
        <v>0</v>
      </c>
      <c r="AZ30" s="406">
        <f t="shared" si="15"/>
        <v>0</v>
      </c>
      <c r="BA30" s="406">
        <f t="shared" si="15"/>
        <v>0</v>
      </c>
      <c r="BB30" s="406">
        <f t="shared" si="15"/>
        <v>0</v>
      </c>
      <c r="BC30" s="406">
        <f t="shared" si="15"/>
        <v>0</v>
      </c>
      <c r="BD30" s="406">
        <f t="shared" si="15"/>
        <v>0</v>
      </c>
      <c r="BE30" s="406">
        <f t="shared" si="15"/>
        <v>0</v>
      </c>
      <c r="BF30" s="406">
        <f t="shared" si="15"/>
        <v>0</v>
      </c>
      <c r="BG30" s="406">
        <f t="shared" si="15"/>
        <v>0</v>
      </c>
      <c r="BH30" s="406">
        <f t="shared" si="15"/>
        <v>0</v>
      </c>
      <c r="BI30" s="406">
        <f t="shared" si="15"/>
        <v>0</v>
      </c>
      <c r="BJ30" s="406">
        <f t="shared" si="15"/>
        <v>0</v>
      </c>
      <c r="BK30" s="406">
        <f t="shared" si="15"/>
        <v>0</v>
      </c>
      <c r="BL30" s="406">
        <f t="shared" si="15"/>
        <v>0</v>
      </c>
      <c r="BM30" s="406">
        <f t="shared" si="15"/>
        <v>0</v>
      </c>
      <c r="BN30" s="406">
        <f t="shared" si="15"/>
        <v>0</v>
      </c>
      <c r="BO30" s="406">
        <f t="shared" si="15"/>
        <v>0</v>
      </c>
      <c r="BP30" s="406">
        <f t="shared" si="15"/>
        <v>0</v>
      </c>
      <c r="BQ30" s="406">
        <f t="shared" si="15"/>
        <v>0</v>
      </c>
      <c r="BR30" s="406">
        <f t="shared" si="15"/>
        <v>0</v>
      </c>
      <c r="BS30" s="406">
        <f t="shared" si="15"/>
        <v>0</v>
      </c>
      <c r="BT30" s="406">
        <f t="shared" si="15"/>
        <v>0</v>
      </c>
      <c r="BU30" s="406">
        <f t="shared" si="15"/>
        <v>0</v>
      </c>
      <c r="BV30" s="406">
        <f t="shared" si="15"/>
        <v>0</v>
      </c>
      <c r="BW30" s="406">
        <f t="shared" si="15"/>
        <v>0</v>
      </c>
      <c r="BX30" s="406">
        <f t="shared" si="15"/>
        <v>0</v>
      </c>
      <c r="BY30" s="406">
        <f t="shared" si="15"/>
        <v>0</v>
      </c>
      <c r="BZ30" s="406">
        <f t="shared" si="15"/>
        <v>0</v>
      </c>
      <c r="CA30" s="406">
        <f t="shared" si="15"/>
        <v>0</v>
      </c>
      <c r="CB30" s="406">
        <f t="shared" si="15"/>
        <v>0</v>
      </c>
      <c r="CC30" s="406">
        <f t="shared" si="15"/>
        <v>0</v>
      </c>
      <c r="CD30" s="406">
        <f t="shared" si="15"/>
        <v>0</v>
      </c>
      <c r="CE30" s="406">
        <f t="shared" si="15"/>
        <v>0</v>
      </c>
      <c r="CF30" s="406">
        <f t="shared" si="15"/>
        <v>0</v>
      </c>
      <c r="CG30" s="406">
        <f t="shared" si="15"/>
        <v>0</v>
      </c>
      <c r="CH30" s="406">
        <f t="shared" si="15"/>
        <v>0</v>
      </c>
      <c r="CI30" s="406">
        <f t="shared" si="15"/>
        <v>0</v>
      </c>
      <c r="CJ30" s="406">
        <f t="shared" si="15"/>
        <v>0</v>
      </c>
      <c r="CK30" s="406">
        <f t="shared" si="15"/>
        <v>0</v>
      </c>
      <c r="CL30" s="406">
        <f t="shared" si="15"/>
        <v>0</v>
      </c>
      <c r="CM30" s="406">
        <f t="shared" si="15"/>
        <v>0</v>
      </c>
      <c r="CN30" s="406">
        <f t="shared" si="15"/>
        <v>0</v>
      </c>
      <c r="CO30" s="406">
        <f t="shared" si="15"/>
        <v>0</v>
      </c>
      <c r="CP30" s="406">
        <f t="shared" si="15"/>
        <v>0</v>
      </c>
      <c r="CQ30" s="406">
        <f t="shared" si="15"/>
        <v>0</v>
      </c>
      <c r="CR30" s="406">
        <f t="shared" si="15"/>
        <v>0</v>
      </c>
      <c r="CS30" s="406">
        <f t="shared" si="15"/>
        <v>0</v>
      </c>
      <c r="CT30" s="406">
        <f t="shared" ref="CT30:DB30" si="16">CT31+CT32+CT33</f>
        <v>0</v>
      </c>
      <c r="CU30" s="406">
        <f t="shared" si="16"/>
        <v>0</v>
      </c>
      <c r="CV30" s="406">
        <f t="shared" si="16"/>
        <v>0</v>
      </c>
      <c r="CW30" s="406">
        <f t="shared" si="16"/>
        <v>7164239</v>
      </c>
      <c r="CX30" s="406">
        <f t="shared" si="16"/>
        <v>0</v>
      </c>
      <c r="CY30" s="406">
        <f t="shared" si="16"/>
        <v>0</v>
      </c>
      <c r="CZ30" s="406">
        <f t="shared" si="16"/>
        <v>7164239</v>
      </c>
      <c r="DA30" s="406">
        <f t="shared" si="16"/>
        <v>0</v>
      </c>
      <c r="DB30" s="406">
        <f t="shared" si="16"/>
        <v>0</v>
      </c>
      <c r="DC30" s="406">
        <f t="shared" si="15"/>
        <v>0</v>
      </c>
      <c r="DD30" s="406">
        <f t="shared" si="15"/>
        <v>0</v>
      </c>
      <c r="DE30" s="406">
        <f t="shared" si="15"/>
        <v>0</v>
      </c>
      <c r="DF30" s="406">
        <f t="shared" si="15"/>
        <v>0</v>
      </c>
      <c r="DG30" s="406">
        <f t="shared" si="15"/>
        <v>0</v>
      </c>
      <c r="DH30" s="406">
        <f t="shared" si="15"/>
        <v>0</v>
      </c>
      <c r="DI30" s="406">
        <f t="shared" si="15"/>
        <v>0</v>
      </c>
      <c r="DJ30" s="406">
        <f t="shared" si="15"/>
        <v>0</v>
      </c>
      <c r="DK30" s="406">
        <f t="shared" ref="DK30" si="17">DK31+DK32+DK33</f>
        <v>0</v>
      </c>
      <c r="DL30" s="406">
        <f t="shared" ref="DL30:DO30" si="18">DL31+DL32+DL33</f>
        <v>0</v>
      </c>
      <c r="DM30" s="406">
        <f t="shared" si="18"/>
        <v>0</v>
      </c>
      <c r="DN30" s="406">
        <f t="shared" si="18"/>
        <v>0</v>
      </c>
      <c r="DO30" s="406">
        <f t="shared" si="18"/>
        <v>0</v>
      </c>
      <c r="DP30" s="406">
        <f t="shared" ref="DP30:EZ30" si="19">DP31+DP32+DP33</f>
        <v>0</v>
      </c>
      <c r="DQ30" s="406">
        <f t="shared" si="19"/>
        <v>0</v>
      </c>
      <c r="DR30" s="406">
        <f t="shared" si="19"/>
        <v>0</v>
      </c>
      <c r="DS30" s="406">
        <f t="shared" si="19"/>
        <v>0</v>
      </c>
      <c r="DT30" s="406">
        <f t="shared" si="19"/>
        <v>0</v>
      </c>
      <c r="DU30" s="406">
        <f t="shared" si="19"/>
        <v>0</v>
      </c>
      <c r="DV30" s="406">
        <f t="shared" si="19"/>
        <v>0</v>
      </c>
      <c r="DW30" s="406">
        <f t="shared" si="19"/>
        <v>0</v>
      </c>
      <c r="DX30" s="406">
        <f t="shared" si="19"/>
        <v>0</v>
      </c>
      <c r="DY30" s="406">
        <f t="shared" si="19"/>
        <v>0</v>
      </c>
      <c r="DZ30" s="406">
        <f t="shared" si="19"/>
        <v>0</v>
      </c>
      <c r="EA30" s="406">
        <f t="shared" si="19"/>
        <v>0</v>
      </c>
      <c r="EB30" s="406">
        <f t="shared" si="19"/>
        <v>0</v>
      </c>
      <c r="EC30" s="406">
        <f t="shared" si="19"/>
        <v>0</v>
      </c>
      <c r="ED30" s="406">
        <f t="shared" ref="ED30:EL30" si="20">ED31+ED32+ED33</f>
        <v>0</v>
      </c>
      <c r="EE30" s="406">
        <f t="shared" si="20"/>
        <v>0</v>
      </c>
      <c r="EF30" s="406">
        <f t="shared" si="20"/>
        <v>0</v>
      </c>
      <c r="EG30" s="406">
        <f t="shared" si="20"/>
        <v>0</v>
      </c>
      <c r="EH30" s="406">
        <f t="shared" si="20"/>
        <v>0</v>
      </c>
      <c r="EI30" s="406">
        <f t="shared" si="20"/>
        <v>0</v>
      </c>
      <c r="EJ30" s="406">
        <f t="shared" si="20"/>
        <v>0</v>
      </c>
      <c r="EK30" s="406">
        <f t="shared" si="20"/>
        <v>0</v>
      </c>
      <c r="EL30" s="406">
        <f t="shared" si="20"/>
        <v>0</v>
      </c>
      <c r="EM30" s="406">
        <f t="shared" si="19"/>
        <v>0</v>
      </c>
      <c r="EN30" s="406">
        <f t="shared" si="19"/>
        <v>0</v>
      </c>
      <c r="EO30" s="406">
        <f t="shared" si="19"/>
        <v>0</v>
      </c>
      <c r="EP30" s="406">
        <f t="shared" si="19"/>
        <v>0</v>
      </c>
      <c r="EQ30" s="406">
        <f t="shared" si="19"/>
        <v>0</v>
      </c>
      <c r="ER30" s="406">
        <f t="shared" si="19"/>
        <v>0</v>
      </c>
      <c r="ES30" s="406">
        <f t="shared" si="19"/>
        <v>0</v>
      </c>
      <c r="ET30" s="406">
        <f t="shared" si="19"/>
        <v>0</v>
      </c>
      <c r="EU30" s="406">
        <f t="shared" si="19"/>
        <v>0</v>
      </c>
      <c r="EV30" s="406">
        <f t="shared" si="19"/>
        <v>270000</v>
      </c>
      <c r="EW30" s="406">
        <f t="shared" si="19"/>
        <v>0</v>
      </c>
      <c r="EX30" s="406">
        <f t="shared" si="19"/>
        <v>0</v>
      </c>
      <c r="EY30" s="406">
        <f t="shared" si="19"/>
        <v>270000</v>
      </c>
      <c r="EZ30" s="406">
        <f t="shared" si="19"/>
        <v>0</v>
      </c>
      <c r="FA30" s="406">
        <f t="shared" ref="FA30:FV30" si="21">FA31+FA32+FA33</f>
        <v>0</v>
      </c>
      <c r="FB30" s="406">
        <f t="shared" si="21"/>
        <v>245002</v>
      </c>
      <c r="FC30" s="406">
        <f t="shared" si="21"/>
        <v>0</v>
      </c>
      <c r="FD30" s="406">
        <f t="shared" si="21"/>
        <v>0</v>
      </c>
      <c r="FE30" s="406">
        <f t="shared" si="21"/>
        <v>0</v>
      </c>
      <c r="FF30" s="406">
        <f t="shared" si="21"/>
        <v>0</v>
      </c>
      <c r="FG30" s="406">
        <f t="shared" si="21"/>
        <v>0</v>
      </c>
      <c r="FH30" s="406">
        <f t="shared" si="21"/>
        <v>300000</v>
      </c>
      <c r="FI30" s="406">
        <f t="shared" si="21"/>
        <v>0</v>
      </c>
      <c r="FJ30" s="406">
        <f t="shared" ref="FJ30:FM30" si="22">FJ31+FJ32+FJ33</f>
        <v>0</v>
      </c>
      <c r="FK30" s="406">
        <f t="shared" si="22"/>
        <v>226835</v>
      </c>
      <c r="FL30" s="406">
        <f t="shared" si="22"/>
        <v>0</v>
      </c>
      <c r="FM30" s="406">
        <f t="shared" si="22"/>
        <v>0</v>
      </c>
      <c r="FN30" s="406">
        <f t="shared" si="21"/>
        <v>0</v>
      </c>
      <c r="FO30" s="406">
        <f t="shared" si="21"/>
        <v>0</v>
      </c>
      <c r="FP30" s="406">
        <f t="shared" si="21"/>
        <v>0</v>
      </c>
      <c r="FQ30" s="406">
        <f t="shared" si="21"/>
        <v>0</v>
      </c>
      <c r="FR30" s="406">
        <f t="shared" si="21"/>
        <v>0</v>
      </c>
      <c r="FS30" s="406">
        <f t="shared" si="21"/>
        <v>0</v>
      </c>
      <c r="FT30" s="406">
        <f t="shared" si="21"/>
        <v>0</v>
      </c>
      <c r="FU30" s="406">
        <f t="shared" si="21"/>
        <v>0</v>
      </c>
      <c r="FV30" s="406">
        <f t="shared" si="21"/>
        <v>0</v>
      </c>
      <c r="FW30" s="406">
        <f t="shared" ref="FW30:GE30" si="23">FW31+FW32+FW33</f>
        <v>0</v>
      </c>
      <c r="FX30" s="406">
        <f t="shared" si="23"/>
        <v>0</v>
      </c>
      <c r="FY30" s="406">
        <f t="shared" si="23"/>
        <v>0</v>
      </c>
      <c r="FZ30" s="406">
        <f t="shared" si="23"/>
        <v>0</v>
      </c>
      <c r="GA30" s="406">
        <f t="shared" si="23"/>
        <v>0</v>
      </c>
      <c r="GB30" s="406">
        <f t="shared" si="23"/>
        <v>0</v>
      </c>
      <c r="GC30" s="406">
        <f t="shared" si="23"/>
        <v>0</v>
      </c>
      <c r="GD30" s="406">
        <f t="shared" si="23"/>
        <v>0</v>
      </c>
      <c r="GE30" s="406">
        <f t="shared" si="23"/>
        <v>0</v>
      </c>
      <c r="GF30" s="406">
        <f t="shared" ref="GF30:HF30" si="24">GF31+GF32+GF33</f>
        <v>0</v>
      </c>
      <c r="GG30" s="406">
        <f t="shared" si="24"/>
        <v>0</v>
      </c>
      <c r="GH30" s="406">
        <f t="shared" si="24"/>
        <v>0</v>
      </c>
      <c r="GI30" s="406">
        <f t="shared" ref="GI30" si="25">GI31+GI32+GI33</f>
        <v>0</v>
      </c>
      <c r="GJ30" s="406">
        <f t="shared" si="24"/>
        <v>0</v>
      </c>
      <c r="GK30" s="406">
        <f t="shared" si="24"/>
        <v>0</v>
      </c>
      <c r="GL30" s="406">
        <f t="shared" si="24"/>
        <v>0</v>
      </c>
      <c r="GM30" s="406">
        <f t="shared" si="24"/>
        <v>0</v>
      </c>
      <c r="GN30" s="406">
        <f t="shared" si="24"/>
        <v>0</v>
      </c>
      <c r="GO30" s="406">
        <f t="shared" ref="GO30:GW30" si="26">GO31+GO32+GO33</f>
        <v>0</v>
      </c>
      <c r="GP30" s="406">
        <f t="shared" si="26"/>
        <v>0</v>
      </c>
      <c r="GQ30" s="406">
        <f t="shared" si="26"/>
        <v>0</v>
      </c>
      <c r="GR30" s="406">
        <f t="shared" si="26"/>
        <v>0</v>
      </c>
      <c r="GS30" s="406">
        <f t="shared" si="26"/>
        <v>0</v>
      </c>
      <c r="GT30" s="406">
        <f t="shared" si="26"/>
        <v>0</v>
      </c>
      <c r="GU30" s="406">
        <f t="shared" si="26"/>
        <v>0</v>
      </c>
      <c r="GV30" s="406">
        <f t="shared" si="26"/>
        <v>0</v>
      </c>
      <c r="GW30" s="406">
        <f t="shared" si="26"/>
        <v>0</v>
      </c>
      <c r="GX30" s="406">
        <f t="shared" si="24"/>
        <v>0</v>
      </c>
      <c r="GY30" s="406">
        <f t="shared" si="24"/>
        <v>0</v>
      </c>
      <c r="GZ30" s="406">
        <f t="shared" si="24"/>
        <v>0</v>
      </c>
      <c r="HA30" s="406">
        <f t="shared" si="24"/>
        <v>0</v>
      </c>
      <c r="HB30" s="406">
        <f t="shared" si="24"/>
        <v>0</v>
      </c>
      <c r="HC30" s="406">
        <f t="shared" si="24"/>
        <v>0</v>
      </c>
      <c r="HD30" s="406">
        <f t="shared" si="24"/>
        <v>0</v>
      </c>
      <c r="HE30" s="406">
        <f t="shared" si="24"/>
        <v>0</v>
      </c>
      <c r="HF30" s="406">
        <f t="shared" si="24"/>
        <v>0</v>
      </c>
      <c r="HG30" s="406">
        <f t="shared" ref="HG30:HO30" si="27">HG31+HG32+HG33</f>
        <v>0</v>
      </c>
      <c r="HH30" s="406">
        <f t="shared" si="27"/>
        <v>0</v>
      </c>
      <c r="HI30" s="406">
        <f t="shared" si="27"/>
        <v>0</v>
      </c>
      <c r="HJ30" s="406">
        <f t="shared" si="27"/>
        <v>0</v>
      </c>
      <c r="HK30" s="406">
        <f t="shared" si="27"/>
        <v>0</v>
      </c>
      <c r="HL30" s="406">
        <f t="shared" si="27"/>
        <v>0</v>
      </c>
      <c r="HM30" s="406">
        <f t="shared" si="27"/>
        <v>0</v>
      </c>
      <c r="HN30" s="406">
        <f t="shared" si="27"/>
        <v>0</v>
      </c>
      <c r="HO30" s="406">
        <f t="shared" si="27"/>
        <v>0</v>
      </c>
      <c r="HP30" s="404">
        <f t="shared" si="11"/>
        <v>32334104</v>
      </c>
      <c r="HQ30" s="404"/>
      <c r="HR30" s="406"/>
      <c r="HS30" s="404">
        <f t="shared" si="12"/>
        <v>38665837</v>
      </c>
      <c r="HT30" s="404"/>
      <c r="HU30" s="406"/>
      <c r="HV30" s="404">
        <f t="shared" si="13"/>
        <v>7766513</v>
      </c>
      <c r="HW30" s="404"/>
      <c r="HX30" s="406"/>
      <c r="HZ30" s="408"/>
      <c r="IA30" s="408"/>
      <c r="IB30" s="408"/>
      <c r="IC30" s="408"/>
    </row>
    <row r="31" spans="1:238" ht="15">
      <c r="A31" s="36"/>
      <c r="B31" s="396"/>
      <c r="C31" s="399">
        <v>1</v>
      </c>
      <c r="D31" s="191" t="s">
        <v>221</v>
      </c>
      <c r="E31" s="398"/>
      <c r="F31" s="398"/>
      <c r="G31" s="395" t="s">
        <v>159</v>
      </c>
      <c r="H31" s="101"/>
      <c r="I31" s="101"/>
      <c r="J31" s="101"/>
      <c r="K31" s="101">
        <v>20000</v>
      </c>
      <c r="L31" s="101"/>
      <c r="M31" s="101"/>
      <c r="N31" s="101">
        <v>19037</v>
      </c>
      <c r="O31" s="101"/>
      <c r="P31" s="101"/>
      <c r="Q31" s="101"/>
      <c r="R31" s="101"/>
      <c r="S31" s="101"/>
      <c r="T31" s="101"/>
      <c r="U31" s="101"/>
      <c r="V31" s="101"/>
      <c r="W31" s="101">
        <v>0</v>
      </c>
      <c r="X31" s="101"/>
      <c r="Y31" s="101"/>
      <c r="Z31" s="101">
        <v>32064104</v>
      </c>
      <c r="AA31" s="101"/>
      <c r="AB31" s="101"/>
      <c r="AC31" s="101">
        <v>30760198</v>
      </c>
      <c r="AD31" s="101"/>
      <c r="AE31" s="101"/>
      <c r="AF31" s="101"/>
      <c r="AG31" s="101"/>
      <c r="AH31" s="101"/>
      <c r="AI31" s="101"/>
      <c r="AJ31" s="101"/>
      <c r="AK31" s="101"/>
      <c r="AL31" s="101">
        <v>0</v>
      </c>
      <c r="AM31" s="101"/>
      <c r="AN31" s="101"/>
      <c r="AO31" s="101">
        <v>0</v>
      </c>
      <c r="AP31" s="101"/>
      <c r="AQ31" s="101"/>
      <c r="AR31" s="101"/>
      <c r="AS31" s="101"/>
      <c r="AT31" s="101"/>
      <c r="AU31" s="101"/>
      <c r="AV31" s="101"/>
      <c r="AW31" s="101"/>
      <c r="AX31" s="101">
        <v>0</v>
      </c>
      <c r="AY31" s="101"/>
      <c r="AZ31" s="101"/>
      <c r="BA31" s="101"/>
      <c r="BB31" s="101"/>
      <c r="BC31" s="101"/>
      <c r="BD31" s="101"/>
      <c r="BE31" s="101"/>
      <c r="BF31" s="101"/>
      <c r="BG31" s="101">
        <v>0</v>
      </c>
      <c r="BH31" s="101"/>
      <c r="BI31" s="101"/>
      <c r="BJ31" s="101"/>
      <c r="BK31" s="101"/>
      <c r="BL31" s="101"/>
      <c r="BM31" s="101">
        <v>0</v>
      </c>
      <c r="BN31" s="101"/>
      <c r="BO31" s="101"/>
      <c r="BP31" s="101">
        <v>0</v>
      </c>
      <c r="BQ31" s="101"/>
      <c r="BR31" s="101"/>
      <c r="BS31" s="101"/>
      <c r="BT31" s="101"/>
      <c r="BU31" s="101"/>
      <c r="BV31" s="101"/>
      <c r="BW31" s="101"/>
      <c r="BX31" s="101"/>
      <c r="BY31" s="101">
        <v>0</v>
      </c>
      <c r="BZ31" s="101"/>
      <c r="CA31" s="101"/>
      <c r="CB31" s="101"/>
      <c r="CC31" s="101"/>
      <c r="CD31" s="101"/>
      <c r="CE31" s="101"/>
      <c r="CF31" s="101"/>
      <c r="CG31" s="101"/>
      <c r="CH31" s="101">
        <v>0</v>
      </c>
      <c r="CI31" s="101"/>
      <c r="CJ31" s="101"/>
      <c r="CK31" s="101"/>
      <c r="CL31" s="101"/>
      <c r="CM31" s="101"/>
      <c r="CN31" s="101"/>
      <c r="CO31" s="101"/>
      <c r="CP31" s="101"/>
      <c r="CQ31" s="101">
        <v>0</v>
      </c>
      <c r="CR31" s="101"/>
      <c r="CS31" s="101"/>
      <c r="CT31" s="101"/>
      <c r="CU31" s="101"/>
      <c r="CV31" s="101"/>
      <c r="CW31" s="101">
        <v>7164239</v>
      </c>
      <c r="CX31" s="101"/>
      <c r="CY31" s="101"/>
      <c r="CZ31" s="101">
        <v>7164239</v>
      </c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>
        <v>0</v>
      </c>
      <c r="DY31" s="101"/>
      <c r="DZ31" s="101"/>
      <c r="EA31" s="101">
        <v>0</v>
      </c>
      <c r="EB31" s="101"/>
      <c r="EC31" s="101"/>
      <c r="ED31" s="101"/>
      <c r="EE31" s="101"/>
      <c r="EF31" s="101"/>
      <c r="EG31" s="101"/>
      <c r="EH31" s="101"/>
      <c r="EI31" s="101"/>
      <c r="EJ31" s="101">
        <v>0</v>
      </c>
      <c r="EK31" s="101"/>
      <c r="EL31" s="101"/>
      <c r="EM31" s="101"/>
      <c r="EN31" s="101"/>
      <c r="EO31" s="101"/>
      <c r="EP31" s="101"/>
      <c r="EQ31" s="101"/>
      <c r="ER31" s="101"/>
      <c r="ES31" s="101">
        <v>0</v>
      </c>
      <c r="ET31" s="101"/>
      <c r="EU31" s="101"/>
      <c r="EV31" s="101">
        <v>270000</v>
      </c>
      <c r="EW31" s="101"/>
      <c r="EX31" s="101"/>
      <c r="EY31" s="101">
        <v>270000</v>
      </c>
      <c r="EZ31" s="101"/>
      <c r="FA31" s="101"/>
      <c r="FB31" s="101">
        <v>245002</v>
      </c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>
        <v>0</v>
      </c>
      <c r="FU31" s="101"/>
      <c r="FV31" s="101"/>
      <c r="FW31" s="101"/>
      <c r="FX31" s="101"/>
      <c r="FY31" s="101"/>
      <c r="FZ31" s="101"/>
      <c r="GA31" s="101"/>
      <c r="GB31" s="101"/>
      <c r="GC31" s="101">
        <v>0</v>
      </c>
      <c r="GD31" s="101"/>
      <c r="GE31" s="101"/>
      <c r="GF31" s="101"/>
      <c r="GG31" s="101"/>
      <c r="GH31" s="101"/>
      <c r="GI31" s="101"/>
      <c r="GJ31" s="101"/>
      <c r="GK31" s="101"/>
      <c r="GL31" s="101">
        <v>0</v>
      </c>
      <c r="GM31" s="101"/>
      <c r="GN31" s="101"/>
      <c r="GO31" s="101"/>
      <c r="GP31" s="101"/>
      <c r="GQ31" s="101"/>
      <c r="GR31" s="101"/>
      <c r="GS31" s="101"/>
      <c r="GT31" s="101"/>
      <c r="GU31" s="101">
        <v>0</v>
      </c>
      <c r="GV31" s="101"/>
      <c r="GW31" s="101"/>
      <c r="GX31" s="101"/>
      <c r="GY31" s="101"/>
      <c r="GZ31" s="101"/>
      <c r="HA31" s="101"/>
      <c r="HB31" s="101"/>
      <c r="HC31" s="101"/>
      <c r="HD31" s="101">
        <v>0</v>
      </c>
      <c r="HE31" s="101"/>
      <c r="HF31" s="101"/>
      <c r="HG31" s="101"/>
      <c r="HH31" s="101"/>
      <c r="HI31" s="101"/>
      <c r="HJ31" s="101"/>
      <c r="HK31" s="101"/>
      <c r="HL31" s="101"/>
      <c r="HM31" s="101">
        <v>0</v>
      </c>
      <c r="HN31" s="101"/>
      <c r="HO31" s="101"/>
      <c r="HP31" s="101">
        <f t="shared" si="11"/>
        <v>32334104</v>
      </c>
      <c r="HQ31" s="101"/>
      <c r="HR31" s="101"/>
      <c r="HS31" s="101">
        <f t="shared" si="12"/>
        <v>38214437</v>
      </c>
      <c r="HT31" s="101"/>
      <c r="HU31" s="101"/>
      <c r="HV31" s="101">
        <f t="shared" si="13"/>
        <v>7428278</v>
      </c>
      <c r="HW31" s="101"/>
      <c r="HX31" s="101"/>
      <c r="HZ31" s="408"/>
      <c r="IA31" s="408"/>
      <c r="IB31" s="408"/>
      <c r="IC31" s="408"/>
    </row>
    <row r="32" spans="1:238" ht="15">
      <c r="A32" s="36"/>
      <c r="B32" s="396"/>
      <c r="C32" s="399">
        <v>2</v>
      </c>
      <c r="D32" s="191" t="s">
        <v>220</v>
      </c>
      <c r="E32" s="398"/>
      <c r="F32" s="398"/>
      <c r="G32" s="395" t="s">
        <v>160</v>
      </c>
      <c r="H32" s="101"/>
      <c r="I32" s="101"/>
      <c r="J32" s="101"/>
      <c r="K32" s="101">
        <v>0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>
        <v>0</v>
      </c>
      <c r="X32" s="101"/>
      <c r="Y32" s="101"/>
      <c r="Z32" s="101"/>
      <c r="AA32" s="101"/>
      <c r="AB32" s="101"/>
      <c r="AC32" s="101">
        <v>151400</v>
      </c>
      <c r="AD32" s="101"/>
      <c r="AE32" s="101"/>
      <c r="AF32" s="101">
        <v>111400</v>
      </c>
      <c r="AG32" s="101"/>
      <c r="AH32" s="101"/>
      <c r="AI32" s="101"/>
      <c r="AJ32" s="101"/>
      <c r="AK32" s="101"/>
      <c r="AL32" s="101">
        <v>0</v>
      </c>
      <c r="AM32" s="101"/>
      <c r="AN32" s="101"/>
      <c r="AO32" s="101">
        <v>0</v>
      </c>
      <c r="AP32" s="101"/>
      <c r="AQ32" s="101"/>
      <c r="AR32" s="101"/>
      <c r="AS32" s="101"/>
      <c r="AT32" s="101"/>
      <c r="AU32" s="101"/>
      <c r="AV32" s="101"/>
      <c r="AW32" s="101"/>
      <c r="AX32" s="101">
        <v>0</v>
      </c>
      <c r="AY32" s="101"/>
      <c r="AZ32" s="101"/>
      <c r="BA32" s="101"/>
      <c r="BB32" s="101"/>
      <c r="BC32" s="101"/>
      <c r="BD32" s="101"/>
      <c r="BE32" s="101"/>
      <c r="BF32" s="101"/>
      <c r="BG32" s="101">
        <v>0</v>
      </c>
      <c r="BH32" s="101"/>
      <c r="BI32" s="101"/>
      <c r="BJ32" s="101"/>
      <c r="BK32" s="101"/>
      <c r="BL32" s="101"/>
      <c r="BM32" s="101"/>
      <c r="BN32" s="101"/>
      <c r="BO32" s="101"/>
      <c r="BP32" s="101">
        <v>0</v>
      </c>
      <c r="BQ32" s="101"/>
      <c r="BR32" s="101"/>
      <c r="BS32" s="101"/>
      <c r="BT32" s="101"/>
      <c r="BU32" s="101"/>
      <c r="BV32" s="101"/>
      <c r="BW32" s="101"/>
      <c r="BX32" s="101"/>
      <c r="BY32" s="101">
        <v>0</v>
      </c>
      <c r="BZ32" s="101"/>
      <c r="CA32" s="101"/>
      <c r="CB32" s="101"/>
      <c r="CC32" s="101"/>
      <c r="CD32" s="101"/>
      <c r="CE32" s="101"/>
      <c r="CF32" s="101"/>
      <c r="CG32" s="101"/>
      <c r="CH32" s="101">
        <v>0</v>
      </c>
      <c r="CI32" s="101"/>
      <c r="CJ32" s="101"/>
      <c r="CK32" s="101"/>
      <c r="CL32" s="101"/>
      <c r="CM32" s="101"/>
      <c r="CN32" s="101"/>
      <c r="CO32" s="101"/>
      <c r="CP32" s="101"/>
      <c r="CQ32" s="101">
        <v>0</v>
      </c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>
        <v>0</v>
      </c>
      <c r="EK32" s="101"/>
      <c r="EL32" s="101"/>
      <c r="EM32" s="101"/>
      <c r="EN32" s="101"/>
      <c r="EO32" s="101"/>
      <c r="EP32" s="101"/>
      <c r="EQ32" s="101"/>
      <c r="ER32" s="101"/>
      <c r="ES32" s="101">
        <v>0</v>
      </c>
      <c r="ET32" s="101"/>
      <c r="EU32" s="101"/>
      <c r="EV32" s="101"/>
      <c r="EW32" s="101"/>
      <c r="EX32" s="101"/>
      <c r="EY32" s="101"/>
      <c r="EZ32" s="101"/>
      <c r="FA32" s="101"/>
      <c r="FB32" s="101">
        <v>0</v>
      </c>
      <c r="FC32" s="101"/>
      <c r="FD32" s="101"/>
      <c r="FE32" s="101"/>
      <c r="FF32" s="101"/>
      <c r="FG32" s="101"/>
      <c r="FH32" s="101">
        <v>300000</v>
      </c>
      <c r="FI32" s="101"/>
      <c r="FJ32" s="101"/>
      <c r="FK32" s="101">
        <v>226835</v>
      </c>
      <c r="FL32" s="101"/>
      <c r="FM32" s="101"/>
      <c r="FN32" s="101"/>
      <c r="FO32" s="101"/>
      <c r="FP32" s="101"/>
      <c r="FQ32" s="101"/>
      <c r="FR32" s="101"/>
      <c r="FS32" s="101"/>
      <c r="FT32" s="101">
        <v>0</v>
      </c>
      <c r="FU32" s="101"/>
      <c r="FV32" s="101"/>
      <c r="FW32" s="101"/>
      <c r="FX32" s="101"/>
      <c r="FY32" s="101"/>
      <c r="FZ32" s="101"/>
      <c r="GA32" s="101"/>
      <c r="GB32" s="101"/>
      <c r="GC32" s="101">
        <v>0</v>
      </c>
      <c r="GD32" s="101"/>
      <c r="GE32" s="101"/>
      <c r="GF32" s="101"/>
      <c r="GG32" s="101"/>
      <c r="GH32" s="101"/>
      <c r="GI32" s="101"/>
      <c r="GJ32" s="101"/>
      <c r="GK32" s="101"/>
      <c r="GL32" s="101">
        <v>0</v>
      </c>
      <c r="GM32" s="101"/>
      <c r="GN32" s="101"/>
      <c r="GO32" s="101"/>
      <c r="GP32" s="101"/>
      <c r="GQ32" s="101"/>
      <c r="GR32" s="101"/>
      <c r="GS32" s="101"/>
      <c r="GT32" s="101"/>
      <c r="GU32" s="101">
        <v>0</v>
      </c>
      <c r="GV32" s="101"/>
      <c r="GW32" s="101"/>
      <c r="GX32" s="101"/>
      <c r="GY32" s="101"/>
      <c r="GZ32" s="101"/>
      <c r="HA32" s="101"/>
      <c r="HB32" s="101"/>
      <c r="HC32" s="101"/>
      <c r="HD32" s="101">
        <v>0</v>
      </c>
      <c r="HE32" s="101"/>
      <c r="HF32" s="101"/>
      <c r="HG32" s="101"/>
      <c r="HH32" s="101"/>
      <c r="HI32" s="101"/>
      <c r="HJ32" s="101"/>
      <c r="HK32" s="101"/>
      <c r="HL32" s="101"/>
      <c r="HM32" s="101">
        <v>0</v>
      </c>
      <c r="HN32" s="101"/>
      <c r="HO32" s="101"/>
      <c r="HP32" s="101">
        <f t="shared" si="11"/>
        <v>0</v>
      </c>
      <c r="HQ32" s="101"/>
      <c r="HR32" s="101"/>
      <c r="HS32" s="101">
        <f t="shared" si="12"/>
        <v>451400</v>
      </c>
      <c r="HT32" s="101"/>
      <c r="HU32" s="101"/>
      <c r="HV32" s="101">
        <f t="shared" si="13"/>
        <v>338235</v>
      </c>
      <c r="HW32" s="101"/>
      <c r="HX32" s="101"/>
      <c r="HZ32" s="408"/>
      <c r="IA32" s="408"/>
      <c r="IB32" s="408"/>
      <c r="IC32" s="408"/>
      <c r="ID32" s="408"/>
    </row>
    <row r="33" spans="1:237" ht="15">
      <c r="A33" s="36"/>
      <c r="B33" s="396"/>
      <c r="C33" s="399">
        <v>3</v>
      </c>
      <c r="D33" s="191" t="s">
        <v>161</v>
      </c>
      <c r="E33" s="398"/>
      <c r="F33" s="398"/>
      <c r="G33" s="395" t="s">
        <v>162</v>
      </c>
      <c r="H33" s="402"/>
      <c r="I33" s="402">
        <f>SUM(I34:I41)</f>
        <v>0</v>
      </c>
      <c r="J33" s="402"/>
      <c r="K33" s="402">
        <v>0</v>
      </c>
      <c r="L33" s="402">
        <f>SUM(L34:L41)</f>
        <v>0</v>
      </c>
      <c r="M33" s="402"/>
      <c r="N33" s="402">
        <v>0</v>
      </c>
      <c r="O33" s="402">
        <f>SUM(O34:O41)</f>
        <v>0</v>
      </c>
      <c r="P33" s="402"/>
      <c r="Q33" s="402">
        <f>SUM(Q34:Q41)</f>
        <v>0</v>
      </c>
      <c r="R33" s="402">
        <f>SUM(R34:R41)</f>
        <v>0</v>
      </c>
      <c r="S33" s="402"/>
      <c r="T33" s="402">
        <f>SUM(T34:T41)</f>
        <v>0</v>
      </c>
      <c r="U33" s="402">
        <f>SUM(U34:U41)</f>
        <v>0</v>
      </c>
      <c r="V33" s="402"/>
      <c r="W33" s="402">
        <f>SUM(W34:W41)</f>
        <v>0</v>
      </c>
      <c r="X33" s="402">
        <f>SUM(X34:X41)</f>
        <v>0</v>
      </c>
      <c r="Y33" s="402"/>
      <c r="Z33" s="402">
        <f>SUM(Z34:Z41)</f>
        <v>0</v>
      </c>
      <c r="AA33" s="402">
        <f>SUM(AA34:AA41)</f>
        <v>0</v>
      </c>
      <c r="AB33" s="402"/>
      <c r="AC33" s="402">
        <f>SUM(AC34:AC41)</f>
        <v>0</v>
      </c>
      <c r="AD33" s="402">
        <f>SUM(AD34:AD41)</f>
        <v>0</v>
      </c>
      <c r="AE33" s="402"/>
      <c r="AF33" s="402">
        <f>SUM(AF34:AF41)</f>
        <v>0</v>
      </c>
      <c r="AG33" s="402">
        <f>SUM(AG34:AG41)</f>
        <v>0</v>
      </c>
      <c r="AH33" s="402"/>
      <c r="AI33" s="402">
        <v>0</v>
      </c>
      <c r="AJ33" s="402">
        <f>SUM(AJ34:AJ41)</f>
        <v>0</v>
      </c>
      <c r="AK33" s="402"/>
      <c r="AL33" s="402">
        <v>0</v>
      </c>
      <c r="AM33" s="402">
        <f>SUM(AM34:AM41)</f>
        <v>0</v>
      </c>
      <c r="AN33" s="402"/>
      <c r="AO33" s="402">
        <v>0</v>
      </c>
      <c r="AP33" s="402">
        <f>SUM(AP34:AP41)</f>
        <v>0</v>
      </c>
      <c r="AQ33" s="402"/>
      <c r="AR33" s="402">
        <f>SUM(AR34:AR41)</f>
        <v>0</v>
      </c>
      <c r="AS33" s="402">
        <f>SUM(AS34:AS41)</f>
        <v>0</v>
      </c>
      <c r="AT33" s="402"/>
      <c r="AU33" s="402">
        <f>SUM(AU34:AU41)</f>
        <v>0</v>
      </c>
      <c r="AV33" s="402">
        <f>SUM(AV34:AV41)</f>
        <v>0</v>
      </c>
      <c r="AW33" s="402"/>
      <c r="AX33" s="402">
        <f>SUM(AX34:AX41)</f>
        <v>0</v>
      </c>
      <c r="AY33" s="402">
        <f>SUM(AY34:AY41)</f>
        <v>0</v>
      </c>
      <c r="AZ33" s="402"/>
      <c r="BA33" s="402">
        <f>SUM(BA34:BA41)</f>
        <v>0</v>
      </c>
      <c r="BB33" s="402">
        <f>SUM(BB34:BB41)</f>
        <v>0</v>
      </c>
      <c r="BC33" s="402"/>
      <c r="BD33" s="402">
        <f>SUM(BD34:BD41)</f>
        <v>0</v>
      </c>
      <c r="BE33" s="402">
        <f>SUM(BE34:BE41)</f>
        <v>0</v>
      </c>
      <c r="BF33" s="402"/>
      <c r="BG33" s="402">
        <f>SUM(BG34:BG41)</f>
        <v>0</v>
      </c>
      <c r="BH33" s="402">
        <f>SUM(BH34:BH41)</f>
        <v>0</v>
      </c>
      <c r="BI33" s="402"/>
      <c r="BJ33" s="402">
        <f>SUM(BJ34:BJ41)</f>
        <v>0</v>
      </c>
      <c r="BK33" s="402">
        <f>SUM(BK34:BK41)</f>
        <v>0</v>
      </c>
      <c r="BL33" s="402"/>
      <c r="BM33" s="402">
        <f>SUM(BM34:BM41)</f>
        <v>0</v>
      </c>
      <c r="BN33" s="402">
        <f>SUM(BN34:BN41)</f>
        <v>0</v>
      </c>
      <c r="BO33" s="402"/>
      <c r="BP33" s="402">
        <f>SUM(BP34:BP41)</f>
        <v>0</v>
      </c>
      <c r="BQ33" s="402">
        <f>SUM(BQ34:BQ41)</f>
        <v>0</v>
      </c>
      <c r="BR33" s="402"/>
      <c r="BS33" s="402">
        <f>SUM(BS34:BS41)</f>
        <v>0</v>
      </c>
      <c r="BT33" s="402">
        <f>SUM(BT34:BT41)</f>
        <v>0</v>
      </c>
      <c r="BU33" s="402"/>
      <c r="BV33" s="402">
        <f>SUM(BV34:BV41)</f>
        <v>0</v>
      </c>
      <c r="BW33" s="402">
        <f>SUM(BW34:BW41)</f>
        <v>0</v>
      </c>
      <c r="BX33" s="402"/>
      <c r="BY33" s="402">
        <f>SUM(BY34:BY41)</f>
        <v>0</v>
      </c>
      <c r="BZ33" s="402">
        <f>SUM(BZ34:BZ41)</f>
        <v>0</v>
      </c>
      <c r="CA33" s="402"/>
      <c r="CB33" s="402">
        <f>SUM(CB34:CB41)</f>
        <v>0</v>
      </c>
      <c r="CC33" s="402">
        <f>SUM(CC34:CC41)</f>
        <v>0</v>
      </c>
      <c r="CD33" s="402"/>
      <c r="CE33" s="402">
        <f>SUM(CE34:CE41)</f>
        <v>0</v>
      </c>
      <c r="CF33" s="402">
        <f>SUM(CF34:CF41)</f>
        <v>0</v>
      </c>
      <c r="CG33" s="402"/>
      <c r="CH33" s="402">
        <v>0</v>
      </c>
      <c r="CI33" s="402">
        <f>SUM(CI34:CI41)</f>
        <v>0</v>
      </c>
      <c r="CJ33" s="402"/>
      <c r="CK33" s="402">
        <f>SUM(CK34:CK41)</f>
        <v>0</v>
      </c>
      <c r="CL33" s="402">
        <f>SUM(CL34:CL41)</f>
        <v>0</v>
      </c>
      <c r="CM33" s="402"/>
      <c r="CN33" s="402">
        <f>SUM(CN34:CN41)</f>
        <v>0</v>
      </c>
      <c r="CO33" s="402">
        <f>SUM(CO34:CO41)</f>
        <v>0</v>
      </c>
      <c r="CP33" s="402"/>
      <c r="CQ33" s="402">
        <v>0</v>
      </c>
      <c r="CR33" s="402">
        <f>SUM(CR34:CR41)</f>
        <v>0</v>
      </c>
      <c r="CS33" s="402"/>
      <c r="CT33" s="402">
        <f>SUM(CT34:CT41)</f>
        <v>0</v>
      </c>
      <c r="CU33" s="402">
        <f>SUM(CU34:CU41)</f>
        <v>0</v>
      </c>
      <c r="CV33" s="402"/>
      <c r="CW33" s="402">
        <f>SUM(CW34:CW41)</f>
        <v>0</v>
      </c>
      <c r="CX33" s="402">
        <f>SUM(CX34:CX41)</f>
        <v>0</v>
      </c>
      <c r="CY33" s="402"/>
      <c r="CZ33" s="402"/>
      <c r="DA33" s="402">
        <f>SUM(DA34:DA41)</f>
        <v>0</v>
      </c>
      <c r="DB33" s="402"/>
      <c r="DC33" s="402">
        <f>SUM(DC34:DC41)</f>
        <v>0</v>
      </c>
      <c r="DD33" s="402">
        <f>SUM(DD34:DD41)</f>
        <v>0</v>
      </c>
      <c r="DE33" s="402"/>
      <c r="DF33" s="402">
        <f>SUM(DF34:DF41)</f>
        <v>0</v>
      </c>
      <c r="DG33" s="402">
        <f>SUM(DG34:DG41)</f>
        <v>0</v>
      </c>
      <c r="DH33" s="402"/>
      <c r="DI33" s="402"/>
      <c r="DJ33" s="402">
        <f>SUM(DJ34:DJ41)</f>
        <v>0</v>
      </c>
      <c r="DK33" s="402"/>
      <c r="DL33" s="402">
        <f>SUM(DL34:DL41)</f>
        <v>0</v>
      </c>
      <c r="DM33" s="402">
        <f>SUM(DM34:DM41)</f>
        <v>0</v>
      </c>
      <c r="DN33" s="402"/>
      <c r="DO33" s="402">
        <f>SUM(DO34:DO41)</f>
        <v>0</v>
      </c>
      <c r="DP33" s="402">
        <f>SUM(DP34:DP41)</f>
        <v>0</v>
      </c>
      <c r="DQ33" s="402"/>
      <c r="DR33" s="402"/>
      <c r="DS33" s="402">
        <f>SUM(DS34:DS41)</f>
        <v>0</v>
      </c>
      <c r="DT33" s="402"/>
      <c r="DU33" s="402">
        <f>SUM(DU34:DU41)</f>
        <v>0</v>
      </c>
      <c r="DV33" s="402">
        <f>SUM(DV34:DV41)</f>
        <v>0</v>
      </c>
      <c r="DW33" s="402"/>
      <c r="DX33" s="402">
        <f>SUM(DX34:DX41)</f>
        <v>0</v>
      </c>
      <c r="DY33" s="402">
        <f>SUM(DY34:DY41)</f>
        <v>0</v>
      </c>
      <c r="DZ33" s="402"/>
      <c r="EA33" s="402">
        <v>0</v>
      </c>
      <c r="EB33" s="402">
        <f>SUM(EB34:EB41)</f>
        <v>0</v>
      </c>
      <c r="EC33" s="402"/>
      <c r="ED33" s="402">
        <f>SUM(ED34:ED41)</f>
        <v>0</v>
      </c>
      <c r="EE33" s="402">
        <f>SUM(EE34:EE41)</f>
        <v>0</v>
      </c>
      <c r="EF33" s="402"/>
      <c r="EG33" s="402">
        <f>SUM(EG34:EG41)</f>
        <v>0</v>
      </c>
      <c r="EH33" s="402">
        <f>SUM(EH34:EH41)</f>
        <v>0</v>
      </c>
      <c r="EI33" s="402"/>
      <c r="EJ33" s="402">
        <f>SUM(EJ34:EJ41)</f>
        <v>0</v>
      </c>
      <c r="EK33" s="101">
        <f>SUM(EK34:EK41)</f>
        <v>0</v>
      </c>
      <c r="EL33" s="402"/>
      <c r="EM33" s="402">
        <f>SUM(EM34:EM41)</f>
        <v>0</v>
      </c>
      <c r="EN33" s="402">
        <f>SUM(EN34:EN41)</f>
        <v>0</v>
      </c>
      <c r="EO33" s="402"/>
      <c r="EP33" s="402">
        <f>SUM(EP34:EP41)</f>
        <v>0</v>
      </c>
      <c r="EQ33" s="402">
        <f>SUM(EQ34:EQ41)</f>
        <v>0</v>
      </c>
      <c r="ER33" s="402"/>
      <c r="ES33" s="402">
        <f>SUM(ES34:ES41)</f>
        <v>0</v>
      </c>
      <c r="ET33" s="101">
        <f>SUM(ET34:ET41)</f>
        <v>0</v>
      </c>
      <c r="EU33" s="402"/>
      <c r="EV33" s="402">
        <f>SUM(EV34:EV41)</f>
        <v>0</v>
      </c>
      <c r="EW33" s="402">
        <f>SUM(EW34:EW41)</f>
        <v>0</v>
      </c>
      <c r="EX33" s="402"/>
      <c r="EY33" s="402">
        <f>SUM(EY34:EY41)</f>
        <v>0</v>
      </c>
      <c r="EZ33" s="402">
        <f>SUM(EZ34:EZ41)</f>
        <v>0</v>
      </c>
      <c r="FA33" s="402"/>
      <c r="FB33" s="402">
        <f>SUM(FB34:FB41)</f>
        <v>0</v>
      </c>
      <c r="FC33" s="402">
        <f>SUM(FC34:FC41)</f>
        <v>0</v>
      </c>
      <c r="FD33" s="402"/>
      <c r="FE33" s="402">
        <f>SUM(FE34:FE41)</f>
        <v>0</v>
      </c>
      <c r="FF33" s="402">
        <f>SUM(FF34:FF41)</f>
        <v>0</v>
      </c>
      <c r="FG33" s="402"/>
      <c r="FH33" s="402">
        <f>SUM(FH34:FH41)</f>
        <v>0</v>
      </c>
      <c r="FI33" s="402">
        <f>SUM(FI34:FI41)</f>
        <v>0</v>
      </c>
      <c r="FJ33" s="402"/>
      <c r="FK33" s="402">
        <f>SUM(FK34:FK41)</f>
        <v>0</v>
      </c>
      <c r="FL33" s="402">
        <f>SUM(FL34:FL41)</f>
        <v>0</v>
      </c>
      <c r="FM33" s="402"/>
      <c r="FN33" s="402">
        <f>SUM(FN34:FN41)</f>
        <v>0</v>
      </c>
      <c r="FO33" s="402">
        <f>SUM(FO34:FO41)</f>
        <v>0</v>
      </c>
      <c r="FP33" s="402"/>
      <c r="FQ33" s="402">
        <f>SUM(FQ34:FQ41)</f>
        <v>0</v>
      </c>
      <c r="FR33" s="402">
        <f>SUM(FR34:FR41)</f>
        <v>0</v>
      </c>
      <c r="FS33" s="402"/>
      <c r="FT33" s="402">
        <f>SUM(FT34:FT41)</f>
        <v>0</v>
      </c>
      <c r="FU33" s="101">
        <f>SUM(FU34:FU41)</f>
        <v>0</v>
      </c>
      <c r="FV33" s="402"/>
      <c r="FW33" s="402">
        <f>SUM(FW34:FW41)</f>
        <v>0</v>
      </c>
      <c r="FX33" s="402">
        <f>SUM(FX34:FX41)</f>
        <v>0</v>
      </c>
      <c r="FY33" s="402"/>
      <c r="FZ33" s="402">
        <f>SUM(FZ34:FZ41)</f>
        <v>0</v>
      </c>
      <c r="GA33" s="402">
        <f>SUM(GA34:GA41)</f>
        <v>0</v>
      </c>
      <c r="GB33" s="402"/>
      <c r="GC33" s="402">
        <f>SUM(GC34:GC41)</f>
        <v>0</v>
      </c>
      <c r="GD33" s="101">
        <f>SUM(GD34:GD41)</f>
        <v>0</v>
      </c>
      <c r="GE33" s="402"/>
      <c r="GF33" s="402">
        <f>SUM(GF34:GF41)</f>
        <v>0</v>
      </c>
      <c r="GG33" s="402">
        <f>SUM(GG34:GG41)</f>
        <v>0</v>
      </c>
      <c r="GH33" s="402"/>
      <c r="GI33" s="402">
        <f>SUM(GI34:GI41)</f>
        <v>0</v>
      </c>
      <c r="GJ33" s="402">
        <f>SUM(GJ34:GJ41)</f>
        <v>0</v>
      </c>
      <c r="GK33" s="402"/>
      <c r="GL33" s="402">
        <f>SUM(GL34:GL41)</f>
        <v>0</v>
      </c>
      <c r="GM33" s="402">
        <f>SUM(GM34:GM41)</f>
        <v>0</v>
      </c>
      <c r="GN33" s="402"/>
      <c r="GO33" s="402">
        <f>SUM(GO34:GO41)</f>
        <v>0</v>
      </c>
      <c r="GP33" s="402">
        <f>SUM(GP34:GP41)</f>
        <v>0</v>
      </c>
      <c r="GQ33" s="402"/>
      <c r="GR33" s="402">
        <f>SUM(GR34:GR41)</f>
        <v>0</v>
      </c>
      <c r="GS33" s="402">
        <f>SUM(GS34:GS41)</f>
        <v>0</v>
      </c>
      <c r="GT33" s="402"/>
      <c r="GU33" s="402">
        <f>SUM(GU34:GU41)</f>
        <v>0</v>
      </c>
      <c r="GV33" s="402">
        <f>SUM(GV34:GV41)</f>
        <v>0</v>
      </c>
      <c r="GW33" s="402"/>
      <c r="GX33" s="402">
        <f>SUM(GX34:GX41)</f>
        <v>0</v>
      </c>
      <c r="GY33" s="402">
        <f>SUM(GY34:GY41)</f>
        <v>0</v>
      </c>
      <c r="GZ33" s="402"/>
      <c r="HA33" s="402">
        <f>SUM(HA34:HA41)</f>
        <v>0</v>
      </c>
      <c r="HB33" s="402">
        <f>SUM(HB34:HB41)</f>
        <v>0</v>
      </c>
      <c r="HC33" s="402"/>
      <c r="HD33" s="402">
        <v>0</v>
      </c>
      <c r="HE33" s="402">
        <f>SUM(HE34:HE41)</f>
        <v>0</v>
      </c>
      <c r="HF33" s="402"/>
      <c r="HG33" s="402">
        <f>SUM(HG34:HG41)</f>
        <v>0</v>
      </c>
      <c r="HH33" s="402">
        <f>SUM(HH34:HH41)</f>
        <v>0</v>
      </c>
      <c r="HI33" s="402"/>
      <c r="HJ33" s="402">
        <f>SUM(HJ34:HJ41)</f>
        <v>0</v>
      </c>
      <c r="HK33" s="402">
        <f>SUM(HK34:HK41)</f>
        <v>0</v>
      </c>
      <c r="HL33" s="402"/>
      <c r="HM33" s="402">
        <v>0</v>
      </c>
      <c r="HN33" s="402">
        <f>SUM(HN34:HN41)</f>
        <v>0</v>
      </c>
      <c r="HO33" s="402"/>
      <c r="HP33" s="101">
        <f t="shared" si="11"/>
        <v>0</v>
      </c>
      <c r="HQ33" s="101"/>
      <c r="HR33" s="402"/>
      <c r="HS33" s="101">
        <f t="shared" si="12"/>
        <v>0</v>
      </c>
      <c r="HT33" s="101"/>
      <c r="HU33" s="402"/>
      <c r="HV33" s="101">
        <f t="shared" si="13"/>
        <v>0</v>
      </c>
      <c r="HW33" s="101"/>
      <c r="HX33" s="402"/>
      <c r="HZ33" s="408"/>
      <c r="IA33" s="408"/>
      <c r="IB33" s="408"/>
      <c r="IC33" s="408"/>
    </row>
    <row r="34" spans="1:237" ht="15">
      <c r="A34" s="36"/>
      <c r="B34" s="36"/>
      <c r="C34" s="37"/>
      <c r="D34" s="35">
        <v>1</v>
      </c>
      <c r="E34" s="1" t="s">
        <v>163</v>
      </c>
      <c r="F34" s="382"/>
      <c r="G34" s="38" t="s">
        <v>164</v>
      </c>
      <c r="H34" s="157"/>
      <c r="I34" s="93"/>
      <c r="J34" s="93"/>
      <c r="K34" s="176"/>
      <c r="L34" s="93"/>
      <c r="M34" s="93"/>
      <c r="N34" s="163"/>
      <c r="O34" s="93"/>
      <c r="P34" s="93"/>
      <c r="Q34" s="157"/>
      <c r="R34" s="93"/>
      <c r="S34" s="93"/>
      <c r="T34" s="176"/>
      <c r="U34" s="93"/>
      <c r="V34" s="93"/>
      <c r="W34" s="163"/>
      <c r="X34" s="93"/>
      <c r="Y34" s="93"/>
      <c r="Z34" s="157"/>
      <c r="AA34" s="93"/>
      <c r="AB34" s="93"/>
      <c r="AC34" s="176"/>
      <c r="AD34" s="93"/>
      <c r="AE34" s="93"/>
      <c r="AF34" s="163"/>
      <c r="AG34" s="93"/>
      <c r="AH34" s="93"/>
      <c r="AI34" s="157"/>
      <c r="AJ34" s="93"/>
      <c r="AK34" s="93"/>
      <c r="AL34" s="176"/>
      <c r="AM34" s="93"/>
      <c r="AN34" s="93"/>
      <c r="AO34" s="163"/>
      <c r="AP34" s="93"/>
      <c r="AQ34" s="93"/>
      <c r="AR34" s="157"/>
      <c r="AS34" s="93"/>
      <c r="AT34" s="93"/>
      <c r="AU34" s="176"/>
      <c r="AV34" s="93"/>
      <c r="AW34" s="93"/>
      <c r="AX34" s="163"/>
      <c r="AY34" s="93"/>
      <c r="AZ34" s="93"/>
      <c r="BA34" s="157"/>
      <c r="BB34" s="93"/>
      <c r="BC34" s="93"/>
      <c r="BD34" s="176"/>
      <c r="BE34" s="93"/>
      <c r="BF34" s="93"/>
      <c r="BG34" s="163"/>
      <c r="BH34" s="93"/>
      <c r="BI34" s="93"/>
      <c r="BJ34" s="157"/>
      <c r="BK34" s="93"/>
      <c r="BL34" s="93"/>
      <c r="BM34" s="176"/>
      <c r="BN34" s="93"/>
      <c r="BO34" s="93"/>
      <c r="BP34" s="163"/>
      <c r="BQ34" s="93"/>
      <c r="BR34" s="93"/>
      <c r="BS34" s="157"/>
      <c r="BT34" s="93"/>
      <c r="BU34" s="93"/>
      <c r="BV34" s="176"/>
      <c r="BW34" s="93"/>
      <c r="BX34" s="93"/>
      <c r="BY34" s="163"/>
      <c r="BZ34" s="93"/>
      <c r="CA34" s="93"/>
      <c r="CB34" s="157"/>
      <c r="CC34" s="93"/>
      <c r="CD34" s="93"/>
      <c r="CE34" s="176"/>
      <c r="CF34" s="93"/>
      <c r="CG34" s="93"/>
      <c r="CH34" s="163"/>
      <c r="CI34" s="93"/>
      <c r="CJ34" s="93"/>
      <c r="CK34" s="157"/>
      <c r="CL34" s="93"/>
      <c r="CM34" s="93"/>
      <c r="CN34" s="176"/>
      <c r="CO34" s="93"/>
      <c r="CP34" s="93"/>
      <c r="CQ34" s="163"/>
      <c r="CR34" s="93"/>
      <c r="CS34" s="93"/>
      <c r="CT34" s="157"/>
      <c r="CU34" s="93"/>
      <c r="CV34" s="93"/>
      <c r="CW34" s="176"/>
      <c r="CX34" s="93"/>
      <c r="CY34" s="93"/>
      <c r="CZ34" s="163"/>
      <c r="DA34" s="93"/>
      <c r="DB34" s="93"/>
      <c r="DC34" s="157"/>
      <c r="DD34" s="93"/>
      <c r="DE34" s="93"/>
      <c r="DF34" s="176"/>
      <c r="DG34" s="93"/>
      <c r="DH34" s="93"/>
      <c r="DI34" s="163"/>
      <c r="DJ34" s="93"/>
      <c r="DK34" s="93"/>
      <c r="DL34" s="157"/>
      <c r="DM34" s="93"/>
      <c r="DN34" s="93"/>
      <c r="DO34" s="176"/>
      <c r="DP34" s="93"/>
      <c r="DQ34" s="93"/>
      <c r="DR34" s="163"/>
      <c r="DS34" s="93"/>
      <c r="DT34" s="93"/>
      <c r="DU34" s="157"/>
      <c r="DV34" s="93"/>
      <c r="DW34" s="93"/>
      <c r="DX34" s="176"/>
      <c r="DY34" s="93"/>
      <c r="DZ34" s="93"/>
      <c r="EA34" s="163"/>
      <c r="EB34" s="93"/>
      <c r="EC34" s="93"/>
      <c r="ED34" s="157"/>
      <c r="EE34" s="93"/>
      <c r="EF34" s="93"/>
      <c r="EG34" s="176"/>
      <c r="EH34" s="93"/>
      <c r="EI34" s="93"/>
      <c r="EJ34" s="163"/>
      <c r="EK34" s="169"/>
      <c r="EL34" s="93"/>
      <c r="EM34" s="157"/>
      <c r="EN34" s="93"/>
      <c r="EO34" s="93"/>
      <c r="EP34" s="176"/>
      <c r="EQ34" s="93"/>
      <c r="ER34" s="93"/>
      <c r="ES34" s="163"/>
      <c r="ET34" s="169"/>
      <c r="EU34" s="93"/>
      <c r="EV34" s="157"/>
      <c r="EW34" s="93"/>
      <c r="EX34" s="93"/>
      <c r="EY34" s="176"/>
      <c r="EZ34" s="93"/>
      <c r="FA34" s="93"/>
      <c r="FB34" s="163"/>
      <c r="FC34" s="93"/>
      <c r="FD34" s="93"/>
      <c r="FE34" s="157"/>
      <c r="FF34" s="93"/>
      <c r="FG34" s="93"/>
      <c r="FH34" s="176"/>
      <c r="FI34" s="93"/>
      <c r="FJ34" s="93"/>
      <c r="FK34" s="163"/>
      <c r="FL34" s="93"/>
      <c r="FM34" s="93"/>
      <c r="FN34" s="157"/>
      <c r="FO34" s="93"/>
      <c r="FP34" s="93"/>
      <c r="FQ34" s="176"/>
      <c r="FR34" s="93"/>
      <c r="FS34" s="93"/>
      <c r="FT34" s="163"/>
      <c r="FU34" s="169"/>
      <c r="FV34" s="93"/>
      <c r="FW34" s="157"/>
      <c r="FX34" s="93"/>
      <c r="FY34" s="93"/>
      <c r="FZ34" s="176"/>
      <c r="GA34" s="93"/>
      <c r="GB34" s="93"/>
      <c r="GC34" s="163"/>
      <c r="GD34" s="169"/>
      <c r="GE34" s="93"/>
      <c r="GF34" s="157"/>
      <c r="GG34" s="93"/>
      <c r="GH34" s="93"/>
      <c r="GI34" s="176"/>
      <c r="GJ34" s="93"/>
      <c r="GK34" s="93"/>
      <c r="GL34" s="163"/>
      <c r="GM34" s="93"/>
      <c r="GN34" s="93"/>
      <c r="GO34" s="157"/>
      <c r="GP34" s="93"/>
      <c r="GQ34" s="93"/>
      <c r="GR34" s="176"/>
      <c r="GS34" s="93"/>
      <c r="GT34" s="93"/>
      <c r="GU34" s="163"/>
      <c r="GV34" s="93"/>
      <c r="GW34" s="93"/>
      <c r="GX34" s="157"/>
      <c r="GY34" s="93"/>
      <c r="GZ34" s="93"/>
      <c r="HA34" s="176"/>
      <c r="HB34" s="93"/>
      <c r="HC34" s="93"/>
      <c r="HD34" s="163"/>
      <c r="HE34" s="93"/>
      <c r="HF34" s="93"/>
      <c r="HG34" s="157"/>
      <c r="HH34" s="93"/>
      <c r="HI34" s="93"/>
      <c r="HJ34" s="176"/>
      <c r="HK34" s="93"/>
      <c r="HL34" s="93"/>
      <c r="HM34" s="163"/>
      <c r="HN34" s="93"/>
      <c r="HO34" s="93"/>
      <c r="HP34" s="157">
        <f t="shared" si="11"/>
        <v>0</v>
      </c>
      <c r="HQ34" s="21"/>
      <c r="HR34" s="21"/>
      <c r="HS34" s="200">
        <f t="shared" si="12"/>
        <v>0</v>
      </c>
      <c r="HT34" s="21"/>
      <c r="HU34" s="21"/>
      <c r="HV34" s="163">
        <f t="shared" si="13"/>
        <v>0</v>
      </c>
      <c r="HW34" s="21"/>
      <c r="HX34" s="21"/>
      <c r="HZ34" s="408"/>
      <c r="IA34" s="408"/>
      <c r="IB34" s="408"/>
      <c r="IC34" s="408"/>
    </row>
    <row r="35" spans="1:237" ht="15">
      <c r="A35" s="36"/>
      <c r="B35" s="36"/>
      <c r="C35" s="37"/>
      <c r="D35" s="35">
        <v>2</v>
      </c>
      <c r="E35" s="1" t="s">
        <v>165</v>
      </c>
      <c r="F35" s="382"/>
      <c r="G35" s="38" t="s">
        <v>166</v>
      </c>
      <c r="H35" s="157"/>
      <c r="I35" s="93"/>
      <c r="J35" s="93"/>
      <c r="K35" s="176"/>
      <c r="L35" s="93"/>
      <c r="M35" s="93"/>
      <c r="N35" s="163"/>
      <c r="O35" s="93"/>
      <c r="P35" s="93"/>
      <c r="Q35" s="157"/>
      <c r="R35" s="93"/>
      <c r="S35" s="93"/>
      <c r="T35" s="176"/>
      <c r="U35" s="93"/>
      <c r="V35" s="93"/>
      <c r="W35" s="163"/>
      <c r="X35" s="93"/>
      <c r="Y35" s="93"/>
      <c r="Z35" s="157"/>
      <c r="AA35" s="93"/>
      <c r="AB35" s="93"/>
      <c r="AC35" s="176"/>
      <c r="AD35" s="93"/>
      <c r="AE35" s="93"/>
      <c r="AF35" s="163"/>
      <c r="AG35" s="93"/>
      <c r="AH35" s="93"/>
      <c r="AI35" s="157"/>
      <c r="AJ35" s="93"/>
      <c r="AK35" s="93"/>
      <c r="AL35" s="176"/>
      <c r="AM35" s="93"/>
      <c r="AN35" s="93"/>
      <c r="AO35" s="163"/>
      <c r="AP35" s="93"/>
      <c r="AQ35" s="93"/>
      <c r="AR35" s="157"/>
      <c r="AS35" s="93"/>
      <c r="AT35" s="93"/>
      <c r="AU35" s="176"/>
      <c r="AV35" s="93"/>
      <c r="AW35" s="93"/>
      <c r="AX35" s="163"/>
      <c r="AY35" s="93"/>
      <c r="AZ35" s="93"/>
      <c r="BA35" s="157"/>
      <c r="BB35" s="93"/>
      <c r="BC35" s="93"/>
      <c r="BD35" s="176"/>
      <c r="BE35" s="93"/>
      <c r="BF35" s="93"/>
      <c r="BG35" s="163"/>
      <c r="BH35" s="93"/>
      <c r="BI35" s="93"/>
      <c r="BJ35" s="157"/>
      <c r="BK35" s="93"/>
      <c r="BL35" s="93"/>
      <c r="BM35" s="176"/>
      <c r="BN35" s="93"/>
      <c r="BO35" s="93"/>
      <c r="BP35" s="163"/>
      <c r="BQ35" s="93"/>
      <c r="BR35" s="93"/>
      <c r="BS35" s="157"/>
      <c r="BT35" s="93"/>
      <c r="BU35" s="93"/>
      <c r="BV35" s="176"/>
      <c r="BW35" s="93"/>
      <c r="BX35" s="93"/>
      <c r="BY35" s="163"/>
      <c r="BZ35" s="93"/>
      <c r="CA35" s="93"/>
      <c r="CB35" s="157"/>
      <c r="CC35" s="93"/>
      <c r="CD35" s="93"/>
      <c r="CE35" s="176"/>
      <c r="CF35" s="93"/>
      <c r="CG35" s="93"/>
      <c r="CH35" s="163"/>
      <c r="CI35" s="93"/>
      <c r="CJ35" s="93"/>
      <c r="CK35" s="157"/>
      <c r="CL35" s="93"/>
      <c r="CM35" s="93"/>
      <c r="CN35" s="176"/>
      <c r="CO35" s="93"/>
      <c r="CP35" s="93"/>
      <c r="CQ35" s="163"/>
      <c r="CR35" s="93"/>
      <c r="CS35" s="93"/>
      <c r="CT35" s="157"/>
      <c r="CU35" s="93"/>
      <c r="CV35" s="93"/>
      <c r="CW35" s="176"/>
      <c r="CX35" s="93"/>
      <c r="CY35" s="93"/>
      <c r="CZ35" s="163"/>
      <c r="DA35" s="93"/>
      <c r="DB35" s="93"/>
      <c r="DC35" s="157"/>
      <c r="DD35" s="93"/>
      <c r="DE35" s="93"/>
      <c r="DF35" s="176"/>
      <c r="DG35" s="93"/>
      <c r="DH35" s="93"/>
      <c r="DI35" s="163"/>
      <c r="DJ35" s="93"/>
      <c r="DK35" s="93"/>
      <c r="DL35" s="157"/>
      <c r="DM35" s="93"/>
      <c r="DN35" s="93"/>
      <c r="DO35" s="176"/>
      <c r="DP35" s="93"/>
      <c r="DQ35" s="93"/>
      <c r="DR35" s="163"/>
      <c r="DS35" s="93"/>
      <c r="DT35" s="93"/>
      <c r="DU35" s="157"/>
      <c r="DV35" s="93"/>
      <c r="DW35" s="93"/>
      <c r="DX35" s="176"/>
      <c r="DY35" s="93"/>
      <c r="DZ35" s="93"/>
      <c r="EA35" s="163"/>
      <c r="EB35" s="93"/>
      <c r="EC35" s="93"/>
      <c r="ED35" s="157"/>
      <c r="EE35" s="93"/>
      <c r="EF35" s="93"/>
      <c r="EG35" s="176"/>
      <c r="EH35" s="93"/>
      <c r="EI35" s="93"/>
      <c r="EJ35" s="163"/>
      <c r="EK35" s="169"/>
      <c r="EL35" s="93"/>
      <c r="EM35" s="157"/>
      <c r="EN35" s="93"/>
      <c r="EO35" s="93"/>
      <c r="EP35" s="176"/>
      <c r="EQ35" s="93"/>
      <c r="ER35" s="93"/>
      <c r="ES35" s="163"/>
      <c r="ET35" s="169"/>
      <c r="EU35" s="93"/>
      <c r="EV35" s="157"/>
      <c r="EW35" s="93"/>
      <c r="EX35" s="93"/>
      <c r="EY35" s="176"/>
      <c r="EZ35" s="93"/>
      <c r="FA35" s="93"/>
      <c r="FB35" s="163"/>
      <c r="FC35" s="93"/>
      <c r="FD35" s="93"/>
      <c r="FE35" s="157"/>
      <c r="FF35" s="93"/>
      <c r="FG35" s="93"/>
      <c r="FH35" s="176"/>
      <c r="FI35" s="93"/>
      <c r="FJ35" s="93"/>
      <c r="FK35" s="163"/>
      <c r="FL35" s="93"/>
      <c r="FM35" s="93"/>
      <c r="FN35" s="157"/>
      <c r="FO35" s="93"/>
      <c r="FP35" s="93"/>
      <c r="FQ35" s="176"/>
      <c r="FR35" s="93"/>
      <c r="FS35" s="93"/>
      <c r="FT35" s="163"/>
      <c r="FU35" s="169"/>
      <c r="FV35" s="93"/>
      <c r="FW35" s="157"/>
      <c r="FX35" s="93"/>
      <c r="FY35" s="93"/>
      <c r="FZ35" s="176"/>
      <c r="GA35" s="93"/>
      <c r="GB35" s="93"/>
      <c r="GC35" s="163"/>
      <c r="GD35" s="169"/>
      <c r="GE35" s="93"/>
      <c r="GF35" s="157"/>
      <c r="GG35" s="93"/>
      <c r="GH35" s="93"/>
      <c r="GI35" s="176"/>
      <c r="GJ35" s="93"/>
      <c r="GK35" s="93"/>
      <c r="GL35" s="163"/>
      <c r="GM35" s="93"/>
      <c r="GN35" s="93"/>
      <c r="GO35" s="157"/>
      <c r="GP35" s="93"/>
      <c r="GQ35" s="93"/>
      <c r="GR35" s="176"/>
      <c r="GS35" s="93"/>
      <c r="GT35" s="93"/>
      <c r="GU35" s="163"/>
      <c r="GV35" s="93"/>
      <c r="GW35" s="93"/>
      <c r="GX35" s="157"/>
      <c r="GY35" s="93"/>
      <c r="GZ35" s="93"/>
      <c r="HA35" s="176"/>
      <c r="HB35" s="93"/>
      <c r="HC35" s="93"/>
      <c r="HD35" s="163"/>
      <c r="HE35" s="93"/>
      <c r="HF35" s="93"/>
      <c r="HG35" s="157"/>
      <c r="HH35" s="93"/>
      <c r="HI35" s="93"/>
      <c r="HJ35" s="176"/>
      <c r="HK35" s="93"/>
      <c r="HL35" s="93"/>
      <c r="HM35" s="163"/>
      <c r="HN35" s="93"/>
      <c r="HO35" s="93"/>
      <c r="HP35" s="157">
        <f t="shared" si="11"/>
        <v>0</v>
      </c>
      <c r="HQ35" s="21"/>
      <c r="HR35" s="21"/>
      <c r="HS35" s="200">
        <f t="shared" si="12"/>
        <v>0</v>
      </c>
      <c r="HT35" s="21"/>
      <c r="HU35" s="21"/>
      <c r="HV35" s="163">
        <f t="shared" si="13"/>
        <v>0</v>
      </c>
      <c r="HW35" s="21"/>
      <c r="HX35" s="21"/>
      <c r="HZ35" s="408"/>
      <c r="IA35" s="408"/>
      <c r="IB35" s="408"/>
      <c r="IC35" s="408"/>
    </row>
    <row r="36" spans="1:237" ht="15">
      <c r="A36" s="36"/>
      <c r="B36" s="36"/>
      <c r="C36" s="37"/>
      <c r="D36" s="35">
        <v>3</v>
      </c>
      <c r="E36" s="1" t="s">
        <v>167</v>
      </c>
      <c r="F36" s="382"/>
      <c r="G36" s="38" t="s">
        <v>168</v>
      </c>
      <c r="H36" s="157"/>
      <c r="I36" s="93"/>
      <c r="J36" s="93"/>
      <c r="K36" s="176"/>
      <c r="L36" s="93"/>
      <c r="M36" s="93"/>
      <c r="N36" s="163"/>
      <c r="O36" s="93"/>
      <c r="P36" s="93"/>
      <c r="Q36" s="157"/>
      <c r="R36" s="93"/>
      <c r="S36" s="93"/>
      <c r="T36" s="176"/>
      <c r="U36" s="93"/>
      <c r="V36" s="93"/>
      <c r="W36" s="163"/>
      <c r="X36" s="93"/>
      <c r="Y36" s="93"/>
      <c r="Z36" s="157"/>
      <c r="AA36" s="93"/>
      <c r="AB36" s="93"/>
      <c r="AC36" s="176"/>
      <c r="AD36" s="93"/>
      <c r="AE36" s="93"/>
      <c r="AF36" s="163"/>
      <c r="AG36" s="93"/>
      <c r="AH36" s="93"/>
      <c r="AI36" s="157"/>
      <c r="AJ36" s="93"/>
      <c r="AK36" s="93"/>
      <c r="AL36" s="176"/>
      <c r="AM36" s="93"/>
      <c r="AN36" s="93"/>
      <c r="AO36" s="163"/>
      <c r="AP36" s="93"/>
      <c r="AQ36" s="93"/>
      <c r="AR36" s="157"/>
      <c r="AS36" s="93"/>
      <c r="AT36" s="93"/>
      <c r="AU36" s="176"/>
      <c r="AV36" s="93"/>
      <c r="AW36" s="93"/>
      <c r="AX36" s="163"/>
      <c r="AY36" s="93"/>
      <c r="AZ36" s="93"/>
      <c r="BA36" s="157"/>
      <c r="BB36" s="93"/>
      <c r="BC36" s="93"/>
      <c r="BD36" s="176"/>
      <c r="BE36" s="93"/>
      <c r="BF36" s="93"/>
      <c r="BG36" s="163"/>
      <c r="BH36" s="93"/>
      <c r="BI36" s="93"/>
      <c r="BJ36" s="157"/>
      <c r="BK36" s="93"/>
      <c r="BL36" s="93"/>
      <c r="BM36" s="176"/>
      <c r="BN36" s="93"/>
      <c r="BO36" s="93"/>
      <c r="BP36" s="163"/>
      <c r="BQ36" s="93"/>
      <c r="BR36" s="93"/>
      <c r="BS36" s="157"/>
      <c r="BT36" s="93"/>
      <c r="BU36" s="93"/>
      <c r="BV36" s="176"/>
      <c r="BW36" s="93"/>
      <c r="BX36" s="93"/>
      <c r="BY36" s="163"/>
      <c r="BZ36" s="93"/>
      <c r="CA36" s="93"/>
      <c r="CB36" s="157"/>
      <c r="CC36" s="93"/>
      <c r="CD36" s="93"/>
      <c r="CE36" s="176"/>
      <c r="CF36" s="93"/>
      <c r="CG36" s="93"/>
      <c r="CH36" s="163"/>
      <c r="CI36" s="93"/>
      <c r="CJ36" s="93"/>
      <c r="CK36" s="157"/>
      <c r="CL36" s="93"/>
      <c r="CM36" s="93"/>
      <c r="CN36" s="176"/>
      <c r="CO36" s="93"/>
      <c r="CP36" s="93"/>
      <c r="CQ36" s="163"/>
      <c r="CR36" s="93"/>
      <c r="CS36" s="93"/>
      <c r="CT36" s="157"/>
      <c r="CU36" s="93"/>
      <c r="CV36" s="93"/>
      <c r="CW36" s="176"/>
      <c r="CX36" s="93"/>
      <c r="CY36" s="93"/>
      <c r="CZ36" s="163"/>
      <c r="DA36" s="93"/>
      <c r="DB36" s="93"/>
      <c r="DC36" s="157"/>
      <c r="DD36" s="93"/>
      <c r="DE36" s="93"/>
      <c r="DF36" s="176"/>
      <c r="DG36" s="93"/>
      <c r="DH36" s="93"/>
      <c r="DI36" s="163"/>
      <c r="DJ36" s="93"/>
      <c r="DK36" s="93"/>
      <c r="DL36" s="157"/>
      <c r="DM36" s="93"/>
      <c r="DN36" s="93"/>
      <c r="DO36" s="176"/>
      <c r="DP36" s="93"/>
      <c r="DQ36" s="93"/>
      <c r="DR36" s="163"/>
      <c r="DS36" s="93"/>
      <c r="DT36" s="93"/>
      <c r="DU36" s="157"/>
      <c r="DV36" s="93"/>
      <c r="DW36" s="93"/>
      <c r="DX36" s="176"/>
      <c r="DY36" s="93"/>
      <c r="DZ36" s="93"/>
      <c r="EA36" s="163"/>
      <c r="EB36" s="93"/>
      <c r="EC36" s="93"/>
      <c r="ED36" s="157"/>
      <c r="EE36" s="93"/>
      <c r="EF36" s="93"/>
      <c r="EG36" s="176"/>
      <c r="EH36" s="93"/>
      <c r="EI36" s="93"/>
      <c r="EJ36" s="163"/>
      <c r="EK36" s="169"/>
      <c r="EL36" s="93"/>
      <c r="EM36" s="157"/>
      <c r="EN36" s="93"/>
      <c r="EO36" s="93"/>
      <c r="EP36" s="176"/>
      <c r="EQ36" s="93"/>
      <c r="ER36" s="93"/>
      <c r="ES36" s="163"/>
      <c r="ET36" s="169"/>
      <c r="EU36" s="93"/>
      <c r="EV36" s="157"/>
      <c r="EW36" s="93"/>
      <c r="EX36" s="93"/>
      <c r="EY36" s="176"/>
      <c r="EZ36" s="93"/>
      <c r="FA36" s="93"/>
      <c r="FB36" s="163"/>
      <c r="FC36" s="93"/>
      <c r="FD36" s="93"/>
      <c r="FE36" s="157"/>
      <c r="FF36" s="93"/>
      <c r="FG36" s="93"/>
      <c r="FH36" s="176"/>
      <c r="FI36" s="93"/>
      <c r="FJ36" s="93"/>
      <c r="FK36" s="163"/>
      <c r="FL36" s="93"/>
      <c r="FM36" s="93"/>
      <c r="FN36" s="157"/>
      <c r="FO36" s="93"/>
      <c r="FP36" s="93"/>
      <c r="FQ36" s="176"/>
      <c r="FR36" s="93"/>
      <c r="FS36" s="93"/>
      <c r="FT36" s="163"/>
      <c r="FU36" s="169"/>
      <c r="FV36" s="93"/>
      <c r="FW36" s="157"/>
      <c r="FX36" s="93"/>
      <c r="FY36" s="93"/>
      <c r="FZ36" s="176"/>
      <c r="GA36" s="93"/>
      <c r="GB36" s="93"/>
      <c r="GC36" s="163"/>
      <c r="GD36" s="169"/>
      <c r="GE36" s="93"/>
      <c r="GF36" s="157"/>
      <c r="GG36" s="93"/>
      <c r="GH36" s="93"/>
      <c r="GI36" s="176"/>
      <c r="GJ36" s="93"/>
      <c r="GK36" s="93"/>
      <c r="GL36" s="163"/>
      <c r="GM36" s="93"/>
      <c r="GN36" s="93"/>
      <c r="GO36" s="157"/>
      <c r="GP36" s="93"/>
      <c r="GQ36" s="93"/>
      <c r="GR36" s="176"/>
      <c r="GS36" s="93"/>
      <c r="GT36" s="93"/>
      <c r="GU36" s="163"/>
      <c r="GV36" s="93"/>
      <c r="GW36" s="93"/>
      <c r="GX36" s="157"/>
      <c r="GY36" s="93"/>
      <c r="GZ36" s="93"/>
      <c r="HA36" s="176"/>
      <c r="HB36" s="93"/>
      <c r="HC36" s="93"/>
      <c r="HD36" s="163"/>
      <c r="HE36" s="93"/>
      <c r="HF36" s="93"/>
      <c r="HG36" s="157"/>
      <c r="HH36" s="93"/>
      <c r="HI36" s="93"/>
      <c r="HJ36" s="176"/>
      <c r="HK36" s="93"/>
      <c r="HL36" s="93"/>
      <c r="HM36" s="163"/>
      <c r="HN36" s="93"/>
      <c r="HO36" s="93"/>
      <c r="HP36" s="157">
        <f t="shared" si="11"/>
        <v>0</v>
      </c>
      <c r="HQ36" s="21"/>
      <c r="HR36" s="21"/>
      <c r="HS36" s="200">
        <f t="shared" si="12"/>
        <v>0</v>
      </c>
      <c r="HT36" s="21"/>
      <c r="HU36" s="21"/>
      <c r="HV36" s="163">
        <f t="shared" si="13"/>
        <v>0</v>
      </c>
      <c r="HW36" s="21"/>
      <c r="HX36" s="21"/>
      <c r="HZ36" s="408"/>
      <c r="IA36" s="408"/>
      <c r="IB36" s="408"/>
      <c r="IC36" s="408"/>
    </row>
    <row r="37" spans="1:237" ht="15">
      <c r="A37" s="36"/>
      <c r="B37" s="36"/>
      <c r="C37" s="37"/>
      <c r="D37" s="35">
        <v>4</v>
      </c>
      <c r="E37" s="1" t="s">
        <v>169</v>
      </c>
      <c r="F37" s="382"/>
      <c r="G37" s="38" t="s">
        <v>170</v>
      </c>
      <c r="H37" s="157"/>
      <c r="I37" s="93"/>
      <c r="J37" s="93"/>
      <c r="K37" s="176"/>
      <c r="L37" s="93"/>
      <c r="M37" s="93"/>
      <c r="N37" s="163"/>
      <c r="O37" s="93"/>
      <c r="P37" s="93"/>
      <c r="Q37" s="157"/>
      <c r="R37" s="93"/>
      <c r="S37" s="93"/>
      <c r="T37" s="176"/>
      <c r="U37" s="93"/>
      <c r="V37" s="93"/>
      <c r="W37" s="163"/>
      <c r="X37" s="93"/>
      <c r="Y37" s="93"/>
      <c r="Z37" s="157"/>
      <c r="AA37" s="93"/>
      <c r="AB37" s="93"/>
      <c r="AC37" s="176"/>
      <c r="AD37" s="93"/>
      <c r="AE37" s="93"/>
      <c r="AF37" s="163"/>
      <c r="AG37" s="93"/>
      <c r="AH37" s="93"/>
      <c r="AI37" s="157"/>
      <c r="AJ37" s="93"/>
      <c r="AK37" s="93"/>
      <c r="AL37" s="176"/>
      <c r="AM37" s="93"/>
      <c r="AN37" s="93"/>
      <c r="AO37" s="163"/>
      <c r="AP37" s="93"/>
      <c r="AQ37" s="93"/>
      <c r="AR37" s="157"/>
      <c r="AS37" s="93"/>
      <c r="AT37" s="93"/>
      <c r="AU37" s="176"/>
      <c r="AV37" s="93"/>
      <c r="AW37" s="93"/>
      <c r="AX37" s="163"/>
      <c r="AY37" s="93"/>
      <c r="AZ37" s="93"/>
      <c r="BA37" s="157"/>
      <c r="BB37" s="93"/>
      <c r="BC37" s="93"/>
      <c r="BD37" s="176"/>
      <c r="BE37" s="93"/>
      <c r="BF37" s="93"/>
      <c r="BG37" s="163"/>
      <c r="BH37" s="93"/>
      <c r="BI37" s="93"/>
      <c r="BJ37" s="157"/>
      <c r="BK37" s="93"/>
      <c r="BL37" s="93"/>
      <c r="BM37" s="176"/>
      <c r="BN37" s="93"/>
      <c r="BO37" s="93"/>
      <c r="BP37" s="163"/>
      <c r="BQ37" s="93"/>
      <c r="BR37" s="93"/>
      <c r="BS37" s="157"/>
      <c r="BT37" s="93"/>
      <c r="BU37" s="93"/>
      <c r="BV37" s="176"/>
      <c r="BW37" s="93"/>
      <c r="BX37" s="93"/>
      <c r="BY37" s="163"/>
      <c r="BZ37" s="93"/>
      <c r="CA37" s="93"/>
      <c r="CB37" s="157"/>
      <c r="CC37" s="93"/>
      <c r="CD37" s="93"/>
      <c r="CE37" s="176"/>
      <c r="CF37" s="93"/>
      <c r="CG37" s="93"/>
      <c r="CH37" s="163"/>
      <c r="CI37" s="93"/>
      <c r="CJ37" s="93"/>
      <c r="CK37" s="157"/>
      <c r="CL37" s="93"/>
      <c r="CM37" s="93"/>
      <c r="CN37" s="176"/>
      <c r="CO37" s="93"/>
      <c r="CP37" s="93"/>
      <c r="CQ37" s="163"/>
      <c r="CR37" s="93"/>
      <c r="CS37" s="93"/>
      <c r="CT37" s="157"/>
      <c r="CU37" s="93"/>
      <c r="CV37" s="93"/>
      <c r="CW37" s="176"/>
      <c r="CX37" s="93"/>
      <c r="CY37" s="93"/>
      <c r="CZ37" s="163"/>
      <c r="DA37" s="93"/>
      <c r="DB37" s="93"/>
      <c r="DC37" s="157"/>
      <c r="DD37" s="93"/>
      <c r="DE37" s="93"/>
      <c r="DF37" s="176"/>
      <c r="DG37" s="93"/>
      <c r="DH37" s="93"/>
      <c r="DI37" s="163"/>
      <c r="DJ37" s="93"/>
      <c r="DK37" s="93"/>
      <c r="DL37" s="157"/>
      <c r="DM37" s="93"/>
      <c r="DN37" s="93"/>
      <c r="DO37" s="176"/>
      <c r="DP37" s="93"/>
      <c r="DQ37" s="93"/>
      <c r="DR37" s="163"/>
      <c r="DS37" s="93"/>
      <c r="DT37" s="93"/>
      <c r="DU37" s="157"/>
      <c r="DV37" s="93"/>
      <c r="DW37" s="93"/>
      <c r="DX37" s="176"/>
      <c r="DY37" s="93"/>
      <c r="DZ37" s="93"/>
      <c r="EA37" s="163"/>
      <c r="EB37" s="93"/>
      <c r="EC37" s="93"/>
      <c r="ED37" s="157"/>
      <c r="EE37" s="93"/>
      <c r="EF37" s="93"/>
      <c r="EG37" s="176"/>
      <c r="EH37" s="93"/>
      <c r="EI37" s="93"/>
      <c r="EJ37" s="163"/>
      <c r="EK37" s="169"/>
      <c r="EL37" s="93"/>
      <c r="EM37" s="157"/>
      <c r="EN37" s="93"/>
      <c r="EO37" s="93"/>
      <c r="EP37" s="176"/>
      <c r="EQ37" s="93"/>
      <c r="ER37" s="93"/>
      <c r="ES37" s="163"/>
      <c r="ET37" s="169"/>
      <c r="EU37" s="93"/>
      <c r="EV37" s="157"/>
      <c r="EW37" s="93"/>
      <c r="EX37" s="93"/>
      <c r="EY37" s="176"/>
      <c r="EZ37" s="93"/>
      <c r="FA37" s="93"/>
      <c r="FB37" s="163"/>
      <c r="FC37" s="93"/>
      <c r="FD37" s="93"/>
      <c r="FE37" s="157"/>
      <c r="FF37" s="93"/>
      <c r="FG37" s="93"/>
      <c r="FH37" s="176"/>
      <c r="FI37" s="93"/>
      <c r="FJ37" s="93"/>
      <c r="FK37" s="163"/>
      <c r="FL37" s="93"/>
      <c r="FM37" s="93"/>
      <c r="FN37" s="157"/>
      <c r="FO37" s="93"/>
      <c r="FP37" s="93"/>
      <c r="FQ37" s="176"/>
      <c r="FR37" s="93"/>
      <c r="FS37" s="93"/>
      <c r="FT37" s="163"/>
      <c r="FU37" s="169"/>
      <c r="FV37" s="93"/>
      <c r="FW37" s="157"/>
      <c r="FX37" s="93"/>
      <c r="FY37" s="93"/>
      <c r="FZ37" s="176"/>
      <c r="GA37" s="93"/>
      <c r="GB37" s="93"/>
      <c r="GC37" s="163"/>
      <c r="GD37" s="169"/>
      <c r="GE37" s="93"/>
      <c r="GF37" s="157"/>
      <c r="GG37" s="93"/>
      <c r="GH37" s="93"/>
      <c r="GI37" s="176"/>
      <c r="GJ37" s="93"/>
      <c r="GK37" s="93"/>
      <c r="GL37" s="163"/>
      <c r="GM37" s="93"/>
      <c r="GN37" s="93"/>
      <c r="GO37" s="157"/>
      <c r="GP37" s="93"/>
      <c r="GQ37" s="93"/>
      <c r="GR37" s="176"/>
      <c r="GS37" s="93"/>
      <c r="GT37" s="93"/>
      <c r="GU37" s="163"/>
      <c r="GV37" s="93"/>
      <c r="GW37" s="93"/>
      <c r="GX37" s="157"/>
      <c r="GY37" s="93"/>
      <c r="GZ37" s="93"/>
      <c r="HA37" s="176"/>
      <c r="HB37" s="93"/>
      <c r="HC37" s="93"/>
      <c r="HD37" s="163"/>
      <c r="HE37" s="93"/>
      <c r="HF37" s="93"/>
      <c r="HG37" s="157"/>
      <c r="HH37" s="93"/>
      <c r="HI37" s="93"/>
      <c r="HJ37" s="176"/>
      <c r="HK37" s="93"/>
      <c r="HL37" s="93"/>
      <c r="HM37" s="163"/>
      <c r="HN37" s="93"/>
      <c r="HO37" s="93"/>
      <c r="HP37" s="157">
        <f t="shared" si="11"/>
        <v>0</v>
      </c>
      <c r="HQ37" s="21"/>
      <c r="HR37" s="21"/>
      <c r="HS37" s="200">
        <f t="shared" si="12"/>
        <v>0</v>
      </c>
      <c r="HT37" s="21"/>
      <c r="HU37" s="21"/>
      <c r="HV37" s="163">
        <f t="shared" si="13"/>
        <v>0</v>
      </c>
      <c r="HW37" s="21"/>
      <c r="HX37" s="21"/>
      <c r="HZ37" s="408"/>
      <c r="IA37" s="408"/>
      <c r="IB37" s="408"/>
      <c r="IC37" s="408"/>
    </row>
    <row r="38" spans="1:237" ht="15">
      <c r="A38" s="36"/>
      <c r="B38" s="36"/>
      <c r="C38" s="37"/>
      <c r="D38" s="35">
        <v>5</v>
      </c>
      <c r="E38" s="1" t="s">
        <v>171</v>
      </c>
      <c r="F38" s="382"/>
      <c r="G38" s="38" t="s">
        <v>172</v>
      </c>
      <c r="H38" s="157"/>
      <c r="I38" s="93"/>
      <c r="J38" s="93"/>
      <c r="K38" s="176"/>
      <c r="L38" s="93"/>
      <c r="M38" s="93"/>
      <c r="N38" s="163"/>
      <c r="O38" s="93"/>
      <c r="P38" s="93"/>
      <c r="Q38" s="157"/>
      <c r="R38" s="93"/>
      <c r="S38" s="93"/>
      <c r="T38" s="176"/>
      <c r="U38" s="93"/>
      <c r="V38" s="93"/>
      <c r="W38" s="163"/>
      <c r="X38" s="93"/>
      <c r="Y38" s="93"/>
      <c r="Z38" s="157"/>
      <c r="AA38" s="93"/>
      <c r="AB38" s="93"/>
      <c r="AC38" s="176"/>
      <c r="AD38" s="93"/>
      <c r="AE38" s="93"/>
      <c r="AF38" s="163"/>
      <c r="AG38" s="93"/>
      <c r="AH38" s="93"/>
      <c r="AI38" s="157"/>
      <c r="AJ38" s="93"/>
      <c r="AK38" s="93"/>
      <c r="AL38" s="176"/>
      <c r="AM38" s="93"/>
      <c r="AN38" s="93"/>
      <c r="AO38" s="163"/>
      <c r="AP38" s="93"/>
      <c r="AQ38" s="93"/>
      <c r="AR38" s="157"/>
      <c r="AS38" s="93"/>
      <c r="AT38" s="93"/>
      <c r="AU38" s="176"/>
      <c r="AV38" s="93"/>
      <c r="AW38" s="93"/>
      <c r="AX38" s="163"/>
      <c r="AY38" s="93"/>
      <c r="AZ38" s="93"/>
      <c r="BA38" s="157"/>
      <c r="BB38" s="93"/>
      <c r="BC38" s="93"/>
      <c r="BD38" s="176"/>
      <c r="BE38" s="93"/>
      <c r="BF38" s="93"/>
      <c r="BG38" s="163"/>
      <c r="BH38" s="93"/>
      <c r="BI38" s="93"/>
      <c r="BJ38" s="157"/>
      <c r="BK38" s="93"/>
      <c r="BL38" s="93"/>
      <c r="BM38" s="176"/>
      <c r="BN38" s="93"/>
      <c r="BO38" s="93"/>
      <c r="BP38" s="163"/>
      <c r="BQ38" s="93"/>
      <c r="BR38" s="93"/>
      <c r="BS38" s="157"/>
      <c r="BT38" s="93"/>
      <c r="BU38" s="93"/>
      <c r="BV38" s="176"/>
      <c r="BW38" s="93"/>
      <c r="BX38" s="93"/>
      <c r="BY38" s="163"/>
      <c r="BZ38" s="93"/>
      <c r="CA38" s="93"/>
      <c r="CB38" s="157"/>
      <c r="CC38" s="93"/>
      <c r="CD38" s="93"/>
      <c r="CE38" s="176"/>
      <c r="CF38" s="93"/>
      <c r="CG38" s="93"/>
      <c r="CH38" s="163"/>
      <c r="CI38" s="93"/>
      <c r="CJ38" s="93"/>
      <c r="CK38" s="157"/>
      <c r="CL38" s="93"/>
      <c r="CM38" s="93"/>
      <c r="CN38" s="176"/>
      <c r="CO38" s="93"/>
      <c r="CP38" s="93"/>
      <c r="CQ38" s="163"/>
      <c r="CR38" s="93"/>
      <c r="CS38" s="93"/>
      <c r="CT38" s="157"/>
      <c r="CU38" s="93"/>
      <c r="CV38" s="93"/>
      <c r="CW38" s="176"/>
      <c r="CX38" s="93"/>
      <c r="CY38" s="93"/>
      <c r="CZ38" s="163"/>
      <c r="DA38" s="93"/>
      <c r="DB38" s="93"/>
      <c r="DC38" s="157"/>
      <c r="DD38" s="93"/>
      <c r="DE38" s="93"/>
      <c r="DF38" s="176"/>
      <c r="DG38" s="93"/>
      <c r="DH38" s="93"/>
      <c r="DI38" s="163"/>
      <c r="DJ38" s="93"/>
      <c r="DK38" s="93"/>
      <c r="DL38" s="157"/>
      <c r="DM38" s="93"/>
      <c r="DN38" s="93"/>
      <c r="DO38" s="176"/>
      <c r="DP38" s="93"/>
      <c r="DQ38" s="93"/>
      <c r="DR38" s="163"/>
      <c r="DS38" s="93"/>
      <c r="DT38" s="93"/>
      <c r="DU38" s="157"/>
      <c r="DV38" s="93"/>
      <c r="DW38" s="93"/>
      <c r="DX38" s="176"/>
      <c r="DY38" s="93"/>
      <c r="DZ38" s="93"/>
      <c r="EA38" s="163"/>
      <c r="EB38" s="93"/>
      <c r="EC38" s="93"/>
      <c r="ED38" s="157"/>
      <c r="EE38" s="93"/>
      <c r="EF38" s="93"/>
      <c r="EG38" s="176"/>
      <c r="EH38" s="93"/>
      <c r="EI38" s="93"/>
      <c r="EJ38" s="163"/>
      <c r="EK38" s="169"/>
      <c r="EL38" s="93"/>
      <c r="EM38" s="157"/>
      <c r="EN38" s="93"/>
      <c r="EO38" s="93"/>
      <c r="EP38" s="176"/>
      <c r="EQ38" s="93"/>
      <c r="ER38" s="93"/>
      <c r="ES38" s="163"/>
      <c r="ET38" s="169"/>
      <c r="EU38" s="93"/>
      <c r="EV38" s="157"/>
      <c r="EW38" s="93"/>
      <c r="EX38" s="93"/>
      <c r="EY38" s="176"/>
      <c r="EZ38" s="93"/>
      <c r="FA38" s="93"/>
      <c r="FB38" s="163"/>
      <c r="FC38" s="93"/>
      <c r="FD38" s="93"/>
      <c r="FE38" s="157"/>
      <c r="FF38" s="93"/>
      <c r="FG38" s="93"/>
      <c r="FH38" s="176"/>
      <c r="FI38" s="93"/>
      <c r="FJ38" s="93"/>
      <c r="FK38" s="163"/>
      <c r="FL38" s="93"/>
      <c r="FM38" s="93"/>
      <c r="FN38" s="157"/>
      <c r="FO38" s="93"/>
      <c r="FP38" s="93"/>
      <c r="FQ38" s="176"/>
      <c r="FR38" s="93"/>
      <c r="FS38" s="93"/>
      <c r="FT38" s="163"/>
      <c r="FU38" s="169"/>
      <c r="FV38" s="93"/>
      <c r="FW38" s="157"/>
      <c r="FX38" s="93"/>
      <c r="FY38" s="93"/>
      <c r="FZ38" s="176"/>
      <c r="GA38" s="93"/>
      <c r="GB38" s="93"/>
      <c r="GC38" s="163"/>
      <c r="GD38" s="169"/>
      <c r="GE38" s="93"/>
      <c r="GF38" s="157"/>
      <c r="GG38" s="93"/>
      <c r="GH38" s="93"/>
      <c r="GI38" s="176"/>
      <c r="GJ38" s="93"/>
      <c r="GK38" s="93"/>
      <c r="GL38" s="163"/>
      <c r="GM38" s="93"/>
      <c r="GN38" s="93"/>
      <c r="GO38" s="157"/>
      <c r="GP38" s="93"/>
      <c r="GQ38" s="93"/>
      <c r="GR38" s="176"/>
      <c r="GS38" s="93"/>
      <c r="GT38" s="93"/>
      <c r="GU38" s="163"/>
      <c r="GV38" s="93"/>
      <c r="GW38" s="93"/>
      <c r="GX38" s="157"/>
      <c r="GY38" s="93"/>
      <c r="GZ38" s="93"/>
      <c r="HA38" s="176"/>
      <c r="HB38" s="93"/>
      <c r="HC38" s="93"/>
      <c r="HD38" s="163"/>
      <c r="HE38" s="93"/>
      <c r="HF38" s="93"/>
      <c r="HG38" s="157"/>
      <c r="HH38" s="93"/>
      <c r="HI38" s="93"/>
      <c r="HJ38" s="176"/>
      <c r="HK38" s="93"/>
      <c r="HL38" s="93"/>
      <c r="HM38" s="163"/>
      <c r="HN38" s="93"/>
      <c r="HO38" s="93"/>
      <c r="HP38" s="157">
        <f t="shared" si="11"/>
        <v>0</v>
      </c>
      <c r="HQ38" s="21"/>
      <c r="HR38" s="21"/>
      <c r="HS38" s="200">
        <f t="shared" si="12"/>
        <v>0</v>
      </c>
      <c r="HT38" s="21"/>
      <c r="HU38" s="21"/>
      <c r="HV38" s="163">
        <f t="shared" si="13"/>
        <v>0</v>
      </c>
      <c r="HW38" s="21"/>
      <c r="HX38" s="21"/>
      <c r="HZ38" s="408"/>
      <c r="IA38" s="408"/>
      <c r="IB38" s="408"/>
      <c r="IC38" s="408"/>
    </row>
    <row r="39" spans="1:237" ht="15">
      <c r="A39" s="36"/>
      <c r="B39" s="36"/>
      <c r="C39" s="37"/>
      <c r="D39" s="35">
        <v>6</v>
      </c>
      <c r="E39" s="1" t="s">
        <v>173</v>
      </c>
      <c r="F39" s="382"/>
      <c r="G39" s="38" t="s">
        <v>174</v>
      </c>
      <c r="H39" s="157"/>
      <c r="I39" s="93"/>
      <c r="J39" s="93"/>
      <c r="K39" s="176">
        <v>0</v>
      </c>
      <c r="L39" s="93"/>
      <c r="M39" s="93"/>
      <c r="N39" s="163"/>
      <c r="O39" s="93"/>
      <c r="P39" s="93"/>
      <c r="Q39" s="157"/>
      <c r="R39" s="93"/>
      <c r="S39" s="93"/>
      <c r="T39" s="176"/>
      <c r="U39" s="93"/>
      <c r="V39" s="93"/>
      <c r="W39" s="163"/>
      <c r="X39" s="93"/>
      <c r="Y39" s="93"/>
      <c r="Z39" s="157"/>
      <c r="AA39" s="93"/>
      <c r="AB39" s="93"/>
      <c r="AC39" s="176"/>
      <c r="AD39" s="93"/>
      <c r="AE39" s="93"/>
      <c r="AF39" s="163"/>
      <c r="AG39" s="93"/>
      <c r="AH39" s="93"/>
      <c r="AI39" s="157"/>
      <c r="AJ39" s="93"/>
      <c r="AK39" s="93"/>
      <c r="AL39" s="176">
        <v>0</v>
      </c>
      <c r="AM39" s="93"/>
      <c r="AN39" s="93"/>
      <c r="AO39" s="163"/>
      <c r="AP39" s="93"/>
      <c r="AQ39" s="93"/>
      <c r="AR39" s="157"/>
      <c r="AS39" s="93"/>
      <c r="AT39" s="93"/>
      <c r="AU39" s="176"/>
      <c r="AV39" s="93"/>
      <c r="AW39" s="93"/>
      <c r="AX39" s="163"/>
      <c r="AY39" s="93"/>
      <c r="AZ39" s="93"/>
      <c r="BA39" s="157"/>
      <c r="BB39" s="93"/>
      <c r="BC39" s="93"/>
      <c r="BD39" s="176"/>
      <c r="BE39" s="93"/>
      <c r="BF39" s="93"/>
      <c r="BG39" s="163"/>
      <c r="BH39" s="93"/>
      <c r="BI39" s="93"/>
      <c r="BJ39" s="157"/>
      <c r="BK39" s="93"/>
      <c r="BL39" s="93"/>
      <c r="BM39" s="176"/>
      <c r="BN39" s="93"/>
      <c r="BO39" s="93"/>
      <c r="BP39" s="163"/>
      <c r="BQ39" s="93"/>
      <c r="BR39" s="93"/>
      <c r="BS39" s="157"/>
      <c r="BT39" s="93"/>
      <c r="BU39" s="93"/>
      <c r="BV39" s="176"/>
      <c r="BW39" s="93"/>
      <c r="BX39" s="93"/>
      <c r="BY39" s="163"/>
      <c r="BZ39" s="93"/>
      <c r="CA39" s="93"/>
      <c r="CB39" s="157"/>
      <c r="CC39" s="93"/>
      <c r="CD39" s="93"/>
      <c r="CE39" s="176"/>
      <c r="CF39" s="93"/>
      <c r="CG39" s="93"/>
      <c r="CH39" s="163"/>
      <c r="CI39" s="93"/>
      <c r="CJ39" s="93"/>
      <c r="CK39" s="157"/>
      <c r="CL39" s="93"/>
      <c r="CM39" s="93"/>
      <c r="CN39" s="176"/>
      <c r="CO39" s="93"/>
      <c r="CP39" s="93"/>
      <c r="CQ39" s="163"/>
      <c r="CR39" s="93"/>
      <c r="CS39" s="93"/>
      <c r="CT39" s="157"/>
      <c r="CU39" s="93"/>
      <c r="CV39" s="93"/>
      <c r="CW39" s="176"/>
      <c r="CX39" s="93"/>
      <c r="CY39" s="93"/>
      <c r="CZ39" s="163"/>
      <c r="DA39" s="93"/>
      <c r="DB39" s="93"/>
      <c r="DC39" s="157"/>
      <c r="DD39" s="93"/>
      <c r="DE39" s="93"/>
      <c r="DF39" s="176"/>
      <c r="DG39" s="93"/>
      <c r="DH39" s="93"/>
      <c r="DI39" s="163"/>
      <c r="DJ39" s="93"/>
      <c r="DK39" s="93"/>
      <c r="DL39" s="157"/>
      <c r="DM39" s="93"/>
      <c r="DN39" s="93"/>
      <c r="DO39" s="176"/>
      <c r="DP39" s="93"/>
      <c r="DQ39" s="93"/>
      <c r="DR39" s="163"/>
      <c r="DS39" s="93"/>
      <c r="DT39" s="93"/>
      <c r="DU39" s="157"/>
      <c r="DV39" s="93"/>
      <c r="DW39" s="93"/>
      <c r="DX39" s="176"/>
      <c r="DY39" s="93"/>
      <c r="DZ39" s="93"/>
      <c r="EA39" s="163"/>
      <c r="EB39" s="93"/>
      <c r="EC39" s="93"/>
      <c r="ED39" s="157"/>
      <c r="EE39" s="93"/>
      <c r="EF39" s="93"/>
      <c r="EG39" s="176"/>
      <c r="EH39" s="93"/>
      <c r="EI39" s="93"/>
      <c r="EJ39" s="163"/>
      <c r="EK39" s="169"/>
      <c r="EL39" s="93"/>
      <c r="EM39" s="157"/>
      <c r="EN39" s="93"/>
      <c r="EO39" s="93"/>
      <c r="EP39" s="176"/>
      <c r="EQ39" s="93"/>
      <c r="ER39" s="93"/>
      <c r="ES39" s="163"/>
      <c r="ET39" s="169"/>
      <c r="EU39" s="93"/>
      <c r="EV39" s="157"/>
      <c r="EW39" s="93"/>
      <c r="EX39" s="93"/>
      <c r="EY39" s="176"/>
      <c r="EZ39" s="93"/>
      <c r="FA39" s="93"/>
      <c r="FB39" s="163"/>
      <c r="FC39" s="93"/>
      <c r="FD39" s="93"/>
      <c r="FE39" s="157"/>
      <c r="FF39" s="93"/>
      <c r="FG39" s="93"/>
      <c r="FH39" s="176"/>
      <c r="FI39" s="93"/>
      <c r="FJ39" s="93"/>
      <c r="FK39" s="163"/>
      <c r="FL39" s="93"/>
      <c r="FM39" s="93"/>
      <c r="FN39" s="157"/>
      <c r="FO39" s="93"/>
      <c r="FP39" s="93"/>
      <c r="FQ39" s="176"/>
      <c r="FR39" s="93"/>
      <c r="FS39" s="93"/>
      <c r="FT39" s="163"/>
      <c r="FU39" s="169"/>
      <c r="FV39" s="93"/>
      <c r="FW39" s="157"/>
      <c r="FX39" s="93"/>
      <c r="FY39" s="93"/>
      <c r="FZ39" s="176"/>
      <c r="GA39" s="93"/>
      <c r="GB39" s="93"/>
      <c r="GC39" s="163"/>
      <c r="GD39" s="169"/>
      <c r="GE39" s="93"/>
      <c r="GF39" s="157"/>
      <c r="GG39" s="93"/>
      <c r="GH39" s="93"/>
      <c r="GI39" s="176"/>
      <c r="GJ39" s="93"/>
      <c r="GK39" s="93"/>
      <c r="GL39" s="163"/>
      <c r="GM39" s="93"/>
      <c r="GN39" s="93"/>
      <c r="GO39" s="157"/>
      <c r="GP39" s="93"/>
      <c r="GQ39" s="93"/>
      <c r="GR39" s="176"/>
      <c r="GS39" s="93"/>
      <c r="GT39" s="93"/>
      <c r="GU39" s="163"/>
      <c r="GV39" s="93"/>
      <c r="GW39" s="93"/>
      <c r="GX39" s="157"/>
      <c r="GY39" s="93"/>
      <c r="GZ39" s="93"/>
      <c r="HA39" s="176"/>
      <c r="HB39" s="93"/>
      <c r="HC39" s="93"/>
      <c r="HD39" s="163"/>
      <c r="HE39" s="93"/>
      <c r="HF39" s="93"/>
      <c r="HG39" s="157"/>
      <c r="HH39" s="93"/>
      <c r="HI39" s="93"/>
      <c r="HJ39" s="176"/>
      <c r="HK39" s="93"/>
      <c r="HL39" s="93"/>
      <c r="HM39" s="163"/>
      <c r="HN39" s="93"/>
      <c r="HO39" s="93"/>
      <c r="HP39" s="157">
        <f t="shared" si="11"/>
        <v>0</v>
      </c>
      <c r="HQ39" s="21"/>
      <c r="HR39" s="21"/>
      <c r="HS39" s="200">
        <f t="shared" si="12"/>
        <v>0</v>
      </c>
      <c r="HT39" s="21"/>
      <c r="HU39" s="21"/>
      <c r="HV39" s="163">
        <f t="shared" si="13"/>
        <v>0</v>
      </c>
      <c r="HW39" s="21"/>
      <c r="HX39" s="21"/>
      <c r="HZ39" s="408"/>
      <c r="IA39" s="408"/>
      <c r="IB39" s="408"/>
      <c r="IC39" s="408"/>
    </row>
    <row r="40" spans="1:237" ht="15">
      <c r="A40" s="36"/>
      <c r="B40" s="36"/>
      <c r="C40" s="37"/>
      <c r="D40" s="35">
        <v>7</v>
      </c>
      <c r="E40" s="1" t="s">
        <v>175</v>
      </c>
      <c r="F40" s="382"/>
      <c r="G40" s="38" t="s">
        <v>176</v>
      </c>
      <c r="H40" s="157"/>
      <c r="I40" s="93"/>
      <c r="J40" s="93"/>
      <c r="K40" s="176"/>
      <c r="L40" s="93"/>
      <c r="M40" s="93"/>
      <c r="N40" s="163"/>
      <c r="O40" s="93"/>
      <c r="P40" s="93"/>
      <c r="Q40" s="157"/>
      <c r="R40" s="93"/>
      <c r="S40" s="93"/>
      <c r="T40" s="176"/>
      <c r="U40" s="93"/>
      <c r="V40" s="93"/>
      <c r="W40" s="163"/>
      <c r="X40" s="93"/>
      <c r="Y40" s="93"/>
      <c r="Z40" s="157"/>
      <c r="AA40" s="93"/>
      <c r="AB40" s="93"/>
      <c r="AC40" s="176"/>
      <c r="AD40" s="93"/>
      <c r="AE40" s="93"/>
      <c r="AF40" s="163"/>
      <c r="AG40" s="93"/>
      <c r="AH40" s="93"/>
      <c r="AI40" s="157"/>
      <c r="AJ40" s="93"/>
      <c r="AK40" s="93"/>
      <c r="AL40" s="176"/>
      <c r="AM40" s="93"/>
      <c r="AN40" s="93"/>
      <c r="AO40" s="163"/>
      <c r="AP40" s="93"/>
      <c r="AQ40" s="93"/>
      <c r="AR40" s="157"/>
      <c r="AS40" s="93"/>
      <c r="AT40" s="93"/>
      <c r="AU40" s="176"/>
      <c r="AV40" s="93"/>
      <c r="AW40" s="93"/>
      <c r="AX40" s="163"/>
      <c r="AY40" s="93"/>
      <c r="AZ40" s="93"/>
      <c r="BA40" s="157"/>
      <c r="BB40" s="93"/>
      <c r="BC40" s="93"/>
      <c r="BD40" s="176"/>
      <c r="BE40" s="93"/>
      <c r="BF40" s="93"/>
      <c r="BG40" s="163"/>
      <c r="BH40" s="93"/>
      <c r="BI40" s="93"/>
      <c r="BJ40" s="157"/>
      <c r="BK40" s="93"/>
      <c r="BL40" s="93"/>
      <c r="BM40" s="176"/>
      <c r="BN40" s="93"/>
      <c r="BO40" s="93"/>
      <c r="BP40" s="163"/>
      <c r="BQ40" s="93"/>
      <c r="BR40" s="93"/>
      <c r="BS40" s="157"/>
      <c r="BT40" s="93"/>
      <c r="BU40" s="93"/>
      <c r="BV40" s="176"/>
      <c r="BW40" s="93"/>
      <c r="BX40" s="93"/>
      <c r="BY40" s="163"/>
      <c r="BZ40" s="93"/>
      <c r="CA40" s="93"/>
      <c r="CB40" s="157"/>
      <c r="CC40" s="93"/>
      <c r="CD40" s="93"/>
      <c r="CE40" s="176"/>
      <c r="CF40" s="93"/>
      <c r="CG40" s="93"/>
      <c r="CH40" s="163"/>
      <c r="CI40" s="93"/>
      <c r="CJ40" s="93"/>
      <c r="CK40" s="157"/>
      <c r="CL40" s="93"/>
      <c r="CM40" s="93"/>
      <c r="CN40" s="176"/>
      <c r="CO40" s="93"/>
      <c r="CP40" s="93"/>
      <c r="CQ40" s="163"/>
      <c r="CR40" s="93"/>
      <c r="CS40" s="93"/>
      <c r="CT40" s="157"/>
      <c r="CU40" s="93"/>
      <c r="CV40" s="93"/>
      <c r="CW40" s="176"/>
      <c r="CX40" s="93"/>
      <c r="CY40" s="93"/>
      <c r="CZ40" s="163"/>
      <c r="DA40" s="93"/>
      <c r="DB40" s="93"/>
      <c r="DC40" s="157"/>
      <c r="DD40" s="93"/>
      <c r="DE40" s="93"/>
      <c r="DF40" s="176"/>
      <c r="DG40" s="93"/>
      <c r="DH40" s="93"/>
      <c r="DI40" s="163"/>
      <c r="DJ40" s="93"/>
      <c r="DK40" s="93"/>
      <c r="DL40" s="157"/>
      <c r="DM40" s="93"/>
      <c r="DN40" s="93"/>
      <c r="DO40" s="176"/>
      <c r="DP40" s="93"/>
      <c r="DQ40" s="93"/>
      <c r="DR40" s="163"/>
      <c r="DS40" s="93"/>
      <c r="DT40" s="93"/>
      <c r="DU40" s="157"/>
      <c r="DV40" s="93"/>
      <c r="DW40" s="93"/>
      <c r="DX40" s="176"/>
      <c r="DY40" s="93"/>
      <c r="DZ40" s="93"/>
      <c r="EA40" s="163"/>
      <c r="EB40" s="93"/>
      <c r="EC40" s="93"/>
      <c r="ED40" s="157"/>
      <c r="EE40" s="93"/>
      <c r="EF40" s="93"/>
      <c r="EG40" s="176"/>
      <c r="EH40" s="93"/>
      <c r="EI40" s="93"/>
      <c r="EJ40" s="163"/>
      <c r="EK40" s="169"/>
      <c r="EL40" s="93"/>
      <c r="EM40" s="157"/>
      <c r="EN40" s="93"/>
      <c r="EO40" s="93"/>
      <c r="EP40" s="176"/>
      <c r="EQ40" s="93"/>
      <c r="ER40" s="93"/>
      <c r="ES40" s="163"/>
      <c r="ET40" s="169"/>
      <c r="EU40" s="93"/>
      <c r="EV40" s="157"/>
      <c r="EW40" s="93"/>
      <c r="EX40" s="93"/>
      <c r="EY40" s="176"/>
      <c r="EZ40" s="93"/>
      <c r="FA40" s="93"/>
      <c r="FB40" s="163"/>
      <c r="FC40" s="93"/>
      <c r="FD40" s="93"/>
      <c r="FE40" s="157"/>
      <c r="FF40" s="93"/>
      <c r="FG40" s="93"/>
      <c r="FH40" s="176"/>
      <c r="FI40" s="93"/>
      <c r="FJ40" s="93"/>
      <c r="FK40" s="163"/>
      <c r="FL40" s="93"/>
      <c r="FM40" s="93"/>
      <c r="FN40" s="157"/>
      <c r="FO40" s="93"/>
      <c r="FP40" s="93"/>
      <c r="FQ40" s="176"/>
      <c r="FR40" s="93"/>
      <c r="FS40" s="93"/>
      <c r="FT40" s="163"/>
      <c r="FU40" s="169"/>
      <c r="FV40" s="93"/>
      <c r="FW40" s="157"/>
      <c r="FX40" s="93"/>
      <c r="FY40" s="93"/>
      <c r="FZ40" s="176"/>
      <c r="GA40" s="93"/>
      <c r="GB40" s="93"/>
      <c r="GC40" s="163"/>
      <c r="GD40" s="169"/>
      <c r="GE40" s="93"/>
      <c r="GF40" s="157"/>
      <c r="GG40" s="93"/>
      <c r="GH40" s="93"/>
      <c r="GI40" s="176"/>
      <c r="GJ40" s="93"/>
      <c r="GK40" s="93"/>
      <c r="GL40" s="163"/>
      <c r="GM40" s="93"/>
      <c r="GN40" s="93"/>
      <c r="GO40" s="157"/>
      <c r="GP40" s="93"/>
      <c r="GQ40" s="93"/>
      <c r="GR40" s="176"/>
      <c r="GS40" s="93"/>
      <c r="GT40" s="93"/>
      <c r="GU40" s="163"/>
      <c r="GV40" s="93"/>
      <c r="GW40" s="93"/>
      <c r="GX40" s="157"/>
      <c r="GY40" s="93"/>
      <c r="GZ40" s="93"/>
      <c r="HA40" s="176"/>
      <c r="HB40" s="93"/>
      <c r="HC40" s="93"/>
      <c r="HD40" s="163"/>
      <c r="HE40" s="93"/>
      <c r="HF40" s="93"/>
      <c r="HG40" s="157"/>
      <c r="HH40" s="93"/>
      <c r="HI40" s="93"/>
      <c r="HJ40" s="176"/>
      <c r="HK40" s="93"/>
      <c r="HL40" s="93"/>
      <c r="HM40" s="163"/>
      <c r="HN40" s="93"/>
      <c r="HO40" s="93"/>
      <c r="HP40" s="157">
        <f t="shared" ref="HP40:HP66" si="28">SUMIFS(H40:HO40,$H$3:$HO$3,"eredeti előirányzat",$H$7:$HO$7,"Kötelező feladatok")</f>
        <v>0</v>
      </c>
      <c r="HQ40" s="21"/>
      <c r="HR40" s="21"/>
      <c r="HS40" s="200">
        <f t="shared" ref="HS40:HS66" si="29">SUMIFS(H40:HO40,$H$3:$HO$3,"módosított előirányzat",$H$7:$HO$7,"Kötelező feladatok")</f>
        <v>0</v>
      </c>
      <c r="HT40" s="21"/>
      <c r="HU40" s="21"/>
      <c r="HV40" s="163">
        <f t="shared" si="13"/>
        <v>0</v>
      </c>
      <c r="HW40" s="21"/>
      <c r="HX40" s="21"/>
      <c r="HZ40" s="408"/>
      <c r="IA40" s="408"/>
      <c r="IB40" s="408"/>
      <c r="IC40" s="408"/>
    </row>
    <row r="41" spans="1:237" ht="15">
      <c r="A41" s="36"/>
      <c r="B41" s="36"/>
      <c r="C41" s="37"/>
      <c r="D41" s="35">
        <v>8</v>
      </c>
      <c r="E41" s="1" t="s">
        <v>177</v>
      </c>
      <c r="F41" s="382"/>
      <c r="G41" s="38" t="s">
        <v>410</v>
      </c>
      <c r="H41" s="157"/>
      <c r="I41" s="93"/>
      <c r="J41" s="93"/>
      <c r="K41" s="176">
        <v>0</v>
      </c>
      <c r="L41" s="93"/>
      <c r="M41" s="93"/>
      <c r="N41" s="163"/>
      <c r="O41" s="93"/>
      <c r="P41" s="93"/>
      <c r="Q41" s="157"/>
      <c r="R41" s="93"/>
      <c r="S41" s="93"/>
      <c r="T41" s="176"/>
      <c r="U41" s="93"/>
      <c r="V41" s="93"/>
      <c r="W41" s="163"/>
      <c r="X41" s="93"/>
      <c r="Y41" s="93"/>
      <c r="Z41" s="157"/>
      <c r="AA41" s="93"/>
      <c r="AB41" s="93"/>
      <c r="AC41" s="176"/>
      <c r="AD41" s="93"/>
      <c r="AE41" s="93"/>
      <c r="AF41" s="163"/>
      <c r="AG41" s="93"/>
      <c r="AH41" s="93"/>
      <c r="AI41" s="157"/>
      <c r="AJ41" s="93"/>
      <c r="AK41" s="93"/>
      <c r="AL41" s="176">
        <v>0</v>
      </c>
      <c r="AM41" s="93"/>
      <c r="AN41" s="93"/>
      <c r="AO41" s="163"/>
      <c r="AP41" s="93"/>
      <c r="AQ41" s="93"/>
      <c r="AR41" s="157"/>
      <c r="AS41" s="93"/>
      <c r="AT41" s="93"/>
      <c r="AU41" s="176"/>
      <c r="AV41" s="93"/>
      <c r="AW41" s="93"/>
      <c r="AX41" s="163"/>
      <c r="AY41" s="93"/>
      <c r="AZ41" s="93"/>
      <c r="BA41" s="157"/>
      <c r="BB41" s="93"/>
      <c r="BC41" s="93"/>
      <c r="BD41" s="176"/>
      <c r="BE41" s="93"/>
      <c r="BF41" s="93"/>
      <c r="BG41" s="163"/>
      <c r="BH41" s="93"/>
      <c r="BI41" s="93"/>
      <c r="BJ41" s="157"/>
      <c r="BK41" s="93"/>
      <c r="BL41" s="93"/>
      <c r="BM41" s="176"/>
      <c r="BN41" s="93"/>
      <c r="BO41" s="93"/>
      <c r="BP41" s="163"/>
      <c r="BQ41" s="93"/>
      <c r="BR41" s="93"/>
      <c r="BS41" s="157"/>
      <c r="BT41" s="93"/>
      <c r="BU41" s="93"/>
      <c r="BV41" s="176"/>
      <c r="BW41" s="93"/>
      <c r="BX41" s="93"/>
      <c r="BY41" s="163"/>
      <c r="BZ41" s="93"/>
      <c r="CA41" s="93"/>
      <c r="CB41" s="157"/>
      <c r="CC41" s="93"/>
      <c r="CD41" s="93"/>
      <c r="CE41" s="176"/>
      <c r="CF41" s="93"/>
      <c r="CG41" s="93"/>
      <c r="CH41" s="163"/>
      <c r="CI41" s="93"/>
      <c r="CJ41" s="93"/>
      <c r="CK41" s="157"/>
      <c r="CL41" s="93"/>
      <c r="CM41" s="93"/>
      <c r="CN41" s="176"/>
      <c r="CO41" s="93"/>
      <c r="CP41" s="93"/>
      <c r="CQ41" s="163"/>
      <c r="CR41" s="93"/>
      <c r="CS41" s="93"/>
      <c r="CT41" s="157"/>
      <c r="CU41" s="93"/>
      <c r="CV41" s="93"/>
      <c r="CW41" s="176"/>
      <c r="CX41" s="93"/>
      <c r="CY41" s="93"/>
      <c r="CZ41" s="163"/>
      <c r="DA41" s="93"/>
      <c r="DB41" s="93"/>
      <c r="DC41" s="157"/>
      <c r="DD41" s="93"/>
      <c r="DE41" s="93"/>
      <c r="DF41" s="176"/>
      <c r="DG41" s="93"/>
      <c r="DH41" s="93"/>
      <c r="DI41" s="163"/>
      <c r="DJ41" s="93"/>
      <c r="DK41" s="93"/>
      <c r="DL41" s="157"/>
      <c r="DM41" s="93"/>
      <c r="DN41" s="93"/>
      <c r="DO41" s="176"/>
      <c r="DP41" s="93"/>
      <c r="DQ41" s="93"/>
      <c r="DR41" s="163"/>
      <c r="DS41" s="93"/>
      <c r="DT41" s="93"/>
      <c r="DU41" s="157"/>
      <c r="DV41" s="93"/>
      <c r="DW41" s="93"/>
      <c r="DX41" s="176"/>
      <c r="DY41" s="93"/>
      <c r="DZ41" s="93"/>
      <c r="EA41" s="163"/>
      <c r="EB41" s="93"/>
      <c r="EC41" s="93"/>
      <c r="ED41" s="157"/>
      <c r="EE41" s="93"/>
      <c r="EF41" s="93"/>
      <c r="EG41" s="176"/>
      <c r="EH41" s="93"/>
      <c r="EI41" s="93"/>
      <c r="EJ41" s="163"/>
      <c r="EK41" s="169"/>
      <c r="EL41" s="93"/>
      <c r="EM41" s="157"/>
      <c r="EN41" s="93"/>
      <c r="EO41" s="93"/>
      <c r="EP41" s="176"/>
      <c r="EQ41" s="93"/>
      <c r="ER41" s="93"/>
      <c r="ES41" s="163"/>
      <c r="ET41" s="169"/>
      <c r="EU41" s="93"/>
      <c r="EV41" s="157"/>
      <c r="EW41" s="93"/>
      <c r="EX41" s="93"/>
      <c r="EY41" s="176"/>
      <c r="EZ41" s="93"/>
      <c r="FA41" s="93"/>
      <c r="FB41" s="163"/>
      <c r="FC41" s="93"/>
      <c r="FD41" s="93"/>
      <c r="FE41" s="157"/>
      <c r="FF41" s="93"/>
      <c r="FG41" s="93"/>
      <c r="FH41" s="176"/>
      <c r="FI41" s="93"/>
      <c r="FJ41" s="93"/>
      <c r="FK41" s="163"/>
      <c r="FL41" s="93"/>
      <c r="FM41" s="93"/>
      <c r="FN41" s="157"/>
      <c r="FO41" s="93"/>
      <c r="FP41" s="93"/>
      <c r="FQ41" s="176"/>
      <c r="FR41" s="93"/>
      <c r="FS41" s="93"/>
      <c r="FT41" s="163"/>
      <c r="FU41" s="169"/>
      <c r="FV41" s="93"/>
      <c r="FW41" s="157"/>
      <c r="FX41" s="93"/>
      <c r="FY41" s="93"/>
      <c r="FZ41" s="176"/>
      <c r="GA41" s="93"/>
      <c r="GB41" s="93"/>
      <c r="GC41" s="163"/>
      <c r="GD41" s="169"/>
      <c r="GE41" s="93"/>
      <c r="GF41" s="157"/>
      <c r="GG41" s="93"/>
      <c r="GH41" s="93"/>
      <c r="GI41" s="176"/>
      <c r="GJ41" s="93"/>
      <c r="GK41" s="93"/>
      <c r="GL41" s="163"/>
      <c r="GM41" s="93"/>
      <c r="GN41" s="93"/>
      <c r="GO41" s="157"/>
      <c r="GP41" s="93"/>
      <c r="GQ41" s="93"/>
      <c r="GR41" s="176"/>
      <c r="GS41" s="93"/>
      <c r="GT41" s="93"/>
      <c r="GU41" s="163"/>
      <c r="GV41" s="93"/>
      <c r="GW41" s="93"/>
      <c r="GX41" s="157"/>
      <c r="GY41" s="93"/>
      <c r="GZ41" s="93"/>
      <c r="HA41" s="176"/>
      <c r="HB41" s="93"/>
      <c r="HC41" s="93"/>
      <c r="HD41" s="163"/>
      <c r="HE41" s="93"/>
      <c r="HF41" s="93"/>
      <c r="HG41" s="157"/>
      <c r="HH41" s="93"/>
      <c r="HI41" s="93"/>
      <c r="HJ41" s="176"/>
      <c r="HK41" s="93"/>
      <c r="HL41" s="93"/>
      <c r="HM41" s="163"/>
      <c r="HN41" s="93"/>
      <c r="HO41" s="93"/>
      <c r="HP41" s="157">
        <f t="shared" si="28"/>
        <v>0</v>
      </c>
      <c r="HQ41" s="21"/>
      <c r="HR41" s="21"/>
      <c r="HS41" s="200">
        <f t="shared" si="29"/>
        <v>0</v>
      </c>
      <c r="HT41" s="21"/>
      <c r="HU41" s="21"/>
      <c r="HV41" s="163">
        <f t="shared" si="13"/>
        <v>0</v>
      </c>
      <c r="HW41" s="21"/>
      <c r="HX41" s="21"/>
      <c r="HZ41" s="408"/>
      <c r="IA41" s="408"/>
      <c r="IB41" s="408"/>
      <c r="IC41" s="408"/>
    </row>
    <row r="42" spans="1:237" ht="15">
      <c r="A42" s="861" t="s">
        <v>179</v>
      </c>
      <c r="B42" s="861"/>
      <c r="C42" s="861"/>
      <c r="D42" s="861"/>
      <c r="E42" s="861"/>
      <c r="F42" s="861"/>
      <c r="G42" s="861"/>
      <c r="H42" s="41">
        <f t="shared" ref="H42:BL42" si="30">H8+H30</f>
        <v>24066472</v>
      </c>
      <c r="I42" s="41">
        <f t="shared" si="30"/>
        <v>0</v>
      </c>
      <c r="J42" s="41">
        <f t="shared" si="30"/>
        <v>0</v>
      </c>
      <c r="K42" s="41">
        <f t="shared" si="30"/>
        <v>14295811</v>
      </c>
      <c r="L42" s="41">
        <f t="shared" si="30"/>
        <v>0</v>
      </c>
      <c r="M42" s="41">
        <f t="shared" si="30"/>
        <v>0</v>
      </c>
      <c r="N42" s="41">
        <f t="shared" si="30"/>
        <v>8386150</v>
      </c>
      <c r="O42" s="41">
        <f t="shared" si="30"/>
        <v>0</v>
      </c>
      <c r="P42" s="41">
        <f t="shared" si="30"/>
        <v>0</v>
      </c>
      <c r="Q42" s="41">
        <f t="shared" si="30"/>
        <v>22000</v>
      </c>
      <c r="R42" s="41">
        <f t="shared" si="30"/>
        <v>0</v>
      </c>
      <c r="S42" s="41">
        <f t="shared" si="30"/>
        <v>0</v>
      </c>
      <c r="T42" s="41">
        <f t="shared" si="30"/>
        <v>22000</v>
      </c>
      <c r="U42" s="41">
        <f t="shared" si="30"/>
        <v>0</v>
      </c>
      <c r="V42" s="41">
        <f t="shared" si="30"/>
        <v>0</v>
      </c>
      <c r="W42" s="41">
        <f t="shared" si="30"/>
        <v>3476</v>
      </c>
      <c r="X42" s="41">
        <f t="shared" si="30"/>
        <v>0</v>
      </c>
      <c r="Y42" s="41">
        <f t="shared" si="30"/>
        <v>0</v>
      </c>
      <c r="Z42" s="41">
        <f t="shared" si="30"/>
        <v>32069104</v>
      </c>
      <c r="AA42" s="41">
        <f t="shared" si="30"/>
        <v>0</v>
      </c>
      <c r="AB42" s="41">
        <f t="shared" si="30"/>
        <v>0</v>
      </c>
      <c r="AC42" s="41">
        <f t="shared" si="30"/>
        <v>30911598</v>
      </c>
      <c r="AD42" s="41">
        <f t="shared" si="30"/>
        <v>0</v>
      </c>
      <c r="AE42" s="41">
        <f t="shared" si="30"/>
        <v>0</v>
      </c>
      <c r="AF42" s="41">
        <f t="shared" si="30"/>
        <v>111400</v>
      </c>
      <c r="AG42" s="41">
        <f t="shared" si="30"/>
        <v>0</v>
      </c>
      <c r="AH42" s="41">
        <f t="shared" si="30"/>
        <v>0</v>
      </c>
      <c r="AI42" s="41">
        <f t="shared" si="30"/>
        <v>0</v>
      </c>
      <c r="AJ42" s="41">
        <f t="shared" si="30"/>
        <v>0</v>
      </c>
      <c r="AK42" s="41">
        <f t="shared" si="30"/>
        <v>0</v>
      </c>
      <c r="AL42" s="41">
        <f t="shared" si="30"/>
        <v>9766366</v>
      </c>
      <c r="AM42" s="41">
        <f t="shared" si="30"/>
        <v>0</v>
      </c>
      <c r="AN42" s="41">
        <f t="shared" si="30"/>
        <v>0</v>
      </c>
      <c r="AO42" s="41">
        <f t="shared" si="30"/>
        <v>9766366</v>
      </c>
      <c r="AP42" s="41">
        <f t="shared" si="30"/>
        <v>0</v>
      </c>
      <c r="AQ42" s="41">
        <f t="shared" si="30"/>
        <v>0</v>
      </c>
      <c r="AR42" s="41">
        <f t="shared" si="30"/>
        <v>0</v>
      </c>
      <c r="AS42" s="41">
        <f t="shared" si="30"/>
        <v>0</v>
      </c>
      <c r="AT42" s="41">
        <f t="shared" si="30"/>
        <v>0</v>
      </c>
      <c r="AU42" s="41">
        <f t="shared" si="30"/>
        <v>330708</v>
      </c>
      <c r="AV42" s="41">
        <f t="shared" si="30"/>
        <v>0</v>
      </c>
      <c r="AW42" s="41">
        <f t="shared" si="30"/>
        <v>0</v>
      </c>
      <c r="AX42" s="41">
        <f t="shared" si="30"/>
        <v>247208</v>
      </c>
      <c r="AY42" s="41">
        <f t="shared" si="30"/>
        <v>0</v>
      </c>
      <c r="AZ42" s="41">
        <f t="shared" si="30"/>
        <v>0</v>
      </c>
      <c r="BA42" s="41">
        <f t="shared" si="30"/>
        <v>52510</v>
      </c>
      <c r="BB42" s="41">
        <f t="shared" si="30"/>
        <v>0</v>
      </c>
      <c r="BC42" s="41">
        <f t="shared" si="30"/>
        <v>0</v>
      </c>
      <c r="BD42" s="41">
        <f t="shared" si="30"/>
        <v>0</v>
      </c>
      <c r="BE42" s="41">
        <f t="shared" si="30"/>
        <v>0</v>
      </c>
      <c r="BF42" s="41">
        <f t="shared" si="30"/>
        <v>0</v>
      </c>
      <c r="BG42" s="41">
        <f t="shared" si="30"/>
        <v>0</v>
      </c>
      <c r="BH42" s="41">
        <f t="shared" si="30"/>
        <v>0</v>
      </c>
      <c r="BI42" s="41">
        <f t="shared" si="30"/>
        <v>0</v>
      </c>
      <c r="BJ42" s="41">
        <f t="shared" si="30"/>
        <v>5622704</v>
      </c>
      <c r="BK42" s="41">
        <f t="shared" si="30"/>
        <v>0</v>
      </c>
      <c r="BL42" s="41">
        <f t="shared" si="30"/>
        <v>0</v>
      </c>
      <c r="BM42" s="41">
        <f t="shared" ref="BM42:DK42" si="31">BM8+BM30</f>
        <v>5613114</v>
      </c>
      <c r="BN42" s="41">
        <f t="shared" si="31"/>
        <v>0</v>
      </c>
      <c r="BO42" s="41">
        <f t="shared" si="31"/>
        <v>0</v>
      </c>
      <c r="BP42" s="41">
        <f t="shared" si="31"/>
        <v>4875982</v>
      </c>
      <c r="BQ42" s="41">
        <f t="shared" si="31"/>
        <v>0</v>
      </c>
      <c r="BR42" s="41">
        <f t="shared" si="31"/>
        <v>0</v>
      </c>
      <c r="BS42" s="41">
        <f t="shared" si="31"/>
        <v>2673466</v>
      </c>
      <c r="BT42" s="41">
        <f t="shared" si="31"/>
        <v>0</v>
      </c>
      <c r="BU42" s="41">
        <f t="shared" si="31"/>
        <v>0</v>
      </c>
      <c r="BV42" s="41">
        <f t="shared" si="31"/>
        <v>2683466</v>
      </c>
      <c r="BW42" s="41">
        <f t="shared" si="31"/>
        <v>0</v>
      </c>
      <c r="BX42" s="41">
        <f t="shared" si="31"/>
        <v>0</v>
      </c>
      <c r="BY42" s="41">
        <f t="shared" si="31"/>
        <v>2498964</v>
      </c>
      <c r="BZ42" s="41">
        <f t="shared" si="31"/>
        <v>0</v>
      </c>
      <c r="CA42" s="41">
        <f t="shared" si="31"/>
        <v>0</v>
      </c>
      <c r="CB42" s="41">
        <f t="shared" si="31"/>
        <v>380000</v>
      </c>
      <c r="CC42" s="41">
        <f t="shared" si="31"/>
        <v>0</v>
      </c>
      <c r="CD42" s="41">
        <f t="shared" si="31"/>
        <v>0</v>
      </c>
      <c r="CE42" s="41">
        <f t="shared" si="31"/>
        <v>600000</v>
      </c>
      <c r="CF42" s="41">
        <f t="shared" si="31"/>
        <v>0</v>
      </c>
      <c r="CG42" s="41">
        <f t="shared" si="31"/>
        <v>0</v>
      </c>
      <c r="CH42" s="41">
        <f t="shared" si="31"/>
        <v>592968</v>
      </c>
      <c r="CI42" s="41">
        <f t="shared" si="31"/>
        <v>0</v>
      </c>
      <c r="CJ42" s="41">
        <f t="shared" si="31"/>
        <v>0</v>
      </c>
      <c r="CK42" s="41">
        <f t="shared" si="31"/>
        <v>0</v>
      </c>
      <c r="CL42" s="41">
        <f t="shared" si="31"/>
        <v>0</v>
      </c>
      <c r="CM42" s="41">
        <f t="shared" si="31"/>
        <v>0</v>
      </c>
      <c r="CN42" s="41">
        <f t="shared" si="31"/>
        <v>0</v>
      </c>
      <c r="CO42" s="41">
        <f t="shared" si="31"/>
        <v>0</v>
      </c>
      <c r="CP42" s="41">
        <f t="shared" si="31"/>
        <v>0</v>
      </c>
      <c r="CQ42" s="41">
        <f t="shared" si="31"/>
        <v>0</v>
      </c>
      <c r="CR42" s="41">
        <f t="shared" si="31"/>
        <v>0</v>
      </c>
      <c r="CS42" s="41">
        <f t="shared" si="31"/>
        <v>0</v>
      </c>
      <c r="CT42" s="41">
        <f t="shared" ref="CT42:DB42" si="32">CT8+CT30</f>
        <v>0</v>
      </c>
      <c r="CU42" s="41">
        <f t="shared" si="32"/>
        <v>0</v>
      </c>
      <c r="CV42" s="41">
        <f t="shared" si="32"/>
        <v>0</v>
      </c>
      <c r="CW42" s="41">
        <f t="shared" si="32"/>
        <v>7164239</v>
      </c>
      <c r="CX42" s="41">
        <f t="shared" si="32"/>
        <v>0</v>
      </c>
      <c r="CY42" s="41">
        <f t="shared" si="32"/>
        <v>0</v>
      </c>
      <c r="CZ42" s="41">
        <f t="shared" si="32"/>
        <v>7164239</v>
      </c>
      <c r="DA42" s="41">
        <f t="shared" si="32"/>
        <v>0</v>
      </c>
      <c r="DB42" s="41">
        <f t="shared" si="32"/>
        <v>0</v>
      </c>
      <c r="DC42" s="41">
        <f t="shared" si="31"/>
        <v>544000</v>
      </c>
      <c r="DD42" s="41">
        <f t="shared" si="31"/>
        <v>0</v>
      </c>
      <c r="DE42" s="41">
        <f t="shared" si="31"/>
        <v>0</v>
      </c>
      <c r="DF42" s="41">
        <f t="shared" si="31"/>
        <v>600000</v>
      </c>
      <c r="DG42" s="41">
        <f t="shared" si="31"/>
        <v>0</v>
      </c>
      <c r="DH42" s="41">
        <f t="shared" si="31"/>
        <v>0</v>
      </c>
      <c r="DI42" s="41">
        <f t="shared" si="31"/>
        <v>593650</v>
      </c>
      <c r="DJ42" s="41">
        <f t="shared" si="31"/>
        <v>0</v>
      </c>
      <c r="DK42" s="41">
        <f t="shared" si="31"/>
        <v>0</v>
      </c>
      <c r="DL42" s="41">
        <f t="shared" ref="DL42:DY42" si="33">DL8+DL30</f>
        <v>802800</v>
      </c>
      <c r="DM42" s="41">
        <f t="shared" si="33"/>
        <v>0</v>
      </c>
      <c r="DN42" s="41">
        <f t="shared" si="33"/>
        <v>0</v>
      </c>
      <c r="DO42" s="41">
        <f t="shared" si="33"/>
        <v>802800</v>
      </c>
      <c r="DP42" s="41">
        <f t="shared" si="33"/>
        <v>0</v>
      </c>
      <c r="DQ42" s="41">
        <f t="shared" si="33"/>
        <v>0</v>
      </c>
      <c r="DR42" s="41">
        <f t="shared" si="33"/>
        <v>500875</v>
      </c>
      <c r="DS42" s="41">
        <f t="shared" si="33"/>
        <v>0</v>
      </c>
      <c r="DT42" s="41">
        <f t="shared" si="33"/>
        <v>0</v>
      </c>
      <c r="DU42" s="41">
        <f t="shared" si="33"/>
        <v>2125000</v>
      </c>
      <c r="DV42" s="41">
        <f t="shared" si="33"/>
        <v>0</v>
      </c>
      <c r="DW42" s="41">
        <f t="shared" si="33"/>
        <v>0</v>
      </c>
      <c r="DX42" s="41">
        <f t="shared" si="33"/>
        <v>2289910</v>
      </c>
      <c r="DY42" s="41">
        <f t="shared" si="33"/>
        <v>0</v>
      </c>
      <c r="DZ42" s="41">
        <f t="shared" ref="DZ42:FV42" si="34">DZ8+DZ30</f>
        <v>0</v>
      </c>
      <c r="EA42" s="41">
        <f t="shared" si="34"/>
        <v>894126</v>
      </c>
      <c r="EB42" s="41">
        <f t="shared" si="34"/>
        <v>0</v>
      </c>
      <c r="EC42" s="41">
        <f t="shared" si="34"/>
        <v>0</v>
      </c>
      <c r="ED42" s="41">
        <f t="shared" si="34"/>
        <v>0</v>
      </c>
      <c r="EE42" s="41">
        <f t="shared" si="34"/>
        <v>0</v>
      </c>
      <c r="EF42" s="41">
        <f t="shared" si="34"/>
        <v>0</v>
      </c>
      <c r="EG42" s="41">
        <f t="shared" si="34"/>
        <v>5410</v>
      </c>
      <c r="EH42" s="41">
        <f t="shared" si="34"/>
        <v>0</v>
      </c>
      <c r="EI42" s="41">
        <f t="shared" si="34"/>
        <v>0</v>
      </c>
      <c r="EJ42" s="41">
        <f t="shared" si="34"/>
        <v>5410</v>
      </c>
      <c r="EK42" s="41">
        <f t="shared" si="34"/>
        <v>0</v>
      </c>
      <c r="EL42" s="41">
        <f t="shared" si="34"/>
        <v>0</v>
      </c>
      <c r="EM42" s="41">
        <f t="shared" ref="EM42:EU42" si="35">EM8+EM30</f>
        <v>423900</v>
      </c>
      <c r="EN42" s="41">
        <f t="shared" si="35"/>
        <v>0</v>
      </c>
      <c r="EO42" s="41">
        <f t="shared" si="35"/>
        <v>0</v>
      </c>
      <c r="EP42" s="41">
        <f t="shared" si="35"/>
        <v>440400</v>
      </c>
      <c r="EQ42" s="41">
        <f t="shared" si="35"/>
        <v>0</v>
      </c>
      <c r="ER42" s="41">
        <f t="shared" si="35"/>
        <v>0</v>
      </c>
      <c r="ES42" s="41">
        <f t="shared" si="35"/>
        <v>440400</v>
      </c>
      <c r="ET42" s="41">
        <f t="shared" si="35"/>
        <v>0</v>
      </c>
      <c r="EU42" s="41">
        <f t="shared" si="35"/>
        <v>0</v>
      </c>
      <c r="EV42" s="41">
        <f t="shared" si="34"/>
        <v>1800000</v>
      </c>
      <c r="EW42" s="41">
        <f t="shared" si="34"/>
        <v>0</v>
      </c>
      <c r="EX42" s="41">
        <f t="shared" si="34"/>
        <v>0</v>
      </c>
      <c r="EY42" s="41">
        <f t="shared" si="34"/>
        <v>1845031</v>
      </c>
      <c r="EZ42" s="41">
        <f t="shared" si="34"/>
        <v>0</v>
      </c>
      <c r="FA42" s="41">
        <f t="shared" si="34"/>
        <v>0</v>
      </c>
      <c r="FB42" s="41">
        <f t="shared" si="34"/>
        <v>1620033</v>
      </c>
      <c r="FC42" s="41">
        <f t="shared" si="34"/>
        <v>0</v>
      </c>
      <c r="FD42" s="41">
        <f t="shared" si="34"/>
        <v>0</v>
      </c>
      <c r="FE42" s="41">
        <f t="shared" ref="FE42:FM42" si="36">FE8+FE30</f>
        <v>301000</v>
      </c>
      <c r="FF42" s="41">
        <f t="shared" si="36"/>
        <v>0</v>
      </c>
      <c r="FG42" s="41">
        <f t="shared" si="36"/>
        <v>0</v>
      </c>
      <c r="FH42" s="41">
        <f t="shared" si="36"/>
        <v>800000</v>
      </c>
      <c r="FI42" s="41">
        <f t="shared" si="36"/>
        <v>0</v>
      </c>
      <c r="FJ42" s="41">
        <f t="shared" si="36"/>
        <v>0</v>
      </c>
      <c r="FK42" s="41">
        <f t="shared" si="36"/>
        <v>704155</v>
      </c>
      <c r="FL42" s="41">
        <f t="shared" si="36"/>
        <v>0</v>
      </c>
      <c r="FM42" s="41">
        <f t="shared" si="36"/>
        <v>0</v>
      </c>
      <c r="FN42" s="41">
        <f t="shared" si="34"/>
        <v>1794036</v>
      </c>
      <c r="FO42" s="41">
        <f t="shared" si="34"/>
        <v>0</v>
      </c>
      <c r="FP42" s="41">
        <f t="shared" si="34"/>
        <v>0</v>
      </c>
      <c r="FQ42" s="41">
        <f t="shared" si="34"/>
        <v>1761940</v>
      </c>
      <c r="FR42" s="41">
        <f t="shared" si="34"/>
        <v>0</v>
      </c>
      <c r="FS42" s="41">
        <f t="shared" si="34"/>
        <v>0</v>
      </c>
      <c r="FT42" s="41">
        <f t="shared" si="34"/>
        <v>1105388</v>
      </c>
      <c r="FU42" s="41">
        <f t="shared" si="34"/>
        <v>0</v>
      </c>
      <c r="FV42" s="41">
        <f t="shared" si="34"/>
        <v>0</v>
      </c>
      <c r="FW42" s="41">
        <f t="shared" ref="FW42:GE42" si="37">FW8+FW30</f>
        <v>385208</v>
      </c>
      <c r="FX42" s="41">
        <f t="shared" si="37"/>
        <v>0</v>
      </c>
      <c r="FY42" s="41">
        <f t="shared" si="37"/>
        <v>0</v>
      </c>
      <c r="FZ42" s="41">
        <f t="shared" si="37"/>
        <v>3000</v>
      </c>
      <c r="GA42" s="41">
        <f t="shared" si="37"/>
        <v>0</v>
      </c>
      <c r="GB42" s="41">
        <f t="shared" si="37"/>
        <v>0</v>
      </c>
      <c r="GC42" s="41">
        <f t="shared" si="37"/>
        <v>2851</v>
      </c>
      <c r="GD42" s="41">
        <f t="shared" si="37"/>
        <v>0</v>
      </c>
      <c r="GE42" s="41">
        <f t="shared" si="37"/>
        <v>0</v>
      </c>
      <c r="GF42" s="41">
        <f t="shared" ref="GF42:GL42" si="38">GF8+GF30</f>
        <v>1600000</v>
      </c>
      <c r="GG42" s="41">
        <f t="shared" si="38"/>
        <v>0</v>
      </c>
      <c r="GH42" s="41">
        <f t="shared" si="38"/>
        <v>0</v>
      </c>
      <c r="GI42" s="41">
        <f t="shared" si="38"/>
        <v>2018000</v>
      </c>
      <c r="GJ42" s="41">
        <f t="shared" si="38"/>
        <v>0</v>
      </c>
      <c r="GK42" s="41">
        <f t="shared" si="38"/>
        <v>0</v>
      </c>
      <c r="GL42" s="41">
        <f t="shared" si="38"/>
        <v>1130130</v>
      </c>
      <c r="GM42" s="41">
        <f t="shared" ref="GM42:HO42" si="39">GM8+GM30</f>
        <v>0</v>
      </c>
      <c r="GN42" s="41">
        <f t="shared" si="39"/>
        <v>0</v>
      </c>
      <c r="GO42" s="41">
        <f t="shared" si="39"/>
        <v>0</v>
      </c>
      <c r="GP42" s="41">
        <f t="shared" si="39"/>
        <v>0</v>
      </c>
      <c r="GQ42" s="41">
        <f t="shared" si="39"/>
        <v>0</v>
      </c>
      <c r="GR42" s="41">
        <f t="shared" si="39"/>
        <v>205000</v>
      </c>
      <c r="GS42" s="41">
        <f t="shared" si="39"/>
        <v>0</v>
      </c>
      <c r="GT42" s="41">
        <f t="shared" si="39"/>
        <v>0</v>
      </c>
      <c r="GU42" s="41">
        <f t="shared" si="39"/>
        <v>202725</v>
      </c>
      <c r="GV42" s="41">
        <f t="shared" ref="GV42:GW42" si="40">GV8+GV30</f>
        <v>0</v>
      </c>
      <c r="GW42" s="41">
        <f t="shared" si="40"/>
        <v>0</v>
      </c>
      <c r="GX42" s="41">
        <f t="shared" si="39"/>
        <v>0</v>
      </c>
      <c r="GY42" s="41">
        <f t="shared" si="39"/>
        <v>0</v>
      </c>
      <c r="GZ42" s="41">
        <f t="shared" si="39"/>
        <v>0</v>
      </c>
      <c r="HA42" s="41">
        <f t="shared" si="39"/>
        <v>0</v>
      </c>
      <c r="HB42" s="41">
        <f t="shared" si="39"/>
        <v>0</v>
      </c>
      <c r="HC42" s="41">
        <f t="shared" si="39"/>
        <v>0</v>
      </c>
      <c r="HD42" s="41">
        <f t="shared" si="39"/>
        <v>0</v>
      </c>
      <c r="HE42" s="41">
        <f t="shared" si="39"/>
        <v>0</v>
      </c>
      <c r="HF42" s="41">
        <f t="shared" si="39"/>
        <v>0</v>
      </c>
      <c r="HG42" s="41">
        <f t="shared" si="39"/>
        <v>0</v>
      </c>
      <c r="HH42" s="41">
        <f t="shared" si="39"/>
        <v>0</v>
      </c>
      <c r="HI42" s="41">
        <f t="shared" si="39"/>
        <v>0</v>
      </c>
      <c r="HJ42" s="41">
        <f t="shared" ref="HJ42" si="41">HJ8+HJ30</f>
        <v>0</v>
      </c>
      <c r="HK42" s="41">
        <f t="shared" si="39"/>
        <v>0</v>
      </c>
      <c r="HL42" s="41">
        <f t="shared" si="39"/>
        <v>0</v>
      </c>
      <c r="HM42" s="41">
        <f t="shared" ref="HM42" si="42">HM8+HM30</f>
        <v>0</v>
      </c>
      <c r="HN42" s="41">
        <f t="shared" si="39"/>
        <v>0</v>
      </c>
      <c r="HO42" s="41">
        <f t="shared" si="39"/>
        <v>0</v>
      </c>
      <c r="HP42" s="419">
        <f t="shared" si="28"/>
        <v>74662200</v>
      </c>
      <c r="HQ42" s="419"/>
      <c r="HR42" s="420">
        <f t="shared" ref="HR42:HX42" si="43">HR8+HR30</f>
        <v>0</v>
      </c>
      <c r="HS42" s="419">
        <f t="shared" si="29"/>
        <v>82158793</v>
      </c>
      <c r="HT42" s="420"/>
      <c r="HU42" s="420">
        <f t="shared" si="43"/>
        <v>0</v>
      </c>
      <c r="HV42" s="419">
        <f t="shared" si="13"/>
        <v>40846496</v>
      </c>
      <c r="HW42" s="420"/>
      <c r="HX42" s="41">
        <f t="shared" si="43"/>
        <v>0</v>
      </c>
      <c r="HZ42" s="408"/>
      <c r="IA42" s="408"/>
      <c r="IB42" s="408"/>
      <c r="IC42" s="408"/>
    </row>
    <row r="43" spans="1:237" ht="15">
      <c r="A43" s="36"/>
      <c r="B43" s="181">
        <v>3</v>
      </c>
      <c r="C43" s="891" t="s">
        <v>180</v>
      </c>
      <c r="D43" s="891"/>
      <c r="E43" s="891"/>
      <c r="F43" s="891"/>
      <c r="G43" s="891"/>
      <c r="H43" s="188">
        <f t="shared" ref="H43:BS43" si="44">H44+H60+H61</f>
        <v>0</v>
      </c>
      <c r="I43" s="188">
        <f t="shared" si="44"/>
        <v>0</v>
      </c>
      <c r="J43" s="188">
        <f t="shared" si="44"/>
        <v>0</v>
      </c>
      <c r="K43" s="188">
        <f t="shared" si="44"/>
        <v>0</v>
      </c>
      <c r="L43" s="188">
        <f t="shared" si="44"/>
        <v>0</v>
      </c>
      <c r="M43" s="188">
        <f t="shared" si="44"/>
        <v>0</v>
      </c>
      <c r="N43" s="188">
        <f t="shared" si="44"/>
        <v>0</v>
      </c>
      <c r="O43" s="188">
        <f t="shared" si="44"/>
        <v>0</v>
      </c>
      <c r="P43" s="188">
        <f t="shared" si="44"/>
        <v>0</v>
      </c>
      <c r="Q43" s="188">
        <f t="shared" si="44"/>
        <v>0</v>
      </c>
      <c r="R43" s="188">
        <f t="shared" si="44"/>
        <v>0</v>
      </c>
      <c r="S43" s="188">
        <f t="shared" si="44"/>
        <v>0</v>
      </c>
      <c r="T43" s="188">
        <f t="shared" si="44"/>
        <v>0</v>
      </c>
      <c r="U43" s="188">
        <f t="shared" si="44"/>
        <v>0</v>
      </c>
      <c r="V43" s="188">
        <f t="shared" si="44"/>
        <v>0</v>
      </c>
      <c r="W43" s="188">
        <f t="shared" si="44"/>
        <v>0</v>
      </c>
      <c r="X43" s="188">
        <f t="shared" si="44"/>
        <v>0</v>
      </c>
      <c r="Y43" s="188">
        <f t="shared" si="44"/>
        <v>0</v>
      </c>
      <c r="Z43" s="188">
        <f t="shared" si="44"/>
        <v>0</v>
      </c>
      <c r="AA43" s="188">
        <f t="shared" si="44"/>
        <v>0</v>
      </c>
      <c r="AB43" s="188">
        <f t="shared" si="44"/>
        <v>0</v>
      </c>
      <c r="AC43" s="188">
        <f t="shared" si="44"/>
        <v>0</v>
      </c>
      <c r="AD43" s="188">
        <f t="shared" si="44"/>
        <v>0</v>
      </c>
      <c r="AE43" s="188">
        <f t="shared" si="44"/>
        <v>0</v>
      </c>
      <c r="AF43" s="188">
        <f t="shared" si="44"/>
        <v>0</v>
      </c>
      <c r="AG43" s="188">
        <f t="shared" si="44"/>
        <v>0</v>
      </c>
      <c r="AH43" s="188">
        <f t="shared" si="44"/>
        <v>0</v>
      </c>
      <c r="AI43" s="188">
        <f t="shared" si="44"/>
        <v>89751</v>
      </c>
      <c r="AJ43" s="188">
        <f t="shared" si="44"/>
        <v>0</v>
      </c>
      <c r="AK43" s="188">
        <f t="shared" si="44"/>
        <v>0</v>
      </c>
      <c r="AL43" s="188">
        <f t="shared" si="44"/>
        <v>89751</v>
      </c>
      <c r="AM43" s="188">
        <f t="shared" si="44"/>
        <v>0</v>
      </c>
      <c r="AN43" s="188">
        <f t="shared" si="44"/>
        <v>0</v>
      </c>
      <c r="AO43" s="188">
        <f t="shared" si="44"/>
        <v>89751</v>
      </c>
      <c r="AP43" s="188">
        <f t="shared" si="44"/>
        <v>0</v>
      </c>
      <c r="AQ43" s="188">
        <f t="shared" si="44"/>
        <v>0</v>
      </c>
      <c r="AR43" s="188">
        <f t="shared" si="44"/>
        <v>0</v>
      </c>
      <c r="AS43" s="188">
        <f t="shared" si="44"/>
        <v>0</v>
      </c>
      <c r="AT43" s="188">
        <f t="shared" si="44"/>
        <v>0</v>
      </c>
      <c r="AU43" s="188">
        <f t="shared" si="44"/>
        <v>0</v>
      </c>
      <c r="AV43" s="188">
        <f t="shared" si="44"/>
        <v>0</v>
      </c>
      <c r="AW43" s="188">
        <f t="shared" si="44"/>
        <v>0</v>
      </c>
      <c r="AX43" s="188">
        <f t="shared" si="44"/>
        <v>0</v>
      </c>
      <c r="AY43" s="188">
        <f t="shared" si="44"/>
        <v>0</v>
      </c>
      <c r="AZ43" s="188">
        <f t="shared" si="44"/>
        <v>0</v>
      </c>
      <c r="BA43" s="188">
        <f t="shared" si="44"/>
        <v>0</v>
      </c>
      <c r="BB43" s="188">
        <f t="shared" si="44"/>
        <v>0</v>
      </c>
      <c r="BC43" s="188">
        <f t="shared" si="44"/>
        <v>0</v>
      </c>
      <c r="BD43" s="188">
        <f t="shared" si="44"/>
        <v>0</v>
      </c>
      <c r="BE43" s="188">
        <f t="shared" si="44"/>
        <v>0</v>
      </c>
      <c r="BF43" s="188">
        <f t="shared" si="44"/>
        <v>0</v>
      </c>
      <c r="BG43" s="188">
        <f t="shared" si="44"/>
        <v>0</v>
      </c>
      <c r="BH43" s="188">
        <f t="shared" si="44"/>
        <v>0</v>
      </c>
      <c r="BI43" s="188">
        <f t="shared" si="44"/>
        <v>0</v>
      </c>
      <c r="BJ43" s="188">
        <f t="shared" si="44"/>
        <v>0</v>
      </c>
      <c r="BK43" s="188">
        <f t="shared" si="44"/>
        <v>0</v>
      </c>
      <c r="BL43" s="188">
        <f t="shared" si="44"/>
        <v>0</v>
      </c>
      <c r="BM43" s="188">
        <f t="shared" si="44"/>
        <v>0</v>
      </c>
      <c r="BN43" s="188">
        <f t="shared" si="44"/>
        <v>0</v>
      </c>
      <c r="BO43" s="188">
        <f t="shared" si="44"/>
        <v>0</v>
      </c>
      <c r="BP43" s="188">
        <f t="shared" si="44"/>
        <v>0</v>
      </c>
      <c r="BQ43" s="188">
        <f t="shared" si="44"/>
        <v>0</v>
      </c>
      <c r="BR43" s="188">
        <f t="shared" si="44"/>
        <v>0</v>
      </c>
      <c r="BS43" s="188">
        <f t="shared" si="44"/>
        <v>0</v>
      </c>
      <c r="BT43" s="188">
        <f t="shared" ref="BT43:EE43" si="45">BT44+BT60+BT61</f>
        <v>0</v>
      </c>
      <c r="BU43" s="188">
        <f t="shared" si="45"/>
        <v>0</v>
      </c>
      <c r="BV43" s="188">
        <f t="shared" si="45"/>
        <v>0</v>
      </c>
      <c r="BW43" s="188">
        <f t="shared" si="45"/>
        <v>0</v>
      </c>
      <c r="BX43" s="188">
        <f t="shared" si="45"/>
        <v>0</v>
      </c>
      <c r="BY43" s="188">
        <f t="shared" si="45"/>
        <v>0</v>
      </c>
      <c r="BZ43" s="188">
        <f t="shared" si="45"/>
        <v>0</v>
      </c>
      <c r="CA43" s="188">
        <f t="shared" si="45"/>
        <v>0</v>
      </c>
      <c r="CB43" s="188">
        <f t="shared" si="45"/>
        <v>0</v>
      </c>
      <c r="CC43" s="188">
        <f t="shared" si="45"/>
        <v>0</v>
      </c>
      <c r="CD43" s="188">
        <f t="shared" si="45"/>
        <v>0</v>
      </c>
      <c r="CE43" s="188">
        <f t="shared" si="45"/>
        <v>0</v>
      </c>
      <c r="CF43" s="188">
        <f t="shared" si="45"/>
        <v>0</v>
      </c>
      <c r="CG43" s="188">
        <f t="shared" si="45"/>
        <v>0</v>
      </c>
      <c r="CH43" s="188">
        <f t="shared" si="45"/>
        <v>0</v>
      </c>
      <c r="CI43" s="188">
        <f t="shared" si="45"/>
        <v>0</v>
      </c>
      <c r="CJ43" s="188">
        <f t="shared" si="45"/>
        <v>0</v>
      </c>
      <c r="CK43" s="188">
        <f t="shared" si="45"/>
        <v>0</v>
      </c>
      <c r="CL43" s="188">
        <f t="shared" si="45"/>
        <v>0</v>
      </c>
      <c r="CM43" s="188">
        <f t="shared" si="45"/>
        <v>0</v>
      </c>
      <c r="CN43" s="188">
        <f t="shared" si="45"/>
        <v>0</v>
      </c>
      <c r="CO43" s="188">
        <f t="shared" si="45"/>
        <v>0</v>
      </c>
      <c r="CP43" s="188">
        <f t="shared" si="45"/>
        <v>0</v>
      </c>
      <c r="CQ43" s="188">
        <f t="shared" si="45"/>
        <v>0</v>
      </c>
      <c r="CR43" s="188">
        <f t="shared" si="45"/>
        <v>0</v>
      </c>
      <c r="CS43" s="188">
        <f t="shared" si="45"/>
        <v>0</v>
      </c>
      <c r="CT43" s="188">
        <f t="shared" si="45"/>
        <v>0</v>
      </c>
      <c r="CU43" s="188">
        <f t="shared" si="45"/>
        <v>0</v>
      </c>
      <c r="CV43" s="188">
        <f t="shared" si="45"/>
        <v>0</v>
      </c>
      <c r="CW43" s="188">
        <f t="shared" si="45"/>
        <v>0</v>
      </c>
      <c r="CX43" s="188">
        <f t="shared" si="45"/>
        <v>0</v>
      </c>
      <c r="CY43" s="188">
        <f t="shared" si="45"/>
        <v>0</v>
      </c>
      <c r="CZ43" s="188">
        <f t="shared" si="45"/>
        <v>0</v>
      </c>
      <c r="DA43" s="188">
        <f t="shared" si="45"/>
        <v>0</v>
      </c>
      <c r="DB43" s="188">
        <f t="shared" si="45"/>
        <v>0</v>
      </c>
      <c r="DC43" s="188">
        <f t="shared" si="45"/>
        <v>0</v>
      </c>
      <c r="DD43" s="188">
        <f t="shared" si="45"/>
        <v>0</v>
      </c>
      <c r="DE43" s="188">
        <f t="shared" si="45"/>
        <v>0</v>
      </c>
      <c r="DF43" s="188">
        <f t="shared" si="45"/>
        <v>0</v>
      </c>
      <c r="DG43" s="188">
        <f t="shared" si="45"/>
        <v>0</v>
      </c>
      <c r="DH43" s="188">
        <f t="shared" si="45"/>
        <v>0</v>
      </c>
      <c r="DI43" s="188">
        <f t="shared" si="45"/>
        <v>0</v>
      </c>
      <c r="DJ43" s="188">
        <f t="shared" si="45"/>
        <v>0</v>
      </c>
      <c r="DK43" s="188">
        <f t="shared" si="45"/>
        <v>0</v>
      </c>
      <c r="DL43" s="188">
        <f t="shared" si="45"/>
        <v>0</v>
      </c>
      <c r="DM43" s="188">
        <f t="shared" si="45"/>
        <v>0</v>
      </c>
      <c r="DN43" s="188">
        <f t="shared" si="45"/>
        <v>0</v>
      </c>
      <c r="DO43" s="188">
        <f t="shared" si="45"/>
        <v>0</v>
      </c>
      <c r="DP43" s="188">
        <f t="shared" si="45"/>
        <v>0</v>
      </c>
      <c r="DQ43" s="188">
        <f t="shared" si="45"/>
        <v>0</v>
      </c>
      <c r="DR43" s="188">
        <f t="shared" si="45"/>
        <v>0</v>
      </c>
      <c r="DS43" s="188">
        <f t="shared" si="45"/>
        <v>0</v>
      </c>
      <c r="DT43" s="188">
        <f t="shared" si="45"/>
        <v>0</v>
      </c>
      <c r="DU43" s="188">
        <f t="shared" si="45"/>
        <v>0</v>
      </c>
      <c r="DV43" s="188">
        <f t="shared" si="45"/>
        <v>0</v>
      </c>
      <c r="DW43" s="188">
        <f t="shared" si="45"/>
        <v>0</v>
      </c>
      <c r="DX43" s="188">
        <f t="shared" si="45"/>
        <v>0</v>
      </c>
      <c r="DY43" s="188">
        <f t="shared" si="45"/>
        <v>0</v>
      </c>
      <c r="DZ43" s="188">
        <f t="shared" si="45"/>
        <v>0</v>
      </c>
      <c r="EA43" s="188">
        <f t="shared" si="45"/>
        <v>0</v>
      </c>
      <c r="EB43" s="188">
        <f t="shared" si="45"/>
        <v>0</v>
      </c>
      <c r="EC43" s="188">
        <f t="shared" si="45"/>
        <v>0</v>
      </c>
      <c r="ED43" s="188">
        <f t="shared" si="45"/>
        <v>0</v>
      </c>
      <c r="EE43" s="188">
        <f t="shared" si="45"/>
        <v>0</v>
      </c>
      <c r="EF43" s="188">
        <f t="shared" ref="EF43:GQ43" si="46">EF44+EF60+EF61</f>
        <v>0</v>
      </c>
      <c r="EG43" s="188">
        <f t="shared" si="46"/>
        <v>0</v>
      </c>
      <c r="EH43" s="188">
        <f t="shared" si="46"/>
        <v>0</v>
      </c>
      <c r="EI43" s="188">
        <f t="shared" si="46"/>
        <v>0</v>
      </c>
      <c r="EJ43" s="188">
        <f t="shared" si="46"/>
        <v>0</v>
      </c>
      <c r="EK43" s="188">
        <f t="shared" si="46"/>
        <v>0</v>
      </c>
      <c r="EL43" s="188">
        <f t="shared" si="46"/>
        <v>0</v>
      </c>
      <c r="EM43" s="188">
        <f t="shared" si="46"/>
        <v>0</v>
      </c>
      <c r="EN43" s="188">
        <f t="shared" si="46"/>
        <v>0</v>
      </c>
      <c r="EO43" s="188">
        <f t="shared" si="46"/>
        <v>0</v>
      </c>
      <c r="EP43" s="188">
        <f t="shared" si="46"/>
        <v>0</v>
      </c>
      <c r="EQ43" s="188">
        <f t="shared" si="46"/>
        <v>0</v>
      </c>
      <c r="ER43" s="188">
        <f t="shared" si="46"/>
        <v>0</v>
      </c>
      <c r="ES43" s="188">
        <f t="shared" si="46"/>
        <v>0</v>
      </c>
      <c r="ET43" s="188">
        <f t="shared" si="46"/>
        <v>0</v>
      </c>
      <c r="EU43" s="188">
        <f t="shared" si="46"/>
        <v>0</v>
      </c>
      <c r="EV43" s="188">
        <f t="shared" si="46"/>
        <v>0</v>
      </c>
      <c r="EW43" s="188">
        <f t="shared" si="46"/>
        <v>0</v>
      </c>
      <c r="EX43" s="188">
        <f t="shared" si="46"/>
        <v>0</v>
      </c>
      <c r="EY43" s="188">
        <f t="shared" si="46"/>
        <v>0</v>
      </c>
      <c r="EZ43" s="188">
        <f t="shared" si="46"/>
        <v>0</v>
      </c>
      <c r="FA43" s="188">
        <f t="shared" si="46"/>
        <v>0</v>
      </c>
      <c r="FB43" s="188">
        <f t="shared" si="46"/>
        <v>0</v>
      </c>
      <c r="FC43" s="188">
        <f t="shared" si="46"/>
        <v>0</v>
      </c>
      <c r="FD43" s="188">
        <f t="shared" si="46"/>
        <v>0</v>
      </c>
      <c r="FE43" s="188">
        <f t="shared" si="46"/>
        <v>0</v>
      </c>
      <c r="FF43" s="188">
        <f t="shared" si="46"/>
        <v>0</v>
      </c>
      <c r="FG43" s="188">
        <f t="shared" si="46"/>
        <v>0</v>
      </c>
      <c r="FH43" s="188">
        <f t="shared" si="46"/>
        <v>0</v>
      </c>
      <c r="FI43" s="188">
        <f t="shared" si="46"/>
        <v>0</v>
      </c>
      <c r="FJ43" s="188">
        <f t="shared" si="46"/>
        <v>0</v>
      </c>
      <c r="FK43" s="188">
        <f t="shared" si="46"/>
        <v>0</v>
      </c>
      <c r="FL43" s="188">
        <f t="shared" si="46"/>
        <v>0</v>
      </c>
      <c r="FM43" s="188">
        <f t="shared" si="46"/>
        <v>0</v>
      </c>
      <c r="FN43" s="188">
        <f t="shared" si="46"/>
        <v>0</v>
      </c>
      <c r="FO43" s="188">
        <f t="shared" si="46"/>
        <v>0</v>
      </c>
      <c r="FP43" s="188">
        <f t="shared" si="46"/>
        <v>0</v>
      </c>
      <c r="FQ43" s="188">
        <f t="shared" si="46"/>
        <v>0</v>
      </c>
      <c r="FR43" s="188">
        <f t="shared" si="46"/>
        <v>0</v>
      </c>
      <c r="FS43" s="188">
        <f t="shared" si="46"/>
        <v>0</v>
      </c>
      <c r="FT43" s="188">
        <f t="shared" si="46"/>
        <v>0</v>
      </c>
      <c r="FU43" s="188">
        <f t="shared" si="46"/>
        <v>0</v>
      </c>
      <c r="FV43" s="188">
        <f t="shared" si="46"/>
        <v>0</v>
      </c>
      <c r="FW43" s="188">
        <f t="shared" si="46"/>
        <v>0</v>
      </c>
      <c r="FX43" s="188">
        <f t="shared" si="46"/>
        <v>0</v>
      </c>
      <c r="FY43" s="188">
        <f t="shared" si="46"/>
        <v>0</v>
      </c>
      <c r="FZ43" s="188">
        <f t="shared" si="46"/>
        <v>0</v>
      </c>
      <c r="GA43" s="188">
        <f t="shared" si="46"/>
        <v>0</v>
      </c>
      <c r="GB43" s="188">
        <f t="shared" si="46"/>
        <v>0</v>
      </c>
      <c r="GC43" s="188">
        <f t="shared" si="46"/>
        <v>0</v>
      </c>
      <c r="GD43" s="188">
        <f t="shared" si="46"/>
        <v>0</v>
      </c>
      <c r="GE43" s="188">
        <f t="shared" si="46"/>
        <v>0</v>
      </c>
      <c r="GF43" s="188">
        <f t="shared" si="46"/>
        <v>0</v>
      </c>
      <c r="GG43" s="188">
        <f t="shared" si="46"/>
        <v>0</v>
      </c>
      <c r="GH43" s="188">
        <f t="shared" si="46"/>
        <v>0</v>
      </c>
      <c r="GI43" s="188">
        <f t="shared" si="46"/>
        <v>0</v>
      </c>
      <c r="GJ43" s="188">
        <f t="shared" si="46"/>
        <v>0</v>
      </c>
      <c r="GK43" s="188">
        <f t="shared" si="46"/>
        <v>0</v>
      </c>
      <c r="GL43" s="188">
        <f t="shared" si="46"/>
        <v>0</v>
      </c>
      <c r="GM43" s="188">
        <f t="shared" si="46"/>
        <v>0</v>
      </c>
      <c r="GN43" s="188">
        <f t="shared" si="46"/>
        <v>0</v>
      </c>
      <c r="GO43" s="188">
        <f t="shared" si="46"/>
        <v>0</v>
      </c>
      <c r="GP43" s="188">
        <f t="shared" si="46"/>
        <v>0</v>
      </c>
      <c r="GQ43" s="188">
        <f t="shared" si="46"/>
        <v>0</v>
      </c>
      <c r="GR43" s="188">
        <f t="shared" ref="GR43:HO43" si="47">GR44+GR60+GR61</f>
        <v>0</v>
      </c>
      <c r="GS43" s="188">
        <f t="shared" si="47"/>
        <v>0</v>
      </c>
      <c r="GT43" s="188">
        <f t="shared" si="47"/>
        <v>0</v>
      </c>
      <c r="GU43" s="188">
        <f t="shared" si="47"/>
        <v>0</v>
      </c>
      <c r="GV43" s="188">
        <f t="shared" si="47"/>
        <v>0</v>
      </c>
      <c r="GW43" s="188">
        <f t="shared" si="47"/>
        <v>0</v>
      </c>
      <c r="GX43" s="188">
        <f t="shared" si="47"/>
        <v>0</v>
      </c>
      <c r="GY43" s="188">
        <f t="shared" si="47"/>
        <v>0</v>
      </c>
      <c r="GZ43" s="188">
        <f t="shared" si="47"/>
        <v>0</v>
      </c>
      <c r="HA43" s="188">
        <f t="shared" si="47"/>
        <v>0</v>
      </c>
      <c r="HB43" s="188">
        <f t="shared" si="47"/>
        <v>0</v>
      </c>
      <c r="HC43" s="188">
        <f t="shared" si="47"/>
        <v>0</v>
      </c>
      <c r="HD43" s="188">
        <f t="shared" si="47"/>
        <v>0</v>
      </c>
      <c r="HE43" s="188">
        <f t="shared" si="47"/>
        <v>0</v>
      </c>
      <c r="HF43" s="188">
        <f t="shared" si="47"/>
        <v>0</v>
      </c>
      <c r="HG43" s="188">
        <f t="shared" si="47"/>
        <v>5000000</v>
      </c>
      <c r="HH43" s="188">
        <f t="shared" si="47"/>
        <v>0</v>
      </c>
      <c r="HI43" s="188">
        <f t="shared" si="47"/>
        <v>0</v>
      </c>
      <c r="HJ43" s="188">
        <f t="shared" si="47"/>
        <v>12000000</v>
      </c>
      <c r="HK43" s="188">
        <f t="shared" si="47"/>
        <v>0</v>
      </c>
      <c r="HL43" s="188">
        <f t="shared" si="47"/>
        <v>0</v>
      </c>
      <c r="HM43" s="188">
        <f t="shared" si="47"/>
        <v>10094441</v>
      </c>
      <c r="HN43" s="188">
        <f t="shared" si="47"/>
        <v>0</v>
      </c>
      <c r="HO43" s="188">
        <f t="shared" si="47"/>
        <v>0</v>
      </c>
      <c r="HP43" s="404">
        <f t="shared" si="28"/>
        <v>5089751</v>
      </c>
      <c r="HQ43" s="404"/>
      <c r="HR43" s="188">
        <f>HR44+HR60+HR61</f>
        <v>0</v>
      </c>
      <c r="HS43" s="404">
        <f t="shared" si="29"/>
        <v>12089751</v>
      </c>
      <c r="HT43" s="188"/>
      <c r="HU43" s="188">
        <f>HU44+HU60+HU61</f>
        <v>0</v>
      </c>
      <c r="HV43" s="404">
        <f t="shared" si="13"/>
        <v>10184192</v>
      </c>
      <c r="HW43" s="188"/>
      <c r="HX43" s="188">
        <f>HX44+HX60+HX61</f>
        <v>0</v>
      </c>
      <c r="HZ43" s="408"/>
      <c r="IA43" s="408"/>
      <c r="IB43" s="408"/>
      <c r="IC43" s="408"/>
    </row>
    <row r="44" spans="1:237" ht="15">
      <c r="A44" s="36"/>
      <c r="B44" s="36"/>
      <c r="C44" s="7">
        <v>1</v>
      </c>
      <c r="D44" s="8" t="s">
        <v>181</v>
      </c>
      <c r="E44" s="42"/>
      <c r="F44" s="238"/>
      <c r="G44" s="395" t="s">
        <v>182</v>
      </c>
      <c r="H44" s="403">
        <f t="shared" ref="H44:BS44" si="48">H45+H57+H58+H59</f>
        <v>0</v>
      </c>
      <c r="I44" s="403">
        <f t="shared" si="48"/>
        <v>0</v>
      </c>
      <c r="J44" s="403">
        <f t="shared" si="48"/>
        <v>0</v>
      </c>
      <c r="K44" s="403">
        <f t="shared" si="48"/>
        <v>0</v>
      </c>
      <c r="L44" s="403">
        <f t="shared" si="48"/>
        <v>0</v>
      </c>
      <c r="M44" s="403">
        <f t="shared" si="48"/>
        <v>0</v>
      </c>
      <c r="N44" s="403">
        <f t="shared" si="48"/>
        <v>0</v>
      </c>
      <c r="O44" s="403">
        <f t="shared" si="48"/>
        <v>0</v>
      </c>
      <c r="P44" s="403">
        <f t="shared" si="48"/>
        <v>0</v>
      </c>
      <c r="Q44" s="403">
        <f t="shared" si="48"/>
        <v>0</v>
      </c>
      <c r="R44" s="403">
        <f t="shared" si="48"/>
        <v>0</v>
      </c>
      <c r="S44" s="403">
        <f t="shared" si="48"/>
        <v>0</v>
      </c>
      <c r="T44" s="403">
        <f t="shared" si="48"/>
        <v>0</v>
      </c>
      <c r="U44" s="403">
        <f t="shared" si="48"/>
        <v>0</v>
      </c>
      <c r="V44" s="403">
        <f t="shared" si="48"/>
        <v>0</v>
      </c>
      <c r="W44" s="403">
        <f t="shared" si="48"/>
        <v>0</v>
      </c>
      <c r="X44" s="403">
        <f t="shared" si="48"/>
        <v>0</v>
      </c>
      <c r="Y44" s="403">
        <f t="shared" si="48"/>
        <v>0</v>
      </c>
      <c r="Z44" s="403">
        <f t="shared" si="48"/>
        <v>0</v>
      </c>
      <c r="AA44" s="403">
        <f t="shared" si="48"/>
        <v>0</v>
      </c>
      <c r="AB44" s="403">
        <f t="shared" si="48"/>
        <v>0</v>
      </c>
      <c r="AC44" s="403">
        <f t="shared" si="48"/>
        <v>0</v>
      </c>
      <c r="AD44" s="403">
        <f t="shared" si="48"/>
        <v>0</v>
      </c>
      <c r="AE44" s="403">
        <f t="shared" si="48"/>
        <v>0</v>
      </c>
      <c r="AF44" s="403">
        <f t="shared" si="48"/>
        <v>0</v>
      </c>
      <c r="AG44" s="403">
        <f t="shared" si="48"/>
        <v>0</v>
      </c>
      <c r="AH44" s="403">
        <f t="shared" si="48"/>
        <v>0</v>
      </c>
      <c r="AI44" s="403">
        <f t="shared" si="48"/>
        <v>89751</v>
      </c>
      <c r="AJ44" s="403">
        <f t="shared" si="48"/>
        <v>0</v>
      </c>
      <c r="AK44" s="403">
        <f t="shared" si="48"/>
        <v>0</v>
      </c>
      <c r="AL44" s="403">
        <f t="shared" si="48"/>
        <v>89751</v>
      </c>
      <c r="AM44" s="403">
        <f t="shared" si="48"/>
        <v>0</v>
      </c>
      <c r="AN44" s="403">
        <f t="shared" si="48"/>
        <v>0</v>
      </c>
      <c r="AO44" s="403">
        <f t="shared" si="48"/>
        <v>89751</v>
      </c>
      <c r="AP44" s="403">
        <f t="shared" si="48"/>
        <v>0</v>
      </c>
      <c r="AQ44" s="403">
        <f t="shared" si="48"/>
        <v>0</v>
      </c>
      <c r="AR44" s="403">
        <f t="shared" si="48"/>
        <v>0</v>
      </c>
      <c r="AS44" s="403">
        <f t="shared" si="48"/>
        <v>0</v>
      </c>
      <c r="AT44" s="403">
        <f t="shared" si="48"/>
        <v>0</v>
      </c>
      <c r="AU44" s="403">
        <f t="shared" si="48"/>
        <v>0</v>
      </c>
      <c r="AV44" s="403">
        <f t="shared" si="48"/>
        <v>0</v>
      </c>
      <c r="AW44" s="403">
        <f t="shared" si="48"/>
        <v>0</v>
      </c>
      <c r="AX44" s="403">
        <f t="shared" si="48"/>
        <v>0</v>
      </c>
      <c r="AY44" s="403">
        <f t="shared" si="48"/>
        <v>0</v>
      </c>
      <c r="AZ44" s="403">
        <f t="shared" si="48"/>
        <v>0</v>
      </c>
      <c r="BA44" s="403">
        <f t="shared" si="48"/>
        <v>0</v>
      </c>
      <c r="BB44" s="403">
        <f t="shared" si="48"/>
        <v>0</v>
      </c>
      <c r="BC44" s="403">
        <f t="shared" si="48"/>
        <v>0</v>
      </c>
      <c r="BD44" s="403">
        <f t="shared" si="48"/>
        <v>0</v>
      </c>
      <c r="BE44" s="403">
        <f t="shared" si="48"/>
        <v>0</v>
      </c>
      <c r="BF44" s="403">
        <f t="shared" si="48"/>
        <v>0</v>
      </c>
      <c r="BG44" s="403">
        <f t="shared" si="48"/>
        <v>0</v>
      </c>
      <c r="BH44" s="403">
        <f t="shared" si="48"/>
        <v>0</v>
      </c>
      <c r="BI44" s="403">
        <f t="shared" si="48"/>
        <v>0</v>
      </c>
      <c r="BJ44" s="403">
        <f t="shared" si="48"/>
        <v>0</v>
      </c>
      <c r="BK44" s="403">
        <f t="shared" si="48"/>
        <v>0</v>
      </c>
      <c r="BL44" s="403">
        <f t="shared" si="48"/>
        <v>0</v>
      </c>
      <c r="BM44" s="403">
        <f t="shared" si="48"/>
        <v>0</v>
      </c>
      <c r="BN44" s="403">
        <f t="shared" si="48"/>
        <v>0</v>
      </c>
      <c r="BO44" s="403">
        <f t="shared" si="48"/>
        <v>0</v>
      </c>
      <c r="BP44" s="403">
        <f t="shared" si="48"/>
        <v>0</v>
      </c>
      <c r="BQ44" s="403">
        <f t="shared" si="48"/>
        <v>0</v>
      </c>
      <c r="BR44" s="403">
        <f t="shared" si="48"/>
        <v>0</v>
      </c>
      <c r="BS44" s="403">
        <f t="shared" si="48"/>
        <v>0</v>
      </c>
      <c r="BT44" s="403">
        <f t="shared" ref="BT44:EE44" si="49">BT45+BT57+BT58+BT59</f>
        <v>0</v>
      </c>
      <c r="BU44" s="403">
        <f t="shared" si="49"/>
        <v>0</v>
      </c>
      <c r="BV44" s="403">
        <f t="shared" si="49"/>
        <v>0</v>
      </c>
      <c r="BW44" s="403">
        <f t="shared" si="49"/>
        <v>0</v>
      </c>
      <c r="BX44" s="403">
        <f t="shared" si="49"/>
        <v>0</v>
      </c>
      <c r="BY44" s="403">
        <f t="shared" si="49"/>
        <v>0</v>
      </c>
      <c r="BZ44" s="403">
        <f t="shared" si="49"/>
        <v>0</v>
      </c>
      <c r="CA44" s="403">
        <f t="shared" si="49"/>
        <v>0</v>
      </c>
      <c r="CB44" s="403">
        <f t="shared" si="49"/>
        <v>0</v>
      </c>
      <c r="CC44" s="403">
        <f t="shared" si="49"/>
        <v>0</v>
      </c>
      <c r="CD44" s="403">
        <f t="shared" si="49"/>
        <v>0</v>
      </c>
      <c r="CE44" s="403">
        <f t="shared" si="49"/>
        <v>0</v>
      </c>
      <c r="CF44" s="403">
        <f t="shared" si="49"/>
        <v>0</v>
      </c>
      <c r="CG44" s="403">
        <f t="shared" si="49"/>
        <v>0</v>
      </c>
      <c r="CH44" s="403">
        <f t="shared" si="49"/>
        <v>0</v>
      </c>
      <c r="CI44" s="403">
        <f t="shared" si="49"/>
        <v>0</v>
      </c>
      <c r="CJ44" s="403">
        <f t="shared" si="49"/>
        <v>0</v>
      </c>
      <c r="CK44" s="403">
        <f t="shared" si="49"/>
        <v>0</v>
      </c>
      <c r="CL44" s="403">
        <f t="shared" si="49"/>
        <v>0</v>
      </c>
      <c r="CM44" s="403">
        <f t="shared" si="49"/>
        <v>0</v>
      </c>
      <c r="CN44" s="403">
        <f t="shared" si="49"/>
        <v>0</v>
      </c>
      <c r="CO44" s="403">
        <f t="shared" si="49"/>
        <v>0</v>
      </c>
      <c r="CP44" s="403">
        <f t="shared" si="49"/>
        <v>0</v>
      </c>
      <c r="CQ44" s="403">
        <f t="shared" si="49"/>
        <v>0</v>
      </c>
      <c r="CR44" s="403">
        <f t="shared" si="49"/>
        <v>0</v>
      </c>
      <c r="CS44" s="403">
        <f t="shared" si="49"/>
        <v>0</v>
      </c>
      <c r="CT44" s="403">
        <f t="shared" si="49"/>
        <v>0</v>
      </c>
      <c r="CU44" s="403">
        <f t="shared" si="49"/>
        <v>0</v>
      </c>
      <c r="CV44" s="403">
        <f t="shared" si="49"/>
        <v>0</v>
      </c>
      <c r="CW44" s="403">
        <f t="shared" si="49"/>
        <v>0</v>
      </c>
      <c r="CX44" s="403">
        <f t="shared" si="49"/>
        <v>0</v>
      </c>
      <c r="CY44" s="403">
        <f t="shared" si="49"/>
        <v>0</v>
      </c>
      <c r="CZ44" s="403">
        <f t="shared" si="49"/>
        <v>0</v>
      </c>
      <c r="DA44" s="403">
        <f t="shared" si="49"/>
        <v>0</v>
      </c>
      <c r="DB44" s="403">
        <f t="shared" si="49"/>
        <v>0</v>
      </c>
      <c r="DC44" s="403">
        <f t="shared" si="49"/>
        <v>0</v>
      </c>
      <c r="DD44" s="403">
        <f t="shared" si="49"/>
        <v>0</v>
      </c>
      <c r="DE44" s="403">
        <f t="shared" si="49"/>
        <v>0</v>
      </c>
      <c r="DF44" s="403">
        <f t="shared" si="49"/>
        <v>0</v>
      </c>
      <c r="DG44" s="403">
        <f t="shared" si="49"/>
        <v>0</v>
      </c>
      <c r="DH44" s="403">
        <f t="shared" si="49"/>
        <v>0</v>
      </c>
      <c r="DI44" s="403">
        <f t="shared" si="49"/>
        <v>0</v>
      </c>
      <c r="DJ44" s="403">
        <f t="shared" si="49"/>
        <v>0</v>
      </c>
      <c r="DK44" s="403">
        <f t="shared" si="49"/>
        <v>0</v>
      </c>
      <c r="DL44" s="403">
        <f t="shared" si="49"/>
        <v>0</v>
      </c>
      <c r="DM44" s="403">
        <f t="shared" si="49"/>
        <v>0</v>
      </c>
      <c r="DN44" s="403">
        <f t="shared" si="49"/>
        <v>0</v>
      </c>
      <c r="DO44" s="403">
        <f t="shared" si="49"/>
        <v>0</v>
      </c>
      <c r="DP44" s="403">
        <f t="shared" si="49"/>
        <v>0</v>
      </c>
      <c r="DQ44" s="403">
        <f t="shared" si="49"/>
        <v>0</v>
      </c>
      <c r="DR44" s="403">
        <f t="shared" si="49"/>
        <v>0</v>
      </c>
      <c r="DS44" s="403">
        <f t="shared" si="49"/>
        <v>0</v>
      </c>
      <c r="DT44" s="403">
        <f t="shared" si="49"/>
        <v>0</v>
      </c>
      <c r="DU44" s="403">
        <f t="shared" si="49"/>
        <v>0</v>
      </c>
      <c r="DV44" s="403">
        <f t="shared" si="49"/>
        <v>0</v>
      </c>
      <c r="DW44" s="403">
        <f t="shared" si="49"/>
        <v>0</v>
      </c>
      <c r="DX44" s="403">
        <f t="shared" si="49"/>
        <v>0</v>
      </c>
      <c r="DY44" s="403">
        <f t="shared" si="49"/>
        <v>0</v>
      </c>
      <c r="DZ44" s="403">
        <f t="shared" si="49"/>
        <v>0</v>
      </c>
      <c r="EA44" s="403">
        <f t="shared" si="49"/>
        <v>0</v>
      </c>
      <c r="EB44" s="403">
        <f t="shared" si="49"/>
        <v>0</v>
      </c>
      <c r="EC44" s="403">
        <f t="shared" si="49"/>
        <v>0</v>
      </c>
      <c r="ED44" s="403">
        <f t="shared" si="49"/>
        <v>0</v>
      </c>
      <c r="EE44" s="403">
        <f t="shared" si="49"/>
        <v>0</v>
      </c>
      <c r="EF44" s="403">
        <f t="shared" ref="EF44:GQ44" si="50">EF45+EF57+EF58+EF59</f>
        <v>0</v>
      </c>
      <c r="EG44" s="403">
        <f t="shared" si="50"/>
        <v>0</v>
      </c>
      <c r="EH44" s="403">
        <f t="shared" si="50"/>
        <v>0</v>
      </c>
      <c r="EI44" s="403">
        <f t="shared" si="50"/>
        <v>0</v>
      </c>
      <c r="EJ44" s="403">
        <f t="shared" si="50"/>
        <v>0</v>
      </c>
      <c r="EK44" s="403">
        <f t="shared" si="50"/>
        <v>0</v>
      </c>
      <c r="EL44" s="403">
        <f t="shared" si="50"/>
        <v>0</v>
      </c>
      <c r="EM44" s="403">
        <f t="shared" si="50"/>
        <v>0</v>
      </c>
      <c r="EN44" s="403">
        <f t="shared" si="50"/>
        <v>0</v>
      </c>
      <c r="EO44" s="403">
        <f t="shared" si="50"/>
        <v>0</v>
      </c>
      <c r="EP44" s="403">
        <f t="shared" si="50"/>
        <v>0</v>
      </c>
      <c r="EQ44" s="403">
        <f t="shared" si="50"/>
        <v>0</v>
      </c>
      <c r="ER44" s="403">
        <f t="shared" si="50"/>
        <v>0</v>
      </c>
      <c r="ES44" s="403">
        <f t="shared" si="50"/>
        <v>0</v>
      </c>
      <c r="ET44" s="403">
        <f t="shared" si="50"/>
        <v>0</v>
      </c>
      <c r="EU44" s="403">
        <f t="shared" si="50"/>
        <v>0</v>
      </c>
      <c r="EV44" s="403">
        <f t="shared" si="50"/>
        <v>0</v>
      </c>
      <c r="EW44" s="403">
        <f t="shared" si="50"/>
        <v>0</v>
      </c>
      <c r="EX44" s="403">
        <f t="shared" si="50"/>
        <v>0</v>
      </c>
      <c r="EY44" s="403">
        <f t="shared" si="50"/>
        <v>0</v>
      </c>
      <c r="EZ44" s="403">
        <f t="shared" si="50"/>
        <v>0</v>
      </c>
      <c r="FA44" s="403">
        <f t="shared" si="50"/>
        <v>0</v>
      </c>
      <c r="FB44" s="403">
        <f t="shared" si="50"/>
        <v>0</v>
      </c>
      <c r="FC44" s="403">
        <f t="shared" si="50"/>
        <v>0</v>
      </c>
      <c r="FD44" s="403">
        <f t="shared" si="50"/>
        <v>0</v>
      </c>
      <c r="FE44" s="403">
        <f t="shared" si="50"/>
        <v>0</v>
      </c>
      <c r="FF44" s="403">
        <f t="shared" si="50"/>
        <v>0</v>
      </c>
      <c r="FG44" s="403">
        <f t="shared" si="50"/>
        <v>0</v>
      </c>
      <c r="FH44" s="403">
        <f t="shared" si="50"/>
        <v>0</v>
      </c>
      <c r="FI44" s="403">
        <f t="shared" si="50"/>
        <v>0</v>
      </c>
      <c r="FJ44" s="403">
        <f t="shared" si="50"/>
        <v>0</v>
      </c>
      <c r="FK44" s="403">
        <f t="shared" si="50"/>
        <v>0</v>
      </c>
      <c r="FL44" s="403">
        <f t="shared" si="50"/>
        <v>0</v>
      </c>
      <c r="FM44" s="403">
        <f t="shared" si="50"/>
        <v>0</v>
      </c>
      <c r="FN44" s="403">
        <f t="shared" si="50"/>
        <v>0</v>
      </c>
      <c r="FO44" s="403">
        <f t="shared" si="50"/>
        <v>0</v>
      </c>
      <c r="FP44" s="403">
        <f t="shared" si="50"/>
        <v>0</v>
      </c>
      <c r="FQ44" s="403">
        <f t="shared" si="50"/>
        <v>0</v>
      </c>
      <c r="FR44" s="403">
        <f t="shared" si="50"/>
        <v>0</v>
      </c>
      <c r="FS44" s="403">
        <f t="shared" si="50"/>
        <v>0</v>
      </c>
      <c r="FT44" s="403">
        <f t="shared" si="50"/>
        <v>0</v>
      </c>
      <c r="FU44" s="403">
        <f t="shared" si="50"/>
        <v>0</v>
      </c>
      <c r="FV44" s="403">
        <f t="shared" si="50"/>
        <v>0</v>
      </c>
      <c r="FW44" s="403">
        <f t="shared" si="50"/>
        <v>0</v>
      </c>
      <c r="FX44" s="403">
        <f t="shared" si="50"/>
        <v>0</v>
      </c>
      <c r="FY44" s="403">
        <f t="shared" si="50"/>
        <v>0</v>
      </c>
      <c r="FZ44" s="403">
        <f t="shared" si="50"/>
        <v>0</v>
      </c>
      <c r="GA44" s="403">
        <f t="shared" si="50"/>
        <v>0</v>
      </c>
      <c r="GB44" s="403">
        <f t="shared" si="50"/>
        <v>0</v>
      </c>
      <c r="GC44" s="403">
        <f t="shared" si="50"/>
        <v>0</v>
      </c>
      <c r="GD44" s="403">
        <f t="shared" si="50"/>
        <v>0</v>
      </c>
      <c r="GE44" s="403">
        <f t="shared" si="50"/>
        <v>0</v>
      </c>
      <c r="GF44" s="403">
        <f t="shared" si="50"/>
        <v>0</v>
      </c>
      <c r="GG44" s="403">
        <f t="shared" si="50"/>
        <v>0</v>
      </c>
      <c r="GH44" s="403">
        <f t="shared" si="50"/>
        <v>0</v>
      </c>
      <c r="GI44" s="403">
        <f t="shared" si="50"/>
        <v>0</v>
      </c>
      <c r="GJ44" s="403">
        <f t="shared" si="50"/>
        <v>0</v>
      </c>
      <c r="GK44" s="403">
        <f t="shared" si="50"/>
        <v>0</v>
      </c>
      <c r="GL44" s="403">
        <f t="shared" si="50"/>
        <v>0</v>
      </c>
      <c r="GM44" s="403">
        <f t="shared" si="50"/>
        <v>0</v>
      </c>
      <c r="GN44" s="403">
        <f t="shared" si="50"/>
        <v>0</v>
      </c>
      <c r="GO44" s="403">
        <f t="shared" si="50"/>
        <v>0</v>
      </c>
      <c r="GP44" s="403">
        <f t="shared" si="50"/>
        <v>0</v>
      </c>
      <c r="GQ44" s="403">
        <f t="shared" si="50"/>
        <v>0</v>
      </c>
      <c r="GR44" s="403">
        <f t="shared" ref="GR44:HO44" si="51">GR45+GR57+GR58+GR59</f>
        <v>0</v>
      </c>
      <c r="GS44" s="403">
        <f t="shared" si="51"/>
        <v>0</v>
      </c>
      <c r="GT44" s="403">
        <f t="shared" si="51"/>
        <v>0</v>
      </c>
      <c r="GU44" s="403">
        <f t="shared" si="51"/>
        <v>0</v>
      </c>
      <c r="GV44" s="403">
        <f t="shared" si="51"/>
        <v>0</v>
      </c>
      <c r="GW44" s="403">
        <f t="shared" si="51"/>
        <v>0</v>
      </c>
      <c r="GX44" s="403">
        <f t="shared" si="51"/>
        <v>0</v>
      </c>
      <c r="GY44" s="403">
        <f t="shared" si="51"/>
        <v>0</v>
      </c>
      <c r="GZ44" s="403">
        <f t="shared" si="51"/>
        <v>0</v>
      </c>
      <c r="HA44" s="403">
        <f t="shared" si="51"/>
        <v>0</v>
      </c>
      <c r="HB44" s="403">
        <f t="shared" si="51"/>
        <v>0</v>
      </c>
      <c r="HC44" s="403">
        <f t="shared" si="51"/>
        <v>0</v>
      </c>
      <c r="HD44" s="403">
        <f t="shared" si="51"/>
        <v>0</v>
      </c>
      <c r="HE44" s="403">
        <f t="shared" si="51"/>
        <v>0</v>
      </c>
      <c r="HF44" s="403">
        <f t="shared" si="51"/>
        <v>0</v>
      </c>
      <c r="HG44" s="403">
        <f t="shared" si="51"/>
        <v>5000000</v>
      </c>
      <c r="HH44" s="403">
        <f t="shared" si="51"/>
        <v>0</v>
      </c>
      <c r="HI44" s="403">
        <f t="shared" si="51"/>
        <v>0</v>
      </c>
      <c r="HJ44" s="403">
        <f t="shared" si="51"/>
        <v>12000000</v>
      </c>
      <c r="HK44" s="403">
        <f t="shared" si="51"/>
        <v>0</v>
      </c>
      <c r="HL44" s="403">
        <f t="shared" si="51"/>
        <v>0</v>
      </c>
      <c r="HM44" s="403">
        <f t="shared" si="51"/>
        <v>10094441</v>
      </c>
      <c r="HN44" s="403">
        <f t="shared" si="51"/>
        <v>0</v>
      </c>
      <c r="HO44" s="403">
        <f t="shared" si="51"/>
        <v>0</v>
      </c>
      <c r="HP44" s="101">
        <f t="shared" si="28"/>
        <v>5089751</v>
      </c>
      <c r="HQ44" s="101"/>
      <c r="HR44" s="403">
        <f>HR45+HR57+HR58+HR59</f>
        <v>0</v>
      </c>
      <c r="HS44" s="101">
        <f t="shared" si="29"/>
        <v>12089751</v>
      </c>
      <c r="HT44" s="403"/>
      <c r="HU44" s="403">
        <f>HU45+HU57+HU58+HU59</f>
        <v>0</v>
      </c>
      <c r="HV44" s="101">
        <f t="shared" si="13"/>
        <v>10184192</v>
      </c>
      <c r="HW44" s="403"/>
      <c r="HX44" s="403">
        <f>HX45+HX57+HX58+HX59</f>
        <v>0</v>
      </c>
      <c r="HZ44" s="408"/>
      <c r="IA44" s="408"/>
      <c r="IB44" s="408"/>
      <c r="IC44" s="408"/>
    </row>
    <row r="45" spans="1:237" ht="15">
      <c r="A45" s="36"/>
      <c r="B45" s="36"/>
      <c r="C45" s="37"/>
      <c r="D45" s="382">
        <v>1</v>
      </c>
      <c r="E45" s="1" t="s">
        <v>183</v>
      </c>
      <c r="F45" s="1"/>
      <c r="G45" s="1" t="s">
        <v>184</v>
      </c>
      <c r="H45" s="159">
        <f>SUM(H46:H56)</f>
        <v>0</v>
      </c>
      <c r="I45" s="95">
        <f>SUM(I46:I56)</f>
        <v>0</v>
      </c>
      <c r="J45" s="95"/>
      <c r="K45" s="175">
        <f>SUM(K46:K56)</f>
        <v>0</v>
      </c>
      <c r="L45" s="95">
        <f>SUM(L46:L56)</f>
        <v>0</v>
      </c>
      <c r="M45" s="95"/>
      <c r="N45" s="165">
        <f>SUM(N46:N56)</f>
        <v>0</v>
      </c>
      <c r="O45" s="95">
        <f>SUM(O46:O56)</f>
        <v>0</v>
      </c>
      <c r="P45" s="95"/>
      <c r="Q45" s="159">
        <f>SUM(Q46:Q56)</f>
        <v>0</v>
      </c>
      <c r="R45" s="95">
        <f>SUM(R46:R56)</f>
        <v>0</v>
      </c>
      <c r="S45" s="95"/>
      <c r="T45" s="175">
        <f>SUM(T46:T56)</f>
        <v>0</v>
      </c>
      <c r="U45" s="95">
        <f>SUM(U46:U56)</f>
        <v>0</v>
      </c>
      <c r="V45" s="95"/>
      <c r="W45" s="165">
        <f>SUM(W46:W56)</f>
        <v>0</v>
      </c>
      <c r="X45" s="95">
        <f>SUM(X46:X56)</f>
        <v>0</v>
      </c>
      <c r="Y45" s="95"/>
      <c r="Z45" s="159">
        <f>SUM(Z46:Z56)</f>
        <v>0</v>
      </c>
      <c r="AA45" s="95">
        <f>SUM(AA46:AA56)</f>
        <v>0</v>
      </c>
      <c r="AB45" s="95"/>
      <c r="AC45" s="175">
        <f>SUM(AC46:AC56)</f>
        <v>0</v>
      </c>
      <c r="AD45" s="95">
        <f>SUM(AD46:AD56)</f>
        <v>0</v>
      </c>
      <c r="AE45" s="95"/>
      <c r="AF45" s="165">
        <f>SUM(AF46:AF56)</f>
        <v>0</v>
      </c>
      <c r="AG45" s="95">
        <f>SUM(AG46:AG56)</f>
        <v>0</v>
      </c>
      <c r="AH45" s="95"/>
      <c r="AI45" s="159">
        <f>SUM(AI46:AI56)</f>
        <v>0</v>
      </c>
      <c r="AJ45" s="95">
        <f>SUM(AJ46:AJ56)</f>
        <v>0</v>
      </c>
      <c r="AK45" s="95"/>
      <c r="AL45" s="175">
        <f>SUM(AL46:AL56)</f>
        <v>0</v>
      </c>
      <c r="AM45" s="95">
        <f>SUM(AM46:AM56)</f>
        <v>0</v>
      </c>
      <c r="AN45" s="95"/>
      <c r="AO45" s="165">
        <f>SUM(AO46:AO56)</f>
        <v>0</v>
      </c>
      <c r="AP45" s="95">
        <f>SUM(AP46:AP56)</f>
        <v>0</v>
      </c>
      <c r="AQ45" s="95"/>
      <c r="AR45" s="159">
        <f>SUM(AR46:AR56)</f>
        <v>0</v>
      </c>
      <c r="AS45" s="95">
        <f>SUM(AS46:AS56)</f>
        <v>0</v>
      </c>
      <c r="AT45" s="95"/>
      <c r="AU45" s="175">
        <f>SUM(AU46:AU56)</f>
        <v>0</v>
      </c>
      <c r="AV45" s="95">
        <f>SUM(AV46:AV56)</f>
        <v>0</v>
      </c>
      <c r="AW45" s="95"/>
      <c r="AX45" s="165">
        <f>SUM(AX46:AX56)</f>
        <v>0</v>
      </c>
      <c r="AY45" s="95">
        <f>SUM(AY46:AY56)</f>
        <v>0</v>
      </c>
      <c r="AZ45" s="95"/>
      <c r="BA45" s="159">
        <f>SUM(BA46:BA56)</f>
        <v>0</v>
      </c>
      <c r="BB45" s="95">
        <f>SUM(BB46:BB56)</f>
        <v>0</v>
      </c>
      <c r="BC45" s="95"/>
      <c r="BD45" s="175">
        <f>SUM(BD46:BD56)</f>
        <v>0</v>
      </c>
      <c r="BE45" s="95">
        <f>SUM(BE46:BE56)</f>
        <v>0</v>
      </c>
      <c r="BF45" s="95"/>
      <c r="BG45" s="165">
        <f>SUM(BG46:BG56)</f>
        <v>0</v>
      </c>
      <c r="BH45" s="95">
        <f>SUM(BH46:BH56)</f>
        <v>0</v>
      </c>
      <c r="BI45" s="95"/>
      <c r="BJ45" s="159">
        <f>SUM(BJ46:BJ56)</f>
        <v>0</v>
      </c>
      <c r="BK45" s="95">
        <f>SUM(BK46:BK56)</f>
        <v>0</v>
      </c>
      <c r="BL45" s="95"/>
      <c r="BM45" s="175">
        <f>SUM(BM46:BM56)</f>
        <v>0</v>
      </c>
      <c r="BN45" s="95">
        <f>SUM(BN46:BN56)</f>
        <v>0</v>
      </c>
      <c r="BO45" s="95"/>
      <c r="BP45" s="165">
        <f>SUM(BP46:BP56)</f>
        <v>0</v>
      </c>
      <c r="BQ45" s="95">
        <f>SUM(BQ46:BQ56)</f>
        <v>0</v>
      </c>
      <c r="BR45" s="95"/>
      <c r="BS45" s="159">
        <f>SUM(BS46:BS56)</f>
        <v>0</v>
      </c>
      <c r="BT45" s="95">
        <f>SUM(BT46:BT56)</f>
        <v>0</v>
      </c>
      <c r="BU45" s="95"/>
      <c r="BV45" s="175">
        <f>SUM(BV46:BV56)</f>
        <v>0</v>
      </c>
      <c r="BW45" s="95">
        <f>SUM(BW46:BW56)</f>
        <v>0</v>
      </c>
      <c r="BX45" s="95"/>
      <c r="BY45" s="165">
        <f>SUM(BY46:BY56)</f>
        <v>0</v>
      </c>
      <c r="BZ45" s="95">
        <f>SUM(BZ46:BZ56)</f>
        <v>0</v>
      </c>
      <c r="CA45" s="95"/>
      <c r="CB45" s="159">
        <f>SUM(CB46:CB56)</f>
        <v>0</v>
      </c>
      <c r="CC45" s="95">
        <f>SUM(CC46:CC56)</f>
        <v>0</v>
      </c>
      <c r="CD45" s="95"/>
      <c r="CE45" s="175">
        <f>SUM(CE46:CE56)</f>
        <v>0</v>
      </c>
      <c r="CF45" s="95">
        <f>SUM(CF46:CF56)</f>
        <v>0</v>
      </c>
      <c r="CG45" s="95"/>
      <c r="CH45" s="165">
        <f>SUM(CH46:CH56)</f>
        <v>0</v>
      </c>
      <c r="CI45" s="95">
        <f>SUM(CI46:CI56)</f>
        <v>0</v>
      </c>
      <c r="CJ45" s="95"/>
      <c r="CK45" s="159">
        <f>SUM(CK46:CK56)</f>
        <v>0</v>
      </c>
      <c r="CL45" s="95">
        <f>SUM(CL46:CL56)</f>
        <v>0</v>
      </c>
      <c r="CM45" s="95"/>
      <c r="CN45" s="175">
        <f>SUM(CN46:CN56)</f>
        <v>0</v>
      </c>
      <c r="CO45" s="95">
        <f>SUM(CO46:CO56)</f>
        <v>0</v>
      </c>
      <c r="CP45" s="95"/>
      <c r="CQ45" s="165">
        <f>SUM(CQ46:CQ56)</f>
        <v>0</v>
      </c>
      <c r="CR45" s="95">
        <f>SUM(CR46:CR56)</f>
        <v>0</v>
      </c>
      <c r="CS45" s="95"/>
      <c r="CT45" s="159">
        <f>SUM(CT46:CT56)</f>
        <v>0</v>
      </c>
      <c r="CU45" s="95">
        <f>SUM(CU46:CU56)</f>
        <v>0</v>
      </c>
      <c r="CV45" s="95"/>
      <c r="CW45" s="175">
        <f>SUM(CW46:CW56)</f>
        <v>0</v>
      </c>
      <c r="CX45" s="95">
        <f>SUM(CX46:CX56)</f>
        <v>0</v>
      </c>
      <c r="CY45" s="95"/>
      <c r="CZ45" s="165">
        <f>SUM(CZ46:CZ56)</f>
        <v>0</v>
      </c>
      <c r="DA45" s="95">
        <f>SUM(DA46:DA56)</f>
        <v>0</v>
      </c>
      <c r="DB45" s="95"/>
      <c r="DC45" s="159">
        <f>SUM(DC46:DC56)</f>
        <v>0</v>
      </c>
      <c r="DD45" s="95">
        <f>SUM(DD46:DD56)</f>
        <v>0</v>
      </c>
      <c r="DE45" s="95"/>
      <c r="DF45" s="175">
        <f>SUM(DF46:DF56)</f>
        <v>0</v>
      </c>
      <c r="DG45" s="95">
        <f>SUM(DG46:DG56)</f>
        <v>0</v>
      </c>
      <c r="DH45" s="95"/>
      <c r="DI45" s="165">
        <f>SUM(DI46:DI56)</f>
        <v>0</v>
      </c>
      <c r="DJ45" s="95">
        <f>SUM(DJ46:DJ56)</f>
        <v>0</v>
      </c>
      <c r="DK45" s="95"/>
      <c r="DL45" s="159">
        <f>SUM(DL46:DL56)</f>
        <v>0</v>
      </c>
      <c r="DM45" s="95">
        <f>SUM(DM46:DM56)</f>
        <v>0</v>
      </c>
      <c r="DN45" s="95"/>
      <c r="DO45" s="175">
        <f>SUM(DO46:DO56)</f>
        <v>0</v>
      </c>
      <c r="DP45" s="95">
        <f>SUM(DP46:DP56)</f>
        <v>0</v>
      </c>
      <c r="DQ45" s="95"/>
      <c r="DR45" s="165">
        <f>SUM(DR46:DR56)</f>
        <v>0</v>
      </c>
      <c r="DS45" s="95">
        <f>SUM(DS46:DS56)</f>
        <v>0</v>
      </c>
      <c r="DT45" s="95"/>
      <c r="DU45" s="159">
        <f>SUM(DU46:DU56)</f>
        <v>0</v>
      </c>
      <c r="DV45" s="95">
        <f>SUM(DV46:DV56)</f>
        <v>0</v>
      </c>
      <c r="DW45" s="95"/>
      <c r="DX45" s="175">
        <f>SUM(DX46:DX56)</f>
        <v>0</v>
      </c>
      <c r="DY45" s="95">
        <f>SUM(DY46:DY56)</f>
        <v>0</v>
      </c>
      <c r="DZ45" s="95"/>
      <c r="EA45" s="165">
        <f>SUM(EA46:EA56)</f>
        <v>0</v>
      </c>
      <c r="EB45" s="95">
        <f>SUM(EB46:EB56)</f>
        <v>0</v>
      </c>
      <c r="EC45" s="95"/>
      <c r="ED45" s="159">
        <f>SUM(ED46:ED56)</f>
        <v>0</v>
      </c>
      <c r="EE45" s="95">
        <f>SUM(EE46:EE56)</f>
        <v>0</v>
      </c>
      <c r="EF45" s="95"/>
      <c r="EG45" s="175">
        <f>SUM(EG46:EG56)</f>
        <v>0</v>
      </c>
      <c r="EH45" s="95">
        <f>SUM(EH46:EH56)</f>
        <v>0</v>
      </c>
      <c r="EI45" s="95"/>
      <c r="EJ45" s="165">
        <f>SUM(EJ46:EJ56)</f>
        <v>0</v>
      </c>
      <c r="EK45" s="171">
        <f>SUM(EK46:EK56)</f>
        <v>0</v>
      </c>
      <c r="EL45" s="95"/>
      <c r="EM45" s="159">
        <f>SUM(EM46:EM56)</f>
        <v>0</v>
      </c>
      <c r="EN45" s="95">
        <f>SUM(EN46:EN56)</f>
        <v>0</v>
      </c>
      <c r="EO45" s="95"/>
      <c r="EP45" s="175">
        <f>SUM(EP46:EP56)</f>
        <v>0</v>
      </c>
      <c r="EQ45" s="95">
        <f>SUM(EQ46:EQ56)</f>
        <v>0</v>
      </c>
      <c r="ER45" s="95"/>
      <c r="ES45" s="165">
        <f>SUM(ES46:ES56)</f>
        <v>0</v>
      </c>
      <c r="ET45" s="171">
        <f>SUM(ET46:ET56)</f>
        <v>0</v>
      </c>
      <c r="EU45" s="95"/>
      <c r="EV45" s="159">
        <f>SUM(EV46:EV56)</f>
        <v>0</v>
      </c>
      <c r="EW45" s="95">
        <f>SUM(EW46:EW56)</f>
        <v>0</v>
      </c>
      <c r="EX45" s="95"/>
      <c r="EY45" s="175">
        <f>SUM(EY46:EY56)</f>
        <v>0</v>
      </c>
      <c r="EZ45" s="95">
        <f>SUM(EZ46:EZ56)</f>
        <v>0</v>
      </c>
      <c r="FA45" s="95"/>
      <c r="FB45" s="165">
        <f>SUM(FB46:FB56)</f>
        <v>0</v>
      </c>
      <c r="FC45" s="95">
        <f>SUM(FC46:FC56)</f>
        <v>0</v>
      </c>
      <c r="FD45" s="95"/>
      <c r="FE45" s="159">
        <f>SUM(FE46:FE56)</f>
        <v>0</v>
      </c>
      <c r="FF45" s="95">
        <f>SUM(FF46:FF56)</f>
        <v>0</v>
      </c>
      <c r="FG45" s="95"/>
      <c r="FH45" s="175">
        <f>SUM(FH46:FH56)</f>
        <v>0</v>
      </c>
      <c r="FI45" s="95">
        <f>SUM(FI46:FI56)</f>
        <v>0</v>
      </c>
      <c r="FJ45" s="95"/>
      <c r="FK45" s="165">
        <f>SUM(FK46:FK56)</f>
        <v>0</v>
      </c>
      <c r="FL45" s="95">
        <f>SUM(FL46:FL56)</f>
        <v>0</v>
      </c>
      <c r="FM45" s="95"/>
      <c r="FN45" s="159">
        <f>SUM(FN46:FN56)</f>
        <v>0</v>
      </c>
      <c r="FO45" s="95">
        <f>SUM(FO46:FO56)</f>
        <v>0</v>
      </c>
      <c r="FP45" s="95"/>
      <c r="FQ45" s="175">
        <f>SUM(FQ46:FQ56)</f>
        <v>0</v>
      </c>
      <c r="FR45" s="95">
        <f>SUM(FR46:FR56)</f>
        <v>0</v>
      </c>
      <c r="FS45" s="95"/>
      <c r="FT45" s="165">
        <f>SUM(FT46:FT56)</f>
        <v>0</v>
      </c>
      <c r="FU45" s="171">
        <f>SUM(FU46:FU56)</f>
        <v>0</v>
      </c>
      <c r="FV45" s="95"/>
      <c r="FW45" s="159">
        <f>SUM(FW46:FW56)</f>
        <v>0</v>
      </c>
      <c r="FX45" s="95">
        <f>SUM(FX46:FX56)</f>
        <v>0</v>
      </c>
      <c r="FY45" s="95"/>
      <c r="FZ45" s="175">
        <f>SUM(FZ46:FZ56)</f>
        <v>0</v>
      </c>
      <c r="GA45" s="95">
        <f>SUM(GA46:GA56)</f>
        <v>0</v>
      </c>
      <c r="GB45" s="95"/>
      <c r="GC45" s="165">
        <f>SUM(GC46:GC56)</f>
        <v>0</v>
      </c>
      <c r="GD45" s="171">
        <f>SUM(GD46:GD56)</f>
        <v>0</v>
      </c>
      <c r="GE45" s="95"/>
      <c r="GF45" s="159">
        <f>SUM(GF46:GF56)</f>
        <v>0</v>
      </c>
      <c r="GG45" s="95">
        <f>SUM(GG46:GG56)</f>
        <v>0</v>
      </c>
      <c r="GH45" s="95"/>
      <c r="GI45" s="175">
        <f>SUM(GI46:GI56)</f>
        <v>0</v>
      </c>
      <c r="GJ45" s="95">
        <f>SUM(GJ46:GJ56)</f>
        <v>0</v>
      </c>
      <c r="GK45" s="95"/>
      <c r="GL45" s="165">
        <f>SUM(GL46:GL56)</f>
        <v>0</v>
      </c>
      <c r="GM45" s="95">
        <f>SUM(GM46:GM56)</f>
        <v>0</v>
      </c>
      <c r="GN45" s="95"/>
      <c r="GO45" s="159">
        <f>SUM(GO46:GO56)</f>
        <v>0</v>
      </c>
      <c r="GP45" s="95">
        <f>SUM(GP46:GP56)</f>
        <v>0</v>
      </c>
      <c r="GQ45" s="95"/>
      <c r="GR45" s="175">
        <f>SUM(GR46:GR56)</f>
        <v>0</v>
      </c>
      <c r="GS45" s="95">
        <f>SUM(GS46:GS56)</f>
        <v>0</v>
      </c>
      <c r="GT45" s="95"/>
      <c r="GU45" s="165">
        <f>SUM(GU46:GU56)</f>
        <v>0</v>
      </c>
      <c r="GV45" s="95">
        <f>SUM(GV46:GV56)</f>
        <v>0</v>
      </c>
      <c r="GW45" s="95"/>
      <c r="GX45" s="159">
        <f>SUM(GX46:GX56)</f>
        <v>0</v>
      </c>
      <c r="GY45" s="95">
        <f>SUM(GY46:GY56)</f>
        <v>0</v>
      </c>
      <c r="GZ45" s="95"/>
      <c r="HA45" s="175">
        <f>SUM(HA46:HA56)</f>
        <v>0</v>
      </c>
      <c r="HB45" s="95">
        <f>SUM(HB46:HB56)</f>
        <v>0</v>
      </c>
      <c r="HC45" s="95"/>
      <c r="HD45" s="165">
        <f>SUM(HD46:HD56)</f>
        <v>0</v>
      </c>
      <c r="HE45" s="95">
        <f>SUM(HE46:HE56)</f>
        <v>0</v>
      </c>
      <c r="HF45" s="95"/>
      <c r="HG45" s="159">
        <f>SUM(HG46:HG56)</f>
        <v>5000000</v>
      </c>
      <c r="HH45" s="95">
        <f>SUM(HH46:HH56)</f>
        <v>0</v>
      </c>
      <c r="HI45" s="95"/>
      <c r="HJ45" s="175">
        <f>SUM(HJ46:HJ56)</f>
        <v>12000000</v>
      </c>
      <c r="HK45" s="95">
        <f>SUM(HK46:HK56)</f>
        <v>0</v>
      </c>
      <c r="HL45" s="95"/>
      <c r="HM45" s="165">
        <f>SUM(HM46:HM56)</f>
        <v>10094441</v>
      </c>
      <c r="HN45" s="95">
        <f>SUM(HN46:HN56)</f>
        <v>0</v>
      </c>
      <c r="HO45" s="95"/>
      <c r="HP45" s="157">
        <f t="shared" si="28"/>
        <v>5000000</v>
      </c>
      <c r="HQ45" s="21"/>
      <c r="HR45" s="14"/>
      <c r="HS45" s="200">
        <f t="shared" si="29"/>
        <v>12000000</v>
      </c>
      <c r="HT45" s="21"/>
      <c r="HU45" s="14"/>
      <c r="HV45" s="163">
        <f t="shared" si="13"/>
        <v>10094441</v>
      </c>
      <c r="HW45" s="21"/>
      <c r="HX45" s="14"/>
      <c r="HZ45" s="408"/>
      <c r="IA45" s="408"/>
      <c r="IB45" s="408"/>
      <c r="IC45" s="408"/>
    </row>
    <row r="46" spans="1:237" ht="15">
      <c r="A46" s="36"/>
      <c r="B46" s="36"/>
      <c r="C46" s="37"/>
      <c r="D46" s="40"/>
      <c r="E46" s="382">
        <v>1</v>
      </c>
      <c r="F46" s="1" t="s">
        <v>185</v>
      </c>
      <c r="G46" s="1" t="s">
        <v>186</v>
      </c>
      <c r="H46" s="157"/>
      <c r="I46" s="93"/>
      <c r="J46" s="93"/>
      <c r="K46" s="176"/>
      <c r="L46" s="93"/>
      <c r="M46" s="93"/>
      <c r="N46" s="163"/>
      <c r="O46" s="93"/>
      <c r="P46" s="93"/>
      <c r="Q46" s="157"/>
      <c r="R46" s="93"/>
      <c r="S46" s="93"/>
      <c r="T46" s="176"/>
      <c r="U46" s="93"/>
      <c r="V46" s="93"/>
      <c r="W46" s="163"/>
      <c r="X46" s="93"/>
      <c r="Y46" s="93"/>
      <c r="Z46" s="157"/>
      <c r="AA46" s="93"/>
      <c r="AB46" s="93"/>
      <c r="AC46" s="176"/>
      <c r="AD46" s="93"/>
      <c r="AE46" s="93"/>
      <c r="AF46" s="163"/>
      <c r="AG46" s="93"/>
      <c r="AH46" s="93"/>
      <c r="AI46" s="157"/>
      <c r="AJ46" s="93"/>
      <c r="AK46" s="93"/>
      <c r="AL46" s="176"/>
      <c r="AM46" s="93"/>
      <c r="AN46" s="93"/>
      <c r="AO46" s="163"/>
      <c r="AP46" s="93"/>
      <c r="AQ46" s="93"/>
      <c r="AR46" s="157"/>
      <c r="AS46" s="93"/>
      <c r="AT46" s="93"/>
      <c r="AU46" s="176"/>
      <c r="AV46" s="93"/>
      <c r="AW46" s="93"/>
      <c r="AX46" s="163"/>
      <c r="AY46" s="93"/>
      <c r="AZ46" s="93"/>
      <c r="BA46" s="157"/>
      <c r="BB46" s="93"/>
      <c r="BC46" s="93"/>
      <c r="BD46" s="176"/>
      <c r="BE46" s="93"/>
      <c r="BF46" s="93"/>
      <c r="BG46" s="163"/>
      <c r="BH46" s="93"/>
      <c r="BI46" s="93"/>
      <c r="BJ46" s="157"/>
      <c r="BK46" s="93"/>
      <c r="BL46" s="93"/>
      <c r="BM46" s="176"/>
      <c r="BN46" s="93"/>
      <c r="BO46" s="93"/>
      <c r="BP46" s="163"/>
      <c r="BQ46" s="93"/>
      <c r="BR46" s="93"/>
      <c r="BS46" s="157"/>
      <c r="BT46" s="93"/>
      <c r="BU46" s="93"/>
      <c r="BV46" s="176"/>
      <c r="BW46" s="93"/>
      <c r="BX46" s="93"/>
      <c r="BY46" s="163"/>
      <c r="BZ46" s="93"/>
      <c r="CA46" s="93"/>
      <c r="CB46" s="157"/>
      <c r="CC46" s="93"/>
      <c r="CD46" s="93"/>
      <c r="CE46" s="176"/>
      <c r="CF46" s="93"/>
      <c r="CG46" s="93"/>
      <c r="CH46" s="163"/>
      <c r="CI46" s="93"/>
      <c r="CJ46" s="93"/>
      <c r="CK46" s="157"/>
      <c r="CL46" s="93"/>
      <c r="CM46" s="93"/>
      <c r="CN46" s="176"/>
      <c r="CO46" s="93"/>
      <c r="CP46" s="93"/>
      <c r="CQ46" s="163"/>
      <c r="CR46" s="93"/>
      <c r="CS46" s="93"/>
      <c r="CT46" s="157"/>
      <c r="CU46" s="93"/>
      <c r="CV46" s="93"/>
      <c r="CW46" s="176"/>
      <c r="CX46" s="93"/>
      <c r="CY46" s="93"/>
      <c r="CZ46" s="163"/>
      <c r="DA46" s="93"/>
      <c r="DB46" s="93"/>
      <c r="DC46" s="157"/>
      <c r="DD46" s="93"/>
      <c r="DE46" s="93"/>
      <c r="DF46" s="176"/>
      <c r="DG46" s="93"/>
      <c r="DH46" s="93"/>
      <c r="DI46" s="163"/>
      <c r="DJ46" s="93"/>
      <c r="DK46" s="93"/>
      <c r="DL46" s="157"/>
      <c r="DM46" s="93"/>
      <c r="DN46" s="93"/>
      <c r="DO46" s="176"/>
      <c r="DP46" s="93"/>
      <c r="DQ46" s="93"/>
      <c r="DR46" s="163"/>
      <c r="DS46" s="93"/>
      <c r="DT46" s="93"/>
      <c r="DU46" s="157"/>
      <c r="DV46" s="93"/>
      <c r="DW46" s="93"/>
      <c r="DX46" s="176"/>
      <c r="DY46" s="93"/>
      <c r="DZ46" s="93"/>
      <c r="EA46" s="163"/>
      <c r="EB46" s="93"/>
      <c r="EC46" s="93"/>
      <c r="ED46" s="157"/>
      <c r="EE46" s="93"/>
      <c r="EF46" s="93"/>
      <c r="EG46" s="176"/>
      <c r="EH46" s="93"/>
      <c r="EI46" s="93"/>
      <c r="EJ46" s="163"/>
      <c r="EK46" s="169"/>
      <c r="EL46" s="93"/>
      <c r="EM46" s="157"/>
      <c r="EN46" s="93"/>
      <c r="EO46" s="93"/>
      <c r="EP46" s="176"/>
      <c r="EQ46" s="93"/>
      <c r="ER46" s="93"/>
      <c r="ES46" s="163"/>
      <c r="ET46" s="169"/>
      <c r="EU46" s="93"/>
      <c r="EV46" s="157"/>
      <c r="EW46" s="93"/>
      <c r="EX46" s="93"/>
      <c r="EY46" s="176"/>
      <c r="EZ46" s="93"/>
      <c r="FA46" s="93"/>
      <c r="FB46" s="163"/>
      <c r="FC46" s="93"/>
      <c r="FD46" s="93"/>
      <c r="FE46" s="157"/>
      <c r="FF46" s="93"/>
      <c r="FG46" s="93"/>
      <c r="FH46" s="176"/>
      <c r="FI46" s="93"/>
      <c r="FJ46" s="93"/>
      <c r="FK46" s="163"/>
      <c r="FL46" s="93"/>
      <c r="FM46" s="93"/>
      <c r="FN46" s="157"/>
      <c r="FO46" s="93"/>
      <c r="FP46" s="93"/>
      <c r="FQ46" s="176"/>
      <c r="FR46" s="93"/>
      <c r="FS46" s="93"/>
      <c r="FT46" s="163"/>
      <c r="FU46" s="169"/>
      <c r="FV46" s="93"/>
      <c r="FW46" s="157"/>
      <c r="FX46" s="93"/>
      <c r="FY46" s="93"/>
      <c r="FZ46" s="176"/>
      <c r="GA46" s="93"/>
      <c r="GB46" s="93"/>
      <c r="GC46" s="163"/>
      <c r="GD46" s="169"/>
      <c r="GE46" s="93"/>
      <c r="GF46" s="157"/>
      <c r="GG46" s="93"/>
      <c r="GH46" s="93"/>
      <c r="GI46" s="176"/>
      <c r="GJ46" s="93"/>
      <c r="GK46" s="93"/>
      <c r="GL46" s="163"/>
      <c r="GM46" s="93"/>
      <c r="GN46" s="93"/>
      <c r="GO46" s="157"/>
      <c r="GP46" s="93"/>
      <c r="GQ46" s="93"/>
      <c r="GR46" s="176"/>
      <c r="GS46" s="93"/>
      <c r="GT46" s="93"/>
      <c r="GU46" s="163"/>
      <c r="GV46" s="93"/>
      <c r="GW46" s="93"/>
      <c r="GX46" s="157"/>
      <c r="GY46" s="93"/>
      <c r="GZ46" s="93"/>
      <c r="HA46" s="176"/>
      <c r="HB46" s="93"/>
      <c r="HC46" s="93"/>
      <c r="HD46" s="163"/>
      <c r="HE46" s="93"/>
      <c r="HF46" s="93"/>
      <c r="HG46" s="157"/>
      <c r="HH46" s="93"/>
      <c r="HI46" s="93"/>
      <c r="HJ46" s="176"/>
      <c r="HK46" s="93"/>
      <c r="HL46" s="93"/>
      <c r="HM46" s="163"/>
      <c r="HN46" s="93"/>
      <c r="HO46" s="93"/>
      <c r="HP46" s="157">
        <f t="shared" si="28"/>
        <v>0</v>
      </c>
      <c r="HQ46" s="21"/>
      <c r="HR46" s="15"/>
      <c r="HS46" s="200">
        <f t="shared" si="29"/>
        <v>0</v>
      </c>
      <c r="HT46" s="21"/>
      <c r="HU46" s="15"/>
      <c r="HV46" s="163">
        <f t="shared" si="13"/>
        <v>0</v>
      </c>
      <c r="HW46" s="21"/>
      <c r="HX46" s="15"/>
      <c r="HZ46" s="408"/>
      <c r="IA46" s="408"/>
      <c r="IB46" s="408"/>
      <c r="IC46" s="408"/>
    </row>
    <row r="47" spans="1:237" ht="15">
      <c r="A47" s="36"/>
      <c r="B47" s="36"/>
      <c r="C47" s="37"/>
      <c r="D47" s="40"/>
      <c r="E47" s="382">
        <v>2</v>
      </c>
      <c r="F47" s="1" t="s">
        <v>187</v>
      </c>
      <c r="G47" s="1" t="s">
        <v>188</v>
      </c>
      <c r="H47" s="157"/>
      <c r="I47" s="93"/>
      <c r="J47" s="93"/>
      <c r="K47" s="176"/>
      <c r="L47" s="93"/>
      <c r="M47" s="93"/>
      <c r="N47" s="163"/>
      <c r="O47" s="93"/>
      <c r="P47" s="93"/>
      <c r="Q47" s="157"/>
      <c r="R47" s="93"/>
      <c r="S47" s="93"/>
      <c r="T47" s="176"/>
      <c r="U47" s="93"/>
      <c r="V47" s="93"/>
      <c r="W47" s="163"/>
      <c r="X47" s="93"/>
      <c r="Y47" s="93"/>
      <c r="Z47" s="157"/>
      <c r="AA47" s="93"/>
      <c r="AB47" s="93"/>
      <c r="AC47" s="176"/>
      <c r="AD47" s="93"/>
      <c r="AE47" s="93"/>
      <c r="AF47" s="163"/>
      <c r="AG47" s="93"/>
      <c r="AH47" s="93"/>
      <c r="AI47" s="157"/>
      <c r="AJ47" s="93"/>
      <c r="AK47" s="93"/>
      <c r="AL47" s="176"/>
      <c r="AM47" s="93"/>
      <c r="AN47" s="93"/>
      <c r="AO47" s="163"/>
      <c r="AP47" s="93"/>
      <c r="AQ47" s="93"/>
      <c r="AR47" s="157"/>
      <c r="AS47" s="93"/>
      <c r="AT47" s="93"/>
      <c r="AU47" s="176"/>
      <c r="AV47" s="93"/>
      <c r="AW47" s="93"/>
      <c r="AX47" s="163"/>
      <c r="AY47" s="93"/>
      <c r="AZ47" s="93"/>
      <c r="BA47" s="157"/>
      <c r="BB47" s="93"/>
      <c r="BC47" s="93"/>
      <c r="BD47" s="176"/>
      <c r="BE47" s="93"/>
      <c r="BF47" s="93"/>
      <c r="BG47" s="163"/>
      <c r="BH47" s="93"/>
      <c r="BI47" s="93"/>
      <c r="BJ47" s="157"/>
      <c r="BK47" s="93"/>
      <c r="BL47" s="93"/>
      <c r="BM47" s="176"/>
      <c r="BN47" s="93"/>
      <c r="BO47" s="93"/>
      <c r="BP47" s="163"/>
      <c r="BQ47" s="93"/>
      <c r="BR47" s="93"/>
      <c r="BS47" s="157"/>
      <c r="BT47" s="93"/>
      <c r="BU47" s="93"/>
      <c r="BV47" s="176"/>
      <c r="BW47" s="93"/>
      <c r="BX47" s="93"/>
      <c r="BY47" s="163"/>
      <c r="BZ47" s="93"/>
      <c r="CA47" s="93"/>
      <c r="CB47" s="157"/>
      <c r="CC47" s="93"/>
      <c r="CD47" s="93"/>
      <c r="CE47" s="176"/>
      <c r="CF47" s="93"/>
      <c r="CG47" s="93"/>
      <c r="CH47" s="163"/>
      <c r="CI47" s="93"/>
      <c r="CJ47" s="93"/>
      <c r="CK47" s="157"/>
      <c r="CL47" s="93"/>
      <c r="CM47" s="93"/>
      <c r="CN47" s="176"/>
      <c r="CO47" s="93"/>
      <c r="CP47" s="93"/>
      <c r="CQ47" s="163"/>
      <c r="CR47" s="93"/>
      <c r="CS47" s="93"/>
      <c r="CT47" s="157"/>
      <c r="CU47" s="93"/>
      <c r="CV47" s="93"/>
      <c r="CW47" s="176"/>
      <c r="CX47" s="93"/>
      <c r="CY47" s="93"/>
      <c r="CZ47" s="163"/>
      <c r="DA47" s="93"/>
      <c r="DB47" s="93"/>
      <c r="DC47" s="157"/>
      <c r="DD47" s="93"/>
      <c r="DE47" s="93"/>
      <c r="DF47" s="176"/>
      <c r="DG47" s="93"/>
      <c r="DH47" s="93"/>
      <c r="DI47" s="163"/>
      <c r="DJ47" s="93"/>
      <c r="DK47" s="93"/>
      <c r="DL47" s="157"/>
      <c r="DM47" s="93"/>
      <c r="DN47" s="93"/>
      <c r="DO47" s="176"/>
      <c r="DP47" s="93"/>
      <c r="DQ47" s="93"/>
      <c r="DR47" s="163"/>
      <c r="DS47" s="93"/>
      <c r="DT47" s="93"/>
      <c r="DU47" s="157"/>
      <c r="DV47" s="93"/>
      <c r="DW47" s="93"/>
      <c r="DX47" s="176"/>
      <c r="DY47" s="93"/>
      <c r="DZ47" s="93"/>
      <c r="EA47" s="163"/>
      <c r="EB47" s="93"/>
      <c r="EC47" s="93"/>
      <c r="ED47" s="157"/>
      <c r="EE47" s="93"/>
      <c r="EF47" s="93"/>
      <c r="EG47" s="176"/>
      <c r="EH47" s="93"/>
      <c r="EI47" s="93"/>
      <c r="EJ47" s="163"/>
      <c r="EK47" s="169"/>
      <c r="EL47" s="93"/>
      <c r="EM47" s="157"/>
      <c r="EN47" s="93"/>
      <c r="EO47" s="93"/>
      <c r="EP47" s="176"/>
      <c r="EQ47" s="93"/>
      <c r="ER47" s="93"/>
      <c r="ES47" s="163"/>
      <c r="ET47" s="169"/>
      <c r="EU47" s="93"/>
      <c r="EV47" s="157"/>
      <c r="EW47" s="93"/>
      <c r="EX47" s="93"/>
      <c r="EY47" s="176"/>
      <c r="EZ47" s="93"/>
      <c r="FA47" s="93"/>
      <c r="FB47" s="163"/>
      <c r="FC47" s="93"/>
      <c r="FD47" s="93"/>
      <c r="FE47" s="157"/>
      <c r="FF47" s="93"/>
      <c r="FG47" s="93"/>
      <c r="FH47" s="176"/>
      <c r="FI47" s="93"/>
      <c r="FJ47" s="93"/>
      <c r="FK47" s="163"/>
      <c r="FL47" s="93"/>
      <c r="FM47" s="93"/>
      <c r="FN47" s="157"/>
      <c r="FO47" s="93"/>
      <c r="FP47" s="93"/>
      <c r="FQ47" s="176"/>
      <c r="FR47" s="93"/>
      <c r="FS47" s="93"/>
      <c r="FT47" s="163"/>
      <c r="FU47" s="169"/>
      <c r="FV47" s="93"/>
      <c r="FW47" s="157"/>
      <c r="FX47" s="93"/>
      <c r="FY47" s="93"/>
      <c r="FZ47" s="176"/>
      <c r="GA47" s="93"/>
      <c r="GB47" s="93"/>
      <c r="GC47" s="163"/>
      <c r="GD47" s="169"/>
      <c r="GE47" s="93"/>
      <c r="GF47" s="157"/>
      <c r="GG47" s="93"/>
      <c r="GH47" s="93"/>
      <c r="GI47" s="176"/>
      <c r="GJ47" s="93"/>
      <c r="GK47" s="93"/>
      <c r="GL47" s="163"/>
      <c r="GM47" s="93"/>
      <c r="GN47" s="93"/>
      <c r="GO47" s="157"/>
      <c r="GP47" s="93"/>
      <c r="GQ47" s="93"/>
      <c r="GR47" s="176"/>
      <c r="GS47" s="93"/>
      <c r="GT47" s="93"/>
      <c r="GU47" s="163"/>
      <c r="GV47" s="93"/>
      <c r="GW47" s="93"/>
      <c r="GX47" s="157"/>
      <c r="GY47" s="93"/>
      <c r="GZ47" s="93"/>
      <c r="HA47" s="176"/>
      <c r="HB47" s="93"/>
      <c r="HC47" s="93"/>
      <c r="HD47" s="163"/>
      <c r="HE47" s="93"/>
      <c r="HF47" s="93"/>
      <c r="HG47" s="157">
        <v>5000000</v>
      </c>
      <c r="HH47" s="93"/>
      <c r="HI47" s="93"/>
      <c r="HJ47" s="176">
        <v>12000000</v>
      </c>
      <c r="HK47" s="93"/>
      <c r="HL47" s="93"/>
      <c r="HM47" s="163">
        <v>10094441</v>
      </c>
      <c r="HN47" s="93"/>
      <c r="HO47" s="93"/>
      <c r="HP47" s="157">
        <f t="shared" si="28"/>
        <v>5000000</v>
      </c>
      <c r="HQ47" s="21"/>
      <c r="HR47" s="15"/>
      <c r="HS47" s="200">
        <f t="shared" si="29"/>
        <v>12000000</v>
      </c>
      <c r="HT47" s="21"/>
      <c r="HU47" s="15"/>
      <c r="HV47" s="163">
        <v>10094441</v>
      </c>
      <c r="HW47" s="21"/>
      <c r="HX47" s="15"/>
      <c r="HZ47" s="408"/>
      <c r="IA47" s="408"/>
      <c r="IB47" s="408"/>
      <c r="IC47" s="408"/>
    </row>
    <row r="48" spans="1:237" ht="15" hidden="1" customHeight="1">
      <c r="A48" s="36"/>
      <c r="B48" s="36"/>
      <c r="C48" s="37"/>
      <c r="D48" s="40"/>
      <c r="E48" s="43"/>
      <c r="F48" s="36"/>
      <c r="G48" s="36"/>
      <c r="H48" s="160"/>
      <c r="I48" s="96"/>
      <c r="J48" s="96"/>
      <c r="K48" s="201"/>
      <c r="L48" s="96"/>
      <c r="M48" s="96"/>
      <c r="N48" s="166"/>
      <c r="O48" s="96"/>
      <c r="P48" s="96"/>
      <c r="Q48" s="160"/>
      <c r="R48" s="96"/>
      <c r="S48" s="96"/>
      <c r="T48" s="201"/>
      <c r="U48" s="96"/>
      <c r="V48" s="96"/>
      <c r="W48" s="166"/>
      <c r="X48" s="96"/>
      <c r="Y48" s="96"/>
      <c r="Z48" s="160"/>
      <c r="AA48" s="96"/>
      <c r="AB48" s="96"/>
      <c r="AC48" s="201"/>
      <c r="AD48" s="96"/>
      <c r="AE48" s="96"/>
      <c r="AF48" s="166"/>
      <c r="AG48" s="96"/>
      <c r="AH48" s="96"/>
      <c r="AI48" s="160"/>
      <c r="AJ48" s="96"/>
      <c r="AK48" s="96"/>
      <c r="AL48" s="201"/>
      <c r="AM48" s="96"/>
      <c r="AN48" s="96"/>
      <c r="AO48" s="166"/>
      <c r="AP48" s="96"/>
      <c r="AQ48" s="96"/>
      <c r="AR48" s="160"/>
      <c r="AS48" s="96"/>
      <c r="AT48" s="96"/>
      <c r="AU48" s="201"/>
      <c r="AV48" s="96"/>
      <c r="AW48" s="96"/>
      <c r="AX48" s="166"/>
      <c r="AY48" s="96"/>
      <c r="AZ48" s="96"/>
      <c r="BA48" s="160"/>
      <c r="BB48" s="96"/>
      <c r="BC48" s="96"/>
      <c r="BD48" s="201"/>
      <c r="BE48" s="96"/>
      <c r="BF48" s="96"/>
      <c r="BG48" s="166"/>
      <c r="BH48" s="96"/>
      <c r="BI48" s="96"/>
      <c r="BJ48" s="160"/>
      <c r="BK48" s="96"/>
      <c r="BL48" s="96"/>
      <c r="BM48" s="201"/>
      <c r="BN48" s="96"/>
      <c r="BO48" s="96"/>
      <c r="BP48" s="166"/>
      <c r="BQ48" s="96"/>
      <c r="BR48" s="96"/>
      <c r="BS48" s="160"/>
      <c r="BT48" s="96"/>
      <c r="BU48" s="96"/>
      <c r="BV48" s="201"/>
      <c r="BW48" s="96"/>
      <c r="BX48" s="96"/>
      <c r="BY48" s="166"/>
      <c r="BZ48" s="96"/>
      <c r="CA48" s="96"/>
      <c r="CB48" s="160"/>
      <c r="CC48" s="96"/>
      <c r="CD48" s="96"/>
      <c r="CE48" s="201"/>
      <c r="CF48" s="96"/>
      <c r="CG48" s="96"/>
      <c r="CH48" s="166"/>
      <c r="CI48" s="96"/>
      <c r="CJ48" s="96"/>
      <c r="CK48" s="160"/>
      <c r="CL48" s="96"/>
      <c r="CM48" s="96"/>
      <c r="CN48" s="201"/>
      <c r="CO48" s="96"/>
      <c r="CP48" s="96"/>
      <c r="CQ48" s="166"/>
      <c r="CR48" s="96"/>
      <c r="CS48" s="96"/>
      <c r="CT48" s="160"/>
      <c r="CU48" s="96"/>
      <c r="CV48" s="96"/>
      <c r="CW48" s="201"/>
      <c r="CX48" s="96"/>
      <c r="CY48" s="96"/>
      <c r="CZ48" s="166"/>
      <c r="DA48" s="96"/>
      <c r="DB48" s="96"/>
      <c r="DC48" s="160"/>
      <c r="DD48" s="96"/>
      <c r="DE48" s="96"/>
      <c r="DF48" s="201"/>
      <c r="DG48" s="96"/>
      <c r="DH48" s="96"/>
      <c r="DI48" s="166"/>
      <c r="DJ48" s="96"/>
      <c r="DK48" s="96"/>
      <c r="DL48" s="160"/>
      <c r="DM48" s="96"/>
      <c r="DN48" s="96"/>
      <c r="DO48" s="201"/>
      <c r="DP48" s="96"/>
      <c r="DQ48" s="96"/>
      <c r="DR48" s="166"/>
      <c r="DS48" s="96"/>
      <c r="DT48" s="96"/>
      <c r="DU48" s="160"/>
      <c r="DV48" s="96"/>
      <c r="DW48" s="96"/>
      <c r="DX48" s="201"/>
      <c r="DY48" s="96"/>
      <c r="DZ48" s="96"/>
      <c r="EA48" s="166"/>
      <c r="EB48" s="96"/>
      <c r="EC48" s="96"/>
      <c r="ED48" s="160"/>
      <c r="EE48" s="96"/>
      <c r="EF48" s="96"/>
      <c r="EG48" s="201"/>
      <c r="EH48" s="96"/>
      <c r="EI48" s="96"/>
      <c r="EJ48" s="166"/>
      <c r="EK48" s="172"/>
      <c r="EL48" s="96"/>
      <c r="EM48" s="160"/>
      <c r="EN48" s="96"/>
      <c r="EO48" s="96"/>
      <c r="EP48" s="201"/>
      <c r="EQ48" s="96"/>
      <c r="ER48" s="96"/>
      <c r="ES48" s="166"/>
      <c r="ET48" s="172"/>
      <c r="EU48" s="96"/>
      <c r="EV48" s="160"/>
      <c r="EW48" s="96"/>
      <c r="EX48" s="96"/>
      <c r="EY48" s="201"/>
      <c r="EZ48" s="96"/>
      <c r="FA48" s="96"/>
      <c r="FB48" s="166"/>
      <c r="FC48" s="96"/>
      <c r="FD48" s="96"/>
      <c r="FE48" s="160"/>
      <c r="FF48" s="96"/>
      <c r="FG48" s="96"/>
      <c r="FH48" s="201"/>
      <c r="FI48" s="96"/>
      <c r="FJ48" s="96"/>
      <c r="FK48" s="166"/>
      <c r="FL48" s="96"/>
      <c r="FM48" s="96"/>
      <c r="FN48" s="160"/>
      <c r="FO48" s="96"/>
      <c r="FP48" s="96"/>
      <c r="FQ48" s="201"/>
      <c r="FR48" s="96"/>
      <c r="FS48" s="96"/>
      <c r="FT48" s="166"/>
      <c r="FU48" s="172"/>
      <c r="FV48" s="96"/>
      <c r="FW48" s="160"/>
      <c r="FX48" s="96"/>
      <c r="FY48" s="96"/>
      <c r="FZ48" s="201"/>
      <c r="GA48" s="96"/>
      <c r="GB48" s="96"/>
      <c r="GC48" s="166"/>
      <c r="GD48" s="172"/>
      <c r="GE48" s="96"/>
      <c r="GF48" s="160"/>
      <c r="GG48" s="96"/>
      <c r="GH48" s="96"/>
      <c r="GI48" s="201"/>
      <c r="GJ48" s="96"/>
      <c r="GK48" s="96"/>
      <c r="GL48" s="166"/>
      <c r="GM48" s="96"/>
      <c r="GN48" s="96"/>
      <c r="GO48" s="160"/>
      <c r="GP48" s="96"/>
      <c r="GQ48" s="96"/>
      <c r="GR48" s="201"/>
      <c r="GS48" s="96"/>
      <c r="GT48" s="96"/>
      <c r="GU48" s="166"/>
      <c r="GV48" s="96"/>
      <c r="GW48" s="96"/>
      <c r="GX48" s="160"/>
      <c r="GY48" s="96"/>
      <c r="GZ48" s="96"/>
      <c r="HA48" s="201"/>
      <c r="HB48" s="96"/>
      <c r="HC48" s="96"/>
      <c r="HD48" s="166"/>
      <c r="HE48" s="96"/>
      <c r="HF48" s="96"/>
      <c r="HG48" s="160"/>
      <c r="HH48" s="96"/>
      <c r="HI48" s="96"/>
      <c r="HJ48" s="201"/>
      <c r="HK48" s="96"/>
      <c r="HL48" s="96"/>
      <c r="HM48" s="166"/>
      <c r="HN48" s="96"/>
      <c r="HO48" s="96"/>
      <c r="HP48" s="157">
        <f t="shared" si="28"/>
        <v>0</v>
      </c>
      <c r="HQ48" s="21"/>
      <c r="HR48" s="44"/>
      <c r="HS48" s="200">
        <f t="shared" si="29"/>
        <v>0</v>
      </c>
      <c r="HT48" s="21"/>
      <c r="HU48" s="44"/>
      <c r="HV48" s="163">
        <f t="shared" ref="HV48:HV61" si="52">SUMIFS(H48:HO48,$H$3:$HO$3,"tény",$H$7:$HO$7,"Kötelező feladatok")</f>
        <v>0</v>
      </c>
      <c r="HW48" s="21"/>
      <c r="HX48" s="44"/>
      <c r="HZ48" s="408"/>
      <c r="IA48" s="408"/>
      <c r="IB48" s="408"/>
      <c r="IC48" s="408"/>
    </row>
    <row r="49" spans="1:237" ht="15" hidden="1" customHeight="1">
      <c r="A49" s="36"/>
      <c r="B49" s="36"/>
      <c r="C49" s="37"/>
      <c r="D49" s="40"/>
      <c r="E49" s="43"/>
      <c r="F49" s="36"/>
      <c r="G49" s="36"/>
      <c r="H49" s="160"/>
      <c r="I49" s="96"/>
      <c r="J49" s="96"/>
      <c r="K49" s="201"/>
      <c r="L49" s="96"/>
      <c r="M49" s="96"/>
      <c r="N49" s="166"/>
      <c r="O49" s="96"/>
      <c r="P49" s="96"/>
      <c r="Q49" s="160"/>
      <c r="R49" s="96"/>
      <c r="S49" s="96"/>
      <c r="T49" s="201"/>
      <c r="U49" s="96"/>
      <c r="V49" s="96"/>
      <c r="W49" s="166"/>
      <c r="X49" s="96"/>
      <c r="Y49" s="96"/>
      <c r="Z49" s="160"/>
      <c r="AA49" s="96"/>
      <c r="AB49" s="96"/>
      <c r="AC49" s="201"/>
      <c r="AD49" s="96"/>
      <c r="AE49" s="96"/>
      <c r="AF49" s="166"/>
      <c r="AG49" s="96"/>
      <c r="AH49" s="96"/>
      <c r="AI49" s="160"/>
      <c r="AJ49" s="96"/>
      <c r="AK49" s="96"/>
      <c r="AL49" s="201"/>
      <c r="AM49" s="96"/>
      <c r="AN49" s="96"/>
      <c r="AO49" s="166"/>
      <c r="AP49" s="96"/>
      <c r="AQ49" s="96"/>
      <c r="AR49" s="160"/>
      <c r="AS49" s="96"/>
      <c r="AT49" s="96"/>
      <c r="AU49" s="201"/>
      <c r="AV49" s="96"/>
      <c r="AW49" s="96"/>
      <c r="AX49" s="166"/>
      <c r="AY49" s="96"/>
      <c r="AZ49" s="96"/>
      <c r="BA49" s="160"/>
      <c r="BB49" s="96"/>
      <c r="BC49" s="96"/>
      <c r="BD49" s="201"/>
      <c r="BE49" s="96"/>
      <c r="BF49" s="96"/>
      <c r="BG49" s="166"/>
      <c r="BH49" s="96"/>
      <c r="BI49" s="96"/>
      <c r="BJ49" s="160"/>
      <c r="BK49" s="96"/>
      <c r="BL49" s="96"/>
      <c r="BM49" s="201"/>
      <c r="BN49" s="96"/>
      <c r="BO49" s="96"/>
      <c r="BP49" s="166"/>
      <c r="BQ49" s="96"/>
      <c r="BR49" s="96"/>
      <c r="BS49" s="160"/>
      <c r="BT49" s="96"/>
      <c r="BU49" s="96"/>
      <c r="BV49" s="201"/>
      <c r="BW49" s="96"/>
      <c r="BX49" s="96"/>
      <c r="BY49" s="166"/>
      <c r="BZ49" s="96"/>
      <c r="CA49" s="96"/>
      <c r="CB49" s="160"/>
      <c r="CC49" s="96"/>
      <c r="CD49" s="96"/>
      <c r="CE49" s="201"/>
      <c r="CF49" s="96"/>
      <c r="CG49" s="96"/>
      <c r="CH49" s="166"/>
      <c r="CI49" s="96"/>
      <c r="CJ49" s="96"/>
      <c r="CK49" s="160"/>
      <c r="CL49" s="96"/>
      <c r="CM49" s="96"/>
      <c r="CN49" s="201"/>
      <c r="CO49" s="96"/>
      <c r="CP49" s="96"/>
      <c r="CQ49" s="166"/>
      <c r="CR49" s="96"/>
      <c r="CS49" s="96"/>
      <c r="CT49" s="160"/>
      <c r="CU49" s="96"/>
      <c r="CV49" s="96"/>
      <c r="CW49" s="201"/>
      <c r="CX49" s="96"/>
      <c r="CY49" s="96"/>
      <c r="CZ49" s="166"/>
      <c r="DA49" s="96"/>
      <c r="DB49" s="96"/>
      <c r="DC49" s="160"/>
      <c r="DD49" s="96"/>
      <c r="DE49" s="96"/>
      <c r="DF49" s="201"/>
      <c r="DG49" s="96"/>
      <c r="DH49" s="96"/>
      <c r="DI49" s="166"/>
      <c r="DJ49" s="96"/>
      <c r="DK49" s="96"/>
      <c r="DL49" s="160"/>
      <c r="DM49" s="96"/>
      <c r="DN49" s="96"/>
      <c r="DO49" s="201"/>
      <c r="DP49" s="96"/>
      <c r="DQ49" s="96"/>
      <c r="DR49" s="166"/>
      <c r="DS49" s="96"/>
      <c r="DT49" s="96"/>
      <c r="DU49" s="160"/>
      <c r="DV49" s="96"/>
      <c r="DW49" s="96"/>
      <c r="DX49" s="201"/>
      <c r="DY49" s="96"/>
      <c r="DZ49" s="96"/>
      <c r="EA49" s="166"/>
      <c r="EB49" s="96"/>
      <c r="EC49" s="96"/>
      <c r="ED49" s="160"/>
      <c r="EE49" s="96"/>
      <c r="EF49" s="96"/>
      <c r="EG49" s="201"/>
      <c r="EH49" s="96"/>
      <c r="EI49" s="96"/>
      <c r="EJ49" s="166"/>
      <c r="EK49" s="172"/>
      <c r="EL49" s="96"/>
      <c r="EM49" s="160"/>
      <c r="EN49" s="96"/>
      <c r="EO49" s="96"/>
      <c r="EP49" s="201"/>
      <c r="EQ49" s="96"/>
      <c r="ER49" s="96"/>
      <c r="ES49" s="166"/>
      <c r="ET49" s="172"/>
      <c r="EU49" s="96"/>
      <c r="EV49" s="160"/>
      <c r="EW49" s="96"/>
      <c r="EX49" s="96"/>
      <c r="EY49" s="201"/>
      <c r="EZ49" s="96"/>
      <c r="FA49" s="96"/>
      <c r="FB49" s="166"/>
      <c r="FC49" s="96"/>
      <c r="FD49" s="96"/>
      <c r="FE49" s="160"/>
      <c r="FF49" s="96"/>
      <c r="FG49" s="96"/>
      <c r="FH49" s="201"/>
      <c r="FI49" s="96"/>
      <c r="FJ49" s="96"/>
      <c r="FK49" s="166"/>
      <c r="FL49" s="96"/>
      <c r="FM49" s="96"/>
      <c r="FN49" s="160"/>
      <c r="FO49" s="96"/>
      <c r="FP49" s="96"/>
      <c r="FQ49" s="201"/>
      <c r="FR49" s="96"/>
      <c r="FS49" s="96"/>
      <c r="FT49" s="166"/>
      <c r="FU49" s="172"/>
      <c r="FV49" s="96"/>
      <c r="FW49" s="160"/>
      <c r="FX49" s="96"/>
      <c r="FY49" s="96"/>
      <c r="FZ49" s="201"/>
      <c r="GA49" s="96"/>
      <c r="GB49" s="96"/>
      <c r="GC49" s="166"/>
      <c r="GD49" s="172"/>
      <c r="GE49" s="96"/>
      <c r="GF49" s="160"/>
      <c r="GG49" s="96"/>
      <c r="GH49" s="96"/>
      <c r="GI49" s="201"/>
      <c r="GJ49" s="96"/>
      <c r="GK49" s="96"/>
      <c r="GL49" s="166"/>
      <c r="GM49" s="96"/>
      <c r="GN49" s="96"/>
      <c r="GO49" s="160"/>
      <c r="GP49" s="96"/>
      <c r="GQ49" s="96"/>
      <c r="GR49" s="201"/>
      <c r="GS49" s="96"/>
      <c r="GT49" s="96"/>
      <c r="GU49" s="166"/>
      <c r="GV49" s="96"/>
      <c r="GW49" s="96"/>
      <c r="GX49" s="160"/>
      <c r="GY49" s="96"/>
      <c r="GZ49" s="96"/>
      <c r="HA49" s="201"/>
      <c r="HB49" s="96"/>
      <c r="HC49" s="96"/>
      <c r="HD49" s="166"/>
      <c r="HE49" s="96"/>
      <c r="HF49" s="96"/>
      <c r="HG49" s="160"/>
      <c r="HH49" s="96"/>
      <c r="HI49" s="96"/>
      <c r="HJ49" s="201"/>
      <c r="HK49" s="96"/>
      <c r="HL49" s="96"/>
      <c r="HM49" s="166"/>
      <c r="HN49" s="96"/>
      <c r="HO49" s="96"/>
      <c r="HP49" s="157">
        <f t="shared" si="28"/>
        <v>0</v>
      </c>
      <c r="HQ49" s="21"/>
      <c r="HR49" s="44"/>
      <c r="HS49" s="200">
        <f t="shared" si="29"/>
        <v>0</v>
      </c>
      <c r="HT49" s="21"/>
      <c r="HU49" s="44"/>
      <c r="HV49" s="163">
        <f t="shared" si="52"/>
        <v>0</v>
      </c>
      <c r="HW49" s="21"/>
      <c r="HX49" s="44"/>
      <c r="HZ49" s="408"/>
      <c r="IA49" s="408"/>
      <c r="IB49" s="408"/>
      <c r="IC49" s="408"/>
    </row>
    <row r="50" spans="1:237" ht="15" hidden="1" customHeight="1">
      <c r="A50" s="36"/>
      <c r="B50" s="36"/>
      <c r="C50" s="37"/>
      <c r="D50" s="40"/>
      <c r="E50" s="43"/>
      <c r="F50" s="36"/>
      <c r="G50" s="36"/>
      <c r="H50" s="160"/>
      <c r="I50" s="96"/>
      <c r="J50" s="96"/>
      <c r="K50" s="201"/>
      <c r="L50" s="96"/>
      <c r="M50" s="96"/>
      <c r="N50" s="166"/>
      <c r="O50" s="96"/>
      <c r="P50" s="96"/>
      <c r="Q50" s="160"/>
      <c r="R50" s="96"/>
      <c r="S50" s="96"/>
      <c r="T50" s="201"/>
      <c r="U50" s="96"/>
      <c r="V50" s="96"/>
      <c r="W50" s="166"/>
      <c r="X50" s="96"/>
      <c r="Y50" s="96"/>
      <c r="Z50" s="160"/>
      <c r="AA50" s="96"/>
      <c r="AB50" s="96"/>
      <c r="AC50" s="201"/>
      <c r="AD50" s="96"/>
      <c r="AE50" s="96"/>
      <c r="AF50" s="166"/>
      <c r="AG50" s="96"/>
      <c r="AH50" s="96"/>
      <c r="AI50" s="160"/>
      <c r="AJ50" s="96"/>
      <c r="AK50" s="96"/>
      <c r="AL50" s="201"/>
      <c r="AM50" s="96"/>
      <c r="AN50" s="96"/>
      <c r="AO50" s="166"/>
      <c r="AP50" s="96"/>
      <c r="AQ50" s="96"/>
      <c r="AR50" s="160"/>
      <c r="AS50" s="96"/>
      <c r="AT50" s="96"/>
      <c r="AU50" s="201"/>
      <c r="AV50" s="96"/>
      <c r="AW50" s="96"/>
      <c r="AX50" s="166"/>
      <c r="AY50" s="96"/>
      <c r="AZ50" s="96"/>
      <c r="BA50" s="160"/>
      <c r="BB50" s="96"/>
      <c r="BC50" s="96"/>
      <c r="BD50" s="201"/>
      <c r="BE50" s="96"/>
      <c r="BF50" s="96"/>
      <c r="BG50" s="166"/>
      <c r="BH50" s="96"/>
      <c r="BI50" s="96"/>
      <c r="BJ50" s="160"/>
      <c r="BK50" s="96"/>
      <c r="BL50" s="96"/>
      <c r="BM50" s="201"/>
      <c r="BN50" s="96"/>
      <c r="BO50" s="96"/>
      <c r="BP50" s="166"/>
      <c r="BQ50" s="96"/>
      <c r="BR50" s="96"/>
      <c r="BS50" s="160"/>
      <c r="BT50" s="96"/>
      <c r="BU50" s="96"/>
      <c r="BV50" s="201"/>
      <c r="BW50" s="96"/>
      <c r="BX50" s="96"/>
      <c r="BY50" s="166"/>
      <c r="BZ50" s="96"/>
      <c r="CA50" s="96"/>
      <c r="CB50" s="160"/>
      <c r="CC50" s="96"/>
      <c r="CD50" s="96"/>
      <c r="CE50" s="201"/>
      <c r="CF50" s="96"/>
      <c r="CG50" s="96"/>
      <c r="CH50" s="166"/>
      <c r="CI50" s="96"/>
      <c r="CJ50" s="96"/>
      <c r="CK50" s="160"/>
      <c r="CL50" s="96"/>
      <c r="CM50" s="96"/>
      <c r="CN50" s="201"/>
      <c r="CO50" s="96"/>
      <c r="CP50" s="96"/>
      <c r="CQ50" s="166"/>
      <c r="CR50" s="96"/>
      <c r="CS50" s="96"/>
      <c r="CT50" s="160"/>
      <c r="CU50" s="96"/>
      <c r="CV50" s="96"/>
      <c r="CW50" s="201"/>
      <c r="CX50" s="96"/>
      <c r="CY50" s="96"/>
      <c r="CZ50" s="166"/>
      <c r="DA50" s="96"/>
      <c r="DB50" s="96"/>
      <c r="DC50" s="160"/>
      <c r="DD50" s="96"/>
      <c r="DE50" s="96"/>
      <c r="DF50" s="201"/>
      <c r="DG50" s="96"/>
      <c r="DH50" s="96"/>
      <c r="DI50" s="166"/>
      <c r="DJ50" s="96"/>
      <c r="DK50" s="96"/>
      <c r="DL50" s="160"/>
      <c r="DM50" s="96"/>
      <c r="DN50" s="96"/>
      <c r="DO50" s="201"/>
      <c r="DP50" s="96"/>
      <c r="DQ50" s="96"/>
      <c r="DR50" s="166"/>
      <c r="DS50" s="96"/>
      <c r="DT50" s="96"/>
      <c r="DU50" s="160"/>
      <c r="DV50" s="96"/>
      <c r="DW50" s="96"/>
      <c r="DX50" s="201"/>
      <c r="DY50" s="96"/>
      <c r="DZ50" s="96"/>
      <c r="EA50" s="166"/>
      <c r="EB50" s="96"/>
      <c r="EC50" s="96"/>
      <c r="ED50" s="160"/>
      <c r="EE50" s="96"/>
      <c r="EF50" s="96"/>
      <c r="EG50" s="201"/>
      <c r="EH50" s="96"/>
      <c r="EI50" s="96"/>
      <c r="EJ50" s="166"/>
      <c r="EK50" s="172"/>
      <c r="EL50" s="96"/>
      <c r="EM50" s="160"/>
      <c r="EN50" s="96"/>
      <c r="EO50" s="96"/>
      <c r="EP50" s="201"/>
      <c r="EQ50" s="96"/>
      <c r="ER50" s="96"/>
      <c r="ES50" s="166"/>
      <c r="ET50" s="172"/>
      <c r="EU50" s="96"/>
      <c r="EV50" s="160"/>
      <c r="EW50" s="96"/>
      <c r="EX50" s="96"/>
      <c r="EY50" s="201"/>
      <c r="EZ50" s="96"/>
      <c r="FA50" s="96"/>
      <c r="FB50" s="166"/>
      <c r="FC50" s="96"/>
      <c r="FD50" s="96"/>
      <c r="FE50" s="160"/>
      <c r="FF50" s="96"/>
      <c r="FG50" s="96"/>
      <c r="FH50" s="201"/>
      <c r="FI50" s="96"/>
      <c r="FJ50" s="96"/>
      <c r="FK50" s="166"/>
      <c r="FL50" s="96"/>
      <c r="FM50" s="96"/>
      <c r="FN50" s="160"/>
      <c r="FO50" s="96"/>
      <c r="FP50" s="96"/>
      <c r="FQ50" s="201"/>
      <c r="FR50" s="96"/>
      <c r="FS50" s="96"/>
      <c r="FT50" s="166"/>
      <c r="FU50" s="172"/>
      <c r="FV50" s="96"/>
      <c r="FW50" s="160"/>
      <c r="FX50" s="96"/>
      <c r="FY50" s="96"/>
      <c r="FZ50" s="201"/>
      <c r="GA50" s="96"/>
      <c r="GB50" s="96"/>
      <c r="GC50" s="166"/>
      <c r="GD50" s="172"/>
      <c r="GE50" s="96"/>
      <c r="GF50" s="160"/>
      <c r="GG50" s="96"/>
      <c r="GH50" s="96"/>
      <c r="GI50" s="201"/>
      <c r="GJ50" s="96"/>
      <c r="GK50" s="96"/>
      <c r="GL50" s="166"/>
      <c r="GM50" s="96"/>
      <c r="GN50" s="96"/>
      <c r="GO50" s="160"/>
      <c r="GP50" s="96"/>
      <c r="GQ50" s="96"/>
      <c r="GR50" s="201"/>
      <c r="GS50" s="96"/>
      <c r="GT50" s="96"/>
      <c r="GU50" s="166"/>
      <c r="GV50" s="96"/>
      <c r="GW50" s="96"/>
      <c r="GX50" s="160"/>
      <c r="GY50" s="96"/>
      <c r="GZ50" s="96"/>
      <c r="HA50" s="201"/>
      <c r="HB50" s="96"/>
      <c r="HC50" s="96"/>
      <c r="HD50" s="166"/>
      <c r="HE50" s="96"/>
      <c r="HF50" s="96"/>
      <c r="HG50" s="160"/>
      <c r="HH50" s="96"/>
      <c r="HI50" s="96"/>
      <c r="HJ50" s="201"/>
      <c r="HK50" s="96"/>
      <c r="HL50" s="96"/>
      <c r="HM50" s="166"/>
      <c r="HN50" s="96"/>
      <c r="HO50" s="96"/>
      <c r="HP50" s="157">
        <f t="shared" si="28"/>
        <v>0</v>
      </c>
      <c r="HQ50" s="21"/>
      <c r="HR50" s="44"/>
      <c r="HS50" s="200">
        <f t="shared" si="29"/>
        <v>0</v>
      </c>
      <c r="HT50" s="21"/>
      <c r="HU50" s="44"/>
      <c r="HV50" s="163">
        <f t="shared" si="52"/>
        <v>0</v>
      </c>
      <c r="HW50" s="21"/>
      <c r="HX50" s="44"/>
      <c r="HZ50" s="408"/>
      <c r="IA50" s="408"/>
      <c r="IB50" s="408"/>
      <c r="IC50" s="408"/>
    </row>
    <row r="51" spans="1:237" ht="15" hidden="1" customHeight="1">
      <c r="A51" s="36"/>
      <c r="B51" s="36"/>
      <c r="C51" s="37"/>
      <c r="D51" s="40"/>
      <c r="E51" s="43"/>
      <c r="F51" s="36"/>
      <c r="G51" s="36"/>
      <c r="H51" s="160"/>
      <c r="I51" s="96"/>
      <c r="J51" s="96"/>
      <c r="K51" s="201"/>
      <c r="L51" s="96"/>
      <c r="M51" s="96"/>
      <c r="N51" s="166"/>
      <c r="O51" s="96"/>
      <c r="P51" s="96"/>
      <c r="Q51" s="160"/>
      <c r="R51" s="96"/>
      <c r="S51" s="96"/>
      <c r="T51" s="201"/>
      <c r="U51" s="96"/>
      <c r="V51" s="96"/>
      <c r="W51" s="166"/>
      <c r="X51" s="96"/>
      <c r="Y51" s="96"/>
      <c r="Z51" s="160"/>
      <c r="AA51" s="96"/>
      <c r="AB51" s="96"/>
      <c r="AC51" s="201"/>
      <c r="AD51" s="96"/>
      <c r="AE51" s="96"/>
      <c r="AF51" s="166"/>
      <c r="AG51" s="96"/>
      <c r="AH51" s="96"/>
      <c r="AI51" s="160"/>
      <c r="AJ51" s="96"/>
      <c r="AK51" s="96"/>
      <c r="AL51" s="201"/>
      <c r="AM51" s="96"/>
      <c r="AN51" s="96"/>
      <c r="AO51" s="166"/>
      <c r="AP51" s="96"/>
      <c r="AQ51" s="96"/>
      <c r="AR51" s="160"/>
      <c r="AS51" s="96"/>
      <c r="AT51" s="96"/>
      <c r="AU51" s="201"/>
      <c r="AV51" s="96"/>
      <c r="AW51" s="96"/>
      <c r="AX51" s="166"/>
      <c r="AY51" s="96"/>
      <c r="AZ51" s="96"/>
      <c r="BA51" s="160"/>
      <c r="BB51" s="96"/>
      <c r="BC51" s="96"/>
      <c r="BD51" s="201"/>
      <c r="BE51" s="96"/>
      <c r="BF51" s="96"/>
      <c r="BG51" s="166"/>
      <c r="BH51" s="96"/>
      <c r="BI51" s="96"/>
      <c r="BJ51" s="160"/>
      <c r="BK51" s="96"/>
      <c r="BL51" s="96"/>
      <c r="BM51" s="201"/>
      <c r="BN51" s="96"/>
      <c r="BO51" s="96"/>
      <c r="BP51" s="166"/>
      <c r="BQ51" s="96"/>
      <c r="BR51" s="96"/>
      <c r="BS51" s="160"/>
      <c r="BT51" s="96"/>
      <c r="BU51" s="96"/>
      <c r="BV51" s="201"/>
      <c r="BW51" s="96"/>
      <c r="BX51" s="96"/>
      <c r="BY51" s="166"/>
      <c r="BZ51" s="96"/>
      <c r="CA51" s="96"/>
      <c r="CB51" s="160"/>
      <c r="CC51" s="96"/>
      <c r="CD51" s="96"/>
      <c r="CE51" s="201"/>
      <c r="CF51" s="96"/>
      <c r="CG51" s="96"/>
      <c r="CH51" s="166"/>
      <c r="CI51" s="96"/>
      <c r="CJ51" s="96"/>
      <c r="CK51" s="160"/>
      <c r="CL51" s="96"/>
      <c r="CM51" s="96"/>
      <c r="CN51" s="201"/>
      <c r="CO51" s="96"/>
      <c r="CP51" s="96"/>
      <c r="CQ51" s="166"/>
      <c r="CR51" s="96"/>
      <c r="CS51" s="96"/>
      <c r="CT51" s="160"/>
      <c r="CU51" s="96"/>
      <c r="CV51" s="96"/>
      <c r="CW51" s="201"/>
      <c r="CX51" s="96"/>
      <c r="CY51" s="96"/>
      <c r="CZ51" s="166"/>
      <c r="DA51" s="96"/>
      <c r="DB51" s="96"/>
      <c r="DC51" s="160"/>
      <c r="DD51" s="96"/>
      <c r="DE51" s="96"/>
      <c r="DF51" s="201"/>
      <c r="DG51" s="96"/>
      <c r="DH51" s="96"/>
      <c r="DI51" s="166"/>
      <c r="DJ51" s="96"/>
      <c r="DK51" s="96"/>
      <c r="DL51" s="160"/>
      <c r="DM51" s="96"/>
      <c r="DN51" s="96"/>
      <c r="DO51" s="201"/>
      <c r="DP51" s="96"/>
      <c r="DQ51" s="96"/>
      <c r="DR51" s="166"/>
      <c r="DS51" s="96"/>
      <c r="DT51" s="96"/>
      <c r="DU51" s="160"/>
      <c r="DV51" s="96"/>
      <c r="DW51" s="96"/>
      <c r="DX51" s="201"/>
      <c r="DY51" s="96"/>
      <c r="DZ51" s="96"/>
      <c r="EA51" s="166"/>
      <c r="EB51" s="96"/>
      <c r="EC51" s="96"/>
      <c r="ED51" s="160"/>
      <c r="EE51" s="96"/>
      <c r="EF51" s="96"/>
      <c r="EG51" s="201"/>
      <c r="EH51" s="96"/>
      <c r="EI51" s="96"/>
      <c r="EJ51" s="166"/>
      <c r="EK51" s="172"/>
      <c r="EL51" s="96"/>
      <c r="EM51" s="160"/>
      <c r="EN51" s="96"/>
      <c r="EO51" s="96"/>
      <c r="EP51" s="201"/>
      <c r="EQ51" s="96"/>
      <c r="ER51" s="96"/>
      <c r="ES51" s="166"/>
      <c r="ET51" s="172"/>
      <c r="EU51" s="96"/>
      <c r="EV51" s="160"/>
      <c r="EW51" s="96"/>
      <c r="EX51" s="96"/>
      <c r="EY51" s="201"/>
      <c r="EZ51" s="96"/>
      <c r="FA51" s="96"/>
      <c r="FB51" s="166"/>
      <c r="FC51" s="96"/>
      <c r="FD51" s="96"/>
      <c r="FE51" s="160"/>
      <c r="FF51" s="96"/>
      <c r="FG51" s="96"/>
      <c r="FH51" s="201"/>
      <c r="FI51" s="96"/>
      <c r="FJ51" s="96"/>
      <c r="FK51" s="166"/>
      <c r="FL51" s="96"/>
      <c r="FM51" s="96"/>
      <c r="FN51" s="160"/>
      <c r="FO51" s="96"/>
      <c r="FP51" s="96"/>
      <c r="FQ51" s="201"/>
      <c r="FR51" s="96"/>
      <c r="FS51" s="96"/>
      <c r="FT51" s="166"/>
      <c r="FU51" s="172"/>
      <c r="FV51" s="96"/>
      <c r="FW51" s="160"/>
      <c r="FX51" s="96"/>
      <c r="FY51" s="96"/>
      <c r="FZ51" s="201"/>
      <c r="GA51" s="96"/>
      <c r="GB51" s="96"/>
      <c r="GC51" s="166"/>
      <c r="GD51" s="172"/>
      <c r="GE51" s="96"/>
      <c r="GF51" s="160"/>
      <c r="GG51" s="96"/>
      <c r="GH51" s="96"/>
      <c r="GI51" s="201"/>
      <c r="GJ51" s="96"/>
      <c r="GK51" s="96"/>
      <c r="GL51" s="166"/>
      <c r="GM51" s="96"/>
      <c r="GN51" s="96"/>
      <c r="GO51" s="160"/>
      <c r="GP51" s="96"/>
      <c r="GQ51" s="96"/>
      <c r="GR51" s="201"/>
      <c r="GS51" s="96"/>
      <c r="GT51" s="96"/>
      <c r="GU51" s="166"/>
      <c r="GV51" s="96"/>
      <c r="GW51" s="96"/>
      <c r="GX51" s="160"/>
      <c r="GY51" s="96"/>
      <c r="GZ51" s="96"/>
      <c r="HA51" s="201"/>
      <c r="HB51" s="96"/>
      <c r="HC51" s="96"/>
      <c r="HD51" s="166"/>
      <c r="HE51" s="96"/>
      <c r="HF51" s="96"/>
      <c r="HG51" s="160"/>
      <c r="HH51" s="96"/>
      <c r="HI51" s="96"/>
      <c r="HJ51" s="201"/>
      <c r="HK51" s="96"/>
      <c r="HL51" s="96"/>
      <c r="HM51" s="166"/>
      <c r="HN51" s="96"/>
      <c r="HO51" s="96"/>
      <c r="HP51" s="157">
        <f t="shared" si="28"/>
        <v>0</v>
      </c>
      <c r="HQ51" s="21"/>
      <c r="HR51" s="44"/>
      <c r="HS51" s="200">
        <f t="shared" si="29"/>
        <v>0</v>
      </c>
      <c r="HT51" s="21"/>
      <c r="HU51" s="44"/>
      <c r="HV51" s="163">
        <f t="shared" si="52"/>
        <v>0</v>
      </c>
      <c r="HW51" s="21"/>
      <c r="HX51" s="44"/>
      <c r="HZ51" s="408"/>
      <c r="IA51" s="408"/>
      <c r="IB51" s="408"/>
      <c r="IC51" s="408"/>
    </row>
    <row r="52" spans="1:237" ht="15" hidden="1" customHeight="1">
      <c r="A52" s="36"/>
      <c r="B52" s="36"/>
      <c r="C52" s="37"/>
      <c r="D52" s="40"/>
      <c r="E52" s="43"/>
      <c r="F52" s="36"/>
      <c r="G52" s="36"/>
      <c r="H52" s="160"/>
      <c r="I52" s="96"/>
      <c r="J52" s="96"/>
      <c r="K52" s="201"/>
      <c r="L52" s="96"/>
      <c r="M52" s="96"/>
      <c r="N52" s="166"/>
      <c r="O52" s="96"/>
      <c r="P52" s="96"/>
      <c r="Q52" s="160"/>
      <c r="R52" s="96"/>
      <c r="S52" s="96"/>
      <c r="T52" s="201"/>
      <c r="U52" s="96"/>
      <c r="V52" s="96"/>
      <c r="W52" s="166"/>
      <c r="X52" s="96"/>
      <c r="Y52" s="96"/>
      <c r="Z52" s="160"/>
      <c r="AA52" s="96"/>
      <c r="AB52" s="96"/>
      <c r="AC52" s="201"/>
      <c r="AD52" s="96"/>
      <c r="AE52" s="96"/>
      <c r="AF52" s="166"/>
      <c r="AG52" s="96"/>
      <c r="AH52" s="96"/>
      <c r="AI52" s="160"/>
      <c r="AJ52" s="96"/>
      <c r="AK52" s="96"/>
      <c r="AL52" s="201"/>
      <c r="AM52" s="96"/>
      <c r="AN52" s="96"/>
      <c r="AO52" s="166"/>
      <c r="AP52" s="96"/>
      <c r="AQ52" s="96"/>
      <c r="AR52" s="160"/>
      <c r="AS52" s="96"/>
      <c r="AT52" s="96"/>
      <c r="AU52" s="201"/>
      <c r="AV52" s="96"/>
      <c r="AW52" s="96"/>
      <c r="AX52" s="166"/>
      <c r="AY52" s="96"/>
      <c r="AZ52" s="96"/>
      <c r="BA52" s="160"/>
      <c r="BB52" s="96"/>
      <c r="BC52" s="96"/>
      <c r="BD52" s="201"/>
      <c r="BE52" s="96"/>
      <c r="BF52" s="96"/>
      <c r="BG52" s="166"/>
      <c r="BH52" s="96"/>
      <c r="BI52" s="96"/>
      <c r="BJ52" s="160"/>
      <c r="BK52" s="96"/>
      <c r="BL52" s="96"/>
      <c r="BM52" s="201"/>
      <c r="BN52" s="96"/>
      <c r="BO52" s="96"/>
      <c r="BP52" s="166"/>
      <c r="BQ52" s="96"/>
      <c r="BR52" s="96"/>
      <c r="BS52" s="160"/>
      <c r="BT52" s="96"/>
      <c r="BU52" s="96"/>
      <c r="BV52" s="201"/>
      <c r="BW52" s="96"/>
      <c r="BX52" s="96"/>
      <c r="BY52" s="166"/>
      <c r="BZ52" s="96"/>
      <c r="CA52" s="96"/>
      <c r="CB52" s="160"/>
      <c r="CC52" s="96"/>
      <c r="CD52" s="96"/>
      <c r="CE52" s="201"/>
      <c r="CF52" s="96"/>
      <c r="CG52" s="96"/>
      <c r="CH52" s="166"/>
      <c r="CI52" s="96"/>
      <c r="CJ52" s="96"/>
      <c r="CK52" s="160"/>
      <c r="CL52" s="96"/>
      <c r="CM52" s="96"/>
      <c r="CN52" s="201"/>
      <c r="CO52" s="96"/>
      <c r="CP52" s="96"/>
      <c r="CQ52" s="166"/>
      <c r="CR52" s="96"/>
      <c r="CS52" s="96"/>
      <c r="CT52" s="160"/>
      <c r="CU52" s="96"/>
      <c r="CV52" s="96"/>
      <c r="CW52" s="201"/>
      <c r="CX52" s="96"/>
      <c r="CY52" s="96"/>
      <c r="CZ52" s="166"/>
      <c r="DA52" s="96"/>
      <c r="DB52" s="96"/>
      <c r="DC52" s="160"/>
      <c r="DD52" s="96"/>
      <c r="DE52" s="96"/>
      <c r="DF52" s="201"/>
      <c r="DG52" s="96"/>
      <c r="DH52" s="96"/>
      <c r="DI52" s="166"/>
      <c r="DJ52" s="96"/>
      <c r="DK52" s="96"/>
      <c r="DL52" s="160"/>
      <c r="DM52" s="96"/>
      <c r="DN52" s="96"/>
      <c r="DO52" s="201"/>
      <c r="DP52" s="96"/>
      <c r="DQ52" s="96"/>
      <c r="DR52" s="166"/>
      <c r="DS52" s="96"/>
      <c r="DT52" s="96"/>
      <c r="DU52" s="160"/>
      <c r="DV52" s="96"/>
      <c r="DW52" s="96"/>
      <c r="DX52" s="201"/>
      <c r="DY52" s="96"/>
      <c r="DZ52" s="96"/>
      <c r="EA52" s="166"/>
      <c r="EB52" s="96"/>
      <c r="EC52" s="96"/>
      <c r="ED52" s="160"/>
      <c r="EE52" s="96"/>
      <c r="EF52" s="96"/>
      <c r="EG52" s="201"/>
      <c r="EH52" s="96"/>
      <c r="EI52" s="96"/>
      <c r="EJ52" s="166"/>
      <c r="EK52" s="172"/>
      <c r="EL52" s="96"/>
      <c r="EM52" s="160"/>
      <c r="EN52" s="96"/>
      <c r="EO52" s="96"/>
      <c r="EP52" s="201"/>
      <c r="EQ52" s="96"/>
      <c r="ER52" s="96"/>
      <c r="ES52" s="166"/>
      <c r="ET52" s="172"/>
      <c r="EU52" s="96"/>
      <c r="EV52" s="160"/>
      <c r="EW52" s="96"/>
      <c r="EX52" s="96"/>
      <c r="EY52" s="201"/>
      <c r="EZ52" s="96"/>
      <c r="FA52" s="96"/>
      <c r="FB52" s="166"/>
      <c r="FC52" s="96"/>
      <c r="FD52" s="96"/>
      <c r="FE52" s="160"/>
      <c r="FF52" s="96"/>
      <c r="FG52" s="96"/>
      <c r="FH52" s="201"/>
      <c r="FI52" s="96"/>
      <c r="FJ52" s="96"/>
      <c r="FK52" s="166"/>
      <c r="FL52" s="96"/>
      <c r="FM52" s="96"/>
      <c r="FN52" s="160"/>
      <c r="FO52" s="96"/>
      <c r="FP52" s="96"/>
      <c r="FQ52" s="201"/>
      <c r="FR52" s="96"/>
      <c r="FS52" s="96"/>
      <c r="FT52" s="166"/>
      <c r="FU52" s="172"/>
      <c r="FV52" s="96"/>
      <c r="FW52" s="160"/>
      <c r="FX52" s="96"/>
      <c r="FY52" s="96"/>
      <c r="FZ52" s="201"/>
      <c r="GA52" s="96"/>
      <c r="GB52" s="96"/>
      <c r="GC52" s="166"/>
      <c r="GD52" s="172"/>
      <c r="GE52" s="96"/>
      <c r="GF52" s="160"/>
      <c r="GG52" s="96"/>
      <c r="GH52" s="96"/>
      <c r="GI52" s="201"/>
      <c r="GJ52" s="96"/>
      <c r="GK52" s="96"/>
      <c r="GL52" s="166"/>
      <c r="GM52" s="96"/>
      <c r="GN52" s="96"/>
      <c r="GO52" s="160"/>
      <c r="GP52" s="96"/>
      <c r="GQ52" s="96"/>
      <c r="GR52" s="201"/>
      <c r="GS52" s="96"/>
      <c r="GT52" s="96"/>
      <c r="GU52" s="166"/>
      <c r="GV52" s="96"/>
      <c r="GW52" s="96"/>
      <c r="GX52" s="160"/>
      <c r="GY52" s="96"/>
      <c r="GZ52" s="96"/>
      <c r="HA52" s="201"/>
      <c r="HB52" s="96"/>
      <c r="HC52" s="96"/>
      <c r="HD52" s="166"/>
      <c r="HE52" s="96"/>
      <c r="HF52" s="96"/>
      <c r="HG52" s="160"/>
      <c r="HH52" s="96"/>
      <c r="HI52" s="96"/>
      <c r="HJ52" s="201"/>
      <c r="HK52" s="96"/>
      <c r="HL52" s="96"/>
      <c r="HM52" s="166"/>
      <c r="HN52" s="96"/>
      <c r="HO52" s="96"/>
      <c r="HP52" s="157">
        <f t="shared" si="28"/>
        <v>0</v>
      </c>
      <c r="HQ52" s="21"/>
      <c r="HR52" s="44"/>
      <c r="HS52" s="200">
        <f t="shared" si="29"/>
        <v>0</v>
      </c>
      <c r="HT52" s="21"/>
      <c r="HU52" s="44"/>
      <c r="HV52" s="163">
        <f t="shared" si="52"/>
        <v>0</v>
      </c>
      <c r="HW52" s="21"/>
      <c r="HX52" s="44"/>
      <c r="HZ52" s="408"/>
      <c r="IA52" s="408"/>
      <c r="IB52" s="408"/>
      <c r="IC52" s="408"/>
    </row>
    <row r="53" spans="1:237" ht="15" hidden="1" customHeight="1">
      <c r="A53" s="36"/>
      <c r="B53" s="36"/>
      <c r="C53" s="37"/>
      <c r="D53" s="40"/>
      <c r="E53" s="43"/>
      <c r="F53" s="36"/>
      <c r="G53" s="36"/>
      <c r="H53" s="160"/>
      <c r="I53" s="96"/>
      <c r="J53" s="96"/>
      <c r="K53" s="201"/>
      <c r="L53" s="96"/>
      <c r="M53" s="96"/>
      <c r="N53" s="166"/>
      <c r="O53" s="96"/>
      <c r="P53" s="96"/>
      <c r="Q53" s="160"/>
      <c r="R53" s="96"/>
      <c r="S53" s="96"/>
      <c r="T53" s="201"/>
      <c r="U53" s="96"/>
      <c r="V53" s="96"/>
      <c r="W53" s="166"/>
      <c r="X53" s="96"/>
      <c r="Y53" s="96"/>
      <c r="Z53" s="160"/>
      <c r="AA53" s="96"/>
      <c r="AB53" s="96"/>
      <c r="AC53" s="201"/>
      <c r="AD53" s="96"/>
      <c r="AE53" s="96"/>
      <c r="AF53" s="166"/>
      <c r="AG53" s="96"/>
      <c r="AH53" s="96"/>
      <c r="AI53" s="160"/>
      <c r="AJ53" s="96"/>
      <c r="AK53" s="96"/>
      <c r="AL53" s="201"/>
      <c r="AM53" s="96"/>
      <c r="AN53" s="96"/>
      <c r="AO53" s="166"/>
      <c r="AP53" s="96"/>
      <c r="AQ53" s="96"/>
      <c r="AR53" s="160"/>
      <c r="AS53" s="96"/>
      <c r="AT53" s="96"/>
      <c r="AU53" s="201"/>
      <c r="AV53" s="96"/>
      <c r="AW53" s="96"/>
      <c r="AX53" s="166"/>
      <c r="AY53" s="96"/>
      <c r="AZ53" s="96"/>
      <c r="BA53" s="160"/>
      <c r="BB53" s="96"/>
      <c r="BC53" s="96"/>
      <c r="BD53" s="201"/>
      <c r="BE53" s="96"/>
      <c r="BF53" s="96"/>
      <c r="BG53" s="166"/>
      <c r="BH53" s="96"/>
      <c r="BI53" s="96"/>
      <c r="BJ53" s="160"/>
      <c r="BK53" s="96"/>
      <c r="BL53" s="96"/>
      <c r="BM53" s="201"/>
      <c r="BN53" s="96"/>
      <c r="BO53" s="96"/>
      <c r="BP53" s="166"/>
      <c r="BQ53" s="96"/>
      <c r="BR53" s="96"/>
      <c r="BS53" s="160"/>
      <c r="BT53" s="96"/>
      <c r="BU53" s="96"/>
      <c r="BV53" s="201"/>
      <c r="BW53" s="96"/>
      <c r="BX53" s="96"/>
      <c r="BY53" s="166"/>
      <c r="BZ53" s="96"/>
      <c r="CA53" s="96"/>
      <c r="CB53" s="160"/>
      <c r="CC53" s="96"/>
      <c r="CD53" s="96"/>
      <c r="CE53" s="201"/>
      <c r="CF53" s="96"/>
      <c r="CG53" s="96"/>
      <c r="CH53" s="166"/>
      <c r="CI53" s="96"/>
      <c r="CJ53" s="96"/>
      <c r="CK53" s="160"/>
      <c r="CL53" s="96"/>
      <c r="CM53" s="96"/>
      <c r="CN53" s="201"/>
      <c r="CO53" s="96"/>
      <c r="CP53" s="96"/>
      <c r="CQ53" s="166"/>
      <c r="CR53" s="96"/>
      <c r="CS53" s="96"/>
      <c r="CT53" s="160"/>
      <c r="CU53" s="96"/>
      <c r="CV53" s="96"/>
      <c r="CW53" s="201"/>
      <c r="CX53" s="96"/>
      <c r="CY53" s="96"/>
      <c r="CZ53" s="166"/>
      <c r="DA53" s="96"/>
      <c r="DB53" s="96"/>
      <c r="DC53" s="160"/>
      <c r="DD53" s="96"/>
      <c r="DE53" s="96"/>
      <c r="DF53" s="201"/>
      <c r="DG53" s="96"/>
      <c r="DH53" s="96"/>
      <c r="DI53" s="166"/>
      <c r="DJ53" s="96"/>
      <c r="DK53" s="96"/>
      <c r="DL53" s="160"/>
      <c r="DM53" s="96"/>
      <c r="DN53" s="96"/>
      <c r="DO53" s="201"/>
      <c r="DP53" s="96"/>
      <c r="DQ53" s="96"/>
      <c r="DR53" s="166"/>
      <c r="DS53" s="96"/>
      <c r="DT53" s="96"/>
      <c r="DU53" s="160"/>
      <c r="DV53" s="96"/>
      <c r="DW53" s="96"/>
      <c r="DX53" s="201"/>
      <c r="DY53" s="96"/>
      <c r="DZ53" s="96"/>
      <c r="EA53" s="166"/>
      <c r="EB53" s="96"/>
      <c r="EC53" s="96"/>
      <c r="ED53" s="160"/>
      <c r="EE53" s="96"/>
      <c r="EF53" s="96"/>
      <c r="EG53" s="201"/>
      <c r="EH53" s="96"/>
      <c r="EI53" s="96"/>
      <c r="EJ53" s="166"/>
      <c r="EK53" s="172"/>
      <c r="EL53" s="96"/>
      <c r="EM53" s="160"/>
      <c r="EN53" s="96"/>
      <c r="EO53" s="96"/>
      <c r="EP53" s="201"/>
      <c r="EQ53" s="96"/>
      <c r="ER53" s="96"/>
      <c r="ES53" s="166"/>
      <c r="ET53" s="172"/>
      <c r="EU53" s="96"/>
      <c r="EV53" s="160"/>
      <c r="EW53" s="96"/>
      <c r="EX53" s="96"/>
      <c r="EY53" s="201"/>
      <c r="EZ53" s="96"/>
      <c r="FA53" s="96"/>
      <c r="FB53" s="166"/>
      <c r="FC53" s="96"/>
      <c r="FD53" s="96"/>
      <c r="FE53" s="160"/>
      <c r="FF53" s="96"/>
      <c r="FG53" s="96"/>
      <c r="FH53" s="201"/>
      <c r="FI53" s="96"/>
      <c r="FJ53" s="96"/>
      <c r="FK53" s="166"/>
      <c r="FL53" s="96"/>
      <c r="FM53" s="96"/>
      <c r="FN53" s="160"/>
      <c r="FO53" s="96"/>
      <c r="FP53" s="96"/>
      <c r="FQ53" s="201"/>
      <c r="FR53" s="96"/>
      <c r="FS53" s="96"/>
      <c r="FT53" s="166"/>
      <c r="FU53" s="172"/>
      <c r="FV53" s="96"/>
      <c r="FW53" s="160"/>
      <c r="FX53" s="96"/>
      <c r="FY53" s="96"/>
      <c r="FZ53" s="201"/>
      <c r="GA53" s="96"/>
      <c r="GB53" s="96"/>
      <c r="GC53" s="166"/>
      <c r="GD53" s="172"/>
      <c r="GE53" s="96"/>
      <c r="GF53" s="160"/>
      <c r="GG53" s="96"/>
      <c r="GH53" s="96"/>
      <c r="GI53" s="201"/>
      <c r="GJ53" s="96"/>
      <c r="GK53" s="96"/>
      <c r="GL53" s="166"/>
      <c r="GM53" s="96"/>
      <c r="GN53" s="96"/>
      <c r="GO53" s="160"/>
      <c r="GP53" s="96"/>
      <c r="GQ53" s="96"/>
      <c r="GR53" s="201"/>
      <c r="GS53" s="96"/>
      <c r="GT53" s="96"/>
      <c r="GU53" s="166"/>
      <c r="GV53" s="96"/>
      <c r="GW53" s="96"/>
      <c r="GX53" s="160"/>
      <c r="GY53" s="96"/>
      <c r="GZ53" s="96"/>
      <c r="HA53" s="201"/>
      <c r="HB53" s="96"/>
      <c r="HC53" s="96"/>
      <c r="HD53" s="166"/>
      <c r="HE53" s="96"/>
      <c r="HF53" s="96"/>
      <c r="HG53" s="160"/>
      <c r="HH53" s="96"/>
      <c r="HI53" s="96"/>
      <c r="HJ53" s="201"/>
      <c r="HK53" s="96"/>
      <c r="HL53" s="96"/>
      <c r="HM53" s="166"/>
      <c r="HN53" s="96"/>
      <c r="HO53" s="96"/>
      <c r="HP53" s="157">
        <f t="shared" si="28"/>
        <v>0</v>
      </c>
      <c r="HQ53" s="21"/>
      <c r="HR53" s="44"/>
      <c r="HS53" s="200">
        <f t="shared" si="29"/>
        <v>0</v>
      </c>
      <c r="HT53" s="21"/>
      <c r="HU53" s="44"/>
      <c r="HV53" s="163">
        <f t="shared" si="52"/>
        <v>0</v>
      </c>
      <c r="HW53" s="21"/>
      <c r="HX53" s="44"/>
      <c r="HZ53" s="408"/>
      <c r="IA53" s="408"/>
      <c r="IB53" s="408"/>
      <c r="IC53" s="408"/>
    </row>
    <row r="54" spans="1:237" ht="15" hidden="1" customHeight="1">
      <c r="A54" s="36"/>
      <c r="B54" s="36"/>
      <c r="C54" s="37"/>
      <c r="D54" s="40"/>
      <c r="E54" s="43"/>
      <c r="F54" s="36"/>
      <c r="G54" s="36"/>
      <c r="H54" s="160"/>
      <c r="I54" s="96"/>
      <c r="J54" s="96"/>
      <c r="K54" s="201"/>
      <c r="L54" s="96"/>
      <c r="M54" s="96"/>
      <c r="N54" s="166"/>
      <c r="O54" s="96"/>
      <c r="P54" s="96"/>
      <c r="Q54" s="160"/>
      <c r="R54" s="96"/>
      <c r="S54" s="96"/>
      <c r="T54" s="201"/>
      <c r="U54" s="96"/>
      <c r="V54" s="96"/>
      <c r="W54" s="166"/>
      <c r="X54" s="96"/>
      <c r="Y54" s="96"/>
      <c r="Z54" s="160"/>
      <c r="AA54" s="96"/>
      <c r="AB54" s="96"/>
      <c r="AC54" s="201"/>
      <c r="AD54" s="96"/>
      <c r="AE54" s="96"/>
      <c r="AF54" s="166"/>
      <c r="AG54" s="96"/>
      <c r="AH54" s="96"/>
      <c r="AI54" s="160"/>
      <c r="AJ54" s="96"/>
      <c r="AK54" s="96"/>
      <c r="AL54" s="201"/>
      <c r="AM54" s="96"/>
      <c r="AN54" s="96"/>
      <c r="AO54" s="166"/>
      <c r="AP54" s="96"/>
      <c r="AQ54" s="96"/>
      <c r="AR54" s="160"/>
      <c r="AS54" s="96"/>
      <c r="AT54" s="96"/>
      <c r="AU54" s="201"/>
      <c r="AV54" s="96"/>
      <c r="AW54" s="96"/>
      <c r="AX54" s="166"/>
      <c r="AY54" s="96"/>
      <c r="AZ54" s="96"/>
      <c r="BA54" s="160"/>
      <c r="BB54" s="96"/>
      <c r="BC54" s="96"/>
      <c r="BD54" s="201"/>
      <c r="BE54" s="96"/>
      <c r="BF54" s="96"/>
      <c r="BG54" s="166"/>
      <c r="BH54" s="96"/>
      <c r="BI54" s="96"/>
      <c r="BJ54" s="160"/>
      <c r="BK54" s="96"/>
      <c r="BL54" s="96"/>
      <c r="BM54" s="201"/>
      <c r="BN54" s="96"/>
      <c r="BO54" s="96"/>
      <c r="BP54" s="166"/>
      <c r="BQ54" s="96"/>
      <c r="BR54" s="96"/>
      <c r="BS54" s="160"/>
      <c r="BT54" s="96"/>
      <c r="BU54" s="96"/>
      <c r="BV54" s="201"/>
      <c r="BW54" s="96"/>
      <c r="BX54" s="96"/>
      <c r="BY54" s="166"/>
      <c r="BZ54" s="96"/>
      <c r="CA54" s="96"/>
      <c r="CB54" s="160"/>
      <c r="CC54" s="96"/>
      <c r="CD54" s="96"/>
      <c r="CE54" s="201"/>
      <c r="CF54" s="96"/>
      <c r="CG54" s="96"/>
      <c r="CH54" s="166"/>
      <c r="CI54" s="96"/>
      <c r="CJ54" s="96"/>
      <c r="CK54" s="160"/>
      <c r="CL54" s="96"/>
      <c r="CM54" s="96"/>
      <c r="CN54" s="201"/>
      <c r="CO54" s="96"/>
      <c r="CP54" s="96"/>
      <c r="CQ54" s="166"/>
      <c r="CR54" s="96"/>
      <c r="CS54" s="96"/>
      <c r="CT54" s="160"/>
      <c r="CU54" s="96"/>
      <c r="CV54" s="96"/>
      <c r="CW54" s="201"/>
      <c r="CX54" s="96"/>
      <c r="CY54" s="96"/>
      <c r="CZ54" s="166"/>
      <c r="DA54" s="96"/>
      <c r="DB54" s="96"/>
      <c r="DC54" s="160"/>
      <c r="DD54" s="96"/>
      <c r="DE54" s="96"/>
      <c r="DF54" s="201"/>
      <c r="DG54" s="96"/>
      <c r="DH54" s="96"/>
      <c r="DI54" s="166"/>
      <c r="DJ54" s="96"/>
      <c r="DK54" s="96"/>
      <c r="DL54" s="160"/>
      <c r="DM54" s="96"/>
      <c r="DN54" s="96"/>
      <c r="DO54" s="201"/>
      <c r="DP54" s="96"/>
      <c r="DQ54" s="96"/>
      <c r="DR54" s="166"/>
      <c r="DS54" s="96"/>
      <c r="DT54" s="96"/>
      <c r="DU54" s="160"/>
      <c r="DV54" s="96"/>
      <c r="DW54" s="96"/>
      <c r="DX54" s="201"/>
      <c r="DY54" s="96"/>
      <c r="DZ54" s="96"/>
      <c r="EA54" s="166"/>
      <c r="EB54" s="96"/>
      <c r="EC54" s="96"/>
      <c r="ED54" s="160"/>
      <c r="EE54" s="96"/>
      <c r="EF54" s="96"/>
      <c r="EG54" s="201"/>
      <c r="EH54" s="96"/>
      <c r="EI54" s="96"/>
      <c r="EJ54" s="166"/>
      <c r="EK54" s="172"/>
      <c r="EL54" s="96"/>
      <c r="EM54" s="160"/>
      <c r="EN54" s="96"/>
      <c r="EO54" s="96"/>
      <c r="EP54" s="201"/>
      <c r="EQ54" s="96"/>
      <c r="ER54" s="96"/>
      <c r="ES54" s="166"/>
      <c r="ET54" s="172"/>
      <c r="EU54" s="96"/>
      <c r="EV54" s="160"/>
      <c r="EW54" s="96"/>
      <c r="EX54" s="96"/>
      <c r="EY54" s="201"/>
      <c r="EZ54" s="96"/>
      <c r="FA54" s="96"/>
      <c r="FB54" s="166"/>
      <c r="FC54" s="96"/>
      <c r="FD54" s="96"/>
      <c r="FE54" s="160"/>
      <c r="FF54" s="96"/>
      <c r="FG54" s="96"/>
      <c r="FH54" s="201"/>
      <c r="FI54" s="96"/>
      <c r="FJ54" s="96"/>
      <c r="FK54" s="166"/>
      <c r="FL54" s="96"/>
      <c r="FM54" s="96"/>
      <c r="FN54" s="160"/>
      <c r="FO54" s="96"/>
      <c r="FP54" s="96"/>
      <c r="FQ54" s="201"/>
      <c r="FR54" s="96"/>
      <c r="FS54" s="96"/>
      <c r="FT54" s="166"/>
      <c r="FU54" s="172"/>
      <c r="FV54" s="96"/>
      <c r="FW54" s="160"/>
      <c r="FX54" s="96"/>
      <c r="FY54" s="96"/>
      <c r="FZ54" s="201"/>
      <c r="GA54" s="96"/>
      <c r="GB54" s="96"/>
      <c r="GC54" s="166"/>
      <c r="GD54" s="172"/>
      <c r="GE54" s="96"/>
      <c r="GF54" s="160"/>
      <c r="GG54" s="96"/>
      <c r="GH54" s="96"/>
      <c r="GI54" s="201"/>
      <c r="GJ54" s="96"/>
      <c r="GK54" s="96"/>
      <c r="GL54" s="166"/>
      <c r="GM54" s="96"/>
      <c r="GN54" s="96"/>
      <c r="GO54" s="160"/>
      <c r="GP54" s="96"/>
      <c r="GQ54" s="96"/>
      <c r="GR54" s="201"/>
      <c r="GS54" s="96"/>
      <c r="GT54" s="96"/>
      <c r="GU54" s="166"/>
      <c r="GV54" s="96"/>
      <c r="GW54" s="96"/>
      <c r="GX54" s="160"/>
      <c r="GY54" s="96"/>
      <c r="GZ54" s="96"/>
      <c r="HA54" s="201"/>
      <c r="HB54" s="96"/>
      <c r="HC54" s="96"/>
      <c r="HD54" s="166"/>
      <c r="HE54" s="96"/>
      <c r="HF54" s="96"/>
      <c r="HG54" s="160"/>
      <c r="HH54" s="96"/>
      <c r="HI54" s="96"/>
      <c r="HJ54" s="201"/>
      <c r="HK54" s="96"/>
      <c r="HL54" s="96"/>
      <c r="HM54" s="166"/>
      <c r="HN54" s="96"/>
      <c r="HO54" s="96"/>
      <c r="HP54" s="157">
        <f t="shared" si="28"/>
        <v>0</v>
      </c>
      <c r="HQ54" s="21"/>
      <c r="HR54" s="44"/>
      <c r="HS54" s="200">
        <f t="shared" si="29"/>
        <v>0</v>
      </c>
      <c r="HT54" s="21"/>
      <c r="HU54" s="44"/>
      <c r="HV54" s="163">
        <f t="shared" si="52"/>
        <v>0</v>
      </c>
      <c r="HW54" s="21"/>
      <c r="HX54" s="44"/>
      <c r="HZ54" s="408"/>
      <c r="IA54" s="408"/>
      <c r="IB54" s="408"/>
      <c r="IC54" s="408"/>
    </row>
    <row r="55" spans="1:237" ht="15" hidden="1" customHeight="1">
      <c r="A55" s="36"/>
      <c r="B55" s="36"/>
      <c r="C55" s="37"/>
      <c r="D55" s="40"/>
      <c r="E55" s="43"/>
      <c r="F55" s="36"/>
      <c r="G55" s="36"/>
      <c r="H55" s="160"/>
      <c r="I55" s="96"/>
      <c r="J55" s="96"/>
      <c r="K55" s="201"/>
      <c r="L55" s="96"/>
      <c r="M55" s="96"/>
      <c r="N55" s="166"/>
      <c r="O55" s="96"/>
      <c r="P55" s="96"/>
      <c r="Q55" s="160"/>
      <c r="R55" s="96"/>
      <c r="S55" s="96"/>
      <c r="T55" s="201"/>
      <c r="U55" s="96"/>
      <c r="V55" s="96"/>
      <c r="W55" s="166"/>
      <c r="X55" s="96"/>
      <c r="Y55" s="96"/>
      <c r="Z55" s="160"/>
      <c r="AA55" s="96"/>
      <c r="AB55" s="96"/>
      <c r="AC55" s="201"/>
      <c r="AD55" s="96"/>
      <c r="AE55" s="96"/>
      <c r="AF55" s="166"/>
      <c r="AG55" s="96"/>
      <c r="AH55" s="96"/>
      <c r="AI55" s="160"/>
      <c r="AJ55" s="96"/>
      <c r="AK55" s="96"/>
      <c r="AL55" s="201"/>
      <c r="AM55" s="96"/>
      <c r="AN55" s="96"/>
      <c r="AO55" s="166"/>
      <c r="AP55" s="96"/>
      <c r="AQ55" s="96"/>
      <c r="AR55" s="160"/>
      <c r="AS55" s="96"/>
      <c r="AT55" s="96"/>
      <c r="AU55" s="201"/>
      <c r="AV55" s="96"/>
      <c r="AW55" s="96"/>
      <c r="AX55" s="166"/>
      <c r="AY55" s="96"/>
      <c r="AZ55" s="96"/>
      <c r="BA55" s="160"/>
      <c r="BB55" s="96"/>
      <c r="BC55" s="96"/>
      <c r="BD55" s="201"/>
      <c r="BE55" s="96"/>
      <c r="BF55" s="96"/>
      <c r="BG55" s="166"/>
      <c r="BH55" s="96"/>
      <c r="BI55" s="96"/>
      <c r="BJ55" s="160"/>
      <c r="BK55" s="96"/>
      <c r="BL55" s="96"/>
      <c r="BM55" s="201"/>
      <c r="BN55" s="96"/>
      <c r="BO55" s="96"/>
      <c r="BP55" s="166"/>
      <c r="BQ55" s="96"/>
      <c r="BR55" s="96"/>
      <c r="BS55" s="160"/>
      <c r="BT55" s="96"/>
      <c r="BU55" s="96"/>
      <c r="BV55" s="201"/>
      <c r="BW55" s="96"/>
      <c r="BX55" s="96"/>
      <c r="BY55" s="166"/>
      <c r="BZ55" s="96"/>
      <c r="CA55" s="96"/>
      <c r="CB55" s="160"/>
      <c r="CC55" s="96"/>
      <c r="CD55" s="96"/>
      <c r="CE55" s="201"/>
      <c r="CF55" s="96"/>
      <c r="CG55" s="96"/>
      <c r="CH55" s="166"/>
      <c r="CI55" s="96"/>
      <c r="CJ55" s="96"/>
      <c r="CK55" s="160"/>
      <c r="CL55" s="96"/>
      <c r="CM55" s="96"/>
      <c r="CN55" s="201"/>
      <c r="CO55" s="96"/>
      <c r="CP55" s="96"/>
      <c r="CQ55" s="166"/>
      <c r="CR55" s="96"/>
      <c r="CS55" s="96"/>
      <c r="CT55" s="160"/>
      <c r="CU55" s="96"/>
      <c r="CV55" s="96"/>
      <c r="CW55" s="201"/>
      <c r="CX55" s="96"/>
      <c r="CY55" s="96"/>
      <c r="CZ55" s="166"/>
      <c r="DA55" s="96"/>
      <c r="DB55" s="96"/>
      <c r="DC55" s="160"/>
      <c r="DD55" s="96"/>
      <c r="DE55" s="96"/>
      <c r="DF55" s="201"/>
      <c r="DG55" s="96"/>
      <c r="DH55" s="96"/>
      <c r="DI55" s="166"/>
      <c r="DJ55" s="96"/>
      <c r="DK55" s="96"/>
      <c r="DL55" s="160"/>
      <c r="DM55" s="96"/>
      <c r="DN55" s="96"/>
      <c r="DO55" s="201"/>
      <c r="DP55" s="96"/>
      <c r="DQ55" s="96"/>
      <c r="DR55" s="166"/>
      <c r="DS55" s="96"/>
      <c r="DT55" s="96"/>
      <c r="DU55" s="160"/>
      <c r="DV55" s="96"/>
      <c r="DW55" s="96"/>
      <c r="DX55" s="201"/>
      <c r="DY55" s="96"/>
      <c r="DZ55" s="96"/>
      <c r="EA55" s="166"/>
      <c r="EB55" s="96"/>
      <c r="EC55" s="96"/>
      <c r="ED55" s="160"/>
      <c r="EE55" s="96"/>
      <c r="EF55" s="96"/>
      <c r="EG55" s="201"/>
      <c r="EH55" s="96"/>
      <c r="EI55" s="96"/>
      <c r="EJ55" s="166"/>
      <c r="EK55" s="172"/>
      <c r="EL55" s="96"/>
      <c r="EM55" s="160"/>
      <c r="EN55" s="96"/>
      <c r="EO55" s="96"/>
      <c r="EP55" s="201"/>
      <c r="EQ55" s="96"/>
      <c r="ER55" s="96"/>
      <c r="ES55" s="166"/>
      <c r="ET55" s="172"/>
      <c r="EU55" s="96"/>
      <c r="EV55" s="160"/>
      <c r="EW55" s="96"/>
      <c r="EX55" s="96"/>
      <c r="EY55" s="201"/>
      <c r="EZ55" s="96"/>
      <c r="FA55" s="96"/>
      <c r="FB55" s="166"/>
      <c r="FC55" s="96"/>
      <c r="FD55" s="96"/>
      <c r="FE55" s="160"/>
      <c r="FF55" s="96"/>
      <c r="FG55" s="96"/>
      <c r="FH55" s="201"/>
      <c r="FI55" s="96"/>
      <c r="FJ55" s="96"/>
      <c r="FK55" s="166"/>
      <c r="FL55" s="96"/>
      <c r="FM55" s="96"/>
      <c r="FN55" s="160"/>
      <c r="FO55" s="96"/>
      <c r="FP55" s="96"/>
      <c r="FQ55" s="201"/>
      <c r="FR55" s="96"/>
      <c r="FS55" s="96"/>
      <c r="FT55" s="166"/>
      <c r="FU55" s="172"/>
      <c r="FV55" s="96"/>
      <c r="FW55" s="160"/>
      <c r="FX55" s="96"/>
      <c r="FY55" s="96"/>
      <c r="FZ55" s="201"/>
      <c r="GA55" s="96"/>
      <c r="GB55" s="96"/>
      <c r="GC55" s="166"/>
      <c r="GD55" s="172"/>
      <c r="GE55" s="96"/>
      <c r="GF55" s="160"/>
      <c r="GG55" s="96"/>
      <c r="GH55" s="96"/>
      <c r="GI55" s="201"/>
      <c r="GJ55" s="96"/>
      <c r="GK55" s="96"/>
      <c r="GL55" s="166"/>
      <c r="GM55" s="96"/>
      <c r="GN55" s="96"/>
      <c r="GO55" s="160"/>
      <c r="GP55" s="96"/>
      <c r="GQ55" s="96"/>
      <c r="GR55" s="201"/>
      <c r="GS55" s="96"/>
      <c r="GT55" s="96"/>
      <c r="GU55" s="166"/>
      <c r="GV55" s="96"/>
      <c r="GW55" s="96"/>
      <c r="GX55" s="160"/>
      <c r="GY55" s="96"/>
      <c r="GZ55" s="96"/>
      <c r="HA55" s="201"/>
      <c r="HB55" s="96"/>
      <c r="HC55" s="96"/>
      <c r="HD55" s="166"/>
      <c r="HE55" s="96"/>
      <c r="HF55" s="96"/>
      <c r="HG55" s="160"/>
      <c r="HH55" s="96"/>
      <c r="HI55" s="96"/>
      <c r="HJ55" s="201"/>
      <c r="HK55" s="96"/>
      <c r="HL55" s="96"/>
      <c r="HM55" s="166"/>
      <c r="HN55" s="96"/>
      <c r="HO55" s="96"/>
      <c r="HP55" s="157">
        <f t="shared" si="28"/>
        <v>0</v>
      </c>
      <c r="HQ55" s="21"/>
      <c r="HR55" s="44"/>
      <c r="HS55" s="200">
        <f t="shared" si="29"/>
        <v>0</v>
      </c>
      <c r="HT55" s="21"/>
      <c r="HU55" s="44"/>
      <c r="HV55" s="163">
        <f t="shared" si="52"/>
        <v>0</v>
      </c>
      <c r="HW55" s="21"/>
      <c r="HX55" s="44"/>
      <c r="HZ55" s="408"/>
      <c r="IA55" s="408"/>
      <c r="IB55" s="408"/>
      <c r="IC55" s="408"/>
    </row>
    <row r="56" spans="1:237" ht="15">
      <c r="A56" s="36"/>
      <c r="B56" s="36"/>
      <c r="C56" s="37"/>
      <c r="D56" s="40"/>
      <c r="E56" s="382">
        <v>3</v>
      </c>
      <c r="F56" s="396" t="s">
        <v>189</v>
      </c>
      <c r="G56" s="1" t="s">
        <v>190</v>
      </c>
      <c r="H56" s="157"/>
      <c r="I56" s="93"/>
      <c r="J56" s="93"/>
      <c r="K56" s="176"/>
      <c r="L56" s="93"/>
      <c r="M56" s="93"/>
      <c r="N56" s="163"/>
      <c r="O56" s="93"/>
      <c r="P56" s="93"/>
      <c r="Q56" s="157"/>
      <c r="R56" s="93"/>
      <c r="S56" s="93"/>
      <c r="T56" s="176"/>
      <c r="U56" s="93"/>
      <c r="V56" s="93"/>
      <c r="W56" s="163"/>
      <c r="X56" s="93"/>
      <c r="Y56" s="93"/>
      <c r="Z56" s="157"/>
      <c r="AA56" s="93"/>
      <c r="AB56" s="93"/>
      <c r="AC56" s="176"/>
      <c r="AD56" s="93"/>
      <c r="AE56" s="93"/>
      <c r="AF56" s="163"/>
      <c r="AG56" s="93"/>
      <c r="AH56" s="93"/>
      <c r="AI56" s="157"/>
      <c r="AJ56" s="93"/>
      <c r="AK56" s="93"/>
      <c r="AL56" s="176"/>
      <c r="AM56" s="93"/>
      <c r="AN56" s="93"/>
      <c r="AO56" s="163"/>
      <c r="AP56" s="93"/>
      <c r="AQ56" s="93"/>
      <c r="AR56" s="157"/>
      <c r="AS56" s="93"/>
      <c r="AT56" s="93"/>
      <c r="AU56" s="176"/>
      <c r="AV56" s="93"/>
      <c r="AW56" s="93"/>
      <c r="AX56" s="163"/>
      <c r="AY56" s="93"/>
      <c r="AZ56" s="93"/>
      <c r="BA56" s="157"/>
      <c r="BB56" s="93"/>
      <c r="BC56" s="93"/>
      <c r="BD56" s="176"/>
      <c r="BE56" s="93"/>
      <c r="BF56" s="93"/>
      <c r="BG56" s="163"/>
      <c r="BH56" s="93"/>
      <c r="BI56" s="93"/>
      <c r="BJ56" s="157"/>
      <c r="BK56" s="93"/>
      <c r="BL56" s="93"/>
      <c r="BM56" s="176"/>
      <c r="BN56" s="93"/>
      <c r="BO56" s="93"/>
      <c r="BP56" s="163"/>
      <c r="BQ56" s="93"/>
      <c r="BR56" s="93"/>
      <c r="BS56" s="157"/>
      <c r="BT56" s="93"/>
      <c r="BU56" s="93"/>
      <c r="BV56" s="176"/>
      <c r="BW56" s="93"/>
      <c r="BX56" s="93"/>
      <c r="BY56" s="163"/>
      <c r="BZ56" s="93"/>
      <c r="CA56" s="93"/>
      <c r="CB56" s="157"/>
      <c r="CC56" s="93"/>
      <c r="CD56" s="93"/>
      <c r="CE56" s="176"/>
      <c r="CF56" s="93"/>
      <c r="CG56" s="93"/>
      <c r="CH56" s="163"/>
      <c r="CI56" s="93"/>
      <c r="CJ56" s="93"/>
      <c r="CK56" s="157"/>
      <c r="CL56" s="93"/>
      <c r="CM56" s="93"/>
      <c r="CN56" s="176"/>
      <c r="CO56" s="93"/>
      <c r="CP56" s="93"/>
      <c r="CQ56" s="163"/>
      <c r="CR56" s="93"/>
      <c r="CS56" s="93"/>
      <c r="CT56" s="157"/>
      <c r="CU56" s="93"/>
      <c r="CV56" s="93"/>
      <c r="CW56" s="176"/>
      <c r="CX56" s="93"/>
      <c r="CY56" s="93"/>
      <c r="CZ56" s="163"/>
      <c r="DA56" s="93"/>
      <c r="DB56" s="93"/>
      <c r="DC56" s="157"/>
      <c r="DD56" s="93"/>
      <c r="DE56" s="93"/>
      <c r="DF56" s="176"/>
      <c r="DG56" s="93"/>
      <c r="DH56" s="93"/>
      <c r="DI56" s="163"/>
      <c r="DJ56" s="93"/>
      <c r="DK56" s="93"/>
      <c r="DL56" s="157"/>
      <c r="DM56" s="93"/>
      <c r="DN56" s="93"/>
      <c r="DO56" s="176"/>
      <c r="DP56" s="93"/>
      <c r="DQ56" s="93"/>
      <c r="DR56" s="163"/>
      <c r="DS56" s="93"/>
      <c r="DT56" s="93"/>
      <c r="DU56" s="157"/>
      <c r="DV56" s="93"/>
      <c r="DW56" s="93"/>
      <c r="DX56" s="176"/>
      <c r="DY56" s="93"/>
      <c r="DZ56" s="93"/>
      <c r="EA56" s="163"/>
      <c r="EB56" s="93"/>
      <c r="EC56" s="93"/>
      <c r="ED56" s="157"/>
      <c r="EE56" s="93"/>
      <c r="EF56" s="93"/>
      <c r="EG56" s="176"/>
      <c r="EH56" s="93"/>
      <c r="EI56" s="93"/>
      <c r="EJ56" s="163"/>
      <c r="EK56" s="169"/>
      <c r="EL56" s="93"/>
      <c r="EM56" s="157"/>
      <c r="EN56" s="93"/>
      <c r="EO56" s="93"/>
      <c r="EP56" s="176"/>
      <c r="EQ56" s="93"/>
      <c r="ER56" s="93"/>
      <c r="ES56" s="163"/>
      <c r="ET56" s="169"/>
      <c r="EU56" s="93"/>
      <c r="EV56" s="157"/>
      <c r="EW56" s="93"/>
      <c r="EX56" s="93"/>
      <c r="EY56" s="176"/>
      <c r="EZ56" s="93"/>
      <c r="FA56" s="93"/>
      <c r="FB56" s="163"/>
      <c r="FC56" s="93"/>
      <c r="FD56" s="93"/>
      <c r="FE56" s="157"/>
      <c r="FF56" s="93"/>
      <c r="FG56" s="93"/>
      <c r="FH56" s="176"/>
      <c r="FI56" s="93"/>
      <c r="FJ56" s="93"/>
      <c r="FK56" s="163"/>
      <c r="FL56" s="93"/>
      <c r="FM56" s="93"/>
      <c r="FN56" s="157"/>
      <c r="FO56" s="93"/>
      <c r="FP56" s="93"/>
      <c r="FQ56" s="176"/>
      <c r="FR56" s="93"/>
      <c r="FS56" s="93"/>
      <c r="FT56" s="163"/>
      <c r="FU56" s="169"/>
      <c r="FV56" s="93"/>
      <c r="FW56" s="157"/>
      <c r="FX56" s="93"/>
      <c r="FY56" s="93"/>
      <c r="FZ56" s="176"/>
      <c r="GA56" s="93"/>
      <c r="GB56" s="93"/>
      <c r="GC56" s="163"/>
      <c r="GD56" s="169"/>
      <c r="GE56" s="93"/>
      <c r="GF56" s="157"/>
      <c r="GG56" s="93"/>
      <c r="GH56" s="93"/>
      <c r="GI56" s="176"/>
      <c r="GJ56" s="93"/>
      <c r="GK56" s="93"/>
      <c r="GL56" s="163"/>
      <c r="GM56" s="93"/>
      <c r="GN56" s="93"/>
      <c r="GO56" s="157"/>
      <c r="GP56" s="93"/>
      <c r="GQ56" s="93"/>
      <c r="GR56" s="176"/>
      <c r="GS56" s="93"/>
      <c r="GT56" s="93"/>
      <c r="GU56" s="163"/>
      <c r="GV56" s="93"/>
      <c r="GW56" s="93"/>
      <c r="GX56" s="157"/>
      <c r="GY56" s="93"/>
      <c r="GZ56" s="93"/>
      <c r="HA56" s="176"/>
      <c r="HB56" s="93"/>
      <c r="HC56" s="93"/>
      <c r="HD56" s="163"/>
      <c r="HE56" s="93"/>
      <c r="HF56" s="93"/>
      <c r="HG56" s="157"/>
      <c r="HH56" s="93"/>
      <c r="HI56" s="93"/>
      <c r="HJ56" s="176"/>
      <c r="HK56" s="93"/>
      <c r="HL56" s="93"/>
      <c r="HM56" s="163"/>
      <c r="HN56" s="93"/>
      <c r="HO56" s="93"/>
      <c r="HP56" s="157">
        <f t="shared" si="28"/>
        <v>0</v>
      </c>
      <c r="HQ56" s="21"/>
      <c r="HR56" s="15"/>
      <c r="HS56" s="200">
        <f t="shared" si="29"/>
        <v>0</v>
      </c>
      <c r="HT56" s="21"/>
      <c r="HU56" s="15"/>
      <c r="HV56" s="163">
        <f t="shared" si="52"/>
        <v>0</v>
      </c>
      <c r="HW56" s="21"/>
      <c r="HX56" s="15"/>
      <c r="HZ56" s="408"/>
      <c r="IA56" s="408"/>
      <c r="IB56" s="408"/>
      <c r="IC56" s="408"/>
    </row>
    <row r="57" spans="1:237" ht="15">
      <c r="A57" s="36"/>
      <c r="B57" s="36"/>
      <c r="C57" s="37"/>
      <c r="D57" s="40">
        <v>2</v>
      </c>
      <c r="E57" s="1" t="s">
        <v>398</v>
      </c>
      <c r="F57" s="13"/>
      <c r="G57" s="13" t="s">
        <v>416</v>
      </c>
      <c r="H57" s="159"/>
      <c r="I57" s="95"/>
      <c r="J57" s="95"/>
      <c r="K57" s="175"/>
      <c r="L57" s="95"/>
      <c r="M57" s="95"/>
      <c r="N57" s="165">
        <v>0</v>
      </c>
      <c r="O57" s="95"/>
      <c r="P57" s="95"/>
      <c r="Q57" s="159"/>
      <c r="R57" s="95"/>
      <c r="S57" s="95"/>
      <c r="T57" s="175"/>
      <c r="U57" s="95"/>
      <c r="V57" s="95"/>
      <c r="W57" s="165">
        <v>0</v>
      </c>
      <c r="X57" s="95"/>
      <c r="Y57" s="95"/>
      <c r="Z57" s="159"/>
      <c r="AA57" s="95"/>
      <c r="AB57" s="95"/>
      <c r="AC57" s="175"/>
      <c r="AD57" s="95"/>
      <c r="AE57" s="95"/>
      <c r="AF57" s="165"/>
      <c r="AG57" s="95"/>
      <c r="AH57" s="95"/>
      <c r="AI57" s="159">
        <v>89751</v>
      </c>
      <c r="AJ57" s="95"/>
      <c r="AK57" s="95"/>
      <c r="AL57" s="175">
        <v>89751</v>
      </c>
      <c r="AM57" s="95"/>
      <c r="AN57" s="95"/>
      <c r="AO57" s="165">
        <v>89751</v>
      </c>
      <c r="AP57" s="95"/>
      <c r="AQ57" s="95"/>
      <c r="AR57" s="159"/>
      <c r="AS57" s="95"/>
      <c r="AT57" s="95"/>
      <c r="AU57" s="175"/>
      <c r="AV57" s="95"/>
      <c r="AW57" s="95"/>
      <c r="AX57" s="165"/>
      <c r="AY57" s="95"/>
      <c r="AZ57" s="95"/>
      <c r="BA57" s="159"/>
      <c r="BB57" s="95"/>
      <c r="BC57" s="95"/>
      <c r="BD57" s="175"/>
      <c r="BE57" s="95"/>
      <c r="BF57" s="95"/>
      <c r="BG57" s="165"/>
      <c r="BH57" s="95"/>
      <c r="BI57" s="95"/>
      <c r="BJ57" s="159"/>
      <c r="BK57" s="95"/>
      <c r="BL57" s="95"/>
      <c r="BM57" s="175"/>
      <c r="BN57" s="95"/>
      <c r="BO57" s="95"/>
      <c r="BP57" s="165"/>
      <c r="BQ57" s="95"/>
      <c r="BR57" s="95"/>
      <c r="BS57" s="159"/>
      <c r="BT57" s="95"/>
      <c r="BU57" s="95"/>
      <c r="BV57" s="175"/>
      <c r="BW57" s="95"/>
      <c r="BX57" s="95"/>
      <c r="BY57" s="165"/>
      <c r="BZ57" s="95"/>
      <c r="CA57" s="95"/>
      <c r="CB57" s="159"/>
      <c r="CC57" s="95"/>
      <c r="CD57" s="95"/>
      <c r="CE57" s="175"/>
      <c r="CF57" s="95"/>
      <c r="CG57" s="95"/>
      <c r="CH57" s="165"/>
      <c r="CI57" s="95"/>
      <c r="CJ57" s="95"/>
      <c r="CK57" s="159"/>
      <c r="CL57" s="95"/>
      <c r="CM57" s="95"/>
      <c r="CN57" s="175"/>
      <c r="CO57" s="95"/>
      <c r="CP57" s="95"/>
      <c r="CQ57" s="165"/>
      <c r="CR57" s="95"/>
      <c r="CS57" s="95"/>
      <c r="CT57" s="159"/>
      <c r="CU57" s="95"/>
      <c r="CV57" s="95"/>
      <c r="CW57" s="175"/>
      <c r="CX57" s="95"/>
      <c r="CY57" s="95"/>
      <c r="CZ57" s="165"/>
      <c r="DA57" s="95"/>
      <c r="DB57" s="95"/>
      <c r="DC57" s="159"/>
      <c r="DD57" s="95"/>
      <c r="DE57" s="95"/>
      <c r="DF57" s="175"/>
      <c r="DG57" s="95"/>
      <c r="DH57" s="95"/>
      <c r="DI57" s="165"/>
      <c r="DJ57" s="95"/>
      <c r="DK57" s="95"/>
      <c r="DL57" s="159"/>
      <c r="DM57" s="95"/>
      <c r="DN57" s="95"/>
      <c r="DO57" s="175"/>
      <c r="DP57" s="95"/>
      <c r="DQ57" s="95"/>
      <c r="DR57" s="165"/>
      <c r="DS57" s="95"/>
      <c r="DT57" s="95"/>
      <c r="DU57" s="159"/>
      <c r="DV57" s="95"/>
      <c r="DW57" s="95"/>
      <c r="DX57" s="175"/>
      <c r="DY57" s="95"/>
      <c r="DZ57" s="95"/>
      <c r="EA57" s="165"/>
      <c r="EB57" s="95"/>
      <c r="EC57" s="95"/>
      <c r="ED57" s="159"/>
      <c r="EE57" s="95"/>
      <c r="EF57" s="95"/>
      <c r="EG57" s="175"/>
      <c r="EH57" s="95"/>
      <c r="EI57" s="95"/>
      <c r="EJ57" s="165"/>
      <c r="EK57" s="171"/>
      <c r="EL57" s="95"/>
      <c r="EM57" s="159"/>
      <c r="EN57" s="95"/>
      <c r="EO57" s="95"/>
      <c r="EP57" s="175"/>
      <c r="EQ57" s="95"/>
      <c r="ER57" s="95"/>
      <c r="ES57" s="165"/>
      <c r="ET57" s="171"/>
      <c r="EU57" s="95"/>
      <c r="EV57" s="159"/>
      <c r="EW57" s="95"/>
      <c r="EX57" s="95"/>
      <c r="EY57" s="175"/>
      <c r="EZ57" s="95"/>
      <c r="FA57" s="95"/>
      <c r="FB57" s="165"/>
      <c r="FC57" s="95"/>
      <c r="FD57" s="95"/>
      <c r="FE57" s="159"/>
      <c r="FF57" s="95"/>
      <c r="FG57" s="95"/>
      <c r="FH57" s="175"/>
      <c r="FI57" s="95"/>
      <c r="FJ57" s="95"/>
      <c r="FK57" s="165"/>
      <c r="FL57" s="95"/>
      <c r="FM57" s="95"/>
      <c r="FN57" s="159"/>
      <c r="FO57" s="95"/>
      <c r="FP57" s="95"/>
      <c r="FQ57" s="175"/>
      <c r="FR57" s="95"/>
      <c r="FS57" s="95"/>
      <c r="FT57" s="165"/>
      <c r="FU57" s="171"/>
      <c r="FV57" s="95"/>
      <c r="FW57" s="159"/>
      <c r="FX57" s="95"/>
      <c r="FY57" s="95"/>
      <c r="FZ57" s="175"/>
      <c r="GA57" s="95"/>
      <c r="GB57" s="95"/>
      <c r="GC57" s="165"/>
      <c r="GD57" s="171"/>
      <c r="GE57" s="95"/>
      <c r="GF57" s="159"/>
      <c r="GG57" s="95"/>
      <c r="GH57" s="95"/>
      <c r="GI57" s="175"/>
      <c r="GJ57" s="95"/>
      <c r="GK57" s="95"/>
      <c r="GL57" s="165"/>
      <c r="GM57" s="95"/>
      <c r="GN57" s="95"/>
      <c r="GO57" s="159"/>
      <c r="GP57" s="95"/>
      <c r="GQ57" s="95"/>
      <c r="GR57" s="175"/>
      <c r="GS57" s="95"/>
      <c r="GT57" s="95"/>
      <c r="GU57" s="165"/>
      <c r="GV57" s="95"/>
      <c r="GW57" s="95"/>
      <c r="GX57" s="159"/>
      <c r="GY57" s="95"/>
      <c r="GZ57" s="95"/>
      <c r="HA57" s="175"/>
      <c r="HB57" s="95"/>
      <c r="HC57" s="95"/>
      <c r="HD57" s="165"/>
      <c r="HE57" s="95"/>
      <c r="HF57" s="95"/>
      <c r="HG57" s="159"/>
      <c r="HH57" s="95"/>
      <c r="HI57" s="95"/>
      <c r="HJ57" s="175"/>
      <c r="HK57" s="95"/>
      <c r="HL57" s="95"/>
      <c r="HM57" s="165"/>
      <c r="HN57" s="95"/>
      <c r="HO57" s="95"/>
      <c r="HP57" s="157">
        <f t="shared" si="28"/>
        <v>89751</v>
      </c>
      <c r="HQ57" s="21"/>
      <c r="HR57" s="14"/>
      <c r="HS57" s="200">
        <f t="shared" si="29"/>
        <v>89751</v>
      </c>
      <c r="HT57" s="21"/>
      <c r="HU57" s="14"/>
      <c r="HV57" s="163">
        <f t="shared" si="52"/>
        <v>89751</v>
      </c>
      <c r="HW57" s="21"/>
      <c r="HX57" s="14"/>
      <c r="HZ57" s="408"/>
      <c r="IA57" s="408"/>
      <c r="IB57" s="408"/>
      <c r="IC57" s="408"/>
    </row>
    <row r="58" spans="1:237" ht="15">
      <c r="A58" s="36"/>
      <c r="B58" s="36"/>
      <c r="C58" s="37"/>
      <c r="D58" s="40">
        <v>3</v>
      </c>
      <c r="E58" s="1" t="s">
        <v>192</v>
      </c>
      <c r="F58" s="13"/>
      <c r="G58" s="13" t="s">
        <v>193</v>
      </c>
      <c r="H58" s="159"/>
      <c r="I58" s="95"/>
      <c r="J58" s="95"/>
      <c r="K58" s="175"/>
      <c r="L58" s="95"/>
      <c r="M58" s="95"/>
      <c r="N58" s="165"/>
      <c r="O58" s="95"/>
      <c r="P58" s="95"/>
      <c r="Q58" s="159"/>
      <c r="R58" s="95"/>
      <c r="S58" s="95"/>
      <c r="T58" s="175"/>
      <c r="U58" s="95"/>
      <c r="V58" s="95"/>
      <c r="W58" s="165"/>
      <c r="X58" s="95"/>
      <c r="Y58" s="95"/>
      <c r="Z58" s="159"/>
      <c r="AA58" s="95"/>
      <c r="AB58" s="95"/>
      <c r="AC58" s="175"/>
      <c r="AD58" s="95"/>
      <c r="AE58" s="95"/>
      <c r="AF58" s="165"/>
      <c r="AG58" s="95"/>
      <c r="AH58" s="95"/>
      <c r="AI58" s="159"/>
      <c r="AJ58" s="95"/>
      <c r="AK58" s="95"/>
      <c r="AL58" s="175"/>
      <c r="AM58" s="95"/>
      <c r="AN58" s="95"/>
      <c r="AO58" s="165"/>
      <c r="AP58" s="95"/>
      <c r="AQ58" s="95"/>
      <c r="AR58" s="159"/>
      <c r="AS58" s="95"/>
      <c r="AT58" s="95"/>
      <c r="AU58" s="175"/>
      <c r="AV58" s="95"/>
      <c r="AW58" s="95"/>
      <c r="AX58" s="165"/>
      <c r="AY58" s="95"/>
      <c r="AZ58" s="95"/>
      <c r="BA58" s="159"/>
      <c r="BB58" s="95"/>
      <c r="BC58" s="95"/>
      <c r="BD58" s="175"/>
      <c r="BE58" s="95"/>
      <c r="BF58" s="95"/>
      <c r="BG58" s="165"/>
      <c r="BH58" s="95"/>
      <c r="BI58" s="95"/>
      <c r="BJ58" s="159"/>
      <c r="BK58" s="95"/>
      <c r="BL58" s="95"/>
      <c r="BM58" s="175"/>
      <c r="BN58" s="95"/>
      <c r="BO58" s="95"/>
      <c r="BP58" s="165"/>
      <c r="BQ58" s="95"/>
      <c r="BR58" s="95"/>
      <c r="BS58" s="159"/>
      <c r="BT58" s="95"/>
      <c r="BU58" s="95"/>
      <c r="BV58" s="175"/>
      <c r="BW58" s="95"/>
      <c r="BX58" s="95"/>
      <c r="BY58" s="165"/>
      <c r="BZ58" s="95"/>
      <c r="CA58" s="95"/>
      <c r="CB58" s="159"/>
      <c r="CC58" s="95"/>
      <c r="CD58" s="95"/>
      <c r="CE58" s="175"/>
      <c r="CF58" s="95"/>
      <c r="CG58" s="95"/>
      <c r="CH58" s="165"/>
      <c r="CI58" s="95"/>
      <c r="CJ58" s="95"/>
      <c r="CK58" s="159"/>
      <c r="CL58" s="95"/>
      <c r="CM58" s="95"/>
      <c r="CN58" s="175"/>
      <c r="CO58" s="95"/>
      <c r="CP58" s="95"/>
      <c r="CQ58" s="165"/>
      <c r="CR58" s="95"/>
      <c r="CS58" s="95"/>
      <c r="CT58" s="159"/>
      <c r="CU58" s="95"/>
      <c r="CV58" s="95"/>
      <c r="CW58" s="175"/>
      <c r="CX58" s="95"/>
      <c r="CY58" s="95"/>
      <c r="CZ58" s="165"/>
      <c r="DA58" s="95"/>
      <c r="DB58" s="95"/>
      <c r="DC58" s="159"/>
      <c r="DD58" s="95"/>
      <c r="DE58" s="95"/>
      <c r="DF58" s="175"/>
      <c r="DG58" s="95"/>
      <c r="DH58" s="95"/>
      <c r="DI58" s="165"/>
      <c r="DJ58" s="95"/>
      <c r="DK58" s="95"/>
      <c r="DL58" s="159"/>
      <c r="DM58" s="95"/>
      <c r="DN58" s="95"/>
      <c r="DO58" s="175"/>
      <c r="DP58" s="95"/>
      <c r="DQ58" s="95"/>
      <c r="DR58" s="165"/>
      <c r="DS58" s="95"/>
      <c r="DT58" s="95"/>
      <c r="DU58" s="159"/>
      <c r="DV58" s="95"/>
      <c r="DW58" s="95"/>
      <c r="DX58" s="175"/>
      <c r="DY58" s="95"/>
      <c r="DZ58" s="95"/>
      <c r="EA58" s="165"/>
      <c r="EB58" s="95"/>
      <c r="EC58" s="95"/>
      <c r="ED58" s="159"/>
      <c r="EE58" s="95"/>
      <c r="EF58" s="95"/>
      <c r="EG58" s="175"/>
      <c r="EH58" s="95"/>
      <c r="EI58" s="95"/>
      <c r="EJ58" s="165"/>
      <c r="EK58" s="171"/>
      <c r="EL58" s="95"/>
      <c r="EM58" s="159"/>
      <c r="EN58" s="95"/>
      <c r="EO58" s="95"/>
      <c r="EP58" s="175"/>
      <c r="EQ58" s="95"/>
      <c r="ER58" s="95"/>
      <c r="ES58" s="165"/>
      <c r="ET58" s="171"/>
      <c r="EU58" s="95"/>
      <c r="EV58" s="159"/>
      <c r="EW58" s="95"/>
      <c r="EX58" s="95"/>
      <c r="EY58" s="175"/>
      <c r="EZ58" s="95"/>
      <c r="FA58" s="95"/>
      <c r="FB58" s="165"/>
      <c r="FC58" s="95"/>
      <c r="FD58" s="95"/>
      <c r="FE58" s="159"/>
      <c r="FF58" s="95"/>
      <c r="FG58" s="95"/>
      <c r="FH58" s="175"/>
      <c r="FI58" s="95"/>
      <c r="FJ58" s="95"/>
      <c r="FK58" s="165"/>
      <c r="FL58" s="95"/>
      <c r="FM58" s="95"/>
      <c r="FN58" s="159"/>
      <c r="FO58" s="95"/>
      <c r="FP58" s="95"/>
      <c r="FQ58" s="175"/>
      <c r="FR58" s="95"/>
      <c r="FS58" s="95"/>
      <c r="FT58" s="165"/>
      <c r="FU58" s="171"/>
      <c r="FV58" s="95"/>
      <c r="FW58" s="159"/>
      <c r="FX58" s="95"/>
      <c r="FY58" s="95"/>
      <c r="FZ58" s="175"/>
      <c r="GA58" s="95"/>
      <c r="GB58" s="95"/>
      <c r="GC58" s="165"/>
      <c r="GD58" s="171"/>
      <c r="GE58" s="95"/>
      <c r="GF58" s="159"/>
      <c r="GG58" s="95"/>
      <c r="GH58" s="95"/>
      <c r="GI58" s="175"/>
      <c r="GJ58" s="95"/>
      <c r="GK58" s="95"/>
      <c r="GL58" s="165"/>
      <c r="GM58" s="95"/>
      <c r="GN58" s="95"/>
      <c r="GO58" s="159"/>
      <c r="GP58" s="95"/>
      <c r="GQ58" s="95"/>
      <c r="GR58" s="175"/>
      <c r="GS58" s="95"/>
      <c r="GT58" s="95"/>
      <c r="GU58" s="165"/>
      <c r="GV58" s="95"/>
      <c r="GW58" s="95"/>
      <c r="GX58" s="159"/>
      <c r="GY58" s="95"/>
      <c r="GZ58" s="95"/>
      <c r="HA58" s="175"/>
      <c r="HB58" s="95"/>
      <c r="HC58" s="95"/>
      <c r="HD58" s="165"/>
      <c r="HE58" s="95"/>
      <c r="HF58" s="95"/>
      <c r="HG58" s="159"/>
      <c r="HH58" s="95"/>
      <c r="HI58" s="95"/>
      <c r="HJ58" s="175"/>
      <c r="HK58" s="95"/>
      <c r="HL58" s="95"/>
      <c r="HM58" s="165"/>
      <c r="HN58" s="95"/>
      <c r="HO58" s="95"/>
      <c r="HP58" s="157">
        <f t="shared" si="28"/>
        <v>0</v>
      </c>
      <c r="HQ58" s="21"/>
      <c r="HR58" s="14"/>
      <c r="HS58" s="200">
        <f t="shared" si="29"/>
        <v>0</v>
      </c>
      <c r="HT58" s="21"/>
      <c r="HU58" s="14"/>
      <c r="HV58" s="163">
        <f t="shared" si="52"/>
        <v>0</v>
      </c>
      <c r="HW58" s="21"/>
      <c r="HX58" s="14"/>
      <c r="HZ58" s="408"/>
      <c r="IA58" s="408"/>
      <c r="IB58" s="408"/>
      <c r="IC58" s="408"/>
    </row>
    <row r="59" spans="1:237" ht="15">
      <c r="A59" s="36"/>
      <c r="B59" s="36"/>
      <c r="C59" s="37"/>
      <c r="D59" s="40">
        <v>4</v>
      </c>
      <c r="E59" s="1" t="s">
        <v>194</v>
      </c>
      <c r="F59" s="13"/>
      <c r="G59" s="13" t="s">
        <v>195</v>
      </c>
      <c r="H59" s="159"/>
      <c r="I59" s="95"/>
      <c r="J59" s="95"/>
      <c r="K59" s="175"/>
      <c r="L59" s="95"/>
      <c r="M59" s="95"/>
      <c r="N59" s="165"/>
      <c r="O59" s="95"/>
      <c r="P59" s="95"/>
      <c r="Q59" s="159"/>
      <c r="R59" s="95"/>
      <c r="S59" s="95"/>
      <c r="T59" s="175"/>
      <c r="U59" s="95"/>
      <c r="V59" s="95"/>
      <c r="W59" s="165"/>
      <c r="X59" s="95"/>
      <c r="Y59" s="95"/>
      <c r="Z59" s="159"/>
      <c r="AA59" s="95"/>
      <c r="AB59" s="95"/>
      <c r="AC59" s="175"/>
      <c r="AD59" s="95"/>
      <c r="AE59" s="95"/>
      <c r="AF59" s="165"/>
      <c r="AG59" s="95"/>
      <c r="AH59" s="95"/>
      <c r="AI59" s="159"/>
      <c r="AJ59" s="95"/>
      <c r="AK59" s="95"/>
      <c r="AL59" s="175"/>
      <c r="AM59" s="95"/>
      <c r="AN59" s="95"/>
      <c r="AO59" s="165"/>
      <c r="AP59" s="95"/>
      <c r="AQ59" s="95"/>
      <c r="AR59" s="159"/>
      <c r="AS59" s="95"/>
      <c r="AT59" s="95"/>
      <c r="AU59" s="175"/>
      <c r="AV59" s="95"/>
      <c r="AW59" s="95"/>
      <c r="AX59" s="165"/>
      <c r="AY59" s="95"/>
      <c r="AZ59" s="95"/>
      <c r="BA59" s="159"/>
      <c r="BB59" s="95"/>
      <c r="BC59" s="95"/>
      <c r="BD59" s="175"/>
      <c r="BE59" s="95"/>
      <c r="BF59" s="95"/>
      <c r="BG59" s="165"/>
      <c r="BH59" s="95"/>
      <c r="BI59" s="95"/>
      <c r="BJ59" s="159"/>
      <c r="BK59" s="95"/>
      <c r="BL59" s="95"/>
      <c r="BM59" s="175"/>
      <c r="BN59" s="95"/>
      <c r="BO59" s="95"/>
      <c r="BP59" s="165"/>
      <c r="BQ59" s="95"/>
      <c r="BR59" s="95"/>
      <c r="BS59" s="159"/>
      <c r="BT59" s="95"/>
      <c r="BU59" s="95"/>
      <c r="BV59" s="175"/>
      <c r="BW59" s="95"/>
      <c r="BX59" s="95"/>
      <c r="BY59" s="165"/>
      <c r="BZ59" s="95"/>
      <c r="CA59" s="95"/>
      <c r="CB59" s="159"/>
      <c r="CC59" s="95"/>
      <c r="CD59" s="95"/>
      <c r="CE59" s="175"/>
      <c r="CF59" s="95"/>
      <c r="CG59" s="95"/>
      <c r="CH59" s="165"/>
      <c r="CI59" s="95"/>
      <c r="CJ59" s="95"/>
      <c r="CK59" s="159"/>
      <c r="CL59" s="95"/>
      <c r="CM59" s="95"/>
      <c r="CN59" s="175"/>
      <c r="CO59" s="95"/>
      <c r="CP59" s="95"/>
      <c r="CQ59" s="165"/>
      <c r="CR59" s="95"/>
      <c r="CS59" s="95"/>
      <c r="CT59" s="159"/>
      <c r="CU59" s="95"/>
      <c r="CV59" s="95"/>
      <c r="CW59" s="175"/>
      <c r="CX59" s="95"/>
      <c r="CY59" s="95"/>
      <c r="CZ59" s="165"/>
      <c r="DA59" s="95"/>
      <c r="DB59" s="95"/>
      <c r="DC59" s="159"/>
      <c r="DD59" s="95"/>
      <c r="DE59" s="95"/>
      <c r="DF59" s="175"/>
      <c r="DG59" s="95"/>
      <c r="DH59" s="95"/>
      <c r="DI59" s="165"/>
      <c r="DJ59" s="95"/>
      <c r="DK59" s="95"/>
      <c r="DL59" s="159"/>
      <c r="DM59" s="95"/>
      <c r="DN59" s="95"/>
      <c r="DO59" s="175"/>
      <c r="DP59" s="95"/>
      <c r="DQ59" s="95"/>
      <c r="DR59" s="165"/>
      <c r="DS59" s="95"/>
      <c r="DT59" s="95"/>
      <c r="DU59" s="159"/>
      <c r="DV59" s="95"/>
      <c r="DW59" s="95"/>
      <c r="DX59" s="175"/>
      <c r="DY59" s="95"/>
      <c r="DZ59" s="95"/>
      <c r="EA59" s="165"/>
      <c r="EB59" s="95"/>
      <c r="EC59" s="95"/>
      <c r="ED59" s="159"/>
      <c r="EE59" s="95"/>
      <c r="EF59" s="95"/>
      <c r="EG59" s="175"/>
      <c r="EH59" s="95"/>
      <c r="EI59" s="95"/>
      <c r="EJ59" s="165"/>
      <c r="EK59" s="171"/>
      <c r="EL59" s="95"/>
      <c r="EM59" s="159"/>
      <c r="EN59" s="95"/>
      <c r="EO59" s="95"/>
      <c r="EP59" s="175"/>
      <c r="EQ59" s="95"/>
      <c r="ER59" s="95"/>
      <c r="ES59" s="165"/>
      <c r="ET59" s="171"/>
      <c r="EU59" s="95"/>
      <c r="EV59" s="159"/>
      <c r="EW59" s="95"/>
      <c r="EX59" s="95"/>
      <c r="EY59" s="175"/>
      <c r="EZ59" s="95"/>
      <c r="FA59" s="95"/>
      <c r="FB59" s="165"/>
      <c r="FC59" s="95"/>
      <c r="FD59" s="95"/>
      <c r="FE59" s="159"/>
      <c r="FF59" s="95"/>
      <c r="FG59" s="95"/>
      <c r="FH59" s="175"/>
      <c r="FI59" s="95"/>
      <c r="FJ59" s="95"/>
      <c r="FK59" s="165"/>
      <c r="FL59" s="95"/>
      <c r="FM59" s="95"/>
      <c r="FN59" s="159"/>
      <c r="FO59" s="95"/>
      <c r="FP59" s="95"/>
      <c r="FQ59" s="175"/>
      <c r="FR59" s="95"/>
      <c r="FS59" s="95"/>
      <c r="FT59" s="165"/>
      <c r="FU59" s="171"/>
      <c r="FV59" s="95"/>
      <c r="FW59" s="159"/>
      <c r="FX59" s="95"/>
      <c r="FY59" s="95"/>
      <c r="FZ59" s="175"/>
      <c r="GA59" s="95"/>
      <c r="GB59" s="95"/>
      <c r="GC59" s="165"/>
      <c r="GD59" s="171"/>
      <c r="GE59" s="95"/>
      <c r="GF59" s="159"/>
      <c r="GG59" s="95"/>
      <c r="GH59" s="95"/>
      <c r="GI59" s="175"/>
      <c r="GJ59" s="95"/>
      <c r="GK59" s="95"/>
      <c r="GL59" s="165"/>
      <c r="GM59" s="95"/>
      <c r="GN59" s="95"/>
      <c r="GO59" s="159"/>
      <c r="GP59" s="95"/>
      <c r="GQ59" s="95"/>
      <c r="GR59" s="175"/>
      <c r="GS59" s="95"/>
      <c r="GT59" s="95"/>
      <c r="GU59" s="165"/>
      <c r="GV59" s="95"/>
      <c r="GW59" s="95"/>
      <c r="GX59" s="159"/>
      <c r="GY59" s="95"/>
      <c r="GZ59" s="95"/>
      <c r="HA59" s="175"/>
      <c r="HB59" s="95"/>
      <c r="HC59" s="95"/>
      <c r="HD59" s="165"/>
      <c r="HE59" s="95"/>
      <c r="HF59" s="95"/>
      <c r="HG59" s="159"/>
      <c r="HH59" s="95"/>
      <c r="HI59" s="95"/>
      <c r="HJ59" s="175"/>
      <c r="HK59" s="95"/>
      <c r="HL59" s="95"/>
      <c r="HM59" s="165"/>
      <c r="HN59" s="95"/>
      <c r="HO59" s="95"/>
      <c r="HP59" s="157">
        <f t="shared" si="28"/>
        <v>0</v>
      </c>
      <c r="HQ59" s="21"/>
      <c r="HR59" s="14"/>
      <c r="HS59" s="200">
        <f t="shared" si="29"/>
        <v>0</v>
      </c>
      <c r="HT59" s="21"/>
      <c r="HU59" s="14"/>
      <c r="HV59" s="163">
        <f t="shared" si="52"/>
        <v>0</v>
      </c>
      <c r="HW59" s="21"/>
      <c r="HX59" s="14"/>
      <c r="HZ59" s="408"/>
      <c r="IA59" s="408"/>
      <c r="IB59" s="408"/>
      <c r="IC59" s="408"/>
    </row>
    <row r="60" spans="1:237" ht="15">
      <c r="A60" s="36"/>
      <c r="B60" s="36"/>
      <c r="C60" s="45">
        <v>2</v>
      </c>
      <c r="D60" s="191" t="s">
        <v>196</v>
      </c>
      <c r="E60" s="238"/>
      <c r="F60" s="238"/>
      <c r="G60" s="238" t="s">
        <v>197</v>
      </c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3"/>
      <c r="BA60" s="403"/>
      <c r="BB60" s="403"/>
      <c r="BC60" s="403"/>
      <c r="BD60" s="403"/>
      <c r="BE60" s="403"/>
      <c r="BF60" s="403"/>
      <c r="BG60" s="403"/>
      <c r="BH60" s="403"/>
      <c r="BI60" s="403"/>
      <c r="BJ60" s="403"/>
      <c r="BK60" s="403"/>
      <c r="BL60" s="403"/>
      <c r="BM60" s="403"/>
      <c r="BN60" s="403"/>
      <c r="BO60" s="403"/>
      <c r="BP60" s="403"/>
      <c r="BQ60" s="403"/>
      <c r="BR60" s="403"/>
      <c r="BS60" s="403"/>
      <c r="BT60" s="403"/>
      <c r="BU60" s="403"/>
      <c r="BV60" s="403"/>
      <c r="BW60" s="403"/>
      <c r="BX60" s="403"/>
      <c r="BY60" s="403"/>
      <c r="BZ60" s="403"/>
      <c r="CA60" s="403"/>
      <c r="CB60" s="403"/>
      <c r="CC60" s="403"/>
      <c r="CD60" s="403"/>
      <c r="CE60" s="403"/>
      <c r="CF60" s="403"/>
      <c r="CG60" s="403"/>
      <c r="CH60" s="403"/>
      <c r="CI60" s="403"/>
      <c r="CJ60" s="403"/>
      <c r="CK60" s="403"/>
      <c r="CL60" s="403"/>
      <c r="CM60" s="403"/>
      <c r="CN60" s="403"/>
      <c r="CO60" s="403"/>
      <c r="CP60" s="403"/>
      <c r="CQ60" s="403"/>
      <c r="CR60" s="403"/>
      <c r="CS60" s="403"/>
      <c r="CT60" s="403"/>
      <c r="CU60" s="403"/>
      <c r="CV60" s="403"/>
      <c r="CW60" s="403"/>
      <c r="CX60" s="403"/>
      <c r="CY60" s="403"/>
      <c r="CZ60" s="403"/>
      <c r="DA60" s="403"/>
      <c r="DB60" s="403"/>
      <c r="DC60" s="403"/>
      <c r="DD60" s="403"/>
      <c r="DE60" s="403"/>
      <c r="DF60" s="403"/>
      <c r="DG60" s="403"/>
      <c r="DH60" s="403"/>
      <c r="DI60" s="403"/>
      <c r="DJ60" s="403"/>
      <c r="DK60" s="403"/>
      <c r="DL60" s="403"/>
      <c r="DM60" s="403"/>
      <c r="DN60" s="403"/>
      <c r="DO60" s="403"/>
      <c r="DP60" s="403"/>
      <c r="DQ60" s="403"/>
      <c r="DR60" s="403"/>
      <c r="DS60" s="403"/>
      <c r="DT60" s="403"/>
      <c r="DU60" s="403"/>
      <c r="DV60" s="403"/>
      <c r="DW60" s="403"/>
      <c r="DX60" s="403"/>
      <c r="DY60" s="403"/>
      <c r="DZ60" s="403"/>
      <c r="EA60" s="403"/>
      <c r="EB60" s="403"/>
      <c r="EC60" s="403"/>
      <c r="ED60" s="403"/>
      <c r="EE60" s="403"/>
      <c r="EF60" s="403"/>
      <c r="EG60" s="403"/>
      <c r="EH60" s="403"/>
      <c r="EI60" s="403"/>
      <c r="EJ60" s="403"/>
      <c r="EK60" s="403"/>
      <c r="EL60" s="403"/>
      <c r="EM60" s="403"/>
      <c r="EN60" s="403"/>
      <c r="EO60" s="403"/>
      <c r="EP60" s="403"/>
      <c r="EQ60" s="403"/>
      <c r="ER60" s="403"/>
      <c r="ES60" s="403"/>
      <c r="ET60" s="403"/>
      <c r="EU60" s="403"/>
      <c r="EV60" s="403"/>
      <c r="EW60" s="403"/>
      <c r="EX60" s="403"/>
      <c r="EY60" s="403"/>
      <c r="EZ60" s="403"/>
      <c r="FA60" s="403"/>
      <c r="FB60" s="403"/>
      <c r="FC60" s="403"/>
      <c r="FD60" s="403"/>
      <c r="FE60" s="403"/>
      <c r="FF60" s="403"/>
      <c r="FG60" s="403"/>
      <c r="FH60" s="403"/>
      <c r="FI60" s="403"/>
      <c r="FJ60" s="403"/>
      <c r="FK60" s="403"/>
      <c r="FL60" s="403"/>
      <c r="FM60" s="403"/>
      <c r="FN60" s="403"/>
      <c r="FO60" s="403"/>
      <c r="FP60" s="403"/>
      <c r="FQ60" s="403"/>
      <c r="FR60" s="403"/>
      <c r="FS60" s="403"/>
      <c r="FT60" s="403"/>
      <c r="FU60" s="403"/>
      <c r="FV60" s="403"/>
      <c r="FW60" s="403"/>
      <c r="FX60" s="403"/>
      <c r="FY60" s="403"/>
      <c r="FZ60" s="403"/>
      <c r="GA60" s="403"/>
      <c r="GB60" s="403"/>
      <c r="GC60" s="403"/>
      <c r="GD60" s="403"/>
      <c r="GE60" s="403"/>
      <c r="GF60" s="403"/>
      <c r="GG60" s="403"/>
      <c r="GH60" s="403"/>
      <c r="GI60" s="403"/>
      <c r="GJ60" s="403"/>
      <c r="GK60" s="403"/>
      <c r="GL60" s="403"/>
      <c r="GM60" s="403"/>
      <c r="GN60" s="403"/>
      <c r="GO60" s="403"/>
      <c r="GP60" s="403"/>
      <c r="GQ60" s="403"/>
      <c r="GR60" s="403"/>
      <c r="GS60" s="403"/>
      <c r="GT60" s="403"/>
      <c r="GU60" s="403"/>
      <c r="GV60" s="403"/>
      <c r="GW60" s="403"/>
      <c r="GX60" s="403"/>
      <c r="GY60" s="403"/>
      <c r="GZ60" s="403"/>
      <c r="HA60" s="403"/>
      <c r="HB60" s="403"/>
      <c r="HC60" s="403"/>
      <c r="HD60" s="403"/>
      <c r="HE60" s="403"/>
      <c r="HF60" s="403"/>
      <c r="HG60" s="403"/>
      <c r="HH60" s="403"/>
      <c r="HI60" s="403"/>
      <c r="HJ60" s="403"/>
      <c r="HK60" s="403"/>
      <c r="HL60" s="403"/>
      <c r="HM60" s="403"/>
      <c r="HN60" s="403"/>
      <c r="HO60" s="403"/>
      <c r="HP60" s="101">
        <f t="shared" si="28"/>
        <v>0</v>
      </c>
      <c r="HQ60" s="101"/>
      <c r="HR60" s="403"/>
      <c r="HS60" s="101">
        <f t="shared" si="29"/>
        <v>0</v>
      </c>
      <c r="HT60" s="101"/>
      <c r="HU60" s="403"/>
      <c r="HV60" s="101">
        <f t="shared" si="52"/>
        <v>0</v>
      </c>
      <c r="HW60" s="101"/>
      <c r="HX60" s="403"/>
      <c r="HZ60" s="408"/>
      <c r="IA60" s="408"/>
      <c r="IB60" s="408"/>
      <c r="IC60" s="408"/>
    </row>
    <row r="61" spans="1:237" ht="15">
      <c r="A61" s="36"/>
      <c r="B61" s="36"/>
      <c r="C61" s="45">
        <v>3</v>
      </c>
      <c r="D61" s="864" t="s">
        <v>198</v>
      </c>
      <c r="E61" s="864"/>
      <c r="F61" s="864"/>
      <c r="G61" s="238" t="s">
        <v>199</v>
      </c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3"/>
      <c r="BG61" s="403"/>
      <c r="BH61" s="403"/>
      <c r="BI61" s="403"/>
      <c r="BJ61" s="403"/>
      <c r="BK61" s="403"/>
      <c r="BL61" s="403"/>
      <c r="BM61" s="403"/>
      <c r="BN61" s="403"/>
      <c r="BO61" s="403"/>
      <c r="BP61" s="403"/>
      <c r="BQ61" s="403"/>
      <c r="BR61" s="403"/>
      <c r="BS61" s="403"/>
      <c r="BT61" s="403"/>
      <c r="BU61" s="403"/>
      <c r="BV61" s="403"/>
      <c r="BW61" s="403"/>
      <c r="BX61" s="403"/>
      <c r="BY61" s="403"/>
      <c r="BZ61" s="403"/>
      <c r="CA61" s="403"/>
      <c r="CB61" s="403"/>
      <c r="CC61" s="403"/>
      <c r="CD61" s="403"/>
      <c r="CE61" s="403"/>
      <c r="CF61" s="403"/>
      <c r="CG61" s="403"/>
      <c r="CH61" s="403"/>
      <c r="CI61" s="403"/>
      <c r="CJ61" s="403"/>
      <c r="CK61" s="403"/>
      <c r="CL61" s="403"/>
      <c r="CM61" s="403"/>
      <c r="CN61" s="403"/>
      <c r="CO61" s="403"/>
      <c r="CP61" s="403"/>
      <c r="CQ61" s="403"/>
      <c r="CR61" s="403"/>
      <c r="CS61" s="403"/>
      <c r="CT61" s="403"/>
      <c r="CU61" s="403"/>
      <c r="CV61" s="403"/>
      <c r="CW61" s="403"/>
      <c r="CX61" s="403"/>
      <c r="CY61" s="403"/>
      <c r="CZ61" s="403"/>
      <c r="DA61" s="403"/>
      <c r="DB61" s="403"/>
      <c r="DC61" s="403"/>
      <c r="DD61" s="403"/>
      <c r="DE61" s="403"/>
      <c r="DF61" s="403"/>
      <c r="DG61" s="403"/>
      <c r="DH61" s="403"/>
      <c r="DI61" s="403"/>
      <c r="DJ61" s="403"/>
      <c r="DK61" s="403"/>
      <c r="DL61" s="403"/>
      <c r="DM61" s="403"/>
      <c r="DN61" s="403"/>
      <c r="DO61" s="403"/>
      <c r="DP61" s="403"/>
      <c r="DQ61" s="403"/>
      <c r="DR61" s="403"/>
      <c r="DS61" s="403"/>
      <c r="DT61" s="403"/>
      <c r="DU61" s="403"/>
      <c r="DV61" s="403"/>
      <c r="DW61" s="403"/>
      <c r="DX61" s="403"/>
      <c r="DY61" s="403"/>
      <c r="DZ61" s="403"/>
      <c r="EA61" s="403"/>
      <c r="EB61" s="403"/>
      <c r="EC61" s="403"/>
      <c r="ED61" s="403"/>
      <c r="EE61" s="403"/>
      <c r="EF61" s="403"/>
      <c r="EG61" s="403"/>
      <c r="EH61" s="403"/>
      <c r="EI61" s="403"/>
      <c r="EJ61" s="403"/>
      <c r="EK61" s="403"/>
      <c r="EL61" s="403"/>
      <c r="EM61" s="403"/>
      <c r="EN61" s="403"/>
      <c r="EO61" s="403"/>
      <c r="EP61" s="403"/>
      <c r="EQ61" s="403"/>
      <c r="ER61" s="403"/>
      <c r="ES61" s="403"/>
      <c r="ET61" s="403"/>
      <c r="EU61" s="403"/>
      <c r="EV61" s="403"/>
      <c r="EW61" s="403"/>
      <c r="EX61" s="403"/>
      <c r="EY61" s="403"/>
      <c r="EZ61" s="403"/>
      <c r="FA61" s="403"/>
      <c r="FB61" s="403"/>
      <c r="FC61" s="403"/>
      <c r="FD61" s="403"/>
      <c r="FE61" s="403"/>
      <c r="FF61" s="403"/>
      <c r="FG61" s="403"/>
      <c r="FH61" s="403"/>
      <c r="FI61" s="403"/>
      <c r="FJ61" s="403"/>
      <c r="FK61" s="403"/>
      <c r="FL61" s="403"/>
      <c r="FM61" s="403"/>
      <c r="FN61" s="403"/>
      <c r="FO61" s="403"/>
      <c r="FP61" s="403"/>
      <c r="FQ61" s="403"/>
      <c r="FR61" s="403"/>
      <c r="FS61" s="403"/>
      <c r="FT61" s="403"/>
      <c r="FU61" s="403"/>
      <c r="FV61" s="403"/>
      <c r="FW61" s="403"/>
      <c r="FX61" s="403"/>
      <c r="FY61" s="403"/>
      <c r="FZ61" s="403"/>
      <c r="GA61" s="403"/>
      <c r="GB61" s="403"/>
      <c r="GC61" s="403"/>
      <c r="GD61" s="403"/>
      <c r="GE61" s="403"/>
      <c r="GF61" s="403"/>
      <c r="GG61" s="403"/>
      <c r="GH61" s="403"/>
      <c r="GI61" s="403"/>
      <c r="GJ61" s="403"/>
      <c r="GK61" s="403"/>
      <c r="GL61" s="403"/>
      <c r="GM61" s="403"/>
      <c r="GN61" s="403"/>
      <c r="GO61" s="403"/>
      <c r="GP61" s="403"/>
      <c r="GQ61" s="403"/>
      <c r="GR61" s="403"/>
      <c r="GS61" s="403"/>
      <c r="GT61" s="403"/>
      <c r="GU61" s="403"/>
      <c r="GV61" s="403"/>
      <c r="GW61" s="403"/>
      <c r="GX61" s="403"/>
      <c r="GY61" s="403"/>
      <c r="GZ61" s="403"/>
      <c r="HA61" s="403"/>
      <c r="HB61" s="403"/>
      <c r="HC61" s="403"/>
      <c r="HD61" s="403"/>
      <c r="HE61" s="403"/>
      <c r="HF61" s="403"/>
      <c r="HG61" s="403"/>
      <c r="HH61" s="403"/>
      <c r="HI61" s="403"/>
      <c r="HJ61" s="403"/>
      <c r="HK61" s="403"/>
      <c r="HL61" s="403"/>
      <c r="HM61" s="403"/>
      <c r="HN61" s="403"/>
      <c r="HO61" s="403"/>
      <c r="HP61" s="101">
        <f t="shared" si="28"/>
        <v>0</v>
      </c>
      <c r="HQ61" s="101"/>
      <c r="HR61" s="403"/>
      <c r="HS61" s="101">
        <f t="shared" si="29"/>
        <v>0</v>
      </c>
      <c r="HT61" s="101"/>
      <c r="HU61" s="403"/>
      <c r="HV61" s="101">
        <f t="shared" si="52"/>
        <v>0</v>
      </c>
      <c r="HW61" s="101"/>
      <c r="HX61" s="403"/>
      <c r="HZ61" s="408"/>
      <c r="IA61" s="408"/>
      <c r="IB61" s="408"/>
      <c r="IC61" s="408"/>
    </row>
    <row r="62" spans="1:237" ht="15">
      <c r="A62" s="945" t="s">
        <v>200</v>
      </c>
      <c r="B62" s="945"/>
      <c r="C62" s="945"/>
      <c r="D62" s="945"/>
      <c r="E62" s="945"/>
      <c r="F62" s="945"/>
      <c r="G62" s="945"/>
      <c r="H62" s="46">
        <f t="shared" ref="H62:BS62" si="53">H42+H43</f>
        <v>24066472</v>
      </c>
      <c r="I62" s="46">
        <f t="shared" si="53"/>
        <v>0</v>
      </c>
      <c r="J62" s="46">
        <f t="shared" si="53"/>
        <v>0</v>
      </c>
      <c r="K62" s="46">
        <f t="shared" si="53"/>
        <v>14295811</v>
      </c>
      <c r="L62" s="46">
        <f t="shared" si="53"/>
        <v>0</v>
      </c>
      <c r="M62" s="46">
        <f t="shared" si="53"/>
        <v>0</v>
      </c>
      <c r="N62" s="46">
        <f t="shared" si="53"/>
        <v>8386150</v>
      </c>
      <c r="O62" s="46">
        <f t="shared" si="53"/>
        <v>0</v>
      </c>
      <c r="P62" s="46">
        <f t="shared" si="53"/>
        <v>0</v>
      </c>
      <c r="Q62" s="46">
        <f t="shared" si="53"/>
        <v>22000</v>
      </c>
      <c r="R62" s="46">
        <f t="shared" si="53"/>
        <v>0</v>
      </c>
      <c r="S62" s="46">
        <f t="shared" si="53"/>
        <v>0</v>
      </c>
      <c r="T62" s="46">
        <f t="shared" si="53"/>
        <v>22000</v>
      </c>
      <c r="U62" s="46">
        <f t="shared" si="53"/>
        <v>0</v>
      </c>
      <c r="V62" s="46">
        <f t="shared" si="53"/>
        <v>0</v>
      </c>
      <c r="W62" s="46">
        <f t="shared" si="53"/>
        <v>3476</v>
      </c>
      <c r="X62" s="46">
        <f t="shared" si="53"/>
        <v>0</v>
      </c>
      <c r="Y62" s="46">
        <f t="shared" si="53"/>
        <v>0</v>
      </c>
      <c r="Z62" s="46">
        <f t="shared" si="53"/>
        <v>32069104</v>
      </c>
      <c r="AA62" s="46">
        <f t="shared" si="53"/>
        <v>0</v>
      </c>
      <c r="AB62" s="46">
        <f t="shared" si="53"/>
        <v>0</v>
      </c>
      <c r="AC62" s="46">
        <f t="shared" si="53"/>
        <v>30911598</v>
      </c>
      <c r="AD62" s="46">
        <f t="shared" si="53"/>
        <v>0</v>
      </c>
      <c r="AE62" s="46">
        <f t="shared" si="53"/>
        <v>0</v>
      </c>
      <c r="AF62" s="46">
        <f t="shared" si="53"/>
        <v>111400</v>
      </c>
      <c r="AG62" s="46">
        <f t="shared" si="53"/>
        <v>0</v>
      </c>
      <c r="AH62" s="46">
        <f t="shared" si="53"/>
        <v>0</v>
      </c>
      <c r="AI62" s="46">
        <f t="shared" si="53"/>
        <v>89751</v>
      </c>
      <c r="AJ62" s="46">
        <f t="shared" si="53"/>
        <v>0</v>
      </c>
      <c r="AK62" s="46">
        <f t="shared" si="53"/>
        <v>0</v>
      </c>
      <c r="AL62" s="46">
        <f t="shared" si="53"/>
        <v>9856117</v>
      </c>
      <c r="AM62" s="46">
        <f t="shared" si="53"/>
        <v>0</v>
      </c>
      <c r="AN62" s="46">
        <f t="shared" si="53"/>
        <v>0</v>
      </c>
      <c r="AO62" s="46">
        <f t="shared" si="53"/>
        <v>9856117</v>
      </c>
      <c r="AP62" s="46">
        <f t="shared" si="53"/>
        <v>0</v>
      </c>
      <c r="AQ62" s="46">
        <f t="shared" si="53"/>
        <v>0</v>
      </c>
      <c r="AR62" s="46">
        <f t="shared" si="53"/>
        <v>0</v>
      </c>
      <c r="AS62" s="46">
        <f t="shared" si="53"/>
        <v>0</v>
      </c>
      <c r="AT62" s="46">
        <f t="shared" si="53"/>
        <v>0</v>
      </c>
      <c r="AU62" s="46">
        <f t="shared" si="53"/>
        <v>330708</v>
      </c>
      <c r="AV62" s="46">
        <f t="shared" si="53"/>
        <v>0</v>
      </c>
      <c r="AW62" s="46">
        <f t="shared" si="53"/>
        <v>0</v>
      </c>
      <c r="AX62" s="46">
        <f t="shared" si="53"/>
        <v>247208</v>
      </c>
      <c r="AY62" s="46">
        <f t="shared" si="53"/>
        <v>0</v>
      </c>
      <c r="AZ62" s="46">
        <f t="shared" si="53"/>
        <v>0</v>
      </c>
      <c r="BA62" s="46">
        <f t="shared" si="53"/>
        <v>52510</v>
      </c>
      <c r="BB62" s="46">
        <f t="shared" si="53"/>
        <v>0</v>
      </c>
      <c r="BC62" s="46">
        <f t="shared" si="53"/>
        <v>0</v>
      </c>
      <c r="BD62" s="46">
        <f t="shared" si="53"/>
        <v>0</v>
      </c>
      <c r="BE62" s="46">
        <f t="shared" si="53"/>
        <v>0</v>
      </c>
      <c r="BF62" s="46">
        <f t="shared" si="53"/>
        <v>0</v>
      </c>
      <c r="BG62" s="46">
        <f t="shared" si="53"/>
        <v>0</v>
      </c>
      <c r="BH62" s="46">
        <f t="shared" si="53"/>
        <v>0</v>
      </c>
      <c r="BI62" s="46">
        <f t="shared" si="53"/>
        <v>0</v>
      </c>
      <c r="BJ62" s="46">
        <f t="shared" si="53"/>
        <v>5622704</v>
      </c>
      <c r="BK62" s="46">
        <f t="shared" si="53"/>
        <v>0</v>
      </c>
      <c r="BL62" s="46">
        <f t="shared" si="53"/>
        <v>0</v>
      </c>
      <c r="BM62" s="46">
        <f t="shared" si="53"/>
        <v>5613114</v>
      </c>
      <c r="BN62" s="46">
        <f t="shared" si="53"/>
        <v>0</v>
      </c>
      <c r="BO62" s="46">
        <f t="shared" si="53"/>
        <v>0</v>
      </c>
      <c r="BP62" s="46">
        <f t="shared" si="53"/>
        <v>4875982</v>
      </c>
      <c r="BQ62" s="46">
        <f t="shared" si="53"/>
        <v>0</v>
      </c>
      <c r="BR62" s="46">
        <f t="shared" si="53"/>
        <v>0</v>
      </c>
      <c r="BS62" s="46">
        <f t="shared" si="53"/>
        <v>2673466</v>
      </c>
      <c r="BT62" s="46">
        <f t="shared" ref="BT62:EE62" si="54">BT42+BT43</f>
        <v>0</v>
      </c>
      <c r="BU62" s="46">
        <f t="shared" si="54"/>
        <v>0</v>
      </c>
      <c r="BV62" s="46">
        <f t="shared" si="54"/>
        <v>2683466</v>
      </c>
      <c r="BW62" s="46">
        <f t="shared" si="54"/>
        <v>0</v>
      </c>
      <c r="BX62" s="46">
        <f t="shared" si="54"/>
        <v>0</v>
      </c>
      <c r="BY62" s="46">
        <f t="shared" si="54"/>
        <v>2498964</v>
      </c>
      <c r="BZ62" s="46">
        <f t="shared" si="54"/>
        <v>0</v>
      </c>
      <c r="CA62" s="46">
        <f t="shared" si="54"/>
        <v>0</v>
      </c>
      <c r="CB62" s="46">
        <f t="shared" si="54"/>
        <v>380000</v>
      </c>
      <c r="CC62" s="46">
        <f t="shared" si="54"/>
        <v>0</v>
      </c>
      <c r="CD62" s="46">
        <f t="shared" si="54"/>
        <v>0</v>
      </c>
      <c r="CE62" s="46">
        <f t="shared" si="54"/>
        <v>600000</v>
      </c>
      <c r="CF62" s="46">
        <f t="shared" si="54"/>
        <v>0</v>
      </c>
      <c r="CG62" s="46">
        <f t="shared" si="54"/>
        <v>0</v>
      </c>
      <c r="CH62" s="46">
        <f t="shared" si="54"/>
        <v>592968</v>
      </c>
      <c r="CI62" s="46">
        <f t="shared" si="54"/>
        <v>0</v>
      </c>
      <c r="CJ62" s="46">
        <f t="shared" si="54"/>
        <v>0</v>
      </c>
      <c r="CK62" s="46">
        <f t="shared" si="54"/>
        <v>0</v>
      </c>
      <c r="CL62" s="46">
        <f t="shared" si="54"/>
        <v>0</v>
      </c>
      <c r="CM62" s="46">
        <f t="shared" si="54"/>
        <v>0</v>
      </c>
      <c r="CN62" s="46">
        <f t="shared" si="54"/>
        <v>0</v>
      </c>
      <c r="CO62" s="46">
        <f t="shared" si="54"/>
        <v>0</v>
      </c>
      <c r="CP62" s="46">
        <f t="shared" si="54"/>
        <v>0</v>
      </c>
      <c r="CQ62" s="46">
        <f t="shared" si="54"/>
        <v>0</v>
      </c>
      <c r="CR62" s="46">
        <f t="shared" si="54"/>
        <v>0</v>
      </c>
      <c r="CS62" s="46">
        <f t="shared" si="54"/>
        <v>0</v>
      </c>
      <c r="CT62" s="46">
        <f t="shared" si="54"/>
        <v>0</v>
      </c>
      <c r="CU62" s="46">
        <f t="shared" si="54"/>
        <v>0</v>
      </c>
      <c r="CV62" s="46">
        <f t="shared" si="54"/>
        <v>0</v>
      </c>
      <c r="CW62" s="46">
        <f t="shared" si="54"/>
        <v>7164239</v>
      </c>
      <c r="CX62" s="46">
        <f t="shared" si="54"/>
        <v>0</v>
      </c>
      <c r="CY62" s="46">
        <f t="shared" si="54"/>
        <v>0</v>
      </c>
      <c r="CZ62" s="46">
        <f t="shared" si="54"/>
        <v>7164239</v>
      </c>
      <c r="DA62" s="46">
        <f t="shared" si="54"/>
        <v>0</v>
      </c>
      <c r="DB62" s="46">
        <f t="shared" si="54"/>
        <v>0</v>
      </c>
      <c r="DC62" s="46">
        <f t="shared" si="54"/>
        <v>544000</v>
      </c>
      <c r="DD62" s="46">
        <f t="shared" si="54"/>
        <v>0</v>
      </c>
      <c r="DE62" s="46">
        <f t="shared" si="54"/>
        <v>0</v>
      </c>
      <c r="DF62" s="46">
        <f t="shared" si="54"/>
        <v>600000</v>
      </c>
      <c r="DG62" s="46">
        <f t="shared" si="54"/>
        <v>0</v>
      </c>
      <c r="DH62" s="46">
        <f t="shared" si="54"/>
        <v>0</v>
      </c>
      <c r="DI62" s="46">
        <f t="shared" si="54"/>
        <v>593650</v>
      </c>
      <c r="DJ62" s="46">
        <f t="shared" si="54"/>
        <v>0</v>
      </c>
      <c r="DK62" s="46">
        <f t="shared" si="54"/>
        <v>0</v>
      </c>
      <c r="DL62" s="46">
        <f t="shared" si="54"/>
        <v>802800</v>
      </c>
      <c r="DM62" s="46">
        <f t="shared" si="54"/>
        <v>0</v>
      </c>
      <c r="DN62" s="46">
        <f t="shared" si="54"/>
        <v>0</v>
      </c>
      <c r="DO62" s="46">
        <f t="shared" si="54"/>
        <v>802800</v>
      </c>
      <c r="DP62" s="46">
        <f t="shared" si="54"/>
        <v>0</v>
      </c>
      <c r="DQ62" s="46">
        <f t="shared" si="54"/>
        <v>0</v>
      </c>
      <c r="DR62" s="46">
        <f t="shared" si="54"/>
        <v>500875</v>
      </c>
      <c r="DS62" s="46">
        <f t="shared" si="54"/>
        <v>0</v>
      </c>
      <c r="DT62" s="46">
        <f t="shared" si="54"/>
        <v>0</v>
      </c>
      <c r="DU62" s="46">
        <f t="shared" si="54"/>
        <v>2125000</v>
      </c>
      <c r="DV62" s="46">
        <f t="shared" si="54"/>
        <v>0</v>
      </c>
      <c r="DW62" s="46">
        <f t="shared" si="54"/>
        <v>0</v>
      </c>
      <c r="DX62" s="46">
        <f t="shared" si="54"/>
        <v>2289910</v>
      </c>
      <c r="DY62" s="46">
        <f t="shared" si="54"/>
        <v>0</v>
      </c>
      <c r="DZ62" s="46">
        <f t="shared" si="54"/>
        <v>0</v>
      </c>
      <c r="EA62" s="46">
        <f t="shared" si="54"/>
        <v>894126</v>
      </c>
      <c r="EB62" s="46">
        <f t="shared" si="54"/>
        <v>0</v>
      </c>
      <c r="EC62" s="46">
        <f t="shared" si="54"/>
        <v>0</v>
      </c>
      <c r="ED62" s="46">
        <f t="shared" si="54"/>
        <v>0</v>
      </c>
      <c r="EE62" s="46">
        <f t="shared" si="54"/>
        <v>0</v>
      </c>
      <c r="EF62" s="46">
        <f t="shared" ref="EF62:GQ62" si="55">EF42+EF43</f>
        <v>0</v>
      </c>
      <c r="EG62" s="46">
        <f t="shared" si="55"/>
        <v>5410</v>
      </c>
      <c r="EH62" s="46">
        <f t="shared" si="55"/>
        <v>0</v>
      </c>
      <c r="EI62" s="46">
        <f t="shared" si="55"/>
        <v>0</v>
      </c>
      <c r="EJ62" s="46">
        <f t="shared" si="55"/>
        <v>5410</v>
      </c>
      <c r="EK62" s="46">
        <f t="shared" si="55"/>
        <v>0</v>
      </c>
      <c r="EL62" s="46">
        <f t="shared" si="55"/>
        <v>0</v>
      </c>
      <c r="EM62" s="46">
        <f t="shared" si="55"/>
        <v>423900</v>
      </c>
      <c r="EN62" s="46">
        <f t="shared" si="55"/>
        <v>0</v>
      </c>
      <c r="EO62" s="46">
        <f t="shared" si="55"/>
        <v>0</v>
      </c>
      <c r="EP62" s="46">
        <f t="shared" si="55"/>
        <v>440400</v>
      </c>
      <c r="EQ62" s="46">
        <f t="shared" si="55"/>
        <v>0</v>
      </c>
      <c r="ER62" s="46">
        <f t="shared" si="55"/>
        <v>0</v>
      </c>
      <c r="ES62" s="46">
        <f t="shared" si="55"/>
        <v>440400</v>
      </c>
      <c r="ET62" s="46">
        <f t="shared" si="55"/>
        <v>0</v>
      </c>
      <c r="EU62" s="46">
        <f t="shared" si="55"/>
        <v>0</v>
      </c>
      <c r="EV62" s="46">
        <f t="shared" si="55"/>
        <v>1800000</v>
      </c>
      <c r="EW62" s="46">
        <f t="shared" si="55"/>
        <v>0</v>
      </c>
      <c r="EX62" s="46">
        <f t="shared" si="55"/>
        <v>0</v>
      </c>
      <c r="EY62" s="46">
        <f t="shared" si="55"/>
        <v>1845031</v>
      </c>
      <c r="EZ62" s="46">
        <f t="shared" si="55"/>
        <v>0</v>
      </c>
      <c r="FA62" s="46">
        <f t="shared" si="55"/>
        <v>0</v>
      </c>
      <c r="FB62" s="46">
        <f t="shared" si="55"/>
        <v>1620033</v>
      </c>
      <c r="FC62" s="46">
        <f t="shared" si="55"/>
        <v>0</v>
      </c>
      <c r="FD62" s="46">
        <f t="shared" si="55"/>
        <v>0</v>
      </c>
      <c r="FE62" s="46">
        <f t="shared" si="55"/>
        <v>301000</v>
      </c>
      <c r="FF62" s="46">
        <f t="shared" si="55"/>
        <v>0</v>
      </c>
      <c r="FG62" s="46">
        <f t="shared" si="55"/>
        <v>0</v>
      </c>
      <c r="FH62" s="46">
        <f t="shared" si="55"/>
        <v>800000</v>
      </c>
      <c r="FI62" s="46">
        <f t="shared" si="55"/>
        <v>0</v>
      </c>
      <c r="FJ62" s="46">
        <f t="shared" si="55"/>
        <v>0</v>
      </c>
      <c r="FK62" s="46">
        <f t="shared" si="55"/>
        <v>704155</v>
      </c>
      <c r="FL62" s="46">
        <f t="shared" si="55"/>
        <v>0</v>
      </c>
      <c r="FM62" s="46">
        <f t="shared" si="55"/>
        <v>0</v>
      </c>
      <c r="FN62" s="46">
        <f t="shared" si="55"/>
        <v>1794036</v>
      </c>
      <c r="FO62" s="46">
        <f t="shared" si="55"/>
        <v>0</v>
      </c>
      <c r="FP62" s="46">
        <f t="shared" si="55"/>
        <v>0</v>
      </c>
      <c r="FQ62" s="46">
        <f t="shared" si="55"/>
        <v>1761940</v>
      </c>
      <c r="FR62" s="46">
        <f t="shared" si="55"/>
        <v>0</v>
      </c>
      <c r="FS62" s="46">
        <f t="shared" si="55"/>
        <v>0</v>
      </c>
      <c r="FT62" s="46">
        <f t="shared" si="55"/>
        <v>1105388</v>
      </c>
      <c r="FU62" s="46">
        <f t="shared" si="55"/>
        <v>0</v>
      </c>
      <c r="FV62" s="46">
        <f t="shared" si="55"/>
        <v>0</v>
      </c>
      <c r="FW62" s="46">
        <f t="shared" si="55"/>
        <v>385208</v>
      </c>
      <c r="FX62" s="46">
        <f t="shared" si="55"/>
        <v>0</v>
      </c>
      <c r="FY62" s="46">
        <f t="shared" si="55"/>
        <v>0</v>
      </c>
      <c r="FZ62" s="46">
        <f t="shared" si="55"/>
        <v>3000</v>
      </c>
      <c r="GA62" s="46">
        <f t="shared" si="55"/>
        <v>0</v>
      </c>
      <c r="GB62" s="46">
        <f t="shared" si="55"/>
        <v>0</v>
      </c>
      <c r="GC62" s="46">
        <f t="shared" si="55"/>
        <v>2851</v>
      </c>
      <c r="GD62" s="46">
        <f t="shared" si="55"/>
        <v>0</v>
      </c>
      <c r="GE62" s="46">
        <f t="shared" si="55"/>
        <v>0</v>
      </c>
      <c r="GF62" s="46">
        <f t="shared" si="55"/>
        <v>1600000</v>
      </c>
      <c r="GG62" s="46">
        <f t="shared" si="55"/>
        <v>0</v>
      </c>
      <c r="GH62" s="46">
        <f t="shared" si="55"/>
        <v>0</v>
      </c>
      <c r="GI62" s="46">
        <f t="shared" si="55"/>
        <v>2018000</v>
      </c>
      <c r="GJ62" s="46">
        <f t="shared" si="55"/>
        <v>0</v>
      </c>
      <c r="GK62" s="46">
        <f t="shared" si="55"/>
        <v>0</v>
      </c>
      <c r="GL62" s="46">
        <f t="shared" si="55"/>
        <v>1130130</v>
      </c>
      <c r="GM62" s="46">
        <f t="shared" si="55"/>
        <v>0</v>
      </c>
      <c r="GN62" s="46">
        <f t="shared" si="55"/>
        <v>0</v>
      </c>
      <c r="GO62" s="46">
        <f t="shared" si="55"/>
        <v>0</v>
      </c>
      <c r="GP62" s="46">
        <f t="shared" si="55"/>
        <v>0</v>
      </c>
      <c r="GQ62" s="46">
        <f t="shared" si="55"/>
        <v>0</v>
      </c>
      <c r="GR62" s="46">
        <f t="shared" ref="GR62:HO62" si="56">GR42+GR43</f>
        <v>205000</v>
      </c>
      <c r="GS62" s="46">
        <f t="shared" si="56"/>
        <v>0</v>
      </c>
      <c r="GT62" s="46">
        <f t="shared" si="56"/>
        <v>0</v>
      </c>
      <c r="GU62" s="46">
        <f t="shared" si="56"/>
        <v>202725</v>
      </c>
      <c r="GV62" s="46">
        <f t="shared" si="56"/>
        <v>0</v>
      </c>
      <c r="GW62" s="46">
        <f t="shared" si="56"/>
        <v>0</v>
      </c>
      <c r="GX62" s="46">
        <f t="shared" si="56"/>
        <v>0</v>
      </c>
      <c r="GY62" s="46">
        <f t="shared" si="56"/>
        <v>0</v>
      </c>
      <c r="GZ62" s="46">
        <f t="shared" si="56"/>
        <v>0</v>
      </c>
      <c r="HA62" s="46">
        <f t="shared" si="56"/>
        <v>0</v>
      </c>
      <c r="HB62" s="46">
        <f t="shared" si="56"/>
        <v>0</v>
      </c>
      <c r="HC62" s="46">
        <f t="shared" si="56"/>
        <v>0</v>
      </c>
      <c r="HD62" s="46">
        <f t="shared" si="56"/>
        <v>0</v>
      </c>
      <c r="HE62" s="46">
        <f t="shared" si="56"/>
        <v>0</v>
      </c>
      <c r="HF62" s="46">
        <f t="shared" si="56"/>
        <v>0</v>
      </c>
      <c r="HG62" s="46">
        <f t="shared" si="56"/>
        <v>5000000</v>
      </c>
      <c r="HH62" s="46">
        <f t="shared" si="56"/>
        <v>0</v>
      </c>
      <c r="HI62" s="46">
        <f t="shared" si="56"/>
        <v>0</v>
      </c>
      <c r="HJ62" s="46">
        <f t="shared" si="56"/>
        <v>12000000</v>
      </c>
      <c r="HK62" s="46">
        <f t="shared" si="56"/>
        <v>0</v>
      </c>
      <c r="HL62" s="46">
        <f t="shared" si="56"/>
        <v>0</v>
      </c>
      <c r="HM62" s="46">
        <f t="shared" si="56"/>
        <v>10094441</v>
      </c>
      <c r="HN62" s="46">
        <f t="shared" si="56"/>
        <v>0</v>
      </c>
      <c r="HO62" s="46">
        <f t="shared" si="56"/>
        <v>0</v>
      </c>
      <c r="HP62" s="419">
        <f t="shared" si="28"/>
        <v>79751951</v>
      </c>
      <c r="HQ62" s="419"/>
      <c r="HR62" s="421">
        <f>HR42+HR43</f>
        <v>0</v>
      </c>
      <c r="HS62" s="419">
        <f t="shared" si="29"/>
        <v>94248544</v>
      </c>
      <c r="HT62" s="421"/>
      <c r="HU62" s="421">
        <f>HU42+HU43</f>
        <v>0</v>
      </c>
      <c r="HV62" s="421">
        <f>HV42+HV43</f>
        <v>51030688</v>
      </c>
      <c r="HW62" s="421"/>
      <c r="HX62" s="46">
        <f>HX42+HX43</f>
        <v>0</v>
      </c>
      <c r="HZ62" s="408"/>
      <c r="IA62" s="408"/>
      <c r="IB62" s="408"/>
      <c r="IC62" s="408"/>
    </row>
    <row r="63" spans="1:237" ht="15">
      <c r="A63" s="945" t="s">
        <v>201</v>
      </c>
      <c r="B63" s="945"/>
      <c r="C63" s="945"/>
      <c r="D63" s="945"/>
      <c r="E63" s="945"/>
      <c r="F63" s="945"/>
      <c r="G63" s="945"/>
      <c r="H63" s="46">
        <f t="shared" ref="H63:BL63" si="57">H58</f>
        <v>0</v>
      </c>
      <c r="I63" s="46">
        <f t="shared" si="57"/>
        <v>0</v>
      </c>
      <c r="J63" s="46">
        <f t="shared" si="57"/>
        <v>0</v>
      </c>
      <c r="K63" s="46">
        <f t="shared" si="57"/>
        <v>0</v>
      </c>
      <c r="L63" s="46">
        <f t="shared" si="57"/>
        <v>0</v>
      </c>
      <c r="M63" s="46">
        <f t="shared" si="57"/>
        <v>0</v>
      </c>
      <c r="N63" s="46">
        <f t="shared" si="57"/>
        <v>0</v>
      </c>
      <c r="O63" s="46">
        <f t="shared" si="57"/>
        <v>0</v>
      </c>
      <c r="P63" s="46">
        <f t="shared" si="57"/>
        <v>0</v>
      </c>
      <c r="Q63" s="46">
        <f t="shared" si="57"/>
        <v>0</v>
      </c>
      <c r="R63" s="46">
        <f t="shared" si="57"/>
        <v>0</v>
      </c>
      <c r="S63" s="46">
        <f t="shared" si="57"/>
        <v>0</v>
      </c>
      <c r="T63" s="46">
        <f t="shared" si="57"/>
        <v>0</v>
      </c>
      <c r="U63" s="46">
        <f t="shared" si="57"/>
        <v>0</v>
      </c>
      <c r="V63" s="46">
        <f t="shared" si="57"/>
        <v>0</v>
      </c>
      <c r="W63" s="46">
        <f t="shared" si="57"/>
        <v>0</v>
      </c>
      <c r="X63" s="46">
        <f t="shared" si="57"/>
        <v>0</v>
      </c>
      <c r="Y63" s="46">
        <f t="shared" si="57"/>
        <v>0</v>
      </c>
      <c r="Z63" s="46">
        <f t="shared" si="57"/>
        <v>0</v>
      </c>
      <c r="AA63" s="46">
        <f t="shared" si="57"/>
        <v>0</v>
      </c>
      <c r="AB63" s="46">
        <f t="shared" si="57"/>
        <v>0</v>
      </c>
      <c r="AC63" s="46">
        <f t="shared" si="57"/>
        <v>0</v>
      </c>
      <c r="AD63" s="46">
        <f t="shared" si="57"/>
        <v>0</v>
      </c>
      <c r="AE63" s="46">
        <f t="shared" si="57"/>
        <v>0</v>
      </c>
      <c r="AF63" s="46">
        <f t="shared" si="57"/>
        <v>0</v>
      </c>
      <c r="AG63" s="46">
        <f t="shared" si="57"/>
        <v>0</v>
      </c>
      <c r="AH63" s="46">
        <f t="shared" si="57"/>
        <v>0</v>
      </c>
      <c r="AI63" s="46">
        <f t="shared" si="57"/>
        <v>0</v>
      </c>
      <c r="AJ63" s="46">
        <f t="shared" si="57"/>
        <v>0</v>
      </c>
      <c r="AK63" s="46">
        <f t="shared" si="57"/>
        <v>0</v>
      </c>
      <c r="AL63" s="46">
        <f t="shared" si="57"/>
        <v>0</v>
      </c>
      <c r="AM63" s="46">
        <f t="shared" si="57"/>
        <v>0</v>
      </c>
      <c r="AN63" s="46">
        <f t="shared" si="57"/>
        <v>0</v>
      </c>
      <c r="AO63" s="46">
        <f t="shared" si="57"/>
        <v>0</v>
      </c>
      <c r="AP63" s="46">
        <f t="shared" si="57"/>
        <v>0</v>
      </c>
      <c r="AQ63" s="46">
        <f t="shared" si="57"/>
        <v>0</v>
      </c>
      <c r="AR63" s="46">
        <f t="shared" si="57"/>
        <v>0</v>
      </c>
      <c r="AS63" s="46">
        <f t="shared" si="57"/>
        <v>0</v>
      </c>
      <c r="AT63" s="46">
        <f t="shared" si="57"/>
        <v>0</v>
      </c>
      <c r="AU63" s="46">
        <f t="shared" si="57"/>
        <v>0</v>
      </c>
      <c r="AV63" s="46">
        <f t="shared" si="57"/>
        <v>0</v>
      </c>
      <c r="AW63" s="46">
        <f t="shared" si="57"/>
        <v>0</v>
      </c>
      <c r="AX63" s="46">
        <f t="shared" si="57"/>
        <v>0</v>
      </c>
      <c r="AY63" s="46">
        <f t="shared" si="57"/>
        <v>0</v>
      </c>
      <c r="AZ63" s="46">
        <f t="shared" si="57"/>
        <v>0</v>
      </c>
      <c r="BA63" s="46">
        <f t="shared" si="57"/>
        <v>0</v>
      </c>
      <c r="BB63" s="46">
        <f t="shared" si="57"/>
        <v>0</v>
      </c>
      <c r="BC63" s="46">
        <f t="shared" si="57"/>
        <v>0</v>
      </c>
      <c r="BD63" s="46">
        <f t="shared" si="57"/>
        <v>0</v>
      </c>
      <c r="BE63" s="46">
        <f t="shared" si="57"/>
        <v>0</v>
      </c>
      <c r="BF63" s="46">
        <f t="shared" si="57"/>
        <v>0</v>
      </c>
      <c r="BG63" s="46">
        <f t="shared" si="57"/>
        <v>0</v>
      </c>
      <c r="BH63" s="46">
        <f t="shared" si="57"/>
        <v>0</v>
      </c>
      <c r="BI63" s="46">
        <f t="shared" si="57"/>
        <v>0</v>
      </c>
      <c r="BJ63" s="46">
        <f t="shared" si="57"/>
        <v>0</v>
      </c>
      <c r="BK63" s="46">
        <f t="shared" si="57"/>
        <v>0</v>
      </c>
      <c r="BL63" s="46">
        <f t="shared" si="57"/>
        <v>0</v>
      </c>
      <c r="BM63" s="46">
        <f t="shared" ref="BM63:DK63" si="58">BM58</f>
        <v>0</v>
      </c>
      <c r="BN63" s="46">
        <f t="shared" si="58"/>
        <v>0</v>
      </c>
      <c r="BO63" s="46">
        <f t="shared" si="58"/>
        <v>0</v>
      </c>
      <c r="BP63" s="46">
        <f t="shared" si="58"/>
        <v>0</v>
      </c>
      <c r="BQ63" s="46">
        <f t="shared" si="58"/>
        <v>0</v>
      </c>
      <c r="BR63" s="46">
        <f t="shared" si="58"/>
        <v>0</v>
      </c>
      <c r="BS63" s="46">
        <f t="shared" si="58"/>
        <v>0</v>
      </c>
      <c r="BT63" s="46">
        <f t="shared" si="58"/>
        <v>0</v>
      </c>
      <c r="BU63" s="46">
        <f t="shared" si="58"/>
        <v>0</v>
      </c>
      <c r="BV63" s="46">
        <f t="shared" si="58"/>
        <v>0</v>
      </c>
      <c r="BW63" s="46">
        <f t="shared" si="58"/>
        <v>0</v>
      </c>
      <c r="BX63" s="46">
        <f t="shared" si="58"/>
        <v>0</v>
      </c>
      <c r="BY63" s="46">
        <f t="shared" si="58"/>
        <v>0</v>
      </c>
      <c r="BZ63" s="46">
        <f t="shared" si="58"/>
        <v>0</v>
      </c>
      <c r="CA63" s="46">
        <f t="shared" si="58"/>
        <v>0</v>
      </c>
      <c r="CB63" s="46">
        <f t="shared" si="58"/>
        <v>0</v>
      </c>
      <c r="CC63" s="46">
        <f t="shared" si="58"/>
        <v>0</v>
      </c>
      <c r="CD63" s="46">
        <f t="shared" si="58"/>
        <v>0</v>
      </c>
      <c r="CE63" s="46">
        <f t="shared" si="58"/>
        <v>0</v>
      </c>
      <c r="CF63" s="46">
        <f t="shared" si="58"/>
        <v>0</v>
      </c>
      <c r="CG63" s="46">
        <f t="shared" si="58"/>
        <v>0</v>
      </c>
      <c r="CH63" s="46">
        <f t="shared" si="58"/>
        <v>0</v>
      </c>
      <c r="CI63" s="46">
        <f t="shared" si="58"/>
        <v>0</v>
      </c>
      <c r="CJ63" s="46">
        <f t="shared" si="58"/>
        <v>0</v>
      </c>
      <c r="CK63" s="46">
        <f t="shared" si="58"/>
        <v>0</v>
      </c>
      <c r="CL63" s="46">
        <f t="shared" si="58"/>
        <v>0</v>
      </c>
      <c r="CM63" s="46">
        <f t="shared" si="58"/>
        <v>0</v>
      </c>
      <c r="CN63" s="46">
        <f t="shared" si="58"/>
        <v>0</v>
      </c>
      <c r="CO63" s="46">
        <f t="shared" si="58"/>
        <v>0</v>
      </c>
      <c r="CP63" s="46">
        <f t="shared" si="58"/>
        <v>0</v>
      </c>
      <c r="CQ63" s="46">
        <f t="shared" si="58"/>
        <v>0</v>
      </c>
      <c r="CR63" s="46">
        <f t="shared" si="58"/>
        <v>0</v>
      </c>
      <c r="CS63" s="46">
        <f t="shared" si="58"/>
        <v>0</v>
      </c>
      <c r="CT63" s="46">
        <f t="shared" ref="CT63:DB63" si="59">CT58</f>
        <v>0</v>
      </c>
      <c r="CU63" s="46">
        <f t="shared" si="59"/>
        <v>0</v>
      </c>
      <c r="CV63" s="46">
        <f t="shared" si="59"/>
        <v>0</v>
      </c>
      <c r="CW63" s="46">
        <f t="shared" si="59"/>
        <v>0</v>
      </c>
      <c r="CX63" s="46">
        <f t="shared" si="59"/>
        <v>0</v>
      </c>
      <c r="CY63" s="46">
        <f t="shared" si="59"/>
        <v>0</v>
      </c>
      <c r="CZ63" s="46">
        <f t="shared" si="59"/>
        <v>0</v>
      </c>
      <c r="DA63" s="46">
        <f t="shared" si="59"/>
        <v>0</v>
      </c>
      <c r="DB63" s="46">
        <f t="shared" si="59"/>
        <v>0</v>
      </c>
      <c r="DC63" s="46">
        <f t="shared" si="58"/>
        <v>0</v>
      </c>
      <c r="DD63" s="46">
        <f t="shared" si="58"/>
        <v>0</v>
      </c>
      <c r="DE63" s="46">
        <f t="shared" si="58"/>
        <v>0</v>
      </c>
      <c r="DF63" s="46">
        <f t="shared" si="58"/>
        <v>0</v>
      </c>
      <c r="DG63" s="46">
        <f t="shared" si="58"/>
        <v>0</v>
      </c>
      <c r="DH63" s="46">
        <f t="shared" si="58"/>
        <v>0</v>
      </c>
      <c r="DI63" s="46">
        <f t="shared" si="58"/>
        <v>0</v>
      </c>
      <c r="DJ63" s="46">
        <f t="shared" si="58"/>
        <v>0</v>
      </c>
      <c r="DK63" s="46">
        <f t="shared" si="58"/>
        <v>0</v>
      </c>
      <c r="DL63" s="46">
        <f t="shared" ref="DL63:DY63" si="60">DL58</f>
        <v>0</v>
      </c>
      <c r="DM63" s="46">
        <f t="shared" si="60"/>
        <v>0</v>
      </c>
      <c r="DN63" s="46">
        <f t="shared" si="60"/>
        <v>0</v>
      </c>
      <c r="DO63" s="46">
        <f t="shared" si="60"/>
        <v>0</v>
      </c>
      <c r="DP63" s="46">
        <f t="shared" si="60"/>
        <v>0</v>
      </c>
      <c r="DQ63" s="46">
        <f t="shared" si="60"/>
        <v>0</v>
      </c>
      <c r="DR63" s="46">
        <f t="shared" si="60"/>
        <v>0</v>
      </c>
      <c r="DS63" s="46">
        <f t="shared" si="60"/>
        <v>0</v>
      </c>
      <c r="DT63" s="46">
        <f t="shared" si="60"/>
        <v>0</v>
      </c>
      <c r="DU63" s="46">
        <f t="shared" si="60"/>
        <v>0</v>
      </c>
      <c r="DV63" s="46">
        <f t="shared" si="60"/>
        <v>0</v>
      </c>
      <c r="DW63" s="46">
        <f t="shared" si="60"/>
        <v>0</v>
      </c>
      <c r="DX63" s="46">
        <f t="shared" si="60"/>
        <v>0</v>
      </c>
      <c r="DY63" s="46">
        <f t="shared" si="60"/>
        <v>0</v>
      </c>
      <c r="DZ63" s="46">
        <f t="shared" ref="DZ63:FV63" si="61">DZ58</f>
        <v>0</v>
      </c>
      <c r="EA63" s="46">
        <f t="shared" si="61"/>
        <v>0</v>
      </c>
      <c r="EB63" s="46">
        <f t="shared" si="61"/>
        <v>0</v>
      </c>
      <c r="EC63" s="46">
        <f t="shared" si="61"/>
        <v>0</v>
      </c>
      <c r="ED63" s="46">
        <f t="shared" si="61"/>
        <v>0</v>
      </c>
      <c r="EE63" s="46">
        <f t="shared" si="61"/>
        <v>0</v>
      </c>
      <c r="EF63" s="46">
        <f t="shared" si="61"/>
        <v>0</v>
      </c>
      <c r="EG63" s="46">
        <f t="shared" si="61"/>
        <v>0</v>
      </c>
      <c r="EH63" s="46">
        <f t="shared" si="61"/>
        <v>0</v>
      </c>
      <c r="EI63" s="46">
        <f t="shared" si="61"/>
        <v>0</v>
      </c>
      <c r="EJ63" s="46">
        <f t="shared" si="61"/>
        <v>0</v>
      </c>
      <c r="EK63" s="46">
        <f t="shared" si="61"/>
        <v>0</v>
      </c>
      <c r="EL63" s="46">
        <f t="shared" si="61"/>
        <v>0</v>
      </c>
      <c r="EM63" s="46">
        <f t="shared" ref="EM63:EU63" si="62">EM58</f>
        <v>0</v>
      </c>
      <c r="EN63" s="46">
        <f t="shared" si="62"/>
        <v>0</v>
      </c>
      <c r="EO63" s="46">
        <f t="shared" si="62"/>
        <v>0</v>
      </c>
      <c r="EP63" s="46">
        <f t="shared" si="62"/>
        <v>0</v>
      </c>
      <c r="EQ63" s="46">
        <f t="shared" si="62"/>
        <v>0</v>
      </c>
      <c r="ER63" s="46">
        <f t="shared" si="62"/>
        <v>0</v>
      </c>
      <c r="ES63" s="46">
        <f t="shared" si="62"/>
        <v>0</v>
      </c>
      <c r="ET63" s="46">
        <f t="shared" si="62"/>
        <v>0</v>
      </c>
      <c r="EU63" s="46">
        <f t="shared" si="62"/>
        <v>0</v>
      </c>
      <c r="EV63" s="46">
        <f t="shared" si="61"/>
        <v>0</v>
      </c>
      <c r="EW63" s="46">
        <f t="shared" si="61"/>
        <v>0</v>
      </c>
      <c r="EX63" s="46">
        <f t="shared" si="61"/>
        <v>0</v>
      </c>
      <c r="EY63" s="46">
        <f t="shared" si="61"/>
        <v>0</v>
      </c>
      <c r="EZ63" s="46">
        <f t="shared" si="61"/>
        <v>0</v>
      </c>
      <c r="FA63" s="46">
        <f t="shared" si="61"/>
        <v>0</v>
      </c>
      <c r="FB63" s="46">
        <f t="shared" si="61"/>
        <v>0</v>
      </c>
      <c r="FC63" s="46">
        <f t="shared" si="61"/>
        <v>0</v>
      </c>
      <c r="FD63" s="46">
        <f t="shared" si="61"/>
        <v>0</v>
      </c>
      <c r="FE63" s="46">
        <f t="shared" ref="FE63:FM63" si="63">FE58</f>
        <v>0</v>
      </c>
      <c r="FF63" s="46">
        <f t="shared" si="63"/>
        <v>0</v>
      </c>
      <c r="FG63" s="46">
        <f t="shared" si="63"/>
        <v>0</v>
      </c>
      <c r="FH63" s="46">
        <f t="shared" si="63"/>
        <v>0</v>
      </c>
      <c r="FI63" s="46">
        <f t="shared" si="63"/>
        <v>0</v>
      </c>
      <c r="FJ63" s="46">
        <f t="shared" si="63"/>
        <v>0</v>
      </c>
      <c r="FK63" s="46">
        <f t="shared" si="63"/>
        <v>0</v>
      </c>
      <c r="FL63" s="46">
        <f t="shared" si="63"/>
        <v>0</v>
      </c>
      <c r="FM63" s="46">
        <f t="shared" si="63"/>
        <v>0</v>
      </c>
      <c r="FN63" s="46">
        <f t="shared" si="61"/>
        <v>0</v>
      </c>
      <c r="FO63" s="46">
        <f t="shared" si="61"/>
        <v>0</v>
      </c>
      <c r="FP63" s="46">
        <f t="shared" si="61"/>
        <v>0</v>
      </c>
      <c r="FQ63" s="46">
        <f t="shared" si="61"/>
        <v>0</v>
      </c>
      <c r="FR63" s="46">
        <f t="shared" si="61"/>
        <v>0</v>
      </c>
      <c r="FS63" s="46">
        <f t="shared" si="61"/>
        <v>0</v>
      </c>
      <c r="FT63" s="46">
        <f t="shared" si="61"/>
        <v>0</v>
      </c>
      <c r="FU63" s="46">
        <f t="shared" si="61"/>
        <v>0</v>
      </c>
      <c r="FV63" s="46">
        <f t="shared" si="61"/>
        <v>0</v>
      </c>
      <c r="FW63" s="46">
        <f t="shared" ref="FW63:GE63" si="64">FW58</f>
        <v>0</v>
      </c>
      <c r="FX63" s="46">
        <f t="shared" si="64"/>
        <v>0</v>
      </c>
      <c r="FY63" s="46">
        <f t="shared" si="64"/>
        <v>0</v>
      </c>
      <c r="FZ63" s="46">
        <f t="shared" si="64"/>
        <v>0</v>
      </c>
      <c r="GA63" s="46">
        <f t="shared" si="64"/>
        <v>0</v>
      </c>
      <c r="GB63" s="46">
        <f t="shared" si="64"/>
        <v>0</v>
      </c>
      <c r="GC63" s="46">
        <f t="shared" si="64"/>
        <v>0</v>
      </c>
      <c r="GD63" s="46">
        <f t="shared" si="64"/>
        <v>0</v>
      </c>
      <c r="GE63" s="46">
        <f t="shared" si="64"/>
        <v>0</v>
      </c>
      <c r="GF63" s="46">
        <f t="shared" ref="GF63:GL63" si="65">GF58</f>
        <v>0</v>
      </c>
      <c r="GG63" s="46">
        <f t="shared" si="65"/>
        <v>0</v>
      </c>
      <c r="GH63" s="46">
        <f t="shared" si="65"/>
        <v>0</v>
      </c>
      <c r="GI63" s="46">
        <f t="shared" si="65"/>
        <v>0</v>
      </c>
      <c r="GJ63" s="46">
        <f t="shared" si="65"/>
        <v>0</v>
      </c>
      <c r="GK63" s="46">
        <f t="shared" si="65"/>
        <v>0</v>
      </c>
      <c r="GL63" s="46">
        <f t="shared" si="65"/>
        <v>0</v>
      </c>
      <c r="GM63" s="46">
        <f t="shared" ref="GM63:HO63" si="66">GM58</f>
        <v>0</v>
      </c>
      <c r="GN63" s="46">
        <f t="shared" si="66"/>
        <v>0</v>
      </c>
      <c r="GO63" s="46">
        <f t="shared" si="66"/>
        <v>0</v>
      </c>
      <c r="GP63" s="46">
        <f t="shared" si="66"/>
        <v>0</v>
      </c>
      <c r="GQ63" s="46">
        <f t="shared" si="66"/>
        <v>0</v>
      </c>
      <c r="GR63" s="46">
        <f t="shared" si="66"/>
        <v>0</v>
      </c>
      <c r="GS63" s="46">
        <f t="shared" si="66"/>
        <v>0</v>
      </c>
      <c r="GT63" s="46">
        <f t="shared" si="66"/>
        <v>0</v>
      </c>
      <c r="GU63" s="46">
        <f t="shared" si="66"/>
        <v>0</v>
      </c>
      <c r="GV63" s="46">
        <f t="shared" ref="GV63:GW63" si="67">GV58</f>
        <v>0</v>
      </c>
      <c r="GW63" s="46">
        <f t="shared" si="67"/>
        <v>0</v>
      </c>
      <c r="GX63" s="46">
        <f t="shared" si="66"/>
        <v>0</v>
      </c>
      <c r="GY63" s="46">
        <f t="shared" si="66"/>
        <v>0</v>
      </c>
      <c r="GZ63" s="46">
        <f t="shared" si="66"/>
        <v>0</v>
      </c>
      <c r="HA63" s="46">
        <f t="shared" si="66"/>
        <v>0</v>
      </c>
      <c r="HB63" s="46">
        <f t="shared" si="66"/>
        <v>0</v>
      </c>
      <c r="HC63" s="46">
        <f t="shared" si="66"/>
        <v>0</v>
      </c>
      <c r="HD63" s="46">
        <f t="shared" si="66"/>
        <v>0</v>
      </c>
      <c r="HE63" s="46">
        <f t="shared" si="66"/>
        <v>0</v>
      </c>
      <c r="HF63" s="46">
        <f t="shared" si="66"/>
        <v>0</v>
      </c>
      <c r="HG63" s="46">
        <f t="shared" si="66"/>
        <v>0</v>
      </c>
      <c r="HH63" s="46">
        <f t="shared" si="66"/>
        <v>0</v>
      </c>
      <c r="HI63" s="46">
        <f t="shared" si="66"/>
        <v>0</v>
      </c>
      <c r="HJ63" s="46">
        <f t="shared" ref="HJ63" si="68">HJ58</f>
        <v>0</v>
      </c>
      <c r="HK63" s="46">
        <f t="shared" si="66"/>
        <v>0</v>
      </c>
      <c r="HL63" s="46">
        <f t="shared" si="66"/>
        <v>0</v>
      </c>
      <c r="HM63" s="46">
        <f t="shared" ref="HM63" si="69">HM58</f>
        <v>0</v>
      </c>
      <c r="HN63" s="46">
        <f t="shared" si="66"/>
        <v>0</v>
      </c>
      <c r="HO63" s="46">
        <f t="shared" si="66"/>
        <v>0</v>
      </c>
      <c r="HP63" s="419">
        <f t="shared" si="28"/>
        <v>0</v>
      </c>
      <c r="HQ63" s="419"/>
      <c r="HR63" s="421">
        <f t="shared" ref="HR63:HX63" si="70">HR58</f>
        <v>0</v>
      </c>
      <c r="HS63" s="419">
        <f t="shared" si="29"/>
        <v>0</v>
      </c>
      <c r="HT63" s="421"/>
      <c r="HU63" s="421">
        <f t="shared" si="70"/>
        <v>0</v>
      </c>
      <c r="HV63" s="421">
        <f t="shared" si="70"/>
        <v>0</v>
      </c>
      <c r="HW63" s="421"/>
      <c r="HX63" s="46">
        <f t="shared" si="70"/>
        <v>0</v>
      </c>
      <c r="HZ63" s="408"/>
      <c r="IA63" s="408"/>
      <c r="IB63" s="408"/>
      <c r="IC63" s="408"/>
    </row>
    <row r="64" spans="1:237" ht="15">
      <c r="A64" s="945" t="s">
        <v>202</v>
      </c>
      <c r="B64" s="945"/>
      <c r="C64" s="945"/>
      <c r="D64" s="945"/>
      <c r="E64" s="945"/>
      <c r="F64" s="945"/>
      <c r="G64" s="945"/>
      <c r="H64" s="46">
        <f t="shared" ref="H64:BL64" si="71">H62-H63</f>
        <v>24066472</v>
      </c>
      <c r="I64" s="46">
        <f t="shared" si="71"/>
        <v>0</v>
      </c>
      <c r="J64" s="46">
        <f t="shared" si="71"/>
        <v>0</v>
      </c>
      <c r="K64" s="46">
        <f t="shared" si="71"/>
        <v>14295811</v>
      </c>
      <c r="L64" s="46">
        <f t="shared" si="71"/>
        <v>0</v>
      </c>
      <c r="M64" s="46">
        <f t="shared" si="71"/>
        <v>0</v>
      </c>
      <c r="N64" s="46">
        <f t="shared" si="71"/>
        <v>8386150</v>
      </c>
      <c r="O64" s="46">
        <f t="shared" si="71"/>
        <v>0</v>
      </c>
      <c r="P64" s="46">
        <f t="shared" si="71"/>
        <v>0</v>
      </c>
      <c r="Q64" s="46">
        <f t="shared" si="71"/>
        <v>22000</v>
      </c>
      <c r="R64" s="46">
        <f t="shared" si="71"/>
        <v>0</v>
      </c>
      <c r="S64" s="46">
        <f t="shared" si="71"/>
        <v>0</v>
      </c>
      <c r="T64" s="46">
        <f t="shared" si="71"/>
        <v>22000</v>
      </c>
      <c r="U64" s="46">
        <f t="shared" si="71"/>
        <v>0</v>
      </c>
      <c r="V64" s="46">
        <f t="shared" si="71"/>
        <v>0</v>
      </c>
      <c r="W64" s="46">
        <f t="shared" si="71"/>
        <v>3476</v>
      </c>
      <c r="X64" s="46">
        <f t="shared" si="71"/>
        <v>0</v>
      </c>
      <c r="Y64" s="46">
        <f t="shared" si="71"/>
        <v>0</v>
      </c>
      <c r="Z64" s="46">
        <f t="shared" si="71"/>
        <v>32069104</v>
      </c>
      <c r="AA64" s="46">
        <f t="shared" si="71"/>
        <v>0</v>
      </c>
      <c r="AB64" s="46">
        <f t="shared" si="71"/>
        <v>0</v>
      </c>
      <c r="AC64" s="46">
        <f t="shared" si="71"/>
        <v>30911598</v>
      </c>
      <c r="AD64" s="46">
        <f t="shared" si="71"/>
        <v>0</v>
      </c>
      <c r="AE64" s="46">
        <f t="shared" si="71"/>
        <v>0</v>
      </c>
      <c r="AF64" s="46">
        <f t="shared" si="71"/>
        <v>111400</v>
      </c>
      <c r="AG64" s="46">
        <f t="shared" si="71"/>
        <v>0</v>
      </c>
      <c r="AH64" s="46">
        <f t="shared" si="71"/>
        <v>0</v>
      </c>
      <c r="AI64" s="46">
        <f t="shared" si="71"/>
        <v>89751</v>
      </c>
      <c r="AJ64" s="46">
        <f t="shared" si="71"/>
        <v>0</v>
      </c>
      <c r="AK64" s="46">
        <f t="shared" si="71"/>
        <v>0</v>
      </c>
      <c r="AL64" s="46">
        <f t="shared" si="71"/>
        <v>9856117</v>
      </c>
      <c r="AM64" s="46">
        <f t="shared" si="71"/>
        <v>0</v>
      </c>
      <c r="AN64" s="46">
        <f t="shared" si="71"/>
        <v>0</v>
      </c>
      <c r="AO64" s="46">
        <f t="shared" si="71"/>
        <v>9856117</v>
      </c>
      <c r="AP64" s="46">
        <f t="shared" si="71"/>
        <v>0</v>
      </c>
      <c r="AQ64" s="46">
        <f t="shared" si="71"/>
        <v>0</v>
      </c>
      <c r="AR64" s="46">
        <f t="shared" si="71"/>
        <v>0</v>
      </c>
      <c r="AS64" s="46">
        <f t="shared" si="71"/>
        <v>0</v>
      </c>
      <c r="AT64" s="46">
        <f t="shared" si="71"/>
        <v>0</v>
      </c>
      <c r="AU64" s="46">
        <f t="shared" si="71"/>
        <v>330708</v>
      </c>
      <c r="AV64" s="46">
        <f t="shared" si="71"/>
        <v>0</v>
      </c>
      <c r="AW64" s="46">
        <f t="shared" si="71"/>
        <v>0</v>
      </c>
      <c r="AX64" s="46">
        <f t="shared" si="71"/>
        <v>247208</v>
      </c>
      <c r="AY64" s="46">
        <f t="shared" si="71"/>
        <v>0</v>
      </c>
      <c r="AZ64" s="46">
        <f t="shared" si="71"/>
        <v>0</v>
      </c>
      <c r="BA64" s="46">
        <f t="shared" si="71"/>
        <v>52510</v>
      </c>
      <c r="BB64" s="46">
        <f t="shared" si="71"/>
        <v>0</v>
      </c>
      <c r="BC64" s="46">
        <f t="shared" si="71"/>
        <v>0</v>
      </c>
      <c r="BD64" s="46">
        <f t="shared" si="71"/>
        <v>0</v>
      </c>
      <c r="BE64" s="46">
        <f t="shared" si="71"/>
        <v>0</v>
      </c>
      <c r="BF64" s="46">
        <f t="shared" si="71"/>
        <v>0</v>
      </c>
      <c r="BG64" s="46">
        <f t="shared" si="71"/>
        <v>0</v>
      </c>
      <c r="BH64" s="46">
        <f t="shared" si="71"/>
        <v>0</v>
      </c>
      <c r="BI64" s="46">
        <f t="shared" si="71"/>
        <v>0</v>
      </c>
      <c r="BJ64" s="46">
        <f t="shared" si="71"/>
        <v>5622704</v>
      </c>
      <c r="BK64" s="46">
        <f t="shared" si="71"/>
        <v>0</v>
      </c>
      <c r="BL64" s="46">
        <f t="shared" si="71"/>
        <v>0</v>
      </c>
      <c r="BM64" s="46">
        <f t="shared" ref="BM64:DK64" si="72">BM62-BM63</f>
        <v>5613114</v>
      </c>
      <c r="BN64" s="46">
        <f t="shared" si="72"/>
        <v>0</v>
      </c>
      <c r="BO64" s="46">
        <f t="shared" si="72"/>
        <v>0</v>
      </c>
      <c r="BP64" s="46">
        <f t="shared" si="72"/>
        <v>4875982</v>
      </c>
      <c r="BQ64" s="46">
        <f t="shared" si="72"/>
        <v>0</v>
      </c>
      <c r="BR64" s="46">
        <f t="shared" si="72"/>
        <v>0</v>
      </c>
      <c r="BS64" s="46">
        <f t="shared" si="72"/>
        <v>2673466</v>
      </c>
      <c r="BT64" s="46">
        <f t="shared" si="72"/>
        <v>0</v>
      </c>
      <c r="BU64" s="46">
        <f t="shared" si="72"/>
        <v>0</v>
      </c>
      <c r="BV64" s="46">
        <f t="shared" si="72"/>
        <v>2683466</v>
      </c>
      <c r="BW64" s="46">
        <f t="shared" si="72"/>
        <v>0</v>
      </c>
      <c r="BX64" s="46">
        <f t="shared" si="72"/>
        <v>0</v>
      </c>
      <c r="BY64" s="46">
        <f t="shared" si="72"/>
        <v>2498964</v>
      </c>
      <c r="BZ64" s="46">
        <f t="shared" si="72"/>
        <v>0</v>
      </c>
      <c r="CA64" s="46">
        <f t="shared" si="72"/>
        <v>0</v>
      </c>
      <c r="CB64" s="46">
        <f t="shared" si="72"/>
        <v>380000</v>
      </c>
      <c r="CC64" s="46">
        <f t="shared" si="72"/>
        <v>0</v>
      </c>
      <c r="CD64" s="46">
        <f t="shared" si="72"/>
        <v>0</v>
      </c>
      <c r="CE64" s="46">
        <f t="shared" si="72"/>
        <v>600000</v>
      </c>
      <c r="CF64" s="46">
        <f t="shared" si="72"/>
        <v>0</v>
      </c>
      <c r="CG64" s="46">
        <f t="shared" si="72"/>
        <v>0</v>
      </c>
      <c r="CH64" s="46">
        <f t="shared" si="72"/>
        <v>592968</v>
      </c>
      <c r="CI64" s="46">
        <f t="shared" si="72"/>
        <v>0</v>
      </c>
      <c r="CJ64" s="46">
        <f t="shared" si="72"/>
        <v>0</v>
      </c>
      <c r="CK64" s="46">
        <f t="shared" si="72"/>
        <v>0</v>
      </c>
      <c r="CL64" s="46">
        <f t="shared" si="72"/>
        <v>0</v>
      </c>
      <c r="CM64" s="46">
        <f t="shared" si="72"/>
        <v>0</v>
      </c>
      <c r="CN64" s="46">
        <f t="shared" si="72"/>
        <v>0</v>
      </c>
      <c r="CO64" s="46">
        <f t="shared" si="72"/>
        <v>0</v>
      </c>
      <c r="CP64" s="46">
        <f t="shared" si="72"/>
        <v>0</v>
      </c>
      <c r="CQ64" s="46">
        <f t="shared" si="72"/>
        <v>0</v>
      </c>
      <c r="CR64" s="46">
        <f t="shared" si="72"/>
        <v>0</v>
      </c>
      <c r="CS64" s="46">
        <f t="shared" si="72"/>
        <v>0</v>
      </c>
      <c r="CT64" s="46">
        <f t="shared" ref="CT64:DB64" si="73">CT62-CT63</f>
        <v>0</v>
      </c>
      <c r="CU64" s="46">
        <f t="shared" si="73"/>
        <v>0</v>
      </c>
      <c r="CV64" s="46">
        <f t="shared" si="73"/>
        <v>0</v>
      </c>
      <c r="CW64" s="46">
        <f t="shared" si="73"/>
        <v>7164239</v>
      </c>
      <c r="CX64" s="46">
        <f t="shared" si="73"/>
        <v>0</v>
      </c>
      <c r="CY64" s="46">
        <f t="shared" si="73"/>
        <v>0</v>
      </c>
      <c r="CZ64" s="46">
        <f t="shared" si="73"/>
        <v>7164239</v>
      </c>
      <c r="DA64" s="46">
        <f t="shared" si="73"/>
        <v>0</v>
      </c>
      <c r="DB64" s="46">
        <f t="shared" si="73"/>
        <v>0</v>
      </c>
      <c r="DC64" s="46">
        <f t="shared" si="72"/>
        <v>544000</v>
      </c>
      <c r="DD64" s="46">
        <f t="shared" si="72"/>
        <v>0</v>
      </c>
      <c r="DE64" s="46">
        <f t="shared" si="72"/>
        <v>0</v>
      </c>
      <c r="DF64" s="46">
        <f t="shared" si="72"/>
        <v>600000</v>
      </c>
      <c r="DG64" s="46">
        <f t="shared" si="72"/>
        <v>0</v>
      </c>
      <c r="DH64" s="46">
        <f t="shared" si="72"/>
        <v>0</v>
      </c>
      <c r="DI64" s="46">
        <f t="shared" si="72"/>
        <v>593650</v>
      </c>
      <c r="DJ64" s="46">
        <f t="shared" si="72"/>
        <v>0</v>
      </c>
      <c r="DK64" s="46">
        <f t="shared" si="72"/>
        <v>0</v>
      </c>
      <c r="DL64" s="46">
        <f t="shared" ref="DL64:DY64" si="74">DL62-DL63</f>
        <v>802800</v>
      </c>
      <c r="DM64" s="46">
        <f t="shared" si="74"/>
        <v>0</v>
      </c>
      <c r="DN64" s="46">
        <f t="shared" si="74"/>
        <v>0</v>
      </c>
      <c r="DO64" s="46">
        <f t="shared" si="74"/>
        <v>802800</v>
      </c>
      <c r="DP64" s="46">
        <f t="shared" si="74"/>
        <v>0</v>
      </c>
      <c r="DQ64" s="46">
        <f t="shared" si="74"/>
        <v>0</v>
      </c>
      <c r="DR64" s="46">
        <f t="shared" si="74"/>
        <v>500875</v>
      </c>
      <c r="DS64" s="46">
        <f t="shared" si="74"/>
        <v>0</v>
      </c>
      <c r="DT64" s="46">
        <f t="shared" si="74"/>
        <v>0</v>
      </c>
      <c r="DU64" s="46">
        <f t="shared" si="74"/>
        <v>2125000</v>
      </c>
      <c r="DV64" s="46">
        <f t="shared" si="74"/>
        <v>0</v>
      </c>
      <c r="DW64" s="46">
        <f t="shared" si="74"/>
        <v>0</v>
      </c>
      <c r="DX64" s="46">
        <f t="shared" si="74"/>
        <v>2289910</v>
      </c>
      <c r="DY64" s="46">
        <f t="shared" si="74"/>
        <v>0</v>
      </c>
      <c r="DZ64" s="46">
        <f t="shared" ref="DZ64:FV64" si="75">DZ62-DZ63</f>
        <v>0</v>
      </c>
      <c r="EA64" s="46">
        <f t="shared" si="75"/>
        <v>894126</v>
      </c>
      <c r="EB64" s="46">
        <f t="shared" si="75"/>
        <v>0</v>
      </c>
      <c r="EC64" s="46">
        <f t="shared" si="75"/>
        <v>0</v>
      </c>
      <c r="ED64" s="46">
        <f t="shared" si="75"/>
        <v>0</v>
      </c>
      <c r="EE64" s="46">
        <f t="shared" si="75"/>
        <v>0</v>
      </c>
      <c r="EF64" s="46">
        <f t="shared" si="75"/>
        <v>0</v>
      </c>
      <c r="EG64" s="46">
        <f t="shared" si="75"/>
        <v>5410</v>
      </c>
      <c r="EH64" s="46">
        <f t="shared" si="75"/>
        <v>0</v>
      </c>
      <c r="EI64" s="46">
        <f t="shared" si="75"/>
        <v>0</v>
      </c>
      <c r="EJ64" s="46">
        <f t="shared" si="75"/>
        <v>5410</v>
      </c>
      <c r="EK64" s="46">
        <f t="shared" si="75"/>
        <v>0</v>
      </c>
      <c r="EL64" s="46">
        <f t="shared" si="75"/>
        <v>0</v>
      </c>
      <c r="EM64" s="46">
        <f t="shared" ref="EM64:EU64" si="76">EM62-EM63</f>
        <v>423900</v>
      </c>
      <c r="EN64" s="46">
        <f t="shared" si="76"/>
        <v>0</v>
      </c>
      <c r="EO64" s="46">
        <f t="shared" si="76"/>
        <v>0</v>
      </c>
      <c r="EP64" s="46">
        <f t="shared" si="76"/>
        <v>440400</v>
      </c>
      <c r="EQ64" s="46">
        <f t="shared" si="76"/>
        <v>0</v>
      </c>
      <c r="ER64" s="46">
        <f t="shared" si="76"/>
        <v>0</v>
      </c>
      <c r="ES64" s="46">
        <f t="shared" si="76"/>
        <v>440400</v>
      </c>
      <c r="ET64" s="46">
        <f t="shared" si="76"/>
        <v>0</v>
      </c>
      <c r="EU64" s="46">
        <f t="shared" si="76"/>
        <v>0</v>
      </c>
      <c r="EV64" s="46">
        <f t="shared" si="75"/>
        <v>1800000</v>
      </c>
      <c r="EW64" s="46">
        <f t="shared" si="75"/>
        <v>0</v>
      </c>
      <c r="EX64" s="46">
        <f t="shared" si="75"/>
        <v>0</v>
      </c>
      <c r="EY64" s="46">
        <f t="shared" si="75"/>
        <v>1845031</v>
      </c>
      <c r="EZ64" s="46">
        <f t="shared" si="75"/>
        <v>0</v>
      </c>
      <c r="FA64" s="46">
        <f t="shared" si="75"/>
        <v>0</v>
      </c>
      <c r="FB64" s="46">
        <f t="shared" si="75"/>
        <v>1620033</v>
      </c>
      <c r="FC64" s="46">
        <f t="shared" si="75"/>
        <v>0</v>
      </c>
      <c r="FD64" s="46">
        <f t="shared" si="75"/>
        <v>0</v>
      </c>
      <c r="FE64" s="46">
        <f t="shared" ref="FE64:FM64" si="77">FE62-FE63</f>
        <v>301000</v>
      </c>
      <c r="FF64" s="46">
        <f t="shared" si="77"/>
        <v>0</v>
      </c>
      <c r="FG64" s="46">
        <f t="shared" si="77"/>
        <v>0</v>
      </c>
      <c r="FH64" s="46">
        <f t="shared" si="77"/>
        <v>800000</v>
      </c>
      <c r="FI64" s="46">
        <f t="shared" si="77"/>
        <v>0</v>
      </c>
      <c r="FJ64" s="46">
        <f t="shared" si="77"/>
        <v>0</v>
      </c>
      <c r="FK64" s="46">
        <f t="shared" si="77"/>
        <v>704155</v>
      </c>
      <c r="FL64" s="46">
        <f t="shared" si="77"/>
        <v>0</v>
      </c>
      <c r="FM64" s="46">
        <f t="shared" si="77"/>
        <v>0</v>
      </c>
      <c r="FN64" s="46">
        <f t="shared" si="75"/>
        <v>1794036</v>
      </c>
      <c r="FO64" s="46">
        <f t="shared" si="75"/>
        <v>0</v>
      </c>
      <c r="FP64" s="46">
        <f t="shared" si="75"/>
        <v>0</v>
      </c>
      <c r="FQ64" s="46">
        <f t="shared" si="75"/>
        <v>1761940</v>
      </c>
      <c r="FR64" s="46">
        <f t="shared" si="75"/>
        <v>0</v>
      </c>
      <c r="FS64" s="46">
        <f t="shared" si="75"/>
        <v>0</v>
      </c>
      <c r="FT64" s="46">
        <f t="shared" si="75"/>
        <v>1105388</v>
      </c>
      <c r="FU64" s="46">
        <f t="shared" si="75"/>
        <v>0</v>
      </c>
      <c r="FV64" s="46">
        <f t="shared" si="75"/>
        <v>0</v>
      </c>
      <c r="FW64" s="46">
        <f t="shared" ref="FW64:GE64" si="78">FW62-FW63</f>
        <v>385208</v>
      </c>
      <c r="FX64" s="46">
        <f t="shared" si="78"/>
        <v>0</v>
      </c>
      <c r="FY64" s="46">
        <f t="shared" si="78"/>
        <v>0</v>
      </c>
      <c r="FZ64" s="46">
        <f t="shared" si="78"/>
        <v>3000</v>
      </c>
      <c r="GA64" s="46">
        <f t="shared" si="78"/>
        <v>0</v>
      </c>
      <c r="GB64" s="46">
        <f t="shared" si="78"/>
        <v>0</v>
      </c>
      <c r="GC64" s="46">
        <f t="shared" si="78"/>
        <v>2851</v>
      </c>
      <c r="GD64" s="46">
        <f t="shared" si="78"/>
        <v>0</v>
      </c>
      <c r="GE64" s="46">
        <f t="shared" si="78"/>
        <v>0</v>
      </c>
      <c r="GF64" s="46">
        <f t="shared" ref="GF64:GL64" si="79">GF62-GF63</f>
        <v>1600000</v>
      </c>
      <c r="GG64" s="46">
        <f t="shared" si="79"/>
        <v>0</v>
      </c>
      <c r="GH64" s="46">
        <f t="shared" si="79"/>
        <v>0</v>
      </c>
      <c r="GI64" s="46">
        <f t="shared" si="79"/>
        <v>2018000</v>
      </c>
      <c r="GJ64" s="46">
        <f t="shared" si="79"/>
        <v>0</v>
      </c>
      <c r="GK64" s="46">
        <f t="shared" si="79"/>
        <v>0</v>
      </c>
      <c r="GL64" s="46">
        <f t="shared" si="79"/>
        <v>1130130</v>
      </c>
      <c r="GM64" s="46">
        <f t="shared" ref="GM64:HO64" si="80">GM62-GM63</f>
        <v>0</v>
      </c>
      <c r="GN64" s="46">
        <f t="shared" si="80"/>
        <v>0</v>
      </c>
      <c r="GO64" s="46">
        <f t="shared" si="80"/>
        <v>0</v>
      </c>
      <c r="GP64" s="46">
        <f t="shared" si="80"/>
        <v>0</v>
      </c>
      <c r="GQ64" s="46">
        <f t="shared" si="80"/>
        <v>0</v>
      </c>
      <c r="GR64" s="46">
        <f t="shared" si="80"/>
        <v>205000</v>
      </c>
      <c r="GS64" s="46">
        <f t="shared" si="80"/>
        <v>0</v>
      </c>
      <c r="GT64" s="46">
        <f t="shared" si="80"/>
        <v>0</v>
      </c>
      <c r="GU64" s="46">
        <f t="shared" si="80"/>
        <v>202725</v>
      </c>
      <c r="GV64" s="46">
        <f t="shared" ref="GV64:GW64" si="81">GV62-GV63</f>
        <v>0</v>
      </c>
      <c r="GW64" s="46">
        <f t="shared" si="81"/>
        <v>0</v>
      </c>
      <c r="GX64" s="46">
        <f t="shared" si="80"/>
        <v>0</v>
      </c>
      <c r="GY64" s="46">
        <f t="shared" si="80"/>
        <v>0</v>
      </c>
      <c r="GZ64" s="46">
        <f t="shared" si="80"/>
        <v>0</v>
      </c>
      <c r="HA64" s="46">
        <f t="shared" si="80"/>
        <v>0</v>
      </c>
      <c r="HB64" s="46">
        <f t="shared" si="80"/>
        <v>0</v>
      </c>
      <c r="HC64" s="46">
        <f t="shared" si="80"/>
        <v>0</v>
      </c>
      <c r="HD64" s="46">
        <f t="shared" si="80"/>
        <v>0</v>
      </c>
      <c r="HE64" s="46">
        <f t="shared" si="80"/>
        <v>0</v>
      </c>
      <c r="HF64" s="46">
        <f t="shared" si="80"/>
        <v>0</v>
      </c>
      <c r="HG64" s="46">
        <f t="shared" si="80"/>
        <v>5000000</v>
      </c>
      <c r="HH64" s="46">
        <f t="shared" si="80"/>
        <v>0</v>
      </c>
      <c r="HI64" s="46">
        <f t="shared" si="80"/>
        <v>0</v>
      </c>
      <c r="HJ64" s="46">
        <f t="shared" ref="HJ64" si="82">HJ62-HJ63</f>
        <v>12000000</v>
      </c>
      <c r="HK64" s="46">
        <f t="shared" si="80"/>
        <v>0</v>
      </c>
      <c r="HL64" s="46">
        <f t="shared" si="80"/>
        <v>0</v>
      </c>
      <c r="HM64" s="46">
        <f t="shared" ref="HM64" si="83">HM62-HM63</f>
        <v>10094441</v>
      </c>
      <c r="HN64" s="46">
        <f t="shared" si="80"/>
        <v>0</v>
      </c>
      <c r="HO64" s="46">
        <f t="shared" si="80"/>
        <v>0</v>
      </c>
      <c r="HP64" s="419">
        <f t="shared" si="28"/>
        <v>79751951</v>
      </c>
      <c r="HQ64" s="419"/>
      <c r="HR64" s="421">
        <f t="shared" ref="HR64:HX64" si="84">HR62-HR63</f>
        <v>0</v>
      </c>
      <c r="HS64" s="419">
        <f t="shared" si="29"/>
        <v>94248544</v>
      </c>
      <c r="HT64" s="421"/>
      <c r="HU64" s="421">
        <f t="shared" si="84"/>
        <v>0</v>
      </c>
      <c r="HV64" s="421">
        <f t="shared" si="84"/>
        <v>51030688</v>
      </c>
      <c r="HW64" s="421"/>
      <c r="HX64" s="46">
        <f t="shared" si="84"/>
        <v>0</v>
      </c>
      <c r="HZ64" s="408"/>
      <c r="IA64" s="408"/>
      <c r="IB64" s="408"/>
      <c r="IC64" s="408"/>
    </row>
    <row r="65" spans="1:237" ht="15">
      <c r="A65" s="877" t="s">
        <v>203</v>
      </c>
      <c r="B65" s="877"/>
      <c r="C65" s="877"/>
      <c r="D65" s="877"/>
      <c r="E65" s="877"/>
      <c r="F65" s="877"/>
      <c r="G65" s="877"/>
      <c r="H65" s="427">
        <v>1</v>
      </c>
      <c r="I65" s="428"/>
      <c r="J65" s="428"/>
      <c r="K65" s="429">
        <v>1</v>
      </c>
      <c r="L65" s="428"/>
      <c r="M65" s="428"/>
      <c r="N65" s="430">
        <v>1</v>
      </c>
      <c r="O65" s="428"/>
      <c r="P65" s="428"/>
      <c r="Q65" s="427"/>
      <c r="R65" s="428"/>
      <c r="S65" s="428"/>
      <c r="T65" s="429"/>
      <c r="U65" s="428"/>
      <c r="V65" s="428"/>
      <c r="W65" s="430"/>
      <c r="X65" s="428"/>
      <c r="Y65" s="428"/>
      <c r="Z65" s="427"/>
      <c r="AA65" s="428"/>
      <c r="AB65" s="428"/>
      <c r="AC65" s="429"/>
      <c r="AD65" s="428"/>
      <c r="AE65" s="428"/>
      <c r="AF65" s="430"/>
      <c r="AG65" s="428"/>
      <c r="AH65" s="428"/>
      <c r="AI65" s="427"/>
      <c r="AJ65" s="428"/>
      <c r="AK65" s="428"/>
      <c r="AL65" s="429"/>
      <c r="AM65" s="428"/>
      <c r="AN65" s="428"/>
      <c r="AO65" s="430"/>
      <c r="AP65" s="428"/>
      <c r="AQ65" s="428"/>
      <c r="AR65" s="427"/>
      <c r="AS65" s="428"/>
      <c r="AT65" s="428"/>
      <c r="AU65" s="429"/>
      <c r="AV65" s="428"/>
      <c r="AW65" s="428"/>
      <c r="AX65" s="430"/>
      <c r="AY65" s="428"/>
      <c r="AZ65" s="428"/>
      <c r="BA65" s="427"/>
      <c r="BB65" s="428"/>
      <c r="BC65" s="428"/>
      <c r="BD65" s="429"/>
      <c r="BE65" s="428"/>
      <c r="BF65" s="428"/>
      <c r="BG65" s="430"/>
      <c r="BH65" s="428"/>
      <c r="BI65" s="428"/>
      <c r="BJ65" s="427">
        <v>5</v>
      </c>
      <c r="BK65" s="428"/>
      <c r="BL65" s="428"/>
      <c r="BM65" s="429">
        <v>5</v>
      </c>
      <c r="BN65" s="428"/>
      <c r="BO65" s="428"/>
      <c r="BP65" s="430">
        <v>5</v>
      </c>
      <c r="BQ65" s="428"/>
      <c r="BR65" s="428"/>
      <c r="BS65" s="427">
        <v>2</v>
      </c>
      <c r="BT65" s="428"/>
      <c r="BU65" s="428"/>
      <c r="BV65" s="429">
        <v>2</v>
      </c>
      <c r="BW65" s="428"/>
      <c r="BX65" s="428"/>
      <c r="BY65" s="430">
        <v>2</v>
      </c>
      <c r="BZ65" s="428"/>
      <c r="CA65" s="428"/>
      <c r="CB65" s="427"/>
      <c r="CC65" s="428"/>
      <c r="CD65" s="428"/>
      <c r="CE65" s="429"/>
      <c r="CF65" s="428"/>
      <c r="CG65" s="428"/>
      <c r="CH65" s="430"/>
      <c r="CI65" s="428"/>
      <c r="CJ65" s="428"/>
      <c r="CK65" s="427"/>
      <c r="CL65" s="428"/>
      <c r="CM65" s="428"/>
      <c r="CN65" s="429"/>
      <c r="CO65" s="428"/>
      <c r="CP65" s="428"/>
      <c r="CQ65" s="430"/>
      <c r="CR65" s="428"/>
      <c r="CS65" s="428"/>
      <c r="CT65" s="427"/>
      <c r="CU65" s="428"/>
      <c r="CV65" s="428"/>
      <c r="CW65" s="429"/>
      <c r="CX65" s="428"/>
      <c r="CY65" s="428"/>
      <c r="CZ65" s="430"/>
      <c r="DA65" s="428"/>
      <c r="DB65" s="428"/>
      <c r="DC65" s="427"/>
      <c r="DD65" s="428"/>
      <c r="DE65" s="428"/>
      <c r="DF65" s="429"/>
      <c r="DG65" s="428"/>
      <c r="DH65" s="428"/>
      <c r="DI65" s="430"/>
      <c r="DJ65" s="428"/>
      <c r="DK65" s="428"/>
      <c r="DL65" s="427"/>
      <c r="DM65" s="428"/>
      <c r="DN65" s="428"/>
      <c r="DO65" s="429"/>
      <c r="DP65" s="428"/>
      <c r="DQ65" s="428"/>
      <c r="DR65" s="430"/>
      <c r="DS65" s="428"/>
      <c r="DT65" s="428"/>
      <c r="DU65" s="427"/>
      <c r="DV65" s="428"/>
      <c r="DW65" s="428"/>
      <c r="DX65" s="429"/>
      <c r="DY65" s="428"/>
      <c r="DZ65" s="428"/>
      <c r="EA65" s="430"/>
      <c r="EB65" s="428"/>
      <c r="EC65" s="428"/>
      <c r="ED65" s="427"/>
      <c r="EE65" s="428"/>
      <c r="EF65" s="428"/>
      <c r="EG65" s="429"/>
      <c r="EH65" s="428"/>
      <c r="EI65" s="428"/>
      <c r="EJ65" s="430"/>
      <c r="EK65" s="431"/>
      <c r="EL65" s="428"/>
      <c r="EM65" s="427"/>
      <c r="EN65" s="428"/>
      <c r="EO65" s="428"/>
      <c r="EP65" s="429"/>
      <c r="EQ65" s="428"/>
      <c r="ER65" s="428"/>
      <c r="ES65" s="430"/>
      <c r="ET65" s="431"/>
      <c r="EU65" s="428"/>
      <c r="EV65" s="427">
        <v>1</v>
      </c>
      <c r="EW65" s="428"/>
      <c r="EX65" s="428"/>
      <c r="EY65" s="429">
        <v>1</v>
      </c>
      <c r="EZ65" s="428"/>
      <c r="FA65" s="428"/>
      <c r="FB65" s="430">
        <v>1</v>
      </c>
      <c r="FC65" s="428"/>
      <c r="FD65" s="428"/>
      <c r="FE65" s="427"/>
      <c r="FF65" s="428"/>
      <c r="FG65" s="428"/>
      <c r="FH65" s="429"/>
      <c r="FI65" s="428"/>
      <c r="FJ65" s="428"/>
      <c r="FK65" s="430"/>
      <c r="FL65" s="428"/>
      <c r="FM65" s="428"/>
      <c r="FN65" s="427">
        <v>1</v>
      </c>
      <c r="FO65" s="428"/>
      <c r="FP65" s="428"/>
      <c r="FQ65" s="429"/>
      <c r="FR65" s="428"/>
      <c r="FS65" s="428"/>
      <c r="FT65" s="430"/>
      <c r="FU65" s="431"/>
      <c r="FV65" s="428"/>
      <c r="FW65" s="427"/>
      <c r="FX65" s="428"/>
      <c r="FY65" s="428"/>
      <c r="FZ65" s="429"/>
      <c r="GA65" s="428"/>
      <c r="GB65" s="428"/>
      <c r="GC65" s="430"/>
      <c r="GD65" s="431"/>
      <c r="GE65" s="428"/>
      <c r="GF65" s="427"/>
      <c r="GG65" s="428"/>
      <c r="GH65" s="428"/>
      <c r="GI65" s="429"/>
      <c r="GJ65" s="428"/>
      <c r="GK65" s="428"/>
      <c r="GL65" s="430"/>
      <c r="GM65" s="428"/>
      <c r="GN65" s="428"/>
      <c r="GO65" s="427"/>
      <c r="GP65" s="428"/>
      <c r="GQ65" s="428"/>
      <c r="GR65" s="429"/>
      <c r="GS65" s="428"/>
      <c r="GT65" s="428"/>
      <c r="GU65" s="430"/>
      <c r="GV65" s="428"/>
      <c r="GW65" s="428"/>
      <c r="GX65" s="427"/>
      <c r="GY65" s="428"/>
      <c r="GZ65" s="428"/>
      <c r="HA65" s="429"/>
      <c r="HB65" s="428"/>
      <c r="HC65" s="428"/>
      <c r="HD65" s="430"/>
      <c r="HE65" s="428"/>
      <c r="HF65" s="428"/>
      <c r="HG65" s="427"/>
      <c r="HH65" s="428"/>
      <c r="HI65" s="428"/>
      <c r="HJ65" s="429"/>
      <c r="HK65" s="428"/>
      <c r="HL65" s="428"/>
      <c r="HM65" s="430"/>
      <c r="HN65" s="428"/>
      <c r="HO65" s="428"/>
      <c r="HP65" s="157">
        <f t="shared" si="28"/>
        <v>10</v>
      </c>
      <c r="HQ65" s="21"/>
      <c r="HR65" s="432"/>
      <c r="HS65" s="200">
        <f t="shared" si="29"/>
        <v>9</v>
      </c>
      <c r="HT65" s="21"/>
      <c r="HU65" s="432"/>
      <c r="HV65" s="163">
        <f>SUMIFS(H65:HO65,$H$3:$HO$3,"tény",$H$7:$HO$7,"Kötelező feladatok")</f>
        <v>9</v>
      </c>
      <c r="HW65" s="21"/>
      <c r="HX65" s="432"/>
      <c r="HZ65" s="408"/>
      <c r="IA65" s="408"/>
      <c r="IB65" s="408"/>
      <c r="IC65" s="408"/>
    </row>
    <row r="66" spans="1:237" ht="15">
      <c r="A66" s="944" t="s">
        <v>1274</v>
      </c>
      <c r="B66" s="944"/>
      <c r="C66" s="944"/>
      <c r="D66" s="944"/>
      <c r="E66" s="944"/>
      <c r="F66" s="944"/>
      <c r="G66" s="944"/>
      <c r="H66" s="161"/>
      <c r="I66" s="97"/>
      <c r="J66" s="97"/>
      <c r="K66" s="202"/>
      <c r="L66" s="97"/>
      <c r="M66" s="97"/>
      <c r="N66" s="167"/>
      <c r="O66" s="97"/>
      <c r="P66" s="97"/>
      <c r="Q66" s="161"/>
      <c r="R66" s="97"/>
      <c r="S66" s="97"/>
      <c r="T66" s="202"/>
      <c r="U66" s="97"/>
      <c r="V66" s="97"/>
      <c r="W66" s="167"/>
      <c r="X66" s="97"/>
      <c r="Y66" s="97"/>
      <c r="Z66" s="161"/>
      <c r="AA66" s="97"/>
      <c r="AB66" s="97"/>
      <c r="AC66" s="202"/>
      <c r="AD66" s="97"/>
      <c r="AE66" s="97"/>
      <c r="AF66" s="167"/>
      <c r="AG66" s="97"/>
      <c r="AH66" s="97"/>
      <c r="AI66" s="161"/>
      <c r="AJ66" s="97"/>
      <c r="AK66" s="97"/>
      <c r="AL66" s="202"/>
      <c r="AM66" s="97"/>
      <c r="AN66" s="97"/>
      <c r="AO66" s="167"/>
      <c r="AP66" s="97"/>
      <c r="AQ66" s="97"/>
      <c r="AR66" s="161"/>
      <c r="AS66" s="97"/>
      <c r="AT66" s="97"/>
      <c r="AU66" s="202"/>
      <c r="AV66" s="97"/>
      <c r="AW66" s="97"/>
      <c r="AX66" s="167"/>
      <c r="AY66" s="97"/>
      <c r="AZ66" s="97"/>
      <c r="BA66" s="161"/>
      <c r="BB66" s="97"/>
      <c r="BC66" s="97"/>
      <c r="BD66" s="202"/>
      <c r="BE66" s="97"/>
      <c r="BF66" s="97"/>
      <c r="BG66" s="167"/>
      <c r="BH66" s="97"/>
      <c r="BI66" s="97"/>
      <c r="BJ66" s="161">
        <v>5</v>
      </c>
      <c r="BK66" s="97"/>
      <c r="BL66" s="97"/>
      <c r="BM66" s="202">
        <v>5</v>
      </c>
      <c r="BN66" s="97"/>
      <c r="BO66" s="97"/>
      <c r="BP66" s="167">
        <v>5</v>
      </c>
      <c r="BQ66" s="97"/>
      <c r="BR66" s="97"/>
      <c r="BS66" s="161">
        <v>2</v>
      </c>
      <c r="BT66" s="97"/>
      <c r="BU66" s="97"/>
      <c r="BV66" s="202">
        <v>2</v>
      </c>
      <c r="BW66" s="97"/>
      <c r="BX66" s="97"/>
      <c r="BY66" s="167">
        <v>2</v>
      </c>
      <c r="BZ66" s="97"/>
      <c r="CA66" s="97"/>
      <c r="CB66" s="161"/>
      <c r="CC66" s="97"/>
      <c r="CD66" s="97"/>
      <c r="CE66" s="202"/>
      <c r="CF66" s="97"/>
      <c r="CG66" s="97"/>
      <c r="CH66" s="167"/>
      <c r="CI66" s="97"/>
      <c r="CJ66" s="97"/>
      <c r="CK66" s="161"/>
      <c r="CL66" s="97"/>
      <c r="CM66" s="97"/>
      <c r="CN66" s="202"/>
      <c r="CO66" s="97"/>
      <c r="CP66" s="97"/>
      <c r="CQ66" s="167"/>
      <c r="CR66" s="97"/>
      <c r="CS66" s="97"/>
      <c r="CT66" s="161"/>
      <c r="CU66" s="97"/>
      <c r="CV66" s="97"/>
      <c r="CW66" s="202"/>
      <c r="CX66" s="97"/>
      <c r="CY66" s="97"/>
      <c r="CZ66" s="167"/>
      <c r="DA66" s="97"/>
      <c r="DB66" s="97"/>
      <c r="DC66" s="161"/>
      <c r="DD66" s="97"/>
      <c r="DE66" s="97"/>
      <c r="DF66" s="202"/>
      <c r="DG66" s="97"/>
      <c r="DH66" s="97"/>
      <c r="DI66" s="167"/>
      <c r="DJ66" s="97"/>
      <c r="DK66" s="97"/>
      <c r="DL66" s="161"/>
      <c r="DM66" s="97"/>
      <c r="DN66" s="97"/>
      <c r="DO66" s="202"/>
      <c r="DP66" s="97"/>
      <c r="DQ66" s="97"/>
      <c r="DR66" s="167"/>
      <c r="DS66" s="97"/>
      <c r="DT66" s="97"/>
      <c r="DU66" s="161"/>
      <c r="DV66" s="97"/>
      <c r="DW66" s="97"/>
      <c r="DX66" s="202"/>
      <c r="DY66" s="97"/>
      <c r="DZ66" s="97"/>
      <c r="EA66" s="167"/>
      <c r="EB66" s="97"/>
      <c r="EC66" s="97"/>
      <c r="ED66" s="161"/>
      <c r="EE66" s="97"/>
      <c r="EF66" s="97"/>
      <c r="EG66" s="202"/>
      <c r="EH66" s="97"/>
      <c r="EI66" s="97"/>
      <c r="EJ66" s="167"/>
      <c r="EK66" s="173"/>
      <c r="EL66" s="97"/>
      <c r="EM66" s="161"/>
      <c r="EN66" s="97"/>
      <c r="EO66" s="97"/>
      <c r="EP66" s="202"/>
      <c r="EQ66" s="97"/>
      <c r="ER66" s="97"/>
      <c r="ES66" s="167"/>
      <c r="ET66" s="173"/>
      <c r="EU66" s="97"/>
      <c r="EV66" s="161"/>
      <c r="EW66" s="97"/>
      <c r="EX66" s="97"/>
      <c r="EY66" s="202"/>
      <c r="EZ66" s="97"/>
      <c r="FA66" s="97"/>
      <c r="FB66" s="167"/>
      <c r="FC66" s="97"/>
      <c r="FD66" s="97"/>
      <c r="FE66" s="161"/>
      <c r="FF66" s="97"/>
      <c r="FG66" s="97"/>
      <c r="FH66" s="202"/>
      <c r="FI66" s="97"/>
      <c r="FJ66" s="97"/>
      <c r="FK66" s="167"/>
      <c r="FL66" s="97"/>
      <c r="FM66" s="97"/>
      <c r="FN66" s="161"/>
      <c r="FO66" s="97"/>
      <c r="FP66" s="97"/>
      <c r="FQ66" s="202"/>
      <c r="FR66" s="97"/>
      <c r="FS66" s="97"/>
      <c r="FT66" s="167"/>
      <c r="FU66" s="173"/>
      <c r="FV66" s="97"/>
      <c r="FW66" s="161"/>
      <c r="FX66" s="97"/>
      <c r="FY66" s="97"/>
      <c r="FZ66" s="202"/>
      <c r="GA66" s="97"/>
      <c r="GB66" s="97"/>
      <c r="GC66" s="167"/>
      <c r="GD66" s="173"/>
      <c r="GE66" s="97"/>
      <c r="GF66" s="161"/>
      <c r="GG66" s="97"/>
      <c r="GH66" s="97"/>
      <c r="GI66" s="202"/>
      <c r="GJ66" s="97"/>
      <c r="GK66" s="97"/>
      <c r="GL66" s="167"/>
      <c r="GM66" s="97"/>
      <c r="GN66" s="97"/>
      <c r="GO66" s="161"/>
      <c r="GP66" s="97"/>
      <c r="GQ66" s="97"/>
      <c r="GR66" s="202"/>
      <c r="GS66" s="97"/>
      <c r="GT66" s="97"/>
      <c r="GU66" s="167"/>
      <c r="GV66" s="97"/>
      <c r="GW66" s="97"/>
      <c r="GX66" s="161"/>
      <c r="GY66" s="97"/>
      <c r="GZ66" s="97"/>
      <c r="HA66" s="202"/>
      <c r="HB66" s="97"/>
      <c r="HC66" s="97"/>
      <c r="HD66" s="167"/>
      <c r="HE66" s="97"/>
      <c r="HF66" s="97"/>
      <c r="HG66" s="161"/>
      <c r="HH66" s="97"/>
      <c r="HI66" s="97"/>
      <c r="HJ66" s="202"/>
      <c r="HK66" s="97"/>
      <c r="HL66" s="97"/>
      <c r="HM66" s="167"/>
      <c r="HN66" s="97"/>
      <c r="HO66" s="97"/>
      <c r="HP66" s="157">
        <f t="shared" si="28"/>
        <v>7</v>
      </c>
      <c r="HQ66" s="21"/>
      <c r="HR66" s="36"/>
      <c r="HS66" s="200">
        <f t="shared" si="29"/>
        <v>7</v>
      </c>
      <c r="HT66" s="21"/>
      <c r="HU66" s="36"/>
      <c r="HV66" s="163">
        <f>SUMIFS(H66:HO66,$H$3:$HO$3,"tény",$H$7:$HO$7,"Kötelező feladatok")</f>
        <v>7</v>
      </c>
      <c r="HW66" s="21"/>
      <c r="HX66" s="36"/>
      <c r="HZ66" s="408"/>
      <c r="IA66" s="408"/>
      <c r="IB66" s="408"/>
      <c r="IC66" s="408"/>
    </row>
    <row r="67" spans="1:237">
      <c r="HP67" s="416"/>
      <c r="HS67" s="416"/>
      <c r="HV67" s="416"/>
    </row>
    <row r="68" spans="1:237">
      <c r="HP68" s="416"/>
      <c r="HV68" s="416"/>
    </row>
    <row r="69" spans="1:237">
      <c r="HP69" s="417">
        <v>79751951</v>
      </c>
      <c r="HQ69" s="417"/>
      <c r="HR69" s="417"/>
      <c r="HS69" s="417">
        <v>94248544</v>
      </c>
      <c r="HV69" s="417"/>
    </row>
    <row r="70" spans="1:237">
      <c r="HP70" s="416"/>
      <c r="HV70" s="416"/>
    </row>
    <row r="71" spans="1:237">
      <c r="HP71" s="416">
        <f>HP69-HP62</f>
        <v>0</v>
      </c>
      <c r="HQ71" s="416"/>
      <c r="HR71" s="416"/>
      <c r="HS71" s="416">
        <f t="shared" ref="HS71" si="85">HS69-HS62</f>
        <v>0</v>
      </c>
      <c r="HV71" s="416"/>
    </row>
  </sheetData>
  <mergeCells count="151">
    <mergeCell ref="DX1:EQ1"/>
    <mergeCell ref="EY1:FR1"/>
    <mergeCell ref="FZ1:GS1"/>
    <mergeCell ref="HA1:HT1"/>
    <mergeCell ref="H1:AD1"/>
    <mergeCell ref="AL1:BE1"/>
    <mergeCell ref="BM1:CF1"/>
    <mergeCell ref="CW1:DP1"/>
    <mergeCell ref="DC6:DK6"/>
    <mergeCell ref="FW6:GE6"/>
    <mergeCell ref="ED4:EL5"/>
    <mergeCell ref="ED6:EL6"/>
    <mergeCell ref="CT6:DB6"/>
    <mergeCell ref="HG4:HO5"/>
    <mergeCell ref="DU4:EC5"/>
    <mergeCell ref="FN4:FV5"/>
    <mergeCell ref="EV4:FD5"/>
    <mergeCell ref="FE4:FM5"/>
    <mergeCell ref="GF4:GN5"/>
    <mergeCell ref="DL6:DT6"/>
    <mergeCell ref="HJ3:HL3"/>
    <mergeCell ref="HG6:HO6"/>
    <mergeCell ref="GX6:HF6"/>
    <mergeCell ref="DX3:DZ3"/>
    <mergeCell ref="DU3:DW3"/>
    <mergeCell ref="FQ3:FS3"/>
    <mergeCell ref="EG3:EI3"/>
    <mergeCell ref="FT3:FV3"/>
    <mergeCell ref="FN3:FP3"/>
    <mergeCell ref="GF6:GN6"/>
    <mergeCell ref="HM3:HO3"/>
    <mergeCell ref="EJ3:EL3"/>
    <mergeCell ref="ED3:EF3"/>
    <mergeCell ref="DU6:EC6"/>
    <mergeCell ref="FN6:FV6"/>
    <mergeCell ref="GX4:HF5"/>
    <mergeCell ref="GO4:GW5"/>
    <mergeCell ref="FW4:GE5"/>
    <mergeCell ref="EM4:EU5"/>
    <mergeCell ref="EM6:EU6"/>
    <mergeCell ref="GO6:GW6"/>
    <mergeCell ref="HP3:HR3"/>
    <mergeCell ref="FH3:FJ3"/>
    <mergeCell ref="FE3:FG3"/>
    <mergeCell ref="EA3:EC3"/>
    <mergeCell ref="GC3:GE3"/>
    <mergeCell ref="FZ3:GB3"/>
    <mergeCell ref="FW3:FY3"/>
    <mergeCell ref="FB3:FD3"/>
    <mergeCell ref="FK3:FM3"/>
    <mergeCell ref="GI3:GK3"/>
    <mergeCell ref="GL3:GN3"/>
    <mergeCell ref="GO3:GQ3"/>
    <mergeCell ref="HA3:HC3"/>
    <mergeCell ref="HD3:HF3"/>
    <mergeCell ref="GU3:GW3"/>
    <mergeCell ref="HG3:HI3"/>
    <mergeCell ref="EM3:EO3"/>
    <mergeCell ref="EP3:ER3"/>
    <mergeCell ref="ES3:EU3"/>
    <mergeCell ref="GF3:GH3"/>
    <mergeCell ref="EV3:EX3"/>
    <mergeCell ref="EY3:FA3"/>
    <mergeCell ref="C8:G8"/>
    <mergeCell ref="D10:F10"/>
    <mergeCell ref="E5:F7"/>
    <mergeCell ref="G5:G7"/>
    <mergeCell ref="A5:A7"/>
    <mergeCell ref="B5:B7"/>
    <mergeCell ref="C5:C7"/>
    <mergeCell ref="D5:D7"/>
    <mergeCell ref="A66:G66"/>
    <mergeCell ref="D61:F61"/>
    <mergeCell ref="A62:G62"/>
    <mergeCell ref="A63:G63"/>
    <mergeCell ref="A64:G64"/>
    <mergeCell ref="A42:G42"/>
    <mergeCell ref="C43:G43"/>
    <mergeCell ref="A65:G65"/>
    <mergeCell ref="E12:F12"/>
    <mergeCell ref="C30:G30"/>
    <mergeCell ref="A3:G3"/>
    <mergeCell ref="K3:M3"/>
    <mergeCell ref="N3:P3"/>
    <mergeCell ref="H3:J3"/>
    <mergeCell ref="AR3:AT3"/>
    <mergeCell ref="AR6:AZ6"/>
    <mergeCell ref="AX3:AZ3"/>
    <mergeCell ref="AU3:AW3"/>
    <mergeCell ref="AR4:AZ5"/>
    <mergeCell ref="H4:P5"/>
    <mergeCell ref="H6:P6"/>
    <mergeCell ref="Q3:S3"/>
    <mergeCell ref="T3:V3"/>
    <mergeCell ref="W3:Y3"/>
    <mergeCell ref="Q4:Y5"/>
    <mergeCell ref="Q6:Y6"/>
    <mergeCell ref="Z3:AB3"/>
    <mergeCell ref="AC3:AE3"/>
    <mergeCell ref="AF3:AH3"/>
    <mergeCell ref="Z4:AH5"/>
    <mergeCell ref="Z6:AH6"/>
    <mergeCell ref="AI3:AK3"/>
    <mergeCell ref="AL3:AN3"/>
    <mergeCell ref="AO3:AQ3"/>
    <mergeCell ref="HV3:HX3"/>
    <mergeCell ref="HP4:HX6"/>
    <mergeCell ref="GX3:GZ3"/>
    <mergeCell ref="GR3:GT3"/>
    <mergeCell ref="BM3:BO3"/>
    <mergeCell ref="BJ3:BL3"/>
    <mergeCell ref="DL3:DN3"/>
    <mergeCell ref="DR3:DT3"/>
    <mergeCell ref="DO3:DQ3"/>
    <mergeCell ref="BP3:BR3"/>
    <mergeCell ref="BJ4:BR5"/>
    <mergeCell ref="DL4:DT5"/>
    <mergeCell ref="DC3:DE3"/>
    <mergeCell ref="DF3:DH3"/>
    <mergeCell ref="DI3:DK3"/>
    <mergeCell ref="DC4:DK5"/>
    <mergeCell ref="CT3:CV3"/>
    <mergeCell ref="CW3:CY3"/>
    <mergeCell ref="CZ3:DB3"/>
    <mergeCell ref="CT4:DB5"/>
    <mergeCell ref="BJ6:BR6"/>
    <mergeCell ref="HS3:HU3"/>
    <mergeCell ref="EV6:FD6"/>
    <mergeCell ref="FE6:FM6"/>
    <mergeCell ref="CQ3:CS3"/>
    <mergeCell ref="CK4:CS5"/>
    <mergeCell ref="CK6:CS6"/>
    <mergeCell ref="BS3:BU3"/>
    <mergeCell ref="BV3:BX3"/>
    <mergeCell ref="BY3:CA3"/>
    <mergeCell ref="BS4:CA5"/>
    <mergeCell ref="BS6:CA6"/>
    <mergeCell ref="CB3:CD3"/>
    <mergeCell ref="CE3:CG3"/>
    <mergeCell ref="CH3:CJ3"/>
    <mergeCell ref="CB4:CJ5"/>
    <mergeCell ref="CB6:CJ6"/>
    <mergeCell ref="AI4:AQ5"/>
    <mergeCell ref="AI6:AQ6"/>
    <mergeCell ref="BA3:BC3"/>
    <mergeCell ref="BD3:BF3"/>
    <mergeCell ref="BG3:BI3"/>
    <mergeCell ref="BA4:BI5"/>
    <mergeCell ref="BA6:BI6"/>
    <mergeCell ref="CK3:CM3"/>
    <mergeCell ref="CN3:CP3"/>
  </mergeCells>
  <phoneticPr fontId="22" type="noConversion"/>
  <printOptions horizontalCentered="1"/>
  <pageMargins left="0.19685039370078741" right="0.19685039370078741" top="0.74803149606299213" bottom="0" header="0" footer="0"/>
  <pageSetup paperSize="8" scale="48" fitToWidth="0" orientation="landscape" r:id="rId1"/>
  <headerFooter alignWithMargins="0"/>
  <colBreaks count="7" manualBreakCount="7">
    <brk id="34" max="65" man="1"/>
    <brk id="61" max="65" man="1"/>
    <brk id="97" max="65" man="1"/>
    <brk id="124" max="65" man="1"/>
    <brk id="151" max="65" man="1"/>
    <brk id="178" max="65" man="1"/>
    <brk id="205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Normal="100" zoomScaleSheetLayoutView="100" workbookViewId="0">
      <pane xSplit="6" ySplit="8" topLeftCell="G48" activePane="bottomRight" state="frozen"/>
      <selection activeCell="H10" sqref="H10"/>
      <selection pane="topRight" activeCell="H10" sqref="H10"/>
      <selection pane="bottomLeft" activeCell="H10" sqref="H10"/>
      <selection pane="bottomRight" activeCell="F68" sqref="F68"/>
    </sheetView>
  </sheetViews>
  <sheetFormatPr defaultColWidth="9.140625" defaultRowHeight="12.75"/>
  <cols>
    <col min="1" max="5" width="9.140625" style="293"/>
    <col min="6" max="6" width="28.85546875" style="293" customWidth="1"/>
    <col min="7" max="7" width="15.42578125" style="293" bestFit="1" customWidth="1"/>
    <col min="8" max="8" width="13.7109375" style="293" customWidth="1"/>
    <col min="9" max="9" width="13.140625" style="295" customWidth="1"/>
    <col min="10" max="11" width="9.140625" style="293"/>
    <col min="12" max="12" width="9.7109375" style="293" bestFit="1" customWidth="1"/>
    <col min="13" max="13" width="12.5703125" style="293" customWidth="1"/>
    <col min="14" max="14" width="13.42578125" style="293" bestFit="1" customWidth="1"/>
    <col min="15" max="15" width="15.42578125" style="293" customWidth="1"/>
    <col min="16" max="16" width="13.42578125" style="294" bestFit="1" customWidth="1"/>
    <col min="17" max="17" width="12.28515625" style="294" bestFit="1" customWidth="1"/>
    <col min="18" max="16384" width="9.140625" style="293"/>
  </cols>
  <sheetData>
    <row r="1" spans="1:17" s="377" customFormat="1" ht="15">
      <c r="A1" s="261" t="s">
        <v>375</v>
      </c>
      <c r="B1" s="376" t="str">
        <f>'1. bevételi főtábla'!AQ1</f>
        <v>sz. melléklet a 6/2019. (V. 16.) sz. rendelethez</v>
      </c>
      <c r="C1" s="48"/>
      <c r="H1" s="261"/>
      <c r="I1" s="48"/>
      <c r="P1" s="378"/>
      <c r="Q1" s="378"/>
    </row>
    <row r="2" spans="1:17" s="373" customFormat="1" ht="15.75">
      <c r="A2" s="959" t="s">
        <v>1008</v>
      </c>
      <c r="B2" s="959"/>
      <c r="C2" s="959"/>
      <c r="D2" s="959"/>
      <c r="E2" s="959"/>
      <c r="F2" s="959"/>
      <c r="G2" s="959"/>
      <c r="I2" s="375"/>
      <c r="P2" s="374"/>
      <c r="Q2" s="374"/>
    </row>
    <row r="3" spans="1:17" s="373" customFormat="1" ht="15" customHeight="1">
      <c r="A3" s="946" t="s">
        <v>1009</v>
      </c>
      <c r="B3" s="946"/>
      <c r="C3" s="946"/>
      <c r="D3" s="946"/>
      <c r="E3" s="946"/>
      <c r="F3" s="946"/>
      <c r="G3" s="946"/>
      <c r="H3" s="946"/>
      <c r="I3" s="946"/>
      <c r="P3" s="374"/>
      <c r="Q3" s="374"/>
    </row>
    <row r="4" spans="1:17" s="373" customFormat="1" ht="19.899999999999999" customHeight="1">
      <c r="A4" s="946"/>
      <c r="B4" s="946"/>
      <c r="C4" s="946"/>
      <c r="D4" s="946"/>
      <c r="E4" s="946"/>
      <c r="F4" s="946"/>
      <c r="G4" s="946"/>
      <c r="H4" s="946"/>
      <c r="I4" s="946"/>
      <c r="P4" s="374"/>
      <c r="Q4" s="374"/>
    </row>
    <row r="5" spans="1:17" ht="16.5" thickBot="1">
      <c r="A5" s="372"/>
      <c r="B5" s="372"/>
      <c r="C5" s="372"/>
      <c r="D5" s="372"/>
      <c r="E5" s="372"/>
      <c r="F5" s="372"/>
      <c r="G5" s="371"/>
      <c r="I5" s="370" t="s">
        <v>894</v>
      </c>
    </row>
    <row r="6" spans="1:17" ht="13.5" customHeight="1">
      <c r="A6" s="960" t="s">
        <v>204</v>
      </c>
      <c r="B6" s="960"/>
      <c r="C6" s="960"/>
      <c r="D6" s="960"/>
      <c r="E6" s="960"/>
      <c r="F6" s="960"/>
      <c r="G6" s="969" t="s">
        <v>1010</v>
      </c>
      <c r="H6" s="969" t="s">
        <v>1011</v>
      </c>
      <c r="I6" s="971" t="s">
        <v>1012</v>
      </c>
    </row>
    <row r="7" spans="1:17" ht="32.25" customHeight="1" thickBot="1">
      <c r="A7" s="961"/>
      <c r="B7" s="961"/>
      <c r="C7" s="961"/>
      <c r="D7" s="961"/>
      <c r="E7" s="961"/>
      <c r="F7" s="961"/>
      <c r="G7" s="970"/>
      <c r="H7" s="970"/>
      <c r="I7" s="972"/>
    </row>
    <row r="8" spans="1:17" ht="15" thickBot="1">
      <c r="A8" s="369" t="s">
        <v>367</v>
      </c>
      <c r="B8" s="974" t="s">
        <v>369</v>
      </c>
      <c r="C8" s="975"/>
      <c r="D8" s="975"/>
      <c r="E8" s="975"/>
      <c r="F8" s="976"/>
      <c r="G8" s="368" t="s">
        <v>373</v>
      </c>
      <c r="H8" s="368" t="s">
        <v>376</v>
      </c>
      <c r="I8" s="368" t="s">
        <v>378</v>
      </c>
    </row>
    <row r="9" spans="1:17" ht="16.5" thickBot="1">
      <c r="A9" s="319" t="s">
        <v>481</v>
      </c>
      <c r="B9" s="977" t="s">
        <v>482</v>
      </c>
      <c r="C9" s="978"/>
      <c r="D9" s="978"/>
      <c r="E9" s="978"/>
      <c r="F9" s="979"/>
      <c r="G9" s="316"/>
      <c r="H9" s="367"/>
      <c r="I9" s="333"/>
      <c r="M9" s="363"/>
      <c r="N9" s="297"/>
    </row>
    <row r="10" spans="1:17" ht="15.75">
      <c r="A10" s="326" t="s">
        <v>483</v>
      </c>
      <c r="B10" s="957" t="s">
        <v>30</v>
      </c>
      <c r="C10" s="957"/>
      <c r="D10" s="957"/>
      <c r="E10" s="957"/>
      <c r="F10" s="957"/>
      <c r="G10" s="366">
        <v>1150000</v>
      </c>
      <c r="H10" s="366">
        <v>1772195</v>
      </c>
      <c r="I10" s="366">
        <v>797447</v>
      </c>
      <c r="M10" s="363"/>
      <c r="N10" s="297"/>
    </row>
    <row r="11" spans="1:17" ht="15.75">
      <c r="A11" s="323" t="s">
        <v>484</v>
      </c>
      <c r="B11" s="948" t="s">
        <v>218</v>
      </c>
      <c r="C11" s="948"/>
      <c r="D11" s="948"/>
      <c r="E11" s="948"/>
      <c r="F11" s="948"/>
      <c r="G11" s="328">
        <v>32250000</v>
      </c>
      <c r="H11" s="328">
        <v>33848956</v>
      </c>
      <c r="I11" s="328">
        <v>36870626</v>
      </c>
      <c r="M11" s="304"/>
    </row>
    <row r="12" spans="1:17" ht="15.75">
      <c r="A12" s="323" t="s">
        <v>485</v>
      </c>
      <c r="B12" s="948" t="s">
        <v>255</v>
      </c>
      <c r="C12" s="948"/>
      <c r="D12" s="948"/>
      <c r="E12" s="948"/>
      <c r="F12" s="948"/>
      <c r="G12" s="328">
        <v>2302730</v>
      </c>
      <c r="H12" s="328">
        <v>2854128</v>
      </c>
      <c r="I12" s="328">
        <v>2854128</v>
      </c>
      <c r="M12" s="363"/>
      <c r="N12" s="297"/>
    </row>
    <row r="13" spans="1:17" ht="15.75">
      <c r="A13" s="323" t="s">
        <v>206</v>
      </c>
      <c r="B13" s="948" t="s">
        <v>486</v>
      </c>
      <c r="C13" s="948"/>
      <c r="D13" s="948"/>
      <c r="E13" s="948"/>
      <c r="F13" s="948"/>
      <c r="G13" s="328">
        <f>5792900+58544</f>
        <v>5851444</v>
      </c>
      <c r="H13" s="328">
        <v>6674444</v>
      </c>
      <c r="I13" s="328">
        <v>8627514</v>
      </c>
      <c r="M13" s="363"/>
      <c r="N13" s="297"/>
    </row>
    <row r="14" spans="1:17" ht="15.75">
      <c r="A14" s="323" t="s">
        <v>375</v>
      </c>
      <c r="B14" s="948" t="s">
        <v>487</v>
      </c>
      <c r="C14" s="948"/>
      <c r="D14" s="948"/>
      <c r="E14" s="948"/>
      <c r="F14" s="948"/>
      <c r="G14" s="328">
        <v>0</v>
      </c>
      <c r="H14" s="328">
        <v>0</v>
      </c>
      <c r="I14" s="328">
        <v>0</v>
      </c>
      <c r="M14" s="363"/>
      <c r="N14" s="297"/>
    </row>
    <row r="15" spans="1:17" ht="15.75">
      <c r="A15" s="323" t="s">
        <v>376</v>
      </c>
      <c r="B15" s="948" t="s">
        <v>488</v>
      </c>
      <c r="C15" s="948"/>
      <c r="D15" s="948"/>
      <c r="E15" s="948"/>
      <c r="F15" s="948"/>
      <c r="G15" s="328">
        <v>0</v>
      </c>
      <c r="H15" s="328">
        <v>0</v>
      </c>
      <c r="I15" s="328">
        <v>0</v>
      </c>
      <c r="M15" s="363"/>
      <c r="N15" s="297"/>
    </row>
    <row r="16" spans="1:17" ht="16.5" thickBot="1">
      <c r="A16" s="321" t="s">
        <v>378</v>
      </c>
      <c r="B16" s="973" t="s">
        <v>489</v>
      </c>
      <c r="C16" s="973"/>
      <c r="D16" s="973"/>
      <c r="E16" s="973"/>
      <c r="F16" s="973"/>
      <c r="G16" s="327">
        <v>0</v>
      </c>
      <c r="H16" s="327">
        <v>0</v>
      </c>
      <c r="I16" s="327">
        <v>0</v>
      </c>
      <c r="M16" s="363"/>
      <c r="N16" s="297"/>
      <c r="O16" s="354"/>
      <c r="P16" s="349"/>
      <c r="Q16" s="349"/>
    </row>
    <row r="17" spans="1:17" ht="16.5" thickBot="1">
      <c r="A17" s="365" t="s">
        <v>379</v>
      </c>
      <c r="B17" s="963" t="s">
        <v>490</v>
      </c>
      <c r="C17" s="963"/>
      <c r="D17" s="963"/>
      <c r="E17" s="963"/>
      <c r="F17" s="963"/>
      <c r="G17" s="364">
        <f>SUM(G10:G16)</f>
        <v>41554174</v>
      </c>
      <c r="H17" s="364">
        <f>SUM(H10:H16)</f>
        <v>45149723</v>
      </c>
      <c r="I17" s="364">
        <f>SUM(I10:I16)</f>
        <v>49149715</v>
      </c>
      <c r="M17" s="363"/>
      <c r="N17" s="297"/>
      <c r="O17" s="354"/>
      <c r="P17" s="349"/>
      <c r="Q17" s="349"/>
    </row>
    <row r="18" spans="1:17" ht="15.75">
      <c r="A18" s="362" t="s">
        <v>381</v>
      </c>
      <c r="B18" s="966" t="s">
        <v>207</v>
      </c>
      <c r="C18" s="966"/>
      <c r="D18" s="966"/>
      <c r="E18" s="966"/>
      <c r="F18" s="966"/>
      <c r="G18" s="344">
        <v>12508815</v>
      </c>
      <c r="H18" s="344">
        <v>12655675</v>
      </c>
      <c r="I18" s="344">
        <v>12114930</v>
      </c>
      <c r="J18" s="354"/>
      <c r="L18" s="297"/>
      <c r="M18" s="297"/>
      <c r="N18" s="297"/>
      <c r="O18" s="354"/>
      <c r="P18" s="349"/>
      <c r="Q18" s="349"/>
    </row>
    <row r="19" spans="1:17" ht="15.75">
      <c r="A19" s="355" t="s">
        <v>382</v>
      </c>
      <c r="B19" s="948" t="s">
        <v>491</v>
      </c>
      <c r="C19" s="948"/>
      <c r="D19" s="948"/>
      <c r="E19" s="948"/>
      <c r="F19" s="948"/>
      <c r="G19" s="322">
        <v>1775555</v>
      </c>
      <c r="H19" s="322">
        <v>1775555</v>
      </c>
      <c r="I19" s="322">
        <v>1745666</v>
      </c>
      <c r="J19" s="354"/>
      <c r="L19" s="297"/>
      <c r="M19" s="361"/>
      <c r="N19" s="297"/>
      <c r="O19" s="354"/>
      <c r="P19" s="349"/>
      <c r="Q19" s="349"/>
    </row>
    <row r="20" spans="1:17" s="346" customFormat="1" ht="15.75">
      <c r="A20" s="355" t="s">
        <v>383</v>
      </c>
      <c r="B20" s="948" t="s">
        <v>492</v>
      </c>
      <c r="C20" s="948"/>
      <c r="D20" s="948"/>
      <c r="E20" s="948"/>
      <c r="F20" s="948"/>
      <c r="G20" s="322">
        <v>15806252</v>
      </c>
      <c r="H20" s="322">
        <v>16306252</v>
      </c>
      <c r="I20" s="322">
        <v>7635283</v>
      </c>
      <c r="L20" s="360"/>
      <c r="M20" s="359"/>
      <c r="O20" s="354"/>
      <c r="P20" s="349"/>
      <c r="Q20" s="349"/>
    </row>
    <row r="21" spans="1:17" s="346" customFormat="1" ht="15.75">
      <c r="A21" s="355" t="s">
        <v>384</v>
      </c>
      <c r="B21" s="948" t="s">
        <v>609</v>
      </c>
      <c r="C21" s="948"/>
      <c r="D21" s="948"/>
      <c r="E21" s="948"/>
      <c r="F21" s="948"/>
      <c r="G21" s="322">
        <f>771108</f>
        <v>771108</v>
      </c>
      <c r="H21" s="322">
        <v>871108</v>
      </c>
      <c r="I21" s="322">
        <v>787608</v>
      </c>
      <c r="M21" s="358"/>
      <c r="O21" s="354"/>
      <c r="P21" s="349"/>
      <c r="Q21" s="349"/>
    </row>
    <row r="22" spans="1:17" s="348" customFormat="1" ht="15.75">
      <c r="A22" s="355" t="s">
        <v>385</v>
      </c>
      <c r="B22" s="948" t="s">
        <v>137</v>
      </c>
      <c r="C22" s="948"/>
      <c r="D22" s="948"/>
      <c r="E22" s="948"/>
      <c r="F22" s="948"/>
      <c r="G22" s="322">
        <f>9766366</f>
        <v>9766366</v>
      </c>
      <c r="H22" s="322">
        <v>9766366</v>
      </c>
      <c r="I22" s="322">
        <v>9766366</v>
      </c>
      <c r="M22" s="357"/>
      <c r="O22" s="354"/>
      <c r="P22" s="349"/>
      <c r="Q22" s="349"/>
    </row>
    <row r="23" spans="1:17" s="348" customFormat="1" ht="15.75">
      <c r="A23" s="355" t="s">
        <v>387</v>
      </c>
      <c r="B23" s="980" t="s">
        <v>610</v>
      </c>
      <c r="C23" s="981"/>
      <c r="D23" s="981"/>
      <c r="E23" s="981"/>
      <c r="F23" s="982"/>
      <c r="G23" s="322">
        <v>0</v>
      </c>
      <c r="H23" s="322">
        <v>0</v>
      </c>
      <c r="I23" s="322">
        <v>0</v>
      </c>
      <c r="M23" s="356"/>
      <c r="N23" s="356"/>
      <c r="O23" s="354"/>
      <c r="P23" s="349"/>
      <c r="Q23" s="349"/>
    </row>
    <row r="24" spans="1:17" s="348" customFormat="1" ht="15" customHeight="1">
      <c r="A24" s="355" t="s">
        <v>389</v>
      </c>
      <c r="B24" s="947" t="s">
        <v>493</v>
      </c>
      <c r="C24" s="948"/>
      <c r="D24" s="948"/>
      <c r="E24" s="948"/>
      <c r="F24" s="948"/>
      <c r="G24" s="322">
        <v>1500000</v>
      </c>
      <c r="H24" s="322">
        <v>1918000</v>
      </c>
      <c r="I24" s="322">
        <v>1030130</v>
      </c>
      <c r="J24" s="354"/>
      <c r="O24" s="354"/>
      <c r="P24" s="349"/>
      <c r="Q24" s="349"/>
    </row>
    <row r="25" spans="1:17" s="348" customFormat="1" ht="15" customHeight="1">
      <c r="A25" s="355" t="s">
        <v>391</v>
      </c>
      <c r="B25" s="947" t="s">
        <v>611</v>
      </c>
      <c r="C25" s="948"/>
      <c r="D25" s="948"/>
      <c r="E25" s="948"/>
      <c r="F25" s="948"/>
      <c r="G25" s="320">
        <v>0</v>
      </c>
      <c r="H25" s="320">
        <v>0</v>
      </c>
      <c r="I25" s="320">
        <v>0</v>
      </c>
      <c r="O25" s="354"/>
      <c r="P25" s="349"/>
      <c r="Q25" s="349"/>
    </row>
    <row r="26" spans="1:17" s="348" customFormat="1" ht="15" customHeight="1">
      <c r="A26" s="355" t="s">
        <v>494</v>
      </c>
      <c r="B26" s="947" t="s">
        <v>612</v>
      </c>
      <c r="C26" s="948"/>
      <c r="D26" s="948"/>
      <c r="E26" s="948"/>
      <c r="F26" s="948"/>
      <c r="G26" s="320">
        <v>0</v>
      </c>
      <c r="H26" s="320">
        <v>0</v>
      </c>
      <c r="I26" s="320">
        <v>0</v>
      </c>
      <c r="O26" s="354"/>
      <c r="P26" s="349"/>
      <c r="Q26" s="349"/>
    </row>
    <row r="27" spans="1:17" s="348" customFormat="1" ht="15.6" customHeight="1" thickBot="1">
      <c r="A27" s="355" t="s">
        <v>497</v>
      </c>
      <c r="B27" s="953" t="s">
        <v>208</v>
      </c>
      <c r="C27" s="951"/>
      <c r="D27" s="951"/>
      <c r="E27" s="951"/>
      <c r="F27" s="951"/>
      <c r="G27" s="343">
        <v>200000</v>
      </c>
      <c r="H27" s="343">
        <v>200000</v>
      </c>
      <c r="I27" s="343">
        <v>0</v>
      </c>
      <c r="O27" s="354"/>
      <c r="P27" s="349"/>
      <c r="Q27" s="349"/>
    </row>
    <row r="28" spans="1:17" s="348" customFormat="1" ht="15.6" customHeight="1" thickBot="1">
      <c r="A28" s="307" t="s">
        <v>499</v>
      </c>
      <c r="B28" s="954" t="s">
        <v>613</v>
      </c>
      <c r="C28" s="955"/>
      <c r="D28" s="955"/>
      <c r="E28" s="955"/>
      <c r="F28" s="955"/>
      <c r="G28" s="345">
        <f>SUM(G18:G27)</f>
        <v>42328096</v>
      </c>
      <c r="H28" s="345">
        <f>SUM(H18:H27)</f>
        <v>43492956</v>
      </c>
      <c r="I28" s="345">
        <f>SUM(I18:I27)</f>
        <v>33079983</v>
      </c>
      <c r="O28" s="354"/>
      <c r="P28" s="349"/>
      <c r="Q28" s="349"/>
    </row>
    <row r="29" spans="1:17" s="348" customFormat="1" ht="15" customHeight="1" thickBot="1">
      <c r="A29" s="353" t="s">
        <v>495</v>
      </c>
      <c r="B29" s="967" t="s">
        <v>496</v>
      </c>
      <c r="C29" s="968"/>
      <c r="D29" s="968"/>
      <c r="E29" s="968"/>
      <c r="F29" s="968"/>
      <c r="G29" s="352"/>
      <c r="H29" s="352"/>
      <c r="I29" s="351"/>
      <c r="P29" s="349"/>
      <c r="Q29" s="349"/>
    </row>
    <row r="30" spans="1:17" s="348" customFormat="1" ht="15" customHeight="1">
      <c r="A30" s="326" t="s">
        <v>501</v>
      </c>
      <c r="B30" s="956" t="s">
        <v>498</v>
      </c>
      <c r="C30" s="957"/>
      <c r="D30" s="957"/>
      <c r="E30" s="957"/>
      <c r="F30" s="957"/>
      <c r="G30" s="344">
        <v>0</v>
      </c>
      <c r="H30" s="344">
        <v>0</v>
      </c>
      <c r="I30" s="344">
        <v>0</v>
      </c>
      <c r="P30" s="349"/>
      <c r="Q30" s="349"/>
    </row>
    <row r="31" spans="1:17" s="348" customFormat="1" ht="15" customHeight="1">
      <c r="A31" s="323" t="s">
        <v>503</v>
      </c>
      <c r="B31" s="947" t="s">
        <v>500</v>
      </c>
      <c r="C31" s="948"/>
      <c r="D31" s="948"/>
      <c r="E31" s="948"/>
      <c r="F31" s="948"/>
      <c r="G31" s="350">
        <v>0</v>
      </c>
      <c r="H31" s="350">
        <v>0</v>
      </c>
      <c r="I31" s="350">
        <v>0</v>
      </c>
      <c r="P31" s="349"/>
      <c r="Q31" s="349"/>
    </row>
    <row r="32" spans="1:17" s="348" customFormat="1" ht="15" customHeight="1">
      <c r="A32" s="323" t="s">
        <v>505</v>
      </c>
      <c r="B32" s="947" t="s">
        <v>502</v>
      </c>
      <c r="C32" s="948"/>
      <c r="D32" s="948"/>
      <c r="E32" s="948"/>
      <c r="F32" s="948"/>
      <c r="G32" s="322">
        <v>0</v>
      </c>
      <c r="H32" s="322">
        <v>0</v>
      </c>
      <c r="I32" s="322">
        <v>0</v>
      </c>
      <c r="P32" s="349"/>
      <c r="Q32" s="349"/>
    </row>
    <row r="33" spans="1:17" s="348" customFormat="1" ht="15" customHeight="1">
      <c r="A33" s="323" t="s">
        <v>506</v>
      </c>
      <c r="B33" s="947" t="s">
        <v>504</v>
      </c>
      <c r="C33" s="948"/>
      <c r="D33" s="948"/>
      <c r="E33" s="948"/>
      <c r="F33" s="948"/>
      <c r="G33" s="350">
        <v>0</v>
      </c>
      <c r="H33" s="350">
        <v>0</v>
      </c>
      <c r="I33" s="350">
        <v>0</v>
      </c>
      <c r="P33" s="349"/>
      <c r="Q33" s="349"/>
    </row>
    <row r="34" spans="1:17" s="348" customFormat="1" ht="15" customHeight="1">
      <c r="A34" s="323" t="s">
        <v>507</v>
      </c>
      <c r="B34" s="947" t="s">
        <v>614</v>
      </c>
      <c r="C34" s="948"/>
      <c r="D34" s="948"/>
      <c r="E34" s="948"/>
      <c r="F34" s="948"/>
      <c r="G34" s="322">
        <f>352000+1452725+28540894</f>
        <v>30345619</v>
      </c>
      <c r="H34" s="322">
        <v>30345619</v>
      </c>
      <c r="I34" s="322">
        <v>0</v>
      </c>
      <c r="P34" s="349"/>
      <c r="Q34" s="349"/>
    </row>
    <row r="35" spans="1:17" s="348" customFormat="1" ht="15" customHeight="1">
      <c r="A35" s="323" t="s">
        <v>508</v>
      </c>
      <c r="B35" s="947" t="s">
        <v>615</v>
      </c>
      <c r="C35" s="948"/>
      <c r="D35" s="948"/>
      <c r="E35" s="948"/>
      <c r="F35" s="948"/>
      <c r="G35" s="322">
        <v>0</v>
      </c>
      <c r="H35" s="322">
        <v>0</v>
      </c>
      <c r="I35" s="322">
        <v>0</v>
      </c>
      <c r="J35" s="346"/>
      <c r="P35" s="349"/>
      <c r="Q35" s="349"/>
    </row>
    <row r="36" spans="1:17" s="346" customFormat="1" ht="15.6" customHeight="1" thickBot="1">
      <c r="A36" s="321" t="s">
        <v>509</v>
      </c>
      <c r="B36" s="953" t="s">
        <v>616</v>
      </c>
      <c r="C36" s="951"/>
      <c r="D36" s="951"/>
      <c r="E36" s="951"/>
      <c r="F36" s="951"/>
      <c r="G36" s="343">
        <v>0</v>
      </c>
      <c r="H36" s="343">
        <v>0</v>
      </c>
      <c r="I36" s="343">
        <v>0</v>
      </c>
      <c r="P36" s="347"/>
      <c r="Q36" s="347"/>
    </row>
    <row r="37" spans="1:17" ht="15.6" customHeight="1" thickBot="1">
      <c r="A37" s="307" t="s">
        <v>510</v>
      </c>
      <c r="B37" s="954" t="s">
        <v>617</v>
      </c>
      <c r="C37" s="955"/>
      <c r="D37" s="955"/>
      <c r="E37" s="955"/>
      <c r="F37" s="955"/>
      <c r="G37" s="345">
        <f>SUM(G34:G36)+G30</f>
        <v>30345619</v>
      </c>
      <c r="H37" s="345">
        <f>SUM(H34:H36)+H30</f>
        <v>30345619</v>
      </c>
      <c r="I37" s="345">
        <f>SUM(I34:I36)+I30</f>
        <v>0</v>
      </c>
    </row>
    <row r="38" spans="1:17" ht="15" customHeight="1">
      <c r="A38" s="326" t="s">
        <v>575</v>
      </c>
      <c r="B38" s="956" t="s">
        <v>220</v>
      </c>
      <c r="C38" s="957"/>
      <c r="D38" s="957"/>
      <c r="E38" s="957"/>
      <c r="F38" s="957"/>
      <c r="G38" s="344">
        <v>0</v>
      </c>
      <c r="H38" s="344">
        <v>451400</v>
      </c>
      <c r="I38" s="344">
        <v>338235</v>
      </c>
    </row>
    <row r="39" spans="1:17" ht="15" customHeight="1">
      <c r="A39" s="323" t="s">
        <v>511</v>
      </c>
      <c r="B39" s="947" t="s">
        <v>221</v>
      </c>
      <c r="C39" s="948"/>
      <c r="D39" s="948"/>
      <c r="E39" s="948"/>
      <c r="F39" s="948"/>
      <c r="G39" s="325">
        <v>32334104</v>
      </c>
      <c r="H39" s="325">
        <v>38214437</v>
      </c>
      <c r="I39" s="325">
        <v>7428278</v>
      </c>
      <c r="J39" s="324"/>
    </row>
    <row r="40" spans="1:17" ht="15" customHeight="1">
      <c r="A40" s="323" t="s">
        <v>512</v>
      </c>
      <c r="B40" s="947" t="s">
        <v>618</v>
      </c>
      <c r="C40" s="948"/>
      <c r="D40" s="948"/>
      <c r="E40" s="948"/>
      <c r="F40" s="948"/>
      <c r="G40" s="325">
        <v>0</v>
      </c>
      <c r="H40" s="325">
        <v>0</v>
      </c>
      <c r="I40" s="325">
        <v>0</v>
      </c>
    </row>
    <row r="41" spans="1:17" ht="15" customHeight="1">
      <c r="A41" s="323" t="s">
        <v>513</v>
      </c>
      <c r="B41" s="947" t="s">
        <v>619</v>
      </c>
      <c r="C41" s="948"/>
      <c r="D41" s="948"/>
      <c r="E41" s="948"/>
      <c r="F41" s="948"/>
      <c r="G41" s="325">
        <v>0</v>
      </c>
      <c r="H41" s="325">
        <v>0</v>
      </c>
      <c r="I41" s="325">
        <v>0</v>
      </c>
    </row>
    <row r="42" spans="1:17" ht="15.6" customHeight="1" thickBot="1">
      <c r="A42" s="321" t="s">
        <v>514</v>
      </c>
      <c r="B42" s="953" t="s">
        <v>177</v>
      </c>
      <c r="C42" s="951"/>
      <c r="D42" s="951"/>
      <c r="E42" s="951"/>
      <c r="F42" s="951"/>
      <c r="G42" s="343">
        <v>0</v>
      </c>
      <c r="H42" s="343">
        <v>0</v>
      </c>
      <c r="I42" s="343">
        <v>0</v>
      </c>
    </row>
    <row r="43" spans="1:17" ht="15.6" customHeight="1" thickBot="1">
      <c r="A43" s="342" t="s">
        <v>515</v>
      </c>
      <c r="B43" s="954" t="s">
        <v>620</v>
      </c>
      <c r="C43" s="955"/>
      <c r="D43" s="955"/>
      <c r="E43" s="955"/>
      <c r="F43" s="955"/>
      <c r="G43" s="341">
        <f>SUM(G38:G42)</f>
        <v>32334104</v>
      </c>
      <c r="H43" s="341">
        <f>SUM(H38:H42)</f>
        <v>38665837</v>
      </c>
      <c r="I43" s="341">
        <f>SUM(I38:I42)</f>
        <v>7766513</v>
      </c>
    </row>
    <row r="44" spans="1:17" s="299" customFormat="1" ht="15" thickBot="1">
      <c r="A44" s="339"/>
      <c r="B44" s="340"/>
      <c r="C44" s="340"/>
      <c r="D44" s="340"/>
      <c r="E44" s="340"/>
      <c r="F44" s="340"/>
      <c r="G44" s="316"/>
      <c r="H44" s="310"/>
      <c r="I44" s="333"/>
      <c r="P44" s="300"/>
      <c r="Q44" s="300"/>
    </row>
    <row r="45" spans="1:17" ht="15.6" customHeight="1" thickBot="1">
      <c r="A45" s="337" t="s">
        <v>621</v>
      </c>
      <c r="B45" s="962" t="s">
        <v>622</v>
      </c>
      <c r="C45" s="963"/>
      <c r="D45" s="963"/>
      <c r="E45" s="963"/>
      <c r="F45" s="963"/>
      <c r="G45" s="336">
        <f>G17+G37</f>
        <v>71899793</v>
      </c>
      <c r="H45" s="336">
        <f>H17+H37</f>
        <v>75495342</v>
      </c>
      <c r="I45" s="336">
        <f>I17+I37</f>
        <v>49149715</v>
      </c>
    </row>
    <row r="46" spans="1:17" s="299" customFormat="1" ht="15" thickBot="1">
      <c r="A46" s="339"/>
      <c r="B46" s="338"/>
      <c r="C46" s="338"/>
      <c r="D46" s="338"/>
      <c r="E46" s="338"/>
      <c r="F46" s="338"/>
      <c r="G46" s="316"/>
      <c r="H46" s="310"/>
      <c r="I46" s="333"/>
      <c r="P46" s="300"/>
      <c r="Q46" s="300"/>
    </row>
    <row r="47" spans="1:17" ht="15.6" customHeight="1" thickBot="1">
      <c r="A47" s="337" t="s">
        <v>518</v>
      </c>
      <c r="B47" s="962" t="s">
        <v>623</v>
      </c>
      <c r="C47" s="963"/>
      <c r="D47" s="963"/>
      <c r="E47" s="963"/>
      <c r="F47" s="963"/>
      <c r="G47" s="336">
        <f>G28+G43</f>
        <v>74662200</v>
      </c>
      <c r="H47" s="336">
        <f>H28+H43</f>
        <v>82158793</v>
      </c>
      <c r="I47" s="336">
        <f>I28+I43</f>
        <v>40846496</v>
      </c>
    </row>
    <row r="48" spans="1:17" s="299" customFormat="1" ht="16.5" thickBot="1">
      <c r="A48" s="335"/>
      <c r="B48" s="334"/>
      <c r="C48" s="334"/>
      <c r="D48" s="334"/>
      <c r="E48" s="334"/>
      <c r="F48" s="334"/>
      <c r="G48" s="316"/>
      <c r="H48" s="316"/>
      <c r="I48" s="333"/>
      <c r="P48" s="300"/>
      <c r="Q48" s="300"/>
    </row>
    <row r="49" spans="1:17" ht="15.6" customHeight="1" thickBot="1">
      <c r="A49" s="332" t="s">
        <v>516</v>
      </c>
      <c r="B49" s="964" t="s">
        <v>517</v>
      </c>
      <c r="C49" s="964"/>
      <c r="D49" s="964"/>
      <c r="E49" s="964"/>
      <c r="F49" s="964"/>
      <c r="G49" s="331"/>
      <c r="H49" s="331"/>
      <c r="I49" s="330"/>
    </row>
    <row r="50" spans="1:17" ht="15" customHeight="1">
      <c r="A50" s="323" t="s">
        <v>520</v>
      </c>
      <c r="B50" s="965" t="s">
        <v>519</v>
      </c>
      <c r="C50" s="965"/>
      <c r="D50" s="965"/>
      <c r="E50" s="965"/>
      <c r="F50" s="965"/>
      <c r="G50" s="329">
        <f>5000000</f>
        <v>5000000</v>
      </c>
      <c r="H50" s="329">
        <v>17500000</v>
      </c>
      <c r="I50" s="329">
        <v>10094441</v>
      </c>
      <c r="J50" s="324"/>
    </row>
    <row r="51" spans="1:17" ht="15" customHeight="1">
      <c r="A51" s="323" t="s">
        <v>520</v>
      </c>
      <c r="B51" s="958" t="s">
        <v>521</v>
      </c>
      <c r="C51" s="958"/>
      <c r="D51" s="958"/>
      <c r="E51" s="958"/>
      <c r="F51" s="958"/>
      <c r="G51" s="328">
        <v>0</v>
      </c>
      <c r="H51" s="328">
        <v>0</v>
      </c>
      <c r="I51" s="328">
        <v>0</v>
      </c>
    </row>
    <row r="52" spans="1:17" ht="15" customHeight="1">
      <c r="A52" s="323" t="s">
        <v>522</v>
      </c>
      <c r="B52" s="958" t="s">
        <v>523</v>
      </c>
      <c r="C52" s="958"/>
      <c r="D52" s="958"/>
      <c r="E52" s="958"/>
      <c r="F52" s="958"/>
      <c r="G52" s="328">
        <f>136625+2715533</f>
        <v>2852158</v>
      </c>
      <c r="H52" s="328">
        <v>1253202</v>
      </c>
      <c r="I52" s="328">
        <v>1253202</v>
      </c>
    </row>
    <row r="53" spans="1:17" ht="16.5" customHeight="1" thickBot="1">
      <c r="A53" s="321" t="s">
        <v>524</v>
      </c>
      <c r="B53" s="951" t="s">
        <v>624</v>
      </c>
      <c r="C53" s="951"/>
      <c r="D53" s="951"/>
      <c r="E53" s="951"/>
      <c r="F53" s="951"/>
      <c r="G53" s="327">
        <v>0</v>
      </c>
      <c r="H53" s="327">
        <v>0</v>
      </c>
      <c r="I53" s="327">
        <v>37308</v>
      </c>
    </row>
    <row r="54" spans="1:17" ht="15.6" customHeight="1" thickBot="1">
      <c r="A54" s="319" t="s">
        <v>525</v>
      </c>
      <c r="B54" s="952" t="s">
        <v>625</v>
      </c>
      <c r="C54" s="952"/>
      <c r="D54" s="952"/>
      <c r="E54" s="952"/>
      <c r="F54" s="952"/>
      <c r="G54" s="318">
        <f>SUM(G49:G53)</f>
        <v>7852158</v>
      </c>
      <c r="H54" s="318">
        <f>SUM(H50:H53)</f>
        <v>18753202</v>
      </c>
      <c r="I54" s="318">
        <f>SUM(I49:I53)</f>
        <v>11384951</v>
      </c>
    </row>
    <row r="55" spans="1:17" ht="15" customHeight="1">
      <c r="A55" s="326" t="s">
        <v>526</v>
      </c>
      <c r="B55" s="957" t="s">
        <v>527</v>
      </c>
      <c r="C55" s="957"/>
      <c r="D55" s="957"/>
      <c r="E55" s="957"/>
      <c r="F55" s="957"/>
      <c r="G55" s="325">
        <v>5000000</v>
      </c>
      <c r="H55" s="325">
        <v>12000000</v>
      </c>
      <c r="I55" s="325">
        <v>10094441</v>
      </c>
      <c r="J55" s="324"/>
    </row>
    <row r="56" spans="1:17" ht="15" customHeight="1">
      <c r="A56" s="323" t="s">
        <v>528</v>
      </c>
      <c r="B56" s="948" t="s">
        <v>529</v>
      </c>
      <c r="C56" s="948"/>
      <c r="D56" s="948"/>
      <c r="E56" s="948"/>
      <c r="F56" s="948"/>
      <c r="G56" s="322">
        <v>0</v>
      </c>
      <c r="H56" s="322">
        <v>0</v>
      </c>
      <c r="I56" s="322">
        <v>0</v>
      </c>
    </row>
    <row r="57" spans="1:17" ht="15.6" customHeight="1" thickBot="1">
      <c r="A57" s="321" t="s">
        <v>530</v>
      </c>
      <c r="B57" s="951" t="s">
        <v>626</v>
      </c>
      <c r="C57" s="951"/>
      <c r="D57" s="951"/>
      <c r="E57" s="951"/>
      <c r="F57" s="951"/>
      <c r="G57" s="320">
        <v>89751</v>
      </c>
      <c r="H57" s="320">
        <v>89751</v>
      </c>
      <c r="I57" s="320">
        <v>89751</v>
      </c>
    </row>
    <row r="58" spans="1:17" ht="15.6" customHeight="1" thickBot="1">
      <c r="A58" s="319" t="s">
        <v>531</v>
      </c>
      <c r="B58" s="952" t="s">
        <v>627</v>
      </c>
      <c r="C58" s="952"/>
      <c r="D58" s="952"/>
      <c r="E58" s="952"/>
      <c r="F58" s="952"/>
      <c r="G58" s="318">
        <f>SUM(G55:G57)</f>
        <v>5089751</v>
      </c>
      <c r="H58" s="318">
        <f>SUM(H55:H57)</f>
        <v>12089751</v>
      </c>
      <c r="I58" s="318">
        <f>SUM(I55:I57)</f>
        <v>10184192</v>
      </c>
    </row>
    <row r="59" spans="1:17" s="299" customFormat="1" ht="15" thickBot="1">
      <c r="A59" s="317"/>
      <c r="B59" s="316"/>
      <c r="C59" s="316"/>
      <c r="D59" s="316"/>
      <c r="E59" s="316"/>
      <c r="F59" s="316"/>
      <c r="G59" s="315"/>
      <c r="H59" s="315"/>
      <c r="I59" s="314"/>
      <c r="P59" s="300"/>
      <c r="Q59" s="300"/>
    </row>
    <row r="60" spans="1:17" s="304" customFormat="1" ht="15.6" customHeight="1" thickBot="1">
      <c r="A60" s="307" t="s">
        <v>532</v>
      </c>
      <c r="B60" s="950" t="s">
        <v>628</v>
      </c>
      <c r="C60" s="950"/>
      <c r="D60" s="950"/>
      <c r="E60" s="950"/>
      <c r="F60" s="950"/>
      <c r="G60" s="313">
        <f>G45+G54</f>
        <v>79751951</v>
      </c>
      <c r="H60" s="313">
        <f>H45+H54</f>
        <v>94248544</v>
      </c>
      <c r="I60" s="313">
        <f>I45+I54</f>
        <v>60534666</v>
      </c>
      <c r="M60" s="293"/>
      <c r="N60" s="293"/>
      <c r="P60" s="305"/>
      <c r="Q60" s="305"/>
    </row>
    <row r="61" spans="1:17" s="299" customFormat="1" ht="16.5" thickBot="1">
      <c r="A61" s="312"/>
      <c r="B61" s="311"/>
      <c r="C61" s="311"/>
      <c r="D61" s="311"/>
      <c r="E61" s="311"/>
      <c r="F61" s="311"/>
      <c r="G61" s="310"/>
      <c r="H61" s="309"/>
      <c r="I61" s="308"/>
      <c r="P61" s="300"/>
      <c r="Q61" s="300"/>
    </row>
    <row r="62" spans="1:17" s="304" customFormat="1" ht="15.6" customHeight="1" thickBot="1">
      <c r="A62" s="307" t="s">
        <v>533</v>
      </c>
      <c r="B62" s="949" t="s">
        <v>629</v>
      </c>
      <c r="C62" s="950"/>
      <c r="D62" s="950"/>
      <c r="E62" s="950"/>
      <c r="F62" s="950"/>
      <c r="G62" s="306">
        <f>G47+G58</f>
        <v>79751951</v>
      </c>
      <c r="H62" s="306">
        <f>H47+H58</f>
        <v>94248544</v>
      </c>
      <c r="I62" s="306">
        <f>I47+I58</f>
        <v>51030688</v>
      </c>
      <c r="M62" s="293"/>
      <c r="N62" s="293"/>
      <c r="P62" s="305"/>
      <c r="Q62" s="305"/>
    </row>
    <row r="63" spans="1:17" s="299" customFormat="1">
      <c r="D63" s="303"/>
      <c r="G63" s="301"/>
      <c r="H63" s="302"/>
      <c r="I63" s="301"/>
      <c r="P63" s="300"/>
      <c r="Q63" s="300"/>
    </row>
    <row r="64" spans="1:17">
      <c r="D64" s="297"/>
      <c r="G64" s="297"/>
      <c r="H64" s="298"/>
    </row>
    <row r="65" spans="4:14">
      <c r="D65" s="297"/>
      <c r="G65" s="297"/>
      <c r="H65" s="298"/>
      <c r="N65" s="294"/>
    </row>
    <row r="66" spans="4:14">
      <c r="G66" s="297"/>
      <c r="H66" s="297"/>
      <c r="N66" s="294"/>
    </row>
    <row r="67" spans="4:14">
      <c r="N67" s="294"/>
    </row>
    <row r="68" spans="4:14">
      <c r="N68" s="294"/>
    </row>
    <row r="69" spans="4:14">
      <c r="N69" s="294"/>
    </row>
    <row r="70" spans="4:14">
      <c r="H70" s="297"/>
    </row>
    <row r="72" spans="4:14">
      <c r="I72" s="296"/>
    </row>
  </sheetData>
  <mergeCells count="56">
    <mergeCell ref="B24:F24"/>
    <mergeCell ref="B29:F29"/>
    <mergeCell ref="H6:H7"/>
    <mergeCell ref="I6:I7"/>
    <mergeCell ref="G6:G7"/>
    <mergeCell ref="B28:F28"/>
    <mergeCell ref="B17:F17"/>
    <mergeCell ref="B12:F12"/>
    <mergeCell ref="B13:F13"/>
    <mergeCell ref="B14:F14"/>
    <mergeCell ref="B15:F15"/>
    <mergeCell ref="B16:F16"/>
    <mergeCell ref="B8:F8"/>
    <mergeCell ref="B9:F9"/>
    <mergeCell ref="B23:F23"/>
    <mergeCell ref="B10:F10"/>
    <mergeCell ref="A2:G2"/>
    <mergeCell ref="A6:F7"/>
    <mergeCell ref="B11:F11"/>
    <mergeCell ref="B55:F55"/>
    <mergeCell ref="B45:F45"/>
    <mergeCell ref="B47:F47"/>
    <mergeCell ref="B49:F49"/>
    <mergeCell ref="B50:F50"/>
    <mergeCell ref="B27:F27"/>
    <mergeCell ref="B18:F18"/>
    <mergeCell ref="B19:F19"/>
    <mergeCell ref="B20:F20"/>
    <mergeCell ref="B21:F21"/>
    <mergeCell ref="B22:F22"/>
    <mergeCell ref="B25:F25"/>
    <mergeCell ref="B26:F26"/>
    <mergeCell ref="B53:F53"/>
    <mergeCell ref="B54:F54"/>
    <mergeCell ref="B30:F30"/>
    <mergeCell ref="B43:F43"/>
    <mergeCell ref="B32:F32"/>
    <mergeCell ref="B33:F33"/>
    <mergeCell ref="B41:F41"/>
    <mergeCell ref="B34:F34"/>
    <mergeCell ref="A3:I4"/>
    <mergeCell ref="B31:F31"/>
    <mergeCell ref="B62:F62"/>
    <mergeCell ref="B56:F56"/>
    <mergeCell ref="B57:F57"/>
    <mergeCell ref="B58:F58"/>
    <mergeCell ref="B60:F60"/>
    <mergeCell ref="B39:F39"/>
    <mergeCell ref="B42:F42"/>
    <mergeCell ref="B35:F35"/>
    <mergeCell ref="B36:F36"/>
    <mergeCell ref="B37:F37"/>
    <mergeCell ref="B38:F38"/>
    <mergeCell ref="B40:F40"/>
    <mergeCell ref="B51:F51"/>
    <mergeCell ref="B52:F5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Normal="100" zoomScalePageLayoutView="75" workbookViewId="0">
      <selection activeCell="G5" sqref="G5"/>
    </sheetView>
  </sheetViews>
  <sheetFormatPr defaultColWidth="9.140625" defaultRowHeight="12.75"/>
  <cols>
    <col min="1" max="1" width="49" style="107" customWidth="1"/>
    <col min="2" max="3" width="13.85546875" style="107" customWidth="1"/>
    <col min="4" max="4" width="14.42578125" style="107" customWidth="1"/>
    <col min="5" max="5" width="49.28515625" style="107" customWidth="1"/>
    <col min="6" max="6" width="14.140625" style="107" customWidth="1"/>
    <col min="7" max="7" width="14" style="107" customWidth="1"/>
    <col min="8" max="8" width="14.140625" style="107" customWidth="1"/>
    <col min="9" max="16384" width="9.140625" style="107"/>
  </cols>
  <sheetData>
    <row r="1" spans="1:8" ht="26.25" customHeight="1">
      <c r="A1" s="983" t="s">
        <v>1017</v>
      </c>
      <c r="B1" s="983"/>
      <c r="C1" s="983"/>
      <c r="D1" s="983"/>
      <c r="E1" s="983"/>
      <c r="F1" s="983"/>
      <c r="G1" s="983"/>
      <c r="H1" s="983"/>
    </row>
    <row r="2" spans="1:8" ht="21.75" customHeight="1">
      <c r="A2" s="983" t="s">
        <v>421</v>
      </c>
      <c r="B2" s="983"/>
      <c r="C2" s="983"/>
      <c r="D2" s="983"/>
      <c r="E2" s="983"/>
      <c r="F2" s="983"/>
      <c r="G2" s="983"/>
      <c r="H2" s="983"/>
    </row>
    <row r="3" spans="1:8" s="168" customFormat="1" ht="21.75" customHeight="1">
      <c r="A3" s="983" t="s">
        <v>1014</v>
      </c>
      <c r="B3" s="983"/>
      <c r="C3" s="983"/>
      <c r="D3" s="983"/>
      <c r="E3" s="983"/>
      <c r="F3" s="983"/>
      <c r="G3" s="983"/>
      <c r="H3" s="983"/>
    </row>
    <row r="4" spans="1:8" s="478" customFormat="1" ht="12">
      <c r="A4" s="474"/>
      <c r="B4" s="474"/>
      <c r="C4" s="474"/>
      <c r="D4" s="474"/>
      <c r="E4" s="475" t="s">
        <v>376</v>
      </c>
      <c r="F4" s="476" t="str">
        <f>'1. bevételi főtábla'!AQ1</f>
        <v>sz. melléklet a 6/2019. (V. 16.) sz. rendelethez</v>
      </c>
      <c r="G4" s="477"/>
      <c r="H4" s="474"/>
    </row>
    <row r="5" spans="1:8" s="249" customFormat="1" ht="16.149999999999999" customHeight="1">
      <c r="A5" s="397"/>
      <c r="B5" s="397"/>
      <c r="C5" s="397"/>
      <c r="D5" s="397"/>
      <c r="E5" s="447"/>
      <c r="F5" s="448"/>
      <c r="G5" s="447"/>
      <c r="H5" s="397"/>
    </row>
    <row r="6" spans="1:8" ht="16.5" thickBot="1">
      <c r="A6" s="65"/>
      <c r="B6" s="65"/>
      <c r="C6" s="65"/>
      <c r="D6" s="65"/>
      <c r="E6" s="65"/>
      <c r="F6" s="65"/>
      <c r="G6" s="65"/>
      <c r="H6" s="66" t="s">
        <v>1013</v>
      </c>
    </row>
    <row r="7" spans="1:8" ht="16.5" thickBot="1">
      <c r="A7" s="984" t="s">
        <v>291</v>
      </c>
      <c r="B7" s="985"/>
      <c r="C7" s="985"/>
      <c r="D7" s="986"/>
      <c r="E7" s="984" t="s">
        <v>292</v>
      </c>
      <c r="F7" s="985"/>
      <c r="G7" s="985"/>
      <c r="H7" s="986"/>
    </row>
    <row r="8" spans="1:8" ht="33" customHeight="1" thickBot="1">
      <c r="A8" s="67" t="s">
        <v>204</v>
      </c>
      <c r="B8" s="390" t="s">
        <v>1010</v>
      </c>
      <c r="C8" s="391" t="s">
        <v>1011</v>
      </c>
      <c r="D8" s="390" t="s">
        <v>1012</v>
      </c>
      <c r="E8" s="67" t="s">
        <v>204</v>
      </c>
      <c r="F8" s="390" t="str">
        <f>B8</f>
        <v>2018. évi 
eredeti ei.</v>
      </c>
      <c r="G8" s="390" t="str">
        <f t="shared" ref="G8:H8" si="0">C8</f>
        <v>2018. évi 
mód. ei.</v>
      </c>
      <c r="H8" s="390" t="str">
        <f t="shared" si="0"/>
        <v>2018. év 
teljesítés</v>
      </c>
    </row>
    <row r="9" spans="1:8" ht="17.25" customHeight="1">
      <c r="A9" s="68" t="s">
        <v>218</v>
      </c>
      <c r="B9" s="69">
        <f>'5. működési és felh.m.'!G11</f>
        <v>32250000</v>
      </c>
      <c r="C9" s="69">
        <f>'5. működési és felh.m.'!H11</f>
        <v>33848956</v>
      </c>
      <c r="D9" s="69">
        <f>'5. működési és felh.m.'!I11</f>
        <v>36870626</v>
      </c>
      <c r="E9" s="71" t="s">
        <v>293</v>
      </c>
      <c r="F9" s="69">
        <f>SUM('5. működési és felh.m.'!G18:G20)</f>
        <v>30090622</v>
      </c>
      <c r="G9" s="69">
        <f>SUM('5. működési és felh.m.'!H18:H20)</f>
        <v>30737482</v>
      </c>
      <c r="H9" s="69">
        <f>SUM('5. működési és felh.m.'!I18:I20)</f>
        <v>21495879</v>
      </c>
    </row>
    <row r="10" spans="1:8" ht="17.25" customHeight="1">
      <c r="A10" s="68" t="s">
        <v>30</v>
      </c>
      <c r="B10" s="69">
        <f>'5. működési és felh.m.'!G10</f>
        <v>1150000</v>
      </c>
      <c r="C10" s="69">
        <f>'5. működési és felh.m.'!H10</f>
        <v>1772195</v>
      </c>
      <c r="D10" s="69">
        <f>'5. működési és felh.m.'!I10</f>
        <v>797447</v>
      </c>
      <c r="E10" s="71" t="s">
        <v>895</v>
      </c>
      <c r="F10" s="69">
        <f>'5. működési és felh.m.'!G21</f>
        <v>771108</v>
      </c>
      <c r="G10" s="69">
        <f>'5. működési és felh.m.'!H21</f>
        <v>871108</v>
      </c>
      <c r="H10" s="69">
        <f>'5. működési és felh.m.'!I21</f>
        <v>787608</v>
      </c>
    </row>
    <row r="11" spans="1:8" ht="17.25" customHeight="1">
      <c r="A11" s="68" t="s">
        <v>294</v>
      </c>
      <c r="B11" s="69">
        <v>0</v>
      </c>
      <c r="C11" s="70">
        <v>0</v>
      </c>
      <c r="D11" s="69">
        <v>0</v>
      </c>
      <c r="E11" s="71" t="s">
        <v>137</v>
      </c>
      <c r="F11" s="69">
        <f>'5. működési és felh.m.'!G22</f>
        <v>9766366</v>
      </c>
      <c r="G11" s="69">
        <f>'5. működési és felh.m.'!H22</f>
        <v>9766366</v>
      </c>
      <c r="H11" s="69">
        <f>'5. működési és felh.m.'!I22</f>
        <v>9766366</v>
      </c>
    </row>
    <row r="12" spans="1:8" ht="17.25" customHeight="1">
      <c r="A12" s="68" t="s">
        <v>630</v>
      </c>
      <c r="B12" s="69">
        <f>'5. működési és felh.m.'!G14</f>
        <v>0</v>
      </c>
      <c r="C12" s="69">
        <f>'5. működési és felh.m.'!H14</f>
        <v>0</v>
      </c>
      <c r="D12" s="69">
        <f>'5. működési és felh.m.'!I14</f>
        <v>0</v>
      </c>
      <c r="E12" s="73" t="s">
        <v>295</v>
      </c>
      <c r="F12" s="69">
        <f>'5. működési és felh.m.'!G23</f>
        <v>0</v>
      </c>
      <c r="G12" s="69">
        <f>'5. működési és felh.m.'!H23</f>
        <v>0</v>
      </c>
      <c r="H12" s="69">
        <f>'5. működési és felh.m.'!I23</f>
        <v>0</v>
      </c>
    </row>
    <row r="13" spans="1:8" ht="17.25" customHeight="1">
      <c r="A13" s="74" t="s">
        <v>297</v>
      </c>
      <c r="B13" s="69">
        <f>'5. működési és felh.m.'!G12</f>
        <v>2302730</v>
      </c>
      <c r="C13" s="69">
        <f>'5. működési és felh.m.'!H12</f>
        <v>2854128</v>
      </c>
      <c r="D13" s="69">
        <f>'5. működési és felh.m.'!I12</f>
        <v>2854128</v>
      </c>
      <c r="E13" s="73" t="s">
        <v>296</v>
      </c>
      <c r="F13" s="69">
        <f>'5. működési és felh.m.'!G24</f>
        <v>1500000</v>
      </c>
      <c r="G13" s="69">
        <f>'5. működési és felh.m.'!H24</f>
        <v>1918000</v>
      </c>
      <c r="H13" s="69">
        <f>'5. működési és felh.m.'!I24</f>
        <v>1030130</v>
      </c>
    </row>
    <row r="14" spans="1:8" ht="17.25" customHeight="1">
      <c r="A14" s="74" t="s">
        <v>488</v>
      </c>
      <c r="B14" s="69">
        <f>'5. működési és felh.m.'!G15</f>
        <v>0</v>
      </c>
      <c r="C14" s="69">
        <f>'5. működési és felh.m.'!H15</f>
        <v>0</v>
      </c>
      <c r="D14" s="69">
        <f>'5. működési és felh.m.'!I15</f>
        <v>0</v>
      </c>
      <c r="E14" s="73" t="s">
        <v>298</v>
      </c>
      <c r="F14" s="69">
        <f>'5. működési és felh.m.'!G27</f>
        <v>200000</v>
      </c>
      <c r="G14" s="69">
        <f>'5. működési és felh.m.'!H27</f>
        <v>200000</v>
      </c>
      <c r="H14" s="69">
        <f>'5. működési és felh.m.'!I27</f>
        <v>0</v>
      </c>
    </row>
    <row r="15" spans="1:8" ht="17.25" customHeight="1">
      <c r="A15" s="74" t="s">
        <v>300</v>
      </c>
      <c r="B15" s="69">
        <v>0</v>
      </c>
      <c r="C15" s="70">
        <v>0</v>
      </c>
      <c r="D15" s="69">
        <v>0</v>
      </c>
      <c r="E15" s="73" t="s">
        <v>299</v>
      </c>
      <c r="F15" s="69">
        <f>'5. működési és felh.m.'!G26</f>
        <v>0</v>
      </c>
      <c r="G15" s="69">
        <f>'5. működési és felh.m.'!H26</f>
        <v>0</v>
      </c>
      <c r="H15" s="69">
        <f>'5. működési és felh.m.'!I26</f>
        <v>0</v>
      </c>
    </row>
    <row r="16" spans="1:8" ht="28.5" customHeight="1">
      <c r="A16" s="74" t="s">
        <v>402</v>
      </c>
      <c r="B16" s="69">
        <f>'5. működési és felh.m.'!G13</f>
        <v>5851444</v>
      </c>
      <c r="C16" s="69">
        <f>'5. működési és felh.m.'!H13</f>
        <v>6674444</v>
      </c>
      <c r="D16" s="69">
        <f>'5. működési és felh.m.'!I13</f>
        <v>8627514</v>
      </c>
      <c r="E16" s="73" t="s">
        <v>301</v>
      </c>
      <c r="F16" s="69">
        <f>'5. működési és felh.m.'!G25</f>
        <v>0</v>
      </c>
      <c r="G16" s="69">
        <f>'5. működési és felh.m.'!H25</f>
        <v>0</v>
      </c>
      <c r="H16" s="69">
        <f>'5. működési és felh.m.'!I25</f>
        <v>0</v>
      </c>
    </row>
    <row r="17" spans="1:8" ht="27" customHeight="1" thickBot="1">
      <c r="A17" s="116"/>
      <c r="B17" s="449"/>
      <c r="C17" s="449"/>
      <c r="D17" s="449"/>
      <c r="E17" s="82" t="s">
        <v>631</v>
      </c>
      <c r="F17" s="450">
        <v>0</v>
      </c>
      <c r="G17" s="451">
        <v>0</v>
      </c>
      <c r="H17" s="451">
        <v>0</v>
      </c>
    </row>
    <row r="18" spans="1:8" ht="19.5" customHeight="1" thickBot="1">
      <c r="A18" s="90" t="s">
        <v>302</v>
      </c>
      <c r="B18" s="77">
        <f>SUM(B9:B17)</f>
        <v>41554174</v>
      </c>
      <c r="C18" s="77">
        <f>SUM(C9:C17)</f>
        <v>45149723</v>
      </c>
      <c r="D18" s="77">
        <f>SUM(D9:D17)</f>
        <v>49149715</v>
      </c>
      <c r="E18" s="90" t="s">
        <v>303</v>
      </c>
      <c r="F18" s="77">
        <f>SUM(F9:F17)</f>
        <v>42328096</v>
      </c>
      <c r="G18" s="77">
        <f>SUM(G9:G17)</f>
        <v>43492956</v>
      </c>
      <c r="H18" s="77">
        <f>SUM(H9:H17)</f>
        <v>33079983</v>
      </c>
    </row>
    <row r="19" spans="1:8" ht="15.75">
      <c r="A19" s="78"/>
      <c r="B19" s="79"/>
      <c r="C19" s="79"/>
      <c r="D19" s="79"/>
      <c r="E19" s="78"/>
      <c r="F19" s="79"/>
      <c r="G19" s="79"/>
      <c r="H19" s="79"/>
    </row>
    <row r="20" spans="1:8" ht="18.75">
      <c r="A20" s="983" t="s">
        <v>1015</v>
      </c>
      <c r="B20" s="983"/>
      <c r="C20" s="983"/>
      <c r="D20" s="983"/>
      <c r="E20" s="983"/>
      <c r="F20" s="983"/>
      <c r="G20" s="983"/>
      <c r="H20" s="983"/>
    </row>
    <row r="21" spans="1:8" ht="15.75" customHeight="1" thickBot="1">
      <c r="A21" s="80"/>
      <c r="B21" s="80"/>
      <c r="C21" s="80"/>
      <c r="D21" s="80"/>
      <c r="E21" s="80"/>
      <c r="F21" s="80"/>
      <c r="G21" s="80"/>
      <c r="H21" s="66" t="s">
        <v>1013</v>
      </c>
    </row>
    <row r="22" spans="1:8" ht="16.5" thickBot="1">
      <c r="A22" s="984" t="s">
        <v>291</v>
      </c>
      <c r="B22" s="985"/>
      <c r="C22" s="985"/>
      <c r="D22" s="986"/>
      <c r="E22" s="984" t="s">
        <v>292</v>
      </c>
      <c r="F22" s="985"/>
      <c r="G22" s="985"/>
      <c r="H22" s="986"/>
    </row>
    <row r="23" spans="1:8" ht="30.75" customHeight="1" thickBot="1">
      <c r="A23" s="67" t="s">
        <v>204</v>
      </c>
      <c r="B23" s="390" t="str">
        <f>B8</f>
        <v>2018. évi 
eredeti ei.</v>
      </c>
      <c r="C23" s="390" t="str">
        <f t="shared" ref="C23:D23" si="1">C8</f>
        <v>2018. évi 
mód. ei.</v>
      </c>
      <c r="D23" s="390" t="str">
        <f t="shared" si="1"/>
        <v>2018. év 
teljesítés</v>
      </c>
      <c r="E23" s="67" t="s">
        <v>204</v>
      </c>
      <c r="F23" s="390" t="str">
        <f>F8</f>
        <v>2018. évi 
eredeti ei.</v>
      </c>
      <c r="G23" s="390" t="str">
        <f t="shared" ref="G23:H23" si="2">G8</f>
        <v>2018. évi 
mód. ei.</v>
      </c>
      <c r="H23" s="390" t="str">
        <f t="shared" si="2"/>
        <v>2018. év 
teljesítés</v>
      </c>
    </row>
    <row r="24" spans="1:8" ht="17.25" customHeight="1">
      <c r="A24" s="113" t="s">
        <v>76</v>
      </c>
      <c r="B24" s="114">
        <f>'5. működési és felh.m.'!G30</f>
        <v>0</v>
      </c>
      <c r="C24" s="114">
        <f>'5. működési és felh.m.'!H30</f>
        <v>0</v>
      </c>
      <c r="D24" s="114">
        <f>'5. működési és felh.m.'!I30</f>
        <v>0</v>
      </c>
      <c r="E24" s="71" t="s">
        <v>304</v>
      </c>
      <c r="F24" s="69">
        <f>'5. működési és felh.m.'!G38</f>
        <v>0</v>
      </c>
      <c r="G24" s="69">
        <f>'5. működési és felh.m.'!H38</f>
        <v>451400</v>
      </c>
      <c r="H24" s="69">
        <f>'5. működési és felh.m.'!I38</f>
        <v>338235</v>
      </c>
    </row>
    <row r="25" spans="1:8" ht="17.25" customHeight="1">
      <c r="A25" s="74" t="s">
        <v>305</v>
      </c>
      <c r="B25" s="114">
        <f>'5. működési és felh.m.'!G34</f>
        <v>30345619</v>
      </c>
      <c r="C25" s="114">
        <f>'5. működési és felh.m.'!H34</f>
        <v>30345619</v>
      </c>
      <c r="D25" s="114">
        <f>'5. működési és felh.m.'!I34</f>
        <v>0</v>
      </c>
      <c r="E25" s="73" t="s">
        <v>306</v>
      </c>
      <c r="F25" s="69">
        <f>'5. működési és felh.m.'!G39</f>
        <v>32334104</v>
      </c>
      <c r="G25" s="69">
        <f>'5. működési és felh.m.'!H39</f>
        <v>38214437</v>
      </c>
      <c r="H25" s="69">
        <f>'5. működési és felh.m.'!I39</f>
        <v>7428278</v>
      </c>
    </row>
    <row r="26" spans="1:8" ht="17.25" customHeight="1">
      <c r="A26" s="68" t="s">
        <v>307</v>
      </c>
      <c r="B26" s="114">
        <v>0</v>
      </c>
      <c r="C26" s="70">
        <v>0</v>
      </c>
      <c r="D26" s="69">
        <v>0</v>
      </c>
      <c r="E26" s="73" t="s">
        <v>308</v>
      </c>
      <c r="F26" s="69">
        <v>0</v>
      </c>
      <c r="G26" s="72">
        <v>0</v>
      </c>
      <c r="H26" s="72">
        <v>0</v>
      </c>
    </row>
    <row r="27" spans="1:8" ht="17.25" customHeight="1">
      <c r="A27" s="74" t="s">
        <v>309</v>
      </c>
      <c r="B27" s="114">
        <v>0</v>
      </c>
      <c r="C27" s="70">
        <v>0</v>
      </c>
      <c r="D27" s="69">
        <v>0</v>
      </c>
      <c r="E27" s="73" t="s">
        <v>310</v>
      </c>
      <c r="F27" s="69">
        <v>0</v>
      </c>
      <c r="G27" s="72">
        <v>0</v>
      </c>
      <c r="H27" s="72">
        <v>0</v>
      </c>
    </row>
    <row r="28" spans="1:8" ht="20.25" customHeight="1">
      <c r="A28" s="74" t="s">
        <v>311</v>
      </c>
      <c r="B28" s="114">
        <v>0</v>
      </c>
      <c r="C28" s="70">
        <v>0</v>
      </c>
      <c r="D28" s="69">
        <v>0</v>
      </c>
      <c r="E28" s="73" t="s">
        <v>312</v>
      </c>
      <c r="F28" s="69">
        <v>0</v>
      </c>
      <c r="G28" s="72">
        <v>0</v>
      </c>
      <c r="H28" s="72">
        <v>0</v>
      </c>
    </row>
    <row r="29" spans="1:8" ht="17.25" customHeight="1">
      <c r="A29" s="75"/>
      <c r="B29" s="386"/>
      <c r="C29" s="387"/>
      <c r="D29" s="386"/>
      <c r="E29" s="73" t="s">
        <v>313</v>
      </c>
      <c r="F29" s="69">
        <v>0</v>
      </c>
      <c r="G29" s="72">
        <v>0</v>
      </c>
      <c r="H29" s="72">
        <v>0</v>
      </c>
    </row>
    <row r="30" spans="1:8" ht="17.25" customHeight="1">
      <c r="A30" s="75"/>
      <c r="B30" s="386"/>
      <c r="C30" s="387"/>
      <c r="D30" s="386"/>
      <c r="E30" s="73" t="s">
        <v>314</v>
      </c>
      <c r="F30" s="69">
        <v>0</v>
      </c>
      <c r="G30" s="72">
        <v>0</v>
      </c>
      <c r="H30" s="72">
        <v>0</v>
      </c>
    </row>
    <row r="31" spans="1:8" ht="17.25" customHeight="1" thickBot="1">
      <c r="A31" s="116"/>
      <c r="B31" s="449"/>
      <c r="C31" s="452"/>
      <c r="D31" s="449"/>
      <c r="E31" s="82" t="s">
        <v>315</v>
      </c>
      <c r="F31" s="450">
        <v>0</v>
      </c>
      <c r="G31" s="451">
        <v>0</v>
      </c>
      <c r="H31" s="451">
        <v>0</v>
      </c>
    </row>
    <row r="32" spans="1:8" ht="19.5" customHeight="1" thickBot="1">
      <c r="A32" s="90" t="s">
        <v>302</v>
      </c>
      <c r="B32" s="81">
        <f>SUM(B24:B30)</f>
        <v>30345619</v>
      </c>
      <c r="C32" s="81">
        <f t="shared" ref="C32" si="3">SUM(C24:C30)</f>
        <v>30345619</v>
      </c>
      <c r="D32" s="81">
        <f>SUM(D24:D30)</f>
        <v>0</v>
      </c>
      <c r="E32" s="90" t="s">
        <v>303</v>
      </c>
      <c r="F32" s="81">
        <f>SUM(F24:F31)</f>
        <v>32334104</v>
      </c>
      <c r="G32" s="81">
        <f>SUM(G24:G31)</f>
        <v>38665837</v>
      </c>
      <c r="H32" s="81">
        <f>SUM(H24:H31)</f>
        <v>7766513</v>
      </c>
    </row>
    <row r="33" spans="1:8" ht="16.5" customHeight="1"/>
    <row r="34" spans="1:8" ht="17.25" customHeight="1">
      <c r="A34" s="983" t="s">
        <v>1016</v>
      </c>
      <c r="B34" s="983"/>
      <c r="C34" s="983"/>
      <c r="D34" s="983"/>
      <c r="E34" s="983"/>
      <c r="F34" s="983"/>
      <c r="G34" s="983"/>
      <c r="H34" s="983"/>
    </row>
    <row r="35" spans="1:8" ht="15" customHeight="1" thickBot="1">
      <c r="H35" s="66" t="s">
        <v>1013</v>
      </c>
    </row>
    <row r="36" spans="1:8" ht="16.5" thickBot="1">
      <c r="A36" s="984" t="s">
        <v>291</v>
      </c>
      <c r="B36" s="985"/>
      <c r="C36" s="985"/>
      <c r="D36" s="986"/>
      <c r="E36" s="984" t="s">
        <v>292</v>
      </c>
      <c r="F36" s="985"/>
      <c r="G36" s="985"/>
      <c r="H36" s="986"/>
    </row>
    <row r="37" spans="1:8" ht="33.75" customHeight="1" thickBot="1">
      <c r="A37" s="112" t="s">
        <v>204</v>
      </c>
      <c r="B37" s="67" t="str">
        <f>B23</f>
        <v>2018. évi 
eredeti ei.</v>
      </c>
      <c r="C37" s="67" t="str">
        <f t="shared" ref="C37:D37" si="4">C23</f>
        <v>2018. évi 
mód. ei.</v>
      </c>
      <c r="D37" s="67" t="str">
        <f t="shared" si="4"/>
        <v>2018. év 
teljesítés</v>
      </c>
      <c r="E37" s="67" t="s">
        <v>204</v>
      </c>
      <c r="F37" s="67" t="str">
        <f>F23</f>
        <v>2018. évi 
eredeti ei.</v>
      </c>
      <c r="G37" s="67" t="str">
        <f t="shared" ref="G37:H37" si="5">G23</f>
        <v>2018. évi 
mód. ei.</v>
      </c>
      <c r="H37" s="67" t="str">
        <f t="shared" si="5"/>
        <v>2018. év 
teljesítés</v>
      </c>
    </row>
    <row r="38" spans="1:8" ht="27.75" customHeight="1">
      <c r="A38" s="117" t="s">
        <v>316</v>
      </c>
      <c r="B38" s="114">
        <f>'5. működési és felh.m.'!G50</f>
        <v>5000000</v>
      </c>
      <c r="C38" s="114">
        <f>'5. működési és felh.m.'!H50</f>
        <v>17500000</v>
      </c>
      <c r="D38" s="114">
        <f>'5. működési és felh.m.'!I50</f>
        <v>10094441</v>
      </c>
      <c r="E38" s="71" t="s">
        <v>317</v>
      </c>
      <c r="F38" s="443">
        <f>'5. működési és felh.m.'!G55</f>
        <v>5000000</v>
      </c>
      <c r="G38" s="443">
        <f>'5. működési és felh.m.'!H55</f>
        <v>12000000</v>
      </c>
      <c r="H38" s="443">
        <f>'5. működési és felh.m.'!I55</f>
        <v>10094441</v>
      </c>
    </row>
    <row r="39" spans="1:8" ht="20.25" customHeight="1">
      <c r="A39" s="117" t="s">
        <v>318</v>
      </c>
      <c r="B39" s="114">
        <f>'5. működési és felh.m.'!G51</f>
        <v>0</v>
      </c>
      <c r="C39" s="114">
        <f>'5. működési és felh.m.'!H51</f>
        <v>0</v>
      </c>
      <c r="D39" s="114">
        <f>'5. működési és felh.m.'!I51</f>
        <v>0</v>
      </c>
      <c r="E39" s="73" t="s">
        <v>319</v>
      </c>
      <c r="F39" s="443">
        <f>'5. működési és felh.m.'!G56</f>
        <v>0</v>
      </c>
      <c r="G39" s="443">
        <f>'5. működési és felh.m.'!H56</f>
        <v>0</v>
      </c>
      <c r="H39" s="443">
        <f>'5. működési és felh.m.'!I56</f>
        <v>0</v>
      </c>
    </row>
    <row r="40" spans="1:8" ht="17.25" customHeight="1">
      <c r="A40" s="117" t="s">
        <v>320</v>
      </c>
      <c r="B40" s="441">
        <v>0</v>
      </c>
      <c r="C40" s="441">
        <v>0</v>
      </c>
      <c r="D40" s="441">
        <v>0</v>
      </c>
      <c r="E40" s="445" t="s">
        <v>321</v>
      </c>
      <c r="F40" s="443">
        <v>0</v>
      </c>
      <c r="G40" s="444">
        <v>0</v>
      </c>
      <c r="H40" s="444">
        <v>0</v>
      </c>
    </row>
    <row r="41" spans="1:8" ht="17.25" customHeight="1">
      <c r="A41" s="117" t="s">
        <v>1035</v>
      </c>
      <c r="B41" s="114">
        <f>'5. működési és felh.m.'!G52</f>
        <v>2852158</v>
      </c>
      <c r="C41" s="114">
        <f>'5. működési és felh.m.'!H52</f>
        <v>1253202</v>
      </c>
      <c r="D41" s="114">
        <f>'5. működési és felh.m.'!I52</f>
        <v>1253202</v>
      </c>
      <c r="E41" s="446" t="s">
        <v>194</v>
      </c>
      <c r="F41" s="443">
        <v>0</v>
      </c>
      <c r="G41" s="444">
        <v>0</v>
      </c>
      <c r="H41" s="444">
        <v>0</v>
      </c>
    </row>
    <row r="42" spans="1:8" ht="30.75" customHeight="1">
      <c r="A42" s="117" t="s">
        <v>322</v>
      </c>
      <c r="B42" s="441">
        <v>0</v>
      </c>
      <c r="C42" s="441">
        <v>0</v>
      </c>
      <c r="D42" s="441">
        <v>0</v>
      </c>
      <c r="E42" s="100" t="s">
        <v>400</v>
      </c>
      <c r="F42" s="389">
        <f>'5. működési és felh.m.'!G57</f>
        <v>89751</v>
      </c>
      <c r="G42" s="389">
        <f>'5. működési és felh.m.'!H57</f>
        <v>89751</v>
      </c>
      <c r="H42" s="389">
        <f>'5. működési és felh.m.'!I57</f>
        <v>89751</v>
      </c>
    </row>
    <row r="43" spans="1:8" ht="17.25" customHeight="1">
      <c r="A43" s="117" t="s">
        <v>323</v>
      </c>
      <c r="B43" s="441">
        <v>0</v>
      </c>
      <c r="C43" s="441">
        <v>0</v>
      </c>
      <c r="D43" s="441">
        <v>0</v>
      </c>
      <c r="E43" s="83"/>
      <c r="F43" s="386"/>
      <c r="G43" s="386"/>
      <c r="H43" s="386"/>
    </row>
    <row r="44" spans="1:8" ht="17.25" customHeight="1">
      <c r="A44" s="117" t="s">
        <v>285</v>
      </c>
      <c r="B44" s="441">
        <f>'5. működési és felh.m.'!G53</f>
        <v>0</v>
      </c>
      <c r="C44" s="441">
        <f>'5. működési és felh.m.'!H53</f>
        <v>0</v>
      </c>
      <c r="D44" s="441">
        <f>'5. működési és felh.m.'!I53</f>
        <v>37308</v>
      </c>
      <c r="E44" s="83"/>
      <c r="F44" s="386"/>
      <c r="G44" s="386"/>
      <c r="H44" s="386"/>
    </row>
    <row r="45" spans="1:8" ht="17.25" customHeight="1">
      <c r="A45" s="117" t="s">
        <v>325</v>
      </c>
      <c r="B45" s="441">
        <v>0</v>
      </c>
      <c r="C45" s="441">
        <v>0</v>
      </c>
      <c r="D45" s="441">
        <v>0</v>
      </c>
      <c r="E45" s="83"/>
      <c r="F45" s="386"/>
      <c r="G45" s="386"/>
      <c r="H45" s="386"/>
    </row>
    <row r="46" spans="1:8" ht="16.5" customHeight="1" thickBot="1">
      <c r="A46" s="118" t="s">
        <v>324</v>
      </c>
      <c r="B46" s="442">
        <v>0</v>
      </c>
      <c r="C46" s="442">
        <v>0</v>
      </c>
      <c r="D46" s="442">
        <v>0</v>
      </c>
      <c r="E46" s="115"/>
      <c r="F46" s="386"/>
      <c r="G46" s="386"/>
      <c r="H46" s="386"/>
    </row>
    <row r="47" spans="1:8" ht="19.5" customHeight="1" thickBot="1">
      <c r="A47" s="90" t="s">
        <v>302</v>
      </c>
      <c r="B47" s="388">
        <f>SUM(B38:B46)</f>
        <v>7852158</v>
      </c>
      <c r="C47" s="388">
        <f>SUM(C38:C46)</f>
        <v>18753202</v>
      </c>
      <c r="D47" s="388">
        <f>SUM(D38:D46)</f>
        <v>11384951</v>
      </c>
      <c r="E47" s="76" t="s">
        <v>303</v>
      </c>
      <c r="F47" s="81">
        <f>SUM(F38:F42)</f>
        <v>5089751</v>
      </c>
      <c r="G47" s="81">
        <f>SUM(G38:G42)</f>
        <v>12089751</v>
      </c>
      <c r="H47" s="81">
        <f>SUM(H38:H42)</f>
        <v>10184192</v>
      </c>
    </row>
    <row r="49" spans="1:9" s="126" customFormat="1" ht="13.5" thickBot="1">
      <c r="B49" s="62"/>
      <c r="C49" s="62"/>
      <c r="D49" s="62"/>
      <c r="F49" s="62"/>
      <c r="G49" s="62"/>
      <c r="H49" s="62"/>
    </row>
    <row r="50" spans="1:9" s="126" customFormat="1" ht="24" customHeight="1" thickBot="1">
      <c r="A50" s="128" t="s">
        <v>403</v>
      </c>
      <c r="B50" s="129">
        <f>B47+B32+B18</f>
        <v>79751951</v>
      </c>
      <c r="C50" s="129">
        <f t="shared" ref="C50:H50" si="6">C47+C32+C18</f>
        <v>94248544</v>
      </c>
      <c r="D50" s="129">
        <f t="shared" si="6"/>
        <v>60534666</v>
      </c>
      <c r="E50" s="128" t="s">
        <v>403</v>
      </c>
      <c r="F50" s="129">
        <f>F47+F32+F18</f>
        <v>79751951</v>
      </c>
      <c r="G50" s="129">
        <f t="shared" si="6"/>
        <v>94248544</v>
      </c>
      <c r="H50" s="129">
        <f t="shared" si="6"/>
        <v>51030688</v>
      </c>
      <c r="I50" s="99"/>
    </row>
    <row r="51" spans="1:9" ht="15.75">
      <c r="A51" s="127"/>
      <c r="B51" s="62"/>
      <c r="C51" s="62"/>
      <c r="D51" s="62"/>
      <c r="E51" s="62"/>
      <c r="F51" s="62"/>
      <c r="G51" s="62"/>
      <c r="H51" s="62"/>
    </row>
    <row r="52" spans="1:9" ht="15.75">
      <c r="A52" s="125"/>
      <c r="B52" s="62"/>
      <c r="C52" s="62"/>
      <c r="D52" s="62"/>
      <c r="E52" s="62"/>
      <c r="F52" s="62"/>
      <c r="G52" s="62"/>
      <c r="H52" s="62"/>
    </row>
    <row r="53" spans="1:9">
      <c r="B53" s="62"/>
      <c r="C53" s="62"/>
      <c r="D53" s="62"/>
      <c r="E53" s="62"/>
      <c r="F53" s="62"/>
      <c r="G53" s="62"/>
      <c r="H53" s="62"/>
    </row>
    <row r="54" spans="1:9">
      <c r="B54" s="62"/>
      <c r="C54" s="62"/>
      <c r="D54" s="62"/>
      <c r="E54" s="62"/>
      <c r="F54" s="62"/>
      <c r="G54" s="62"/>
      <c r="H54" s="62"/>
    </row>
    <row r="55" spans="1:9">
      <c r="B55" s="62"/>
      <c r="C55" s="62"/>
      <c r="D55" s="62"/>
      <c r="E55" s="62"/>
      <c r="F55" s="62"/>
      <c r="G55" s="62"/>
      <c r="H55" s="62"/>
    </row>
    <row r="56" spans="1:9">
      <c r="B56" s="62"/>
      <c r="C56" s="62"/>
      <c r="D56" s="62"/>
      <c r="E56" s="62"/>
      <c r="F56" s="62"/>
      <c r="G56" s="62"/>
      <c r="H56" s="62"/>
    </row>
    <row r="57" spans="1:9">
      <c r="B57" s="62"/>
      <c r="C57" s="62"/>
      <c r="D57" s="62"/>
      <c r="E57" s="62"/>
      <c r="F57" s="62"/>
      <c r="G57" s="62"/>
      <c r="H57" s="62"/>
    </row>
    <row r="58" spans="1:9" s="62" customFormat="1"/>
    <row r="59" spans="1:9" s="62" customFormat="1"/>
    <row r="60" spans="1:9" s="62" customFormat="1"/>
    <row r="61" spans="1:9" s="62" customFormat="1"/>
    <row r="62" spans="1:9" s="62" customFormat="1"/>
    <row r="63" spans="1:9" s="62" customFormat="1"/>
    <row r="64" spans="1:9" s="62" customFormat="1"/>
    <row r="65" spans="2:9" s="62" customFormat="1"/>
    <row r="66" spans="2:9" s="62" customFormat="1"/>
    <row r="67" spans="2:9" s="62" customFormat="1"/>
    <row r="68" spans="2:9" s="62" customFormat="1"/>
    <row r="69" spans="2:9">
      <c r="B69" s="62"/>
      <c r="C69" s="62"/>
      <c r="D69" s="62"/>
      <c r="E69" s="62"/>
      <c r="F69" s="62"/>
      <c r="G69" s="62"/>
      <c r="H69" s="62"/>
      <c r="I69" s="62"/>
    </row>
    <row r="70" spans="2:9">
      <c r="B70" s="62"/>
      <c r="C70" s="62"/>
      <c r="D70" s="62"/>
      <c r="E70" s="62"/>
      <c r="F70" s="62"/>
      <c r="G70" s="62"/>
      <c r="H70" s="62"/>
      <c r="I70" s="62"/>
    </row>
    <row r="71" spans="2:9">
      <c r="B71" s="62"/>
      <c r="C71" s="62"/>
      <c r="D71" s="62"/>
      <c r="E71" s="62"/>
      <c r="F71" s="62"/>
      <c r="G71" s="62"/>
      <c r="H71" s="62"/>
      <c r="I71" s="62"/>
    </row>
    <row r="72" spans="2:9">
      <c r="B72" s="62"/>
      <c r="C72" s="62"/>
      <c r="D72" s="62"/>
      <c r="E72" s="62"/>
      <c r="F72" s="62"/>
      <c r="G72" s="62"/>
      <c r="H72" s="62"/>
      <c r="I72" s="62"/>
    </row>
    <row r="73" spans="2:9">
      <c r="B73" s="62"/>
      <c r="C73" s="62"/>
      <c r="D73" s="62"/>
      <c r="E73" s="62"/>
      <c r="F73" s="62"/>
      <c r="G73" s="62"/>
      <c r="H73" s="62"/>
      <c r="I73" s="62"/>
    </row>
    <row r="74" spans="2:9">
      <c r="B74" s="62"/>
      <c r="C74" s="62"/>
      <c r="D74" s="62"/>
      <c r="E74" s="62"/>
      <c r="F74" s="62"/>
      <c r="G74" s="62"/>
      <c r="H74" s="62"/>
      <c r="I74" s="62"/>
    </row>
    <row r="75" spans="2:9">
      <c r="B75" s="62"/>
      <c r="C75" s="62"/>
      <c r="D75" s="62"/>
      <c r="E75" s="62"/>
      <c r="F75" s="62"/>
      <c r="G75" s="62"/>
      <c r="H75" s="62"/>
      <c r="I75" s="62"/>
    </row>
    <row r="76" spans="2:9">
      <c r="B76" s="62"/>
      <c r="C76" s="62"/>
      <c r="D76" s="62"/>
      <c r="E76" s="62"/>
      <c r="F76" s="62"/>
      <c r="G76" s="62"/>
      <c r="H76" s="62"/>
      <c r="I76" s="62"/>
    </row>
    <row r="77" spans="2:9">
      <c r="B77" s="62"/>
      <c r="C77" s="62"/>
      <c r="D77" s="62"/>
      <c r="E77" s="62"/>
      <c r="F77" s="62"/>
      <c r="G77" s="62"/>
      <c r="H77" s="62"/>
      <c r="I77" s="62"/>
    </row>
    <row r="78" spans="2:9">
      <c r="B78" s="62"/>
      <c r="C78" s="62"/>
      <c r="D78" s="62"/>
      <c r="E78" s="62"/>
      <c r="F78" s="62"/>
      <c r="G78" s="62"/>
      <c r="H78" s="62"/>
      <c r="I78" s="62"/>
    </row>
    <row r="79" spans="2:9">
      <c r="B79" s="62"/>
      <c r="C79" s="62"/>
      <c r="D79" s="62"/>
      <c r="E79" s="62"/>
      <c r="F79" s="62"/>
      <c r="G79" s="62"/>
      <c r="H79" s="62"/>
      <c r="I79" s="62"/>
    </row>
    <row r="80" spans="2:9">
      <c r="B80" s="62"/>
      <c r="C80" s="62"/>
      <c r="D80" s="62"/>
      <c r="E80" s="62"/>
      <c r="F80" s="62"/>
      <c r="G80" s="62"/>
      <c r="H80" s="62"/>
      <c r="I80" s="62"/>
    </row>
    <row r="81" spans="2:9">
      <c r="B81" s="62"/>
      <c r="C81" s="62"/>
      <c r="D81" s="62"/>
      <c r="E81" s="62"/>
      <c r="F81" s="62"/>
      <c r="G81" s="62"/>
      <c r="H81" s="62"/>
      <c r="I81" s="62"/>
    </row>
    <row r="82" spans="2:9">
      <c r="B82" s="62"/>
      <c r="C82" s="62"/>
      <c r="D82" s="62"/>
      <c r="E82" s="62"/>
      <c r="F82" s="62"/>
      <c r="G82" s="62"/>
      <c r="H82" s="62"/>
      <c r="I82" s="62"/>
    </row>
    <row r="83" spans="2:9">
      <c r="B83" s="62"/>
      <c r="C83" s="62"/>
      <c r="D83" s="62"/>
      <c r="E83" s="62"/>
      <c r="F83" s="62"/>
      <c r="G83" s="62"/>
      <c r="H83" s="62"/>
      <c r="I83" s="62"/>
    </row>
    <row r="84" spans="2:9">
      <c r="B84" s="62"/>
      <c r="C84" s="62"/>
      <c r="D84" s="62"/>
      <c r="E84" s="62"/>
      <c r="F84" s="62"/>
      <c r="G84" s="62"/>
      <c r="H84" s="62"/>
      <c r="I84" s="62"/>
    </row>
    <row r="85" spans="2:9">
      <c r="B85" s="62"/>
      <c r="C85" s="62"/>
      <c r="D85" s="62"/>
      <c r="E85" s="62"/>
      <c r="F85" s="62"/>
      <c r="G85" s="62"/>
      <c r="H85" s="62"/>
      <c r="I85" s="62"/>
    </row>
    <row r="86" spans="2:9">
      <c r="B86" s="62"/>
      <c r="C86" s="62"/>
      <c r="D86" s="62"/>
      <c r="E86" s="62"/>
      <c r="F86" s="62"/>
      <c r="G86" s="62"/>
      <c r="H86" s="62"/>
      <c r="I86" s="62"/>
    </row>
    <row r="87" spans="2:9">
      <c r="B87" s="62"/>
      <c r="C87" s="62"/>
      <c r="D87" s="62"/>
      <c r="E87" s="62"/>
      <c r="F87" s="62"/>
      <c r="G87" s="62"/>
      <c r="H87" s="62"/>
      <c r="I87" s="62"/>
    </row>
    <row r="88" spans="2:9">
      <c r="B88" s="62"/>
      <c r="C88" s="62"/>
      <c r="D88" s="62"/>
      <c r="E88" s="62"/>
      <c r="F88" s="62"/>
      <c r="G88" s="62"/>
      <c r="H88" s="62"/>
      <c r="I88" s="62"/>
    </row>
  </sheetData>
  <mergeCells count="11">
    <mergeCell ref="A1:H1"/>
    <mergeCell ref="A34:H34"/>
    <mergeCell ref="A36:D36"/>
    <mergeCell ref="E36:H36"/>
    <mergeCell ref="A2:H2"/>
    <mergeCell ref="A7:D7"/>
    <mergeCell ref="E7:H7"/>
    <mergeCell ref="A20:H20"/>
    <mergeCell ref="A22:D22"/>
    <mergeCell ref="E22:H22"/>
    <mergeCell ref="A3:H3"/>
  </mergeCells>
  <printOptions horizontalCentered="1"/>
  <pageMargins left="0.82677165354330717" right="0.23622047244094491" top="0.35433070866141736" bottom="0.15748031496062992" header="0" footer="0"/>
  <pageSetup paperSize="9" scale="60" orientation="landscape" r:id="rId1"/>
  <headerFooter>
    <oddHeader xml:space="preserve">&amp;C
&amp;R
</oddHead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Normal="100" zoomScaleSheetLayoutView="130" workbookViewId="0">
      <pane xSplit="1" ySplit="1" topLeftCell="B2" activePane="bottomRight" state="frozen"/>
      <selection activeCell="H10" sqref="H10"/>
      <selection pane="topRight" activeCell="H10" sqref="H10"/>
      <selection pane="bottomLeft" activeCell="H10" sqref="H10"/>
      <selection pane="bottomRight" activeCell="I4" sqref="I4"/>
    </sheetView>
  </sheetViews>
  <sheetFormatPr defaultColWidth="9.140625" defaultRowHeight="12"/>
  <cols>
    <col min="1" max="1" width="4" style="453" customWidth="1"/>
    <col min="2" max="2" width="41.42578125" style="453" customWidth="1"/>
    <col min="3" max="4" width="10.28515625" style="453" customWidth="1"/>
    <col min="5" max="5" width="11.5703125" style="453" customWidth="1"/>
    <col min="6" max="7" width="10.28515625" style="453" customWidth="1"/>
    <col min="8" max="8" width="11.5703125" style="453" customWidth="1"/>
    <col min="9" max="10" width="10.28515625" style="453" customWidth="1"/>
    <col min="11" max="11" width="11.5703125" style="453" customWidth="1"/>
    <col min="12" max="16384" width="9.140625" style="453"/>
  </cols>
  <sheetData>
    <row r="1" spans="1:11" ht="15.75">
      <c r="A1" s="988" t="s">
        <v>585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</row>
    <row r="2" spans="1:11" ht="15.6" customHeight="1">
      <c r="A2" s="988" t="s">
        <v>1036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</row>
    <row r="3" spans="1:11" ht="15.75">
      <c r="B3" s="454"/>
      <c r="C3" s="455"/>
      <c r="D3" s="455"/>
      <c r="E3" s="455"/>
      <c r="F3" s="455"/>
      <c r="G3" s="455"/>
      <c r="I3" s="455"/>
      <c r="J3" s="455"/>
    </row>
    <row r="4" spans="1:11">
      <c r="B4" s="456"/>
      <c r="C4" s="457"/>
      <c r="H4" s="458" t="s">
        <v>378</v>
      </c>
      <c r="I4" s="459" t="str">
        <f>'1. bevételi főtábla'!AQ1</f>
        <v>sz. melléklet a 6/2019. (V. 16.) sz. rendelethez</v>
      </c>
      <c r="K4" s="457"/>
    </row>
    <row r="5" spans="1:11">
      <c r="B5" s="456"/>
      <c r="C5" s="457"/>
      <c r="D5" s="457"/>
      <c r="E5" s="457"/>
      <c r="F5" s="457"/>
      <c r="G5" s="457"/>
      <c r="H5" s="457"/>
      <c r="I5" s="457"/>
      <c r="J5" s="457"/>
      <c r="K5" s="457"/>
    </row>
    <row r="6" spans="1:11" ht="15">
      <c r="A6" s="460"/>
      <c r="B6" s="987" t="s">
        <v>534</v>
      </c>
      <c r="C6" s="987" t="s">
        <v>1037</v>
      </c>
      <c r="D6" s="987"/>
      <c r="E6" s="987"/>
      <c r="F6" s="987" t="s">
        <v>1038</v>
      </c>
      <c r="G6" s="987"/>
      <c r="H6" s="987"/>
      <c r="I6" s="987" t="s">
        <v>1004</v>
      </c>
      <c r="J6" s="987"/>
      <c r="K6" s="987"/>
    </row>
    <row r="7" spans="1:11" ht="15">
      <c r="A7" s="460"/>
      <c r="B7" s="987"/>
      <c r="C7" s="461" t="s">
        <v>535</v>
      </c>
      <c r="D7" s="461" t="s">
        <v>536</v>
      </c>
      <c r="E7" s="461" t="s">
        <v>537</v>
      </c>
      <c r="F7" s="461" t="s">
        <v>535</v>
      </c>
      <c r="G7" s="461" t="s">
        <v>536</v>
      </c>
      <c r="H7" s="461" t="s">
        <v>537</v>
      </c>
      <c r="I7" s="461" t="s">
        <v>535</v>
      </c>
      <c r="J7" s="461" t="s">
        <v>536</v>
      </c>
      <c r="K7" s="461" t="s">
        <v>537</v>
      </c>
    </row>
    <row r="8" spans="1:11" ht="15">
      <c r="A8" s="460"/>
      <c r="B8" s="461" t="s">
        <v>204</v>
      </c>
      <c r="C8" s="462"/>
      <c r="D8" s="461" t="s">
        <v>1039</v>
      </c>
      <c r="E8" s="461" t="s">
        <v>1039</v>
      </c>
      <c r="F8" s="462"/>
      <c r="G8" s="461" t="s">
        <v>1039</v>
      </c>
      <c r="H8" s="461" t="s">
        <v>1039</v>
      </c>
      <c r="I8" s="462"/>
      <c r="J8" s="461" t="s">
        <v>1039</v>
      </c>
      <c r="K8" s="461" t="s">
        <v>1039</v>
      </c>
    </row>
    <row r="9" spans="1:11" ht="15">
      <c r="A9" s="461">
        <v>1</v>
      </c>
      <c r="B9" s="461">
        <v>2</v>
      </c>
      <c r="C9" s="461">
        <v>3</v>
      </c>
      <c r="D9" s="461">
        <v>4</v>
      </c>
      <c r="E9" s="461">
        <v>5</v>
      </c>
      <c r="F9" s="461">
        <v>6</v>
      </c>
      <c r="G9" s="461">
        <v>7</v>
      </c>
      <c r="H9" s="461">
        <v>8</v>
      </c>
      <c r="I9" s="461">
        <v>9</v>
      </c>
      <c r="J9" s="461">
        <v>10</v>
      </c>
      <c r="K9" s="461">
        <v>11</v>
      </c>
    </row>
    <row r="10" spans="1:11" ht="15">
      <c r="A10" s="486" t="s">
        <v>538</v>
      </c>
      <c r="B10" s="463" t="s">
        <v>1040</v>
      </c>
      <c r="C10" s="464"/>
      <c r="D10" s="464"/>
      <c r="E10" s="464"/>
      <c r="F10" s="464"/>
      <c r="G10" s="464"/>
      <c r="H10" s="464"/>
      <c r="I10" s="464"/>
      <c r="J10" s="464"/>
      <c r="K10" s="464"/>
    </row>
    <row r="11" spans="1:11" ht="15">
      <c r="A11" s="487" t="s">
        <v>1041</v>
      </c>
      <c r="B11" s="462" t="s">
        <v>1042</v>
      </c>
      <c r="C11" s="465">
        <v>0</v>
      </c>
      <c r="D11" s="465">
        <v>0</v>
      </c>
      <c r="E11" s="466">
        <f t="shared" ref="E11:E13" si="0">C11+D11</f>
        <v>0</v>
      </c>
      <c r="F11" s="465">
        <v>10000</v>
      </c>
      <c r="G11" s="465">
        <v>0</v>
      </c>
      <c r="H11" s="466">
        <f t="shared" ref="H11:H13" si="1">F11+G11</f>
        <v>10000</v>
      </c>
      <c r="I11" s="483">
        <v>8000</v>
      </c>
      <c r="J11" s="483">
        <v>0</v>
      </c>
      <c r="K11" s="466">
        <f t="shared" ref="K11:K13" si="2">I11+J11</f>
        <v>8000</v>
      </c>
    </row>
    <row r="12" spans="1:11" ht="15">
      <c r="A12" s="487" t="s">
        <v>1043</v>
      </c>
      <c r="B12" s="462" t="s">
        <v>1044</v>
      </c>
      <c r="C12" s="467">
        <v>0</v>
      </c>
      <c r="D12" s="468">
        <v>0</v>
      </c>
      <c r="E12" s="466">
        <f t="shared" si="0"/>
        <v>0</v>
      </c>
      <c r="F12" s="467">
        <v>260000</v>
      </c>
      <c r="G12" s="468">
        <v>40000</v>
      </c>
      <c r="H12" s="466">
        <f t="shared" si="1"/>
        <v>300000</v>
      </c>
      <c r="I12" s="483">
        <v>210011</v>
      </c>
      <c r="J12" s="483">
        <v>16824</v>
      </c>
      <c r="K12" s="466">
        <f t="shared" si="2"/>
        <v>226835</v>
      </c>
    </row>
    <row r="13" spans="1:11" ht="15">
      <c r="A13" s="487" t="s">
        <v>1045</v>
      </c>
      <c r="B13" s="462" t="s">
        <v>1046</v>
      </c>
      <c r="C13" s="467">
        <v>0</v>
      </c>
      <c r="D13" s="468">
        <v>0</v>
      </c>
      <c r="E13" s="466">
        <f t="shared" si="0"/>
        <v>0</v>
      </c>
      <c r="F13" s="467">
        <v>141400</v>
      </c>
      <c r="G13" s="468">
        <v>0</v>
      </c>
      <c r="H13" s="466">
        <f t="shared" si="1"/>
        <v>141400</v>
      </c>
      <c r="I13" s="483">
        <v>103400</v>
      </c>
      <c r="J13" s="483">
        <v>0</v>
      </c>
      <c r="K13" s="485">
        <f t="shared" si="2"/>
        <v>103400</v>
      </c>
    </row>
    <row r="14" spans="1:11" ht="15">
      <c r="A14" s="482"/>
      <c r="B14" s="480" t="s">
        <v>1053</v>
      </c>
      <c r="C14" s="481">
        <f>SUM(C11:C13)</f>
        <v>0</v>
      </c>
      <c r="D14" s="481">
        <f t="shared" ref="D14:K14" si="3">SUM(D11:D13)</f>
        <v>0</v>
      </c>
      <c r="E14" s="481">
        <f t="shared" si="3"/>
        <v>0</v>
      </c>
      <c r="F14" s="481">
        <f t="shared" si="3"/>
        <v>411400</v>
      </c>
      <c r="G14" s="481">
        <f t="shared" si="3"/>
        <v>40000</v>
      </c>
      <c r="H14" s="481">
        <f t="shared" si="3"/>
        <v>451400</v>
      </c>
      <c r="I14" s="481">
        <f t="shared" si="3"/>
        <v>321411</v>
      </c>
      <c r="J14" s="481">
        <f t="shared" si="3"/>
        <v>16824</v>
      </c>
      <c r="K14" s="481">
        <f t="shared" si="3"/>
        <v>338235</v>
      </c>
    </row>
    <row r="15" spans="1:11" ht="15">
      <c r="A15" s="487"/>
      <c r="B15" s="462"/>
      <c r="C15" s="469"/>
      <c r="D15" s="469"/>
      <c r="E15" s="466"/>
      <c r="F15" s="469"/>
      <c r="G15" s="469"/>
      <c r="H15" s="466"/>
      <c r="I15" s="469"/>
      <c r="J15" s="469"/>
      <c r="K15" s="466"/>
    </row>
    <row r="16" spans="1:11" ht="15">
      <c r="A16" s="488" t="s">
        <v>1047</v>
      </c>
      <c r="B16" s="470" t="s">
        <v>1048</v>
      </c>
      <c r="C16" s="471"/>
      <c r="D16" s="471"/>
      <c r="E16" s="464"/>
      <c r="F16" s="471"/>
      <c r="G16" s="471"/>
      <c r="H16" s="471"/>
      <c r="I16" s="471"/>
      <c r="J16" s="471"/>
      <c r="K16" s="471"/>
    </row>
    <row r="17" spans="1:11" ht="15">
      <c r="A17" s="487" t="s">
        <v>539</v>
      </c>
      <c r="B17" s="462" t="s">
        <v>1049</v>
      </c>
      <c r="C17" s="465">
        <v>212598.39999999999</v>
      </c>
      <c r="D17" s="465">
        <v>57402</v>
      </c>
      <c r="E17" s="466">
        <f t="shared" ref="E17:E18" si="4">C17+D17</f>
        <v>270000.40000000002</v>
      </c>
      <c r="F17" s="465">
        <v>212598.39999999999</v>
      </c>
      <c r="G17" s="465">
        <v>57402</v>
      </c>
      <c r="H17" s="466">
        <f t="shared" ref="H17:H18" si="5">F17+G17</f>
        <v>270000.40000000002</v>
      </c>
      <c r="I17" s="489">
        <f>141733+51182</f>
        <v>192915</v>
      </c>
      <c r="J17" s="489">
        <f>38267+13820</f>
        <v>52087</v>
      </c>
      <c r="K17" s="466">
        <f t="shared" ref="K17:K18" si="6">I17+J17</f>
        <v>245002</v>
      </c>
    </row>
    <row r="18" spans="1:11" ht="30">
      <c r="A18" s="487" t="s">
        <v>540</v>
      </c>
      <c r="B18" s="472" t="s">
        <v>1050</v>
      </c>
      <c r="C18" s="467">
        <v>24970161</v>
      </c>
      <c r="D18" s="467">
        <v>6741943</v>
      </c>
      <c r="E18" s="466">
        <f t="shared" si="4"/>
        <v>31712104</v>
      </c>
      <c r="F18" s="467">
        <v>30900494</v>
      </c>
      <c r="G18" s="467">
        <v>6691943</v>
      </c>
      <c r="H18" s="466">
        <f t="shared" si="5"/>
        <v>37592437</v>
      </c>
      <c r="I18" s="484">
        <f>2820566+2820567</f>
        <v>5641133</v>
      </c>
      <c r="J18" s="484">
        <f>761553*2</f>
        <v>1523106</v>
      </c>
      <c r="K18" s="466">
        <f t="shared" si="6"/>
        <v>7164239</v>
      </c>
    </row>
    <row r="19" spans="1:11" ht="30">
      <c r="A19" s="487" t="s">
        <v>541</v>
      </c>
      <c r="B19" s="472" t="s">
        <v>1051</v>
      </c>
      <c r="C19" s="467">
        <v>277165</v>
      </c>
      <c r="D19" s="467">
        <v>74835</v>
      </c>
      <c r="E19" s="467">
        <f>C19+D19</f>
        <v>352000</v>
      </c>
      <c r="F19" s="467">
        <v>277165</v>
      </c>
      <c r="G19" s="467">
        <v>74835</v>
      </c>
      <c r="H19" s="467">
        <f>F19+G19</f>
        <v>352000</v>
      </c>
      <c r="I19" s="467">
        <v>0</v>
      </c>
      <c r="J19" s="467">
        <v>0</v>
      </c>
      <c r="K19" s="467">
        <f>I19+J19</f>
        <v>0</v>
      </c>
    </row>
    <row r="20" spans="1:11" ht="15">
      <c r="A20" s="487" t="s">
        <v>542</v>
      </c>
      <c r="B20" s="472" t="s">
        <v>1052</v>
      </c>
      <c r="C20" s="467">
        <v>0</v>
      </c>
      <c r="D20" s="467">
        <v>0</v>
      </c>
      <c r="E20" s="467">
        <f>C20+D20</f>
        <v>0</v>
      </c>
      <c r="F20" s="467">
        <v>15000</v>
      </c>
      <c r="G20" s="467">
        <v>5000</v>
      </c>
      <c r="H20" s="467">
        <f>F20+G20</f>
        <v>20000</v>
      </c>
      <c r="I20" s="484">
        <v>14990</v>
      </c>
      <c r="J20" s="484">
        <v>4047</v>
      </c>
      <c r="K20" s="467">
        <f>I20+J20</f>
        <v>19037</v>
      </c>
    </row>
    <row r="21" spans="1:11" ht="15">
      <c r="A21" s="479"/>
      <c r="B21" s="480" t="s">
        <v>1054</v>
      </c>
      <c r="C21" s="481">
        <f>SUM(C17:C20)</f>
        <v>25459924.399999999</v>
      </c>
      <c r="D21" s="481">
        <f t="shared" ref="D21:K21" si="7">SUM(D17:D20)</f>
        <v>6874180</v>
      </c>
      <c r="E21" s="481">
        <f t="shared" si="7"/>
        <v>32334104.399999999</v>
      </c>
      <c r="F21" s="481">
        <f t="shared" si="7"/>
        <v>31405257.399999999</v>
      </c>
      <c r="G21" s="481">
        <f t="shared" si="7"/>
        <v>6829180</v>
      </c>
      <c r="H21" s="481">
        <f t="shared" si="7"/>
        <v>38234437.399999999</v>
      </c>
      <c r="I21" s="481">
        <f t="shared" si="7"/>
        <v>5849038</v>
      </c>
      <c r="J21" s="481">
        <f t="shared" si="7"/>
        <v>1579240</v>
      </c>
      <c r="K21" s="481">
        <f t="shared" si="7"/>
        <v>7428278</v>
      </c>
    </row>
    <row r="22" spans="1:11">
      <c r="E22" s="473"/>
      <c r="H22" s="473"/>
      <c r="K22" s="473"/>
    </row>
  </sheetData>
  <mergeCells count="6">
    <mergeCell ref="C6:E6"/>
    <mergeCell ref="F6:H6"/>
    <mergeCell ref="A1:K1"/>
    <mergeCell ref="A2:K2"/>
    <mergeCell ref="B6:B7"/>
    <mergeCell ref="I6:K6"/>
  </mergeCells>
  <pageMargins left="0.70866141732283472" right="0.70866141732283472" top="1.3385826771653544" bottom="0.74803149606299213" header="0.9055118110236221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Normal="100" zoomScaleSheetLayoutView="89" workbookViewId="0">
      <selection activeCell="F77" sqref="F77"/>
    </sheetView>
  </sheetViews>
  <sheetFormatPr defaultRowHeight="12.75"/>
  <cols>
    <col min="1" max="1" width="7" customWidth="1"/>
    <col min="2" max="2" width="67.28515625" style="252" customWidth="1"/>
    <col min="3" max="3" width="14" customWidth="1"/>
    <col min="4" max="4" width="13.7109375" bestFit="1" customWidth="1"/>
    <col min="5" max="5" width="11.140625" bestFit="1" customWidth="1"/>
    <col min="6" max="6" width="11.85546875" style="203" customWidth="1"/>
    <col min="7" max="7" width="14" bestFit="1" customWidth="1"/>
  </cols>
  <sheetData>
    <row r="1" spans="1:7" s="499" customFormat="1" ht="14.25">
      <c r="A1" s="990" t="s">
        <v>1073</v>
      </c>
      <c r="B1" s="990"/>
      <c r="C1" s="990"/>
      <c r="D1" s="990"/>
      <c r="E1" s="990"/>
      <c r="F1" s="990"/>
      <c r="G1" s="990"/>
    </row>
    <row r="2" spans="1:7" s="499" customFormat="1" ht="14.25">
      <c r="A2" s="502"/>
      <c r="B2" s="502"/>
      <c r="C2" s="502"/>
      <c r="D2" s="502"/>
      <c r="E2" s="502"/>
      <c r="F2" s="502"/>
      <c r="G2" s="502"/>
    </row>
    <row r="3" spans="1:7" s="478" customFormat="1" ht="12">
      <c r="A3" s="506"/>
      <c r="B3" s="506"/>
      <c r="C3" s="506"/>
      <c r="D3" s="503" t="s">
        <v>379</v>
      </c>
      <c r="E3" s="504" t="str">
        <f>'1. bevételi főtábla'!AQ1</f>
        <v>sz. melléklet a 6/2019. (V. 16.) sz. rendelethez</v>
      </c>
      <c r="F3" s="506"/>
      <c r="G3" s="506"/>
    </row>
    <row r="4" spans="1:7" s="499" customFormat="1">
      <c r="B4" s="252"/>
    </row>
    <row r="5" spans="1:7" ht="29.25" customHeight="1">
      <c r="A5" s="989" t="s">
        <v>656</v>
      </c>
      <c r="B5" s="989"/>
      <c r="C5" s="989"/>
      <c r="D5" s="989"/>
      <c r="E5" s="989"/>
      <c r="F5" s="989"/>
      <c r="G5" s="989"/>
    </row>
    <row r="6" spans="1:7" ht="30">
      <c r="A6" s="247" t="s">
        <v>422</v>
      </c>
      <c r="B6" s="418" t="s">
        <v>204</v>
      </c>
      <c r="C6" s="247" t="s">
        <v>349</v>
      </c>
      <c r="D6" s="247" t="s">
        <v>423</v>
      </c>
      <c r="E6" s="247" t="s">
        <v>350</v>
      </c>
      <c r="F6" s="248" t="s">
        <v>1001</v>
      </c>
      <c r="G6" s="248" t="s">
        <v>580</v>
      </c>
    </row>
    <row r="7" spans="1:7" ht="15">
      <c r="A7" s="247">
        <v>1</v>
      </c>
      <c r="B7" s="418">
        <v>2</v>
      </c>
      <c r="C7" s="247">
        <v>3</v>
      </c>
      <c r="D7" s="247">
        <v>4</v>
      </c>
      <c r="E7" s="247">
        <v>5</v>
      </c>
      <c r="F7" s="418" t="s">
        <v>581</v>
      </c>
      <c r="G7" s="418" t="s">
        <v>582</v>
      </c>
    </row>
    <row r="8" spans="1:7" ht="14.1" customHeight="1">
      <c r="A8" s="498" t="s">
        <v>334</v>
      </c>
      <c r="B8" s="497" t="s">
        <v>424</v>
      </c>
      <c r="C8" s="500">
        <v>180061602</v>
      </c>
      <c r="D8" s="500">
        <v>0</v>
      </c>
      <c r="E8" s="500">
        <v>174236477</v>
      </c>
      <c r="F8" s="494">
        <f>E8-C8</f>
        <v>-5825125</v>
      </c>
      <c r="G8" s="493">
        <f>(E8/C8)-1</f>
        <v>-3.2350734056003749E-2</v>
      </c>
    </row>
    <row r="9" spans="1:7" ht="14.1" customHeight="1">
      <c r="A9" s="498" t="s">
        <v>336</v>
      </c>
      <c r="B9" s="497" t="s">
        <v>425</v>
      </c>
      <c r="C9" s="500">
        <v>5821228</v>
      </c>
      <c r="D9" s="500">
        <v>0</v>
      </c>
      <c r="E9" s="500">
        <v>5874983</v>
      </c>
      <c r="F9" s="494">
        <f t="shared" ref="F9:F64" si="0">E9-C9</f>
        <v>53755</v>
      </c>
      <c r="G9" s="493">
        <f t="shared" ref="G9:G64" si="1">(E9/C9)-1</f>
        <v>9.2343058887232043E-3</v>
      </c>
    </row>
    <row r="10" spans="1:7" ht="14.1" customHeight="1">
      <c r="A10" s="498" t="s">
        <v>340</v>
      </c>
      <c r="B10" s="497" t="s">
        <v>426</v>
      </c>
      <c r="C10" s="500">
        <v>1452164</v>
      </c>
      <c r="D10" s="500">
        <v>0</v>
      </c>
      <c r="E10" s="500">
        <v>1439294</v>
      </c>
      <c r="F10" s="494">
        <f t="shared" si="0"/>
        <v>-12870</v>
      </c>
      <c r="G10" s="493">
        <f t="shared" si="1"/>
        <v>-8.8626353497263111E-3</v>
      </c>
    </row>
    <row r="11" spans="1:7" s="208" customFormat="1" ht="14.1" customHeight="1">
      <c r="A11" s="243" t="s">
        <v>342</v>
      </c>
      <c r="B11" s="501" t="s">
        <v>427</v>
      </c>
      <c r="C11" s="495">
        <v>187334994</v>
      </c>
      <c r="D11" s="495">
        <v>0</v>
      </c>
      <c r="E11" s="495">
        <v>181550754</v>
      </c>
      <c r="F11" s="495">
        <f t="shared" si="0"/>
        <v>-5784240</v>
      </c>
      <c r="G11" s="496">
        <f t="shared" si="1"/>
        <v>-3.0876452266040633E-2</v>
      </c>
    </row>
    <row r="12" spans="1:7" ht="14.1" customHeight="1">
      <c r="A12" s="498" t="s">
        <v>343</v>
      </c>
      <c r="B12" s="497" t="s">
        <v>428</v>
      </c>
      <c r="C12" s="500">
        <v>3014136</v>
      </c>
      <c r="D12" s="500">
        <v>0</v>
      </c>
      <c r="E12" s="500">
        <v>3014136</v>
      </c>
      <c r="F12" s="494">
        <f t="shared" si="0"/>
        <v>0</v>
      </c>
      <c r="G12" s="493">
        <f t="shared" si="1"/>
        <v>0</v>
      </c>
    </row>
    <row r="13" spans="1:7" ht="14.1" customHeight="1">
      <c r="A13" s="498" t="s">
        <v>344</v>
      </c>
      <c r="B13" s="497" t="s">
        <v>429</v>
      </c>
      <c r="C13" s="500">
        <v>3014136</v>
      </c>
      <c r="D13" s="500">
        <v>0</v>
      </c>
      <c r="E13" s="500">
        <v>3014136</v>
      </c>
      <c r="F13" s="494">
        <f t="shared" si="0"/>
        <v>0</v>
      </c>
      <c r="G13" s="493">
        <f t="shared" si="1"/>
        <v>0</v>
      </c>
    </row>
    <row r="14" spans="1:7" s="208" customFormat="1" ht="14.1" customHeight="1">
      <c r="A14" s="243" t="s">
        <v>352</v>
      </c>
      <c r="B14" s="501" t="s">
        <v>430</v>
      </c>
      <c r="C14" s="495">
        <v>3014136</v>
      </c>
      <c r="D14" s="495">
        <v>0</v>
      </c>
      <c r="E14" s="495">
        <v>3014136</v>
      </c>
      <c r="F14" s="495">
        <f t="shared" si="0"/>
        <v>0</v>
      </c>
      <c r="G14" s="496">
        <f t="shared" si="1"/>
        <v>0</v>
      </c>
    </row>
    <row r="15" spans="1:7" s="208" customFormat="1" ht="25.5">
      <c r="A15" s="243" t="s">
        <v>353</v>
      </c>
      <c r="B15" s="501" t="s">
        <v>431</v>
      </c>
      <c r="C15" s="495">
        <v>190349130</v>
      </c>
      <c r="D15" s="495">
        <v>0</v>
      </c>
      <c r="E15" s="495">
        <v>184564890</v>
      </c>
      <c r="F15" s="495">
        <f t="shared" si="0"/>
        <v>-5784240</v>
      </c>
      <c r="G15" s="496">
        <f t="shared" si="1"/>
        <v>-3.0387530534024543E-2</v>
      </c>
    </row>
    <row r="16" spans="1:7" ht="14.1" customHeight="1">
      <c r="A16" s="498" t="s">
        <v>432</v>
      </c>
      <c r="B16" s="497" t="s">
        <v>433</v>
      </c>
      <c r="C16" s="500">
        <v>136625</v>
      </c>
      <c r="D16" s="500">
        <v>0</v>
      </c>
      <c r="E16" s="500">
        <v>35640</v>
      </c>
      <c r="F16" s="494">
        <f t="shared" si="0"/>
        <v>-100985</v>
      </c>
      <c r="G16" s="493">
        <f t="shared" si="1"/>
        <v>-0.73913998170173834</v>
      </c>
    </row>
    <row r="17" spans="1:11" s="208" customFormat="1" ht="14.1" customHeight="1">
      <c r="A17" s="243" t="s">
        <v>434</v>
      </c>
      <c r="B17" s="501" t="s">
        <v>435</v>
      </c>
      <c r="C17" s="495">
        <v>136625</v>
      </c>
      <c r="D17" s="495">
        <v>0</v>
      </c>
      <c r="E17" s="495">
        <v>35640</v>
      </c>
      <c r="F17" s="495">
        <f t="shared" si="0"/>
        <v>-100985</v>
      </c>
      <c r="G17" s="496">
        <f t="shared" si="1"/>
        <v>-0.73913998170173834</v>
      </c>
    </row>
    <row r="18" spans="1:11" ht="14.1" customHeight="1">
      <c r="A18" s="498" t="s">
        <v>436</v>
      </c>
      <c r="B18" s="497" t="s">
        <v>437</v>
      </c>
      <c r="C18" s="500">
        <v>2735293</v>
      </c>
      <c r="D18" s="500">
        <v>0</v>
      </c>
      <c r="E18" s="500">
        <v>7328914</v>
      </c>
      <c r="F18" s="494">
        <f t="shared" si="0"/>
        <v>4593621</v>
      </c>
      <c r="G18" s="493">
        <f t="shared" si="1"/>
        <v>1.6793890087826058</v>
      </c>
    </row>
    <row r="19" spans="1:11" ht="14.1" customHeight="1">
      <c r="A19" s="498" t="s">
        <v>835</v>
      </c>
      <c r="B19" s="497" t="s">
        <v>1057</v>
      </c>
      <c r="C19" s="500">
        <v>0</v>
      </c>
      <c r="D19" s="500">
        <v>0</v>
      </c>
      <c r="E19" s="500">
        <v>1601181</v>
      </c>
      <c r="F19" s="495">
        <f t="shared" si="0"/>
        <v>1601181</v>
      </c>
      <c r="G19" s="246" t="s">
        <v>657</v>
      </c>
    </row>
    <row r="20" spans="1:11" s="208" customFormat="1" ht="14.1" customHeight="1">
      <c r="A20" s="243" t="s">
        <v>438</v>
      </c>
      <c r="B20" s="501" t="s">
        <v>439</v>
      </c>
      <c r="C20" s="495">
        <v>2735293</v>
      </c>
      <c r="D20" s="495">
        <v>0</v>
      </c>
      <c r="E20" s="495">
        <v>8930095</v>
      </c>
      <c r="F20" s="495">
        <f t="shared" si="0"/>
        <v>6194802</v>
      </c>
      <c r="G20" s="496">
        <f t="shared" si="1"/>
        <v>2.264767247969413</v>
      </c>
    </row>
    <row r="21" spans="1:11" s="208" customFormat="1">
      <c r="A21" s="243" t="s">
        <v>354</v>
      </c>
      <c r="B21" s="501" t="s">
        <v>440</v>
      </c>
      <c r="C21" s="495">
        <v>2871918</v>
      </c>
      <c r="D21" s="495">
        <v>0</v>
      </c>
      <c r="E21" s="495">
        <v>8965735</v>
      </c>
      <c r="F21" s="495">
        <f t="shared" si="0"/>
        <v>6093817</v>
      </c>
      <c r="G21" s="496">
        <f t="shared" si="1"/>
        <v>2.1218631590456272</v>
      </c>
    </row>
    <row r="22" spans="1:11" ht="25.5">
      <c r="A22" s="498" t="s">
        <v>441</v>
      </c>
      <c r="B22" s="497" t="s">
        <v>442</v>
      </c>
      <c r="C22" s="500">
        <v>780454</v>
      </c>
      <c r="D22" s="500">
        <v>0</v>
      </c>
      <c r="E22" s="500">
        <v>4551623</v>
      </c>
      <c r="F22" s="494">
        <f t="shared" si="0"/>
        <v>3771169</v>
      </c>
      <c r="G22" s="493">
        <f t="shared" si="1"/>
        <v>4.8320195680975431</v>
      </c>
      <c r="K22" s="505"/>
    </row>
    <row r="23" spans="1:11" ht="25.5">
      <c r="A23" s="498" t="s">
        <v>443</v>
      </c>
      <c r="B23" s="497" t="s">
        <v>444</v>
      </c>
      <c r="C23" s="500">
        <v>437890</v>
      </c>
      <c r="D23" s="500">
        <v>0</v>
      </c>
      <c r="E23" s="500">
        <v>4209059</v>
      </c>
      <c r="F23" s="494">
        <f t="shared" si="0"/>
        <v>3771169</v>
      </c>
      <c r="G23" s="493">
        <f t="shared" si="1"/>
        <v>8.612137751490101</v>
      </c>
    </row>
    <row r="24" spans="1:11" ht="25.5">
      <c r="A24" s="498" t="s">
        <v>445</v>
      </c>
      <c r="B24" s="497" t="s">
        <v>446</v>
      </c>
      <c r="C24" s="500">
        <v>342564</v>
      </c>
      <c r="D24" s="500">
        <v>0</v>
      </c>
      <c r="E24" s="500">
        <v>342564</v>
      </c>
      <c r="F24" s="494">
        <f t="shared" si="0"/>
        <v>0</v>
      </c>
      <c r="G24" s="493">
        <f t="shared" si="1"/>
        <v>0</v>
      </c>
    </row>
    <row r="25" spans="1:11" ht="29.45" customHeight="1">
      <c r="A25" s="498" t="s">
        <v>447</v>
      </c>
      <c r="B25" s="497" t="s">
        <v>448</v>
      </c>
      <c r="C25" s="500">
        <v>2284080</v>
      </c>
      <c r="D25" s="500">
        <v>0</v>
      </c>
      <c r="E25" s="500">
        <v>2608088</v>
      </c>
      <c r="F25" s="494">
        <f t="shared" si="0"/>
        <v>324008</v>
      </c>
      <c r="G25" s="493">
        <f t="shared" si="1"/>
        <v>0.14185492627228458</v>
      </c>
    </row>
    <row r="26" spans="1:11" ht="38.25">
      <c r="A26" s="498" t="s">
        <v>449</v>
      </c>
      <c r="B26" s="497" t="s">
        <v>450</v>
      </c>
      <c r="C26" s="500">
        <v>1554162</v>
      </c>
      <c r="D26" s="500">
        <v>0</v>
      </c>
      <c r="E26" s="500">
        <v>1572705</v>
      </c>
      <c r="F26" s="494">
        <f t="shared" si="0"/>
        <v>18543</v>
      </c>
      <c r="G26" s="493">
        <f t="shared" si="1"/>
        <v>1.1931188640566415E-2</v>
      </c>
    </row>
    <row r="27" spans="1:11" ht="14.1" customHeight="1">
      <c r="A27" s="498" t="s">
        <v>355</v>
      </c>
      <c r="B27" s="497" t="s">
        <v>451</v>
      </c>
      <c r="C27" s="500">
        <v>645368</v>
      </c>
      <c r="D27" s="500">
        <v>0</v>
      </c>
      <c r="E27" s="500">
        <v>772368</v>
      </c>
      <c r="F27" s="494">
        <f t="shared" si="0"/>
        <v>127000</v>
      </c>
      <c r="G27" s="493">
        <f t="shared" si="1"/>
        <v>0.19678694946139252</v>
      </c>
    </row>
    <row r="28" spans="1:11">
      <c r="A28" s="498" t="s">
        <v>452</v>
      </c>
      <c r="B28" s="497" t="s">
        <v>453</v>
      </c>
      <c r="C28" s="500">
        <v>84550</v>
      </c>
      <c r="D28" s="500">
        <v>0</v>
      </c>
      <c r="E28" s="500">
        <v>263015</v>
      </c>
      <c r="F28" s="494">
        <f t="shared" si="0"/>
        <v>178465</v>
      </c>
      <c r="G28" s="493">
        <f t="shared" si="1"/>
        <v>2.1107628622117089</v>
      </c>
    </row>
    <row r="29" spans="1:11" ht="25.5">
      <c r="A29" s="498" t="s">
        <v>454</v>
      </c>
      <c r="B29" s="497" t="s">
        <v>455</v>
      </c>
      <c r="C29" s="500">
        <v>20000</v>
      </c>
      <c r="D29" s="500">
        <v>0</v>
      </c>
      <c r="E29" s="500">
        <v>20000</v>
      </c>
      <c r="F29" s="494">
        <f t="shared" si="0"/>
        <v>0</v>
      </c>
      <c r="G29" s="493">
        <f t="shared" si="1"/>
        <v>0</v>
      </c>
    </row>
    <row r="30" spans="1:11" ht="25.5">
      <c r="A30" s="498" t="s">
        <v>456</v>
      </c>
      <c r="B30" s="497" t="s">
        <v>457</v>
      </c>
      <c r="C30" s="500">
        <v>20000</v>
      </c>
      <c r="D30" s="500">
        <v>0</v>
      </c>
      <c r="E30" s="500">
        <v>20000</v>
      </c>
      <c r="F30" s="495">
        <f t="shared" si="0"/>
        <v>0</v>
      </c>
      <c r="G30" s="493">
        <f t="shared" si="1"/>
        <v>0</v>
      </c>
    </row>
    <row r="31" spans="1:11" s="208" customFormat="1" ht="14.1" customHeight="1">
      <c r="A31" s="243" t="s">
        <v>458</v>
      </c>
      <c r="B31" s="501" t="s">
        <v>459</v>
      </c>
      <c r="C31" s="495">
        <v>3084534</v>
      </c>
      <c r="D31" s="495">
        <v>0</v>
      </c>
      <c r="E31" s="495">
        <v>7179711</v>
      </c>
      <c r="F31" s="495">
        <f t="shared" si="0"/>
        <v>4095177</v>
      </c>
      <c r="G31" s="496">
        <f t="shared" si="1"/>
        <v>1.3276485200033457</v>
      </c>
    </row>
    <row r="32" spans="1:11" s="203" customFormat="1" ht="14.1" customHeight="1">
      <c r="A32" s="498" t="s">
        <v>632</v>
      </c>
      <c r="B32" s="497" t="s">
        <v>633</v>
      </c>
      <c r="C32" s="500">
        <v>256656</v>
      </c>
      <c r="D32" s="500">
        <v>0</v>
      </c>
      <c r="E32" s="500">
        <v>458043</v>
      </c>
      <c r="F32" s="494">
        <f t="shared" si="0"/>
        <v>201387</v>
      </c>
      <c r="G32" s="493">
        <f t="shared" si="1"/>
        <v>0.78465728445857486</v>
      </c>
    </row>
    <row r="33" spans="1:7" ht="14.1" customHeight="1">
      <c r="A33" s="498" t="s">
        <v>844</v>
      </c>
      <c r="B33" s="497" t="s">
        <v>1058</v>
      </c>
      <c r="C33" s="500">
        <v>0</v>
      </c>
      <c r="D33" s="500">
        <v>0</v>
      </c>
      <c r="E33" s="500">
        <v>9720</v>
      </c>
      <c r="F33" s="494">
        <f t="shared" si="0"/>
        <v>9720</v>
      </c>
      <c r="G33" s="246" t="s">
        <v>657</v>
      </c>
    </row>
    <row r="34" spans="1:7" ht="14.1" customHeight="1">
      <c r="A34" s="498" t="s">
        <v>634</v>
      </c>
      <c r="B34" s="497" t="s">
        <v>635</v>
      </c>
      <c r="C34" s="500">
        <v>100000</v>
      </c>
      <c r="D34" s="500">
        <v>0</v>
      </c>
      <c r="E34" s="500">
        <v>291667</v>
      </c>
      <c r="F34" s="495">
        <f t="shared" si="0"/>
        <v>191667</v>
      </c>
      <c r="G34" s="493">
        <f t="shared" si="1"/>
        <v>1.9166699999999999</v>
      </c>
    </row>
    <row r="35" spans="1:7" s="203" customFormat="1" ht="14.1" customHeight="1">
      <c r="A35" s="498" t="s">
        <v>636</v>
      </c>
      <c r="B35" s="497" t="s">
        <v>460</v>
      </c>
      <c r="C35" s="500">
        <v>156656</v>
      </c>
      <c r="D35" s="500">
        <v>0</v>
      </c>
      <c r="E35" s="500">
        <v>156656</v>
      </c>
      <c r="F35" s="495">
        <f t="shared" si="0"/>
        <v>0</v>
      </c>
      <c r="G35" s="493">
        <f t="shared" si="1"/>
        <v>0</v>
      </c>
    </row>
    <row r="36" spans="1:7" s="203" customFormat="1" ht="14.1" customHeight="1">
      <c r="A36" s="498" t="s">
        <v>845</v>
      </c>
      <c r="B36" s="497" t="s">
        <v>1059</v>
      </c>
      <c r="C36" s="500">
        <v>0</v>
      </c>
      <c r="D36" s="500">
        <v>0</v>
      </c>
      <c r="E36" s="500">
        <v>90000</v>
      </c>
      <c r="F36" s="494">
        <f t="shared" si="0"/>
        <v>90000</v>
      </c>
      <c r="G36" s="246" t="s">
        <v>657</v>
      </c>
    </row>
    <row r="37" spans="1:7" s="208" customFormat="1" ht="14.1" customHeight="1">
      <c r="A37" s="243" t="s">
        <v>461</v>
      </c>
      <c r="B37" s="501" t="s">
        <v>637</v>
      </c>
      <c r="C37" s="495">
        <v>256656</v>
      </c>
      <c r="D37" s="495">
        <v>0</v>
      </c>
      <c r="E37" s="495">
        <v>548043</v>
      </c>
      <c r="F37" s="495">
        <f t="shared" si="0"/>
        <v>291387</v>
      </c>
      <c r="G37" s="496">
        <f t="shared" si="1"/>
        <v>1.1353212081541053</v>
      </c>
    </row>
    <row r="38" spans="1:7" s="208" customFormat="1" ht="14.1" customHeight="1">
      <c r="A38" s="243" t="s">
        <v>463</v>
      </c>
      <c r="B38" s="501" t="s">
        <v>462</v>
      </c>
      <c r="C38" s="495">
        <v>3341190</v>
      </c>
      <c r="D38" s="495">
        <v>0</v>
      </c>
      <c r="E38" s="495">
        <v>7727754</v>
      </c>
      <c r="F38" s="495">
        <f t="shared" si="0"/>
        <v>4386564</v>
      </c>
      <c r="G38" s="496">
        <f t="shared" si="1"/>
        <v>1.3128747542043402</v>
      </c>
    </row>
    <row r="39" spans="1:7" s="203" customFormat="1" ht="14.1" customHeight="1">
      <c r="A39" s="498" t="s">
        <v>638</v>
      </c>
      <c r="B39" s="497" t="s">
        <v>639</v>
      </c>
      <c r="C39" s="500">
        <v>826</v>
      </c>
      <c r="D39" s="500">
        <v>0</v>
      </c>
      <c r="E39" s="500">
        <v>826</v>
      </c>
      <c r="F39" s="494">
        <f t="shared" si="0"/>
        <v>0</v>
      </c>
      <c r="G39" s="493">
        <f t="shared" si="1"/>
        <v>0</v>
      </c>
    </row>
    <row r="40" spans="1:7" ht="14.1" customHeight="1">
      <c r="A40" s="498" t="s">
        <v>640</v>
      </c>
      <c r="B40" s="497" t="s">
        <v>591</v>
      </c>
      <c r="C40" s="500">
        <v>2204627</v>
      </c>
      <c r="D40" s="500">
        <v>0</v>
      </c>
      <c r="E40" s="500">
        <v>0</v>
      </c>
      <c r="F40" s="495">
        <f t="shared" si="0"/>
        <v>-2204627</v>
      </c>
      <c r="G40" s="493">
        <f t="shared" si="1"/>
        <v>-1</v>
      </c>
    </row>
    <row r="41" spans="1:7" s="208" customFormat="1" ht="25.5">
      <c r="A41" s="243" t="s">
        <v>641</v>
      </c>
      <c r="B41" s="501" t="s">
        <v>592</v>
      </c>
      <c r="C41" s="495">
        <v>2205453</v>
      </c>
      <c r="D41" s="495">
        <v>0</v>
      </c>
      <c r="E41" s="495">
        <v>826</v>
      </c>
      <c r="F41" s="495">
        <f t="shared" si="0"/>
        <v>-2204627</v>
      </c>
      <c r="G41" s="496">
        <f t="shared" si="1"/>
        <v>-0.999625473768881</v>
      </c>
    </row>
    <row r="42" spans="1:7" s="203" customFormat="1" ht="14.1" customHeight="1">
      <c r="A42" s="498" t="s">
        <v>642</v>
      </c>
      <c r="B42" s="497" t="s">
        <v>593</v>
      </c>
      <c r="C42" s="500">
        <v>37510</v>
      </c>
      <c r="D42" s="500">
        <v>0</v>
      </c>
      <c r="E42" s="500">
        <v>0</v>
      </c>
      <c r="F42" s="495">
        <f t="shared" si="0"/>
        <v>-37510</v>
      </c>
      <c r="G42" s="493">
        <f t="shared" si="1"/>
        <v>-1</v>
      </c>
    </row>
    <row r="43" spans="1:7" s="208" customFormat="1" ht="14.1" customHeight="1">
      <c r="A43" s="243" t="s">
        <v>466</v>
      </c>
      <c r="B43" s="501" t="s">
        <v>594</v>
      </c>
      <c r="C43" s="495">
        <v>37510</v>
      </c>
      <c r="D43" s="495">
        <v>0</v>
      </c>
      <c r="E43" s="495">
        <v>0</v>
      </c>
      <c r="F43" s="495">
        <f t="shared" si="0"/>
        <v>-37510</v>
      </c>
      <c r="G43" s="496">
        <f t="shared" si="1"/>
        <v>-1</v>
      </c>
    </row>
    <row r="44" spans="1:7" s="208" customFormat="1" ht="14.1" customHeight="1">
      <c r="A44" s="243" t="s">
        <v>643</v>
      </c>
      <c r="B44" s="501" t="s">
        <v>644</v>
      </c>
      <c r="C44" s="495">
        <v>2242963</v>
      </c>
      <c r="D44" s="495">
        <v>0</v>
      </c>
      <c r="E44" s="495">
        <v>826</v>
      </c>
      <c r="F44" s="495">
        <f t="shared" si="0"/>
        <v>-2242137</v>
      </c>
      <c r="G44" s="496">
        <f t="shared" si="1"/>
        <v>-0.99963173712629227</v>
      </c>
    </row>
    <row r="45" spans="1:7" s="208" customFormat="1" ht="14.1" customHeight="1">
      <c r="A45" s="243" t="s">
        <v>469</v>
      </c>
      <c r="B45" s="501" t="s">
        <v>464</v>
      </c>
      <c r="C45" s="495">
        <v>198805201</v>
      </c>
      <c r="D45" s="495">
        <v>0</v>
      </c>
      <c r="E45" s="495">
        <v>201259205</v>
      </c>
      <c r="F45" s="495">
        <f t="shared" si="0"/>
        <v>2454004</v>
      </c>
      <c r="G45" s="496">
        <f t="shared" si="1"/>
        <v>1.2343761569899803E-2</v>
      </c>
    </row>
    <row r="46" spans="1:7" s="203" customFormat="1" ht="14.1" customHeight="1">
      <c r="A46" s="498" t="s">
        <v>471</v>
      </c>
      <c r="B46" s="497" t="s">
        <v>465</v>
      </c>
      <c r="C46" s="500">
        <v>229257642</v>
      </c>
      <c r="D46" s="500">
        <v>0</v>
      </c>
      <c r="E46" s="500">
        <v>229257642</v>
      </c>
      <c r="F46" s="494">
        <f t="shared" si="0"/>
        <v>0</v>
      </c>
      <c r="G46" s="493">
        <f t="shared" si="1"/>
        <v>0</v>
      </c>
    </row>
    <row r="47" spans="1:7" s="203" customFormat="1" ht="14.1" customHeight="1">
      <c r="A47" s="498" t="s">
        <v>849</v>
      </c>
      <c r="B47" s="497" t="s">
        <v>1060</v>
      </c>
      <c r="C47" s="500">
        <v>1315191</v>
      </c>
      <c r="D47" s="500">
        <v>0</v>
      </c>
      <c r="E47" s="500">
        <v>1315191</v>
      </c>
      <c r="F47" s="494">
        <f t="shared" si="0"/>
        <v>0</v>
      </c>
      <c r="G47" s="493">
        <f t="shared" si="1"/>
        <v>0</v>
      </c>
    </row>
    <row r="48" spans="1:7" s="203" customFormat="1" ht="14.1" customHeight="1">
      <c r="A48" s="498" t="s">
        <v>1061</v>
      </c>
      <c r="B48" s="497" t="s">
        <v>467</v>
      </c>
      <c r="C48" s="500">
        <v>-41057076</v>
      </c>
      <c r="D48" s="500">
        <v>0</v>
      </c>
      <c r="E48" s="500">
        <v>-42639229</v>
      </c>
      <c r="F48" s="495">
        <f t="shared" si="0"/>
        <v>-1582153</v>
      </c>
      <c r="G48" s="493">
        <f t="shared" si="1"/>
        <v>3.8535452451606611E-2</v>
      </c>
    </row>
    <row r="49" spans="1:7" s="203" customFormat="1">
      <c r="A49" s="498" t="s">
        <v>645</v>
      </c>
      <c r="B49" s="497" t="s">
        <v>468</v>
      </c>
      <c r="C49" s="500">
        <v>-1582153</v>
      </c>
      <c r="D49" s="500">
        <v>0</v>
      </c>
      <c r="E49" s="500">
        <v>4479074</v>
      </c>
      <c r="F49" s="494">
        <f t="shared" si="0"/>
        <v>6061227</v>
      </c>
      <c r="G49" s="493">
        <f t="shared" si="1"/>
        <v>-3.8309992775667081</v>
      </c>
    </row>
    <row r="50" spans="1:7" s="208" customFormat="1">
      <c r="A50" s="243" t="s">
        <v>646</v>
      </c>
      <c r="B50" s="501" t="s">
        <v>648</v>
      </c>
      <c r="C50" s="495">
        <v>187933604</v>
      </c>
      <c r="D50" s="495">
        <v>0</v>
      </c>
      <c r="E50" s="495">
        <v>192412678</v>
      </c>
      <c r="F50" s="495">
        <f t="shared" si="0"/>
        <v>4479074</v>
      </c>
      <c r="G50" s="496">
        <f t="shared" si="1"/>
        <v>2.3833278906309818E-2</v>
      </c>
    </row>
    <row r="51" spans="1:7" s="203" customFormat="1">
      <c r="A51" s="498" t="s">
        <v>647</v>
      </c>
      <c r="B51" s="497" t="s">
        <v>470</v>
      </c>
      <c r="C51" s="500">
        <v>700374</v>
      </c>
      <c r="D51" s="500">
        <v>0</v>
      </c>
      <c r="E51" s="500">
        <v>920798</v>
      </c>
      <c r="F51" s="494">
        <f t="shared" si="0"/>
        <v>220424</v>
      </c>
      <c r="G51" s="493">
        <f t="shared" si="1"/>
        <v>0.3147232764208836</v>
      </c>
    </row>
    <row r="52" spans="1:7" s="203" customFormat="1" ht="25.5">
      <c r="A52" s="498" t="s">
        <v>877</v>
      </c>
      <c r="B52" s="497" t="s">
        <v>472</v>
      </c>
      <c r="C52" s="500">
        <v>80400</v>
      </c>
      <c r="D52" s="500">
        <v>0</v>
      </c>
      <c r="E52" s="500">
        <v>36000</v>
      </c>
      <c r="F52" s="495">
        <f t="shared" si="0"/>
        <v>-44400</v>
      </c>
      <c r="G52" s="493">
        <f t="shared" si="1"/>
        <v>-0.55223880597014929</v>
      </c>
    </row>
    <row r="53" spans="1:7" s="208" customFormat="1">
      <c r="A53" s="243" t="s">
        <v>1062</v>
      </c>
      <c r="B53" s="501" t="s">
        <v>473</v>
      </c>
      <c r="C53" s="495">
        <v>780774</v>
      </c>
      <c r="D53" s="495">
        <v>0</v>
      </c>
      <c r="E53" s="495">
        <v>956798</v>
      </c>
      <c r="F53" s="495">
        <f t="shared" si="0"/>
        <v>176024</v>
      </c>
      <c r="G53" s="496">
        <f t="shared" si="1"/>
        <v>0.22544808100679581</v>
      </c>
    </row>
    <row r="54" spans="1:7" ht="25.5">
      <c r="A54" s="498" t="s">
        <v>1063</v>
      </c>
      <c r="B54" s="497" t="s">
        <v>650</v>
      </c>
      <c r="C54" s="500">
        <v>89751</v>
      </c>
      <c r="D54" s="500">
        <v>0</v>
      </c>
      <c r="E54" s="500">
        <v>37308</v>
      </c>
      <c r="F54" s="494">
        <f t="shared" si="0"/>
        <v>-52443</v>
      </c>
      <c r="G54" s="493">
        <f t="shared" si="1"/>
        <v>-0.5843166092856904</v>
      </c>
    </row>
    <row r="55" spans="1:7" s="203" customFormat="1" ht="25.5">
      <c r="A55" s="498" t="s">
        <v>1064</v>
      </c>
      <c r="B55" s="497" t="s">
        <v>651</v>
      </c>
      <c r="C55" s="500">
        <v>89751</v>
      </c>
      <c r="D55" s="500">
        <v>0</v>
      </c>
      <c r="E55" s="500">
        <v>37308</v>
      </c>
      <c r="F55" s="495">
        <f t="shared" si="0"/>
        <v>-52443</v>
      </c>
      <c r="G55" s="493">
        <f t="shared" si="1"/>
        <v>-0.5843166092856904</v>
      </c>
    </row>
    <row r="56" spans="1:7" s="208" customFormat="1" ht="14.1" customHeight="1">
      <c r="A56" s="243" t="s">
        <v>1065</v>
      </c>
      <c r="B56" s="501" t="s">
        <v>474</v>
      </c>
      <c r="C56" s="495">
        <v>89751</v>
      </c>
      <c r="D56" s="495">
        <v>0</v>
      </c>
      <c r="E56" s="495">
        <v>37308</v>
      </c>
      <c r="F56" s="495">
        <f t="shared" si="0"/>
        <v>-52443</v>
      </c>
      <c r="G56" s="496">
        <f t="shared" si="1"/>
        <v>-0.5843166092856904</v>
      </c>
    </row>
    <row r="57" spans="1:7" s="203" customFormat="1" ht="14.1" customHeight="1">
      <c r="A57" s="498" t="s">
        <v>1066</v>
      </c>
      <c r="B57" s="497" t="s">
        <v>595</v>
      </c>
      <c r="C57" s="500">
        <v>1909199</v>
      </c>
      <c r="D57" s="500">
        <v>0</v>
      </c>
      <c r="E57" s="500">
        <v>0</v>
      </c>
      <c r="F57" s="494">
        <f t="shared" si="0"/>
        <v>-1909199</v>
      </c>
      <c r="G57" s="493">
        <f t="shared" si="1"/>
        <v>-1</v>
      </c>
    </row>
    <row r="58" spans="1:7" s="203" customFormat="1" ht="14.1" customHeight="1">
      <c r="A58" s="498" t="s">
        <v>475</v>
      </c>
      <c r="B58" s="497" t="s">
        <v>652</v>
      </c>
      <c r="C58" s="500">
        <v>48392</v>
      </c>
      <c r="D58" s="500">
        <v>0</v>
      </c>
      <c r="E58" s="500">
        <v>54509</v>
      </c>
      <c r="F58" s="495">
        <f t="shared" si="0"/>
        <v>6117</v>
      </c>
      <c r="G58" s="493">
        <f t="shared" si="1"/>
        <v>0.12640519094065139</v>
      </c>
    </row>
    <row r="59" spans="1:7" s="208" customFormat="1" ht="14.1" customHeight="1">
      <c r="A59" s="243" t="s">
        <v>1067</v>
      </c>
      <c r="B59" s="501" t="s">
        <v>654</v>
      </c>
      <c r="C59" s="495">
        <v>1957591</v>
      </c>
      <c r="D59" s="495">
        <v>0</v>
      </c>
      <c r="E59" s="495">
        <v>54509</v>
      </c>
      <c r="F59" s="495">
        <f t="shared" si="0"/>
        <v>-1903082</v>
      </c>
      <c r="G59" s="496">
        <f t="shared" si="1"/>
        <v>-0.97215506201244284</v>
      </c>
    </row>
    <row r="60" spans="1:7" s="208" customFormat="1" ht="14.1" customHeight="1">
      <c r="A60" s="243" t="s">
        <v>1068</v>
      </c>
      <c r="B60" s="501" t="s">
        <v>476</v>
      </c>
      <c r="C60" s="495">
        <v>2828116</v>
      </c>
      <c r="D60" s="495">
        <v>0</v>
      </c>
      <c r="E60" s="495">
        <v>1048615</v>
      </c>
      <c r="F60" s="495">
        <f t="shared" si="0"/>
        <v>-1779501</v>
      </c>
      <c r="G60" s="496">
        <f t="shared" si="1"/>
        <v>-0.62921782557716877</v>
      </c>
    </row>
    <row r="61" spans="1:7" ht="14.1" customHeight="1">
      <c r="A61" s="498" t="s">
        <v>1069</v>
      </c>
      <c r="B61" s="497" t="s">
        <v>596</v>
      </c>
      <c r="C61" s="500">
        <v>6681329</v>
      </c>
      <c r="D61" s="500">
        <v>0</v>
      </c>
      <c r="E61" s="500">
        <v>6536934</v>
      </c>
      <c r="F61" s="494">
        <f t="shared" si="0"/>
        <v>-144395</v>
      </c>
      <c r="G61" s="493">
        <f t="shared" si="1"/>
        <v>-2.1611718267428581E-2</v>
      </c>
    </row>
    <row r="62" spans="1:7" ht="14.1" customHeight="1">
      <c r="A62" s="498" t="s">
        <v>653</v>
      </c>
      <c r="B62" s="497" t="s">
        <v>477</v>
      </c>
      <c r="C62" s="500">
        <v>1362152</v>
      </c>
      <c r="D62" s="500">
        <v>0</v>
      </c>
      <c r="E62" s="500">
        <v>1260978</v>
      </c>
      <c r="F62" s="495">
        <f t="shared" si="0"/>
        <v>-101174</v>
      </c>
      <c r="G62" s="493">
        <f t="shared" si="1"/>
        <v>-7.4275117608020302E-2</v>
      </c>
    </row>
    <row r="63" spans="1:7" s="208" customFormat="1">
      <c r="A63" s="243" t="s">
        <v>1070</v>
      </c>
      <c r="B63" s="501" t="s">
        <v>478</v>
      </c>
      <c r="C63" s="495">
        <v>8043481</v>
      </c>
      <c r="D63" s="495">
        <v>0</v>
      </c>
      <c r="E63" s="495">
        <v>7797912</v>
      </c>
      <c r="F63" s="495">
        <f t="shared" si="0"/>
        <v>-245569</v>
      </c>
      <c r="G63" s="496">
        <f t="shared" si="1"/>
        <v>-3.0530189603232727E-2</v>
      </c>
    </row>
    <row r="64" spans="1:7" s="208" customFormat="1">
      <c r="A64" s="243" t="s">
        <v>655</v>
      </c>
      <c r="B64" s="501" t="s">
        <v>479</v>
      </c>
      <c r="C64" s="495">
        <v>198805201</v>
      </c>
      <c r="D64" s="495">
        <v>0</v>
      </c>
      <c r="E64" s="495">
        <v>201259205</v>
      </c>
      <c r="F64" s="495">
        <f t="shared" si="0"/>
        <v>2454004</v>
      </c>
      <c r="G64" s="496">
        <f t="shared" si="1"/>
        <v>1.2343761569899803E-2</v>
      </c>
    </row>
  </sheetData>
  <mergeCells count="2">
    <mergeCell ref="A5:G5"/>
    <mergeCell ref="A1:G1"/>
  </mergeCells>
  <phoneticPr fontId="22" type="noConversion"/>
  <pageMargins left="0.51181102362204722" right="0.39370078740157483" top="1.1023622047244095" bottom="0.98425196850393704" header="0.51181102362204722" footer="0.51181102362204722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B12" sqref="B12"/>
    </sheetView>
  </sheetViews>
  <sheetFormatPr defaultRowHeight="12.75"/>
  <cols>
    <col min="1" max="1" width="6" customWidth="1"/>
    <col min="2" max="2" width="62.28515625" customWidth="1"/>
    <col min="3" max="4" width="16.140625" customWidth="1"/>
    <col min="5" max="5" width="14.28515625" customWidth="1"/>
  </cols>
  <sheetData>
    <row r="1" spans="1:5" s="499" customFormat="1">
      <c r="A1" s="509" t="s">
        <v>381</v>
      </c>
      <c r="B1" s="508" t="str">
        <f>'1. bevételi főtábla'!AQ1</f>
        <v>sz. melléklet a 6/2019. (V. 16.) sz. rendelethez</v>
      </c>
    </row>
    <row r="2" spans="1:5" s="499" customFormat="1" ht="13.15" customHeight="1">
      <c r="B2" s="507"/>
      <c r="C2" s="507"/>
      <c r="D2" s="507"/>
    </row>
    <row r="3" spans="1:5" s="511" customFormat="1" ht="19.5" customHeight="1">
      <c r="A3" s="992" t="s">
        <v>1071</v>
      </c>
      <c r="B3" s="992"/>
      <c r="C3" s="992"/>
      <c r="D3" s="510"/>
      <c r="E3" s="510"/>
    </row>
    <row r="4" spans="1:5">
      <c r="A4" s="84"/>
      <c r="B4" s="84"/>
      <c r="C4" s="84"/>
      <c r="D4" s="84"/>
      <c r="E4" s="85"/>
    </row>
    <row r="5" spans="1:5" ht="22.9" customHeight="1">
      <c r="A5" s="989" t="s">
        <v>1072</v>
      </c>
      <c r="B5" s="991"/>
      <c r="C5" s="991"/>
    </row>
    <row r="6" spans="1:5" ht="15">
      <c r="A6" s="251"/>
      <c r="B6" s="251" t="s">
        <v>204</v>
      </c>
      <c r="C6" s="251" t="s">
        <v>480</v>
      </c>
    </row>
    <row r="7" spans="1:5" ht="15">
      <c r="A7" s="251">
        <v>1</v>
      </c>
      <c r="B7" s="251">
        <v>2</v>
      </c>
      <c r="C7" s="251">
        <v>3</v>
      </c>
    </row>
    <row r="8" spans="1:5">
      <c r="A8" s="205" t="s">
        <v>326</v>
      </c>
      <c r="B8" s="206" t="s">
        <v>327</v>
      </c>
      <c r="C8" s="207">
        <v>49149715</v>
      </c>
    </row>
    <row r="9" spans="1:5">
      <c r="A9" s="205" t="s">
        <v>328</v>
      </c>
      <c r="B9" s="206" t="s">
        <v>329</v>
      </c>
      <c r="C9" s="207">
        <v>40846496</v>
      </c>
    </row>
    <row r="10" spans="1:5">
      <c r="A10" s="91" t="s">
        <v>330</v>
      </c>
      <c r="B10" s="92" t="s">
        <v>331</v>
      </c>
      <c r="C10" s="204">
        <v>8303219</v>
      </c>
    </row>
    <row r="11" spans="1:5">
      <c r="A11" s="205" t="s">
        <v>332</v>
      </c>
      <c r="B11" s="206" t="s">
        <v>333</v>
      </c>
      <c r="C11" s="207">
        <v>11384951</v>
      </c>
    </row>
    <row r="12" spans="1:5">
      <c r="A12" s="205" t="s">
        <v>334</v>
      </c>
      <c r="B12" s="206" t="s">
        <v>335</v>
      </c>
      <c r="C12" s="207">
        <v>10184192</v>
      </c>
    </row>
    <row r="13" spans="1:5">
      <c r="A13" s="91" t="s">
        <v>336</v>
      </c>
      <c r="B13" s="92" t="s">
        <v>337</v>
      </c>
      <c r="C13" s="204">
        <v>1200759</v>
      </c>
    </row>
    <row r="14" spans="1:5">
      <c r="A14" s="91" t="s">
        <v>338</v>
      </c>
      <c r="B14" s="92" t="s">
        <v>339</v>
      </c>
      <c r="C14" s="204">
        <v>9503978</v>
      </c>
    </row>
    <row r="15" spans="1:5">
      <c r="A15" s="91" t="s">
        <v>345</v>
      </c>
      <c r="B15" s="92" t="s">
        <v>346</v>
      </c>
      <c r="C15" s="204">
        <v>9503978</v>
      </c>
    </row>
    <row r="16" spans="1:5">
      <c r="A16" s="91" t="s">
        <v>347</v>
      </c>
      <c r="B16" s="92" t="s">
        <v>348</v>
      </c>
      <c r="C16" s="204">
        <v>9503978</v>
      </c>
    </row>
  </sheetData>
  <mergeCells count="2">
    <mergeCell ref="A5:C5"/>
    <mergeCell ref="A3:C3"/>
  </mergeCells>
  <phoneticPr fontId="22" type="noConversion"/>
  <printOptions horizontalCentered="1"/>
  <pageMargins left="0.35433070866141736" right="0" top="0.43307086614173229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12</vt:i4>
      </vt:variant>
    </vt:vector>
  </HeadingPairs>
  <TitlesOfParts>
    <vt:vector size="34" baseType="lpstr">
      <vt:lpstr>1. bevételi főtábla</vt:lpstr>
      <vt:lpstr>2. kiadási főtábla</vt:lpstr>
      <vt:lpstr>3. bevételi korm. funk.</vt:lpstr>
      <vt:lpstr>4. kiadási korm. funk.</vt:lpstr>
      <vt:lpstr>5. működési és felh.m.</vt:lpstr>
      <vt:lpstr>6. mérleg közgazd. tag.</vt:lpstr>
      <vt:lpstr>7. felhalmozási</vt:lpstr>
      <vt:lpstr>8. mérleg</vt:lpstr>
      <vt:lpstr>9. maradványkimutatás</vt:lpstr>
      <vt:lpstr>10. eredménykimutatás</vt:lpstr>
      <vt:lpstr>11. vagyonkimutatás</vt:lpstr>
      <vt:lpstr>12. bevét.ei.telj.</vt:lpstr>
      <vt:lpstr>13. kiad.ei.telj.</vt:lpstr>
      <vt:lpstr>14. szem. juttatás</vt:lpstr>
      <vt:lpstr>15. eus pályázatok</vt:lpstr>
      <vt:lpstr>16. többéves</vt:lpstr>
      <vt:lpstr>17. közvetett támogatások</vt:lpstr>
      <vt:lpstr>18. adósságállomány</vt:lpstr>
      <vt:lpstr>19. működési célú tám</vt:lpstr>
      <vt:lpstr>20. stabilitási tv</vt:lpstr>
      <vt:lpstr>21. pénzfelhasználás ütemterv</vt:lpstr>
      <vt:lpstr>Tájékoztató mell-állami tám</vt:lpstr>
      <vt:lpstr>'1. bevételi főtábla'!Nyomtatási_cím</vt:lpstr>
      <vt:lpstr>'2. kiadási főtábla'!Nyomtatási_cím</vt:lpstr>
      <vt:lpstr>'3. bevételi korm. funk.'!Nyomtatási_cím</vt:lpstr>
      <vt:lpstr>'4. kiadási korm. funk.'!Nyomtatási_cím</vt:lpstr>
      <vt:lpstr>'1. bevételi főtábla'!Nyomtatási_terület</vt:lpstr>
      <vt:lpstr>'2. kiadási főtábla'!Nyomtatási_terület</vt:lpstr>
      <vt:lpstr>'21. pénzfelhasználás ütemterv'!Nyomtatási_terület</vt:lpstr>
      <vt:lpstr>'3. bevételi korm. funk.'!Nyomtatási_terület</vt:lpstr>
      <vt:lpstr>'4. kiadási korm. funk.'!Nyomtatási_terület</vt:lpstr>
      <vt:lpstr>'5. működési és felh.m.'!Nyomtatási_terület</vt:lpstr>
      <vt:lpstr>'6. mérleg közgazd. tag.'!Nyomtatási_terület</vt:lpstr>
      <vt:lpstr>'8. mérleg'!Nyomtatási_terület</vt:lpstr>
    </vt:vector>
  </TitlesOfParts>
  <Company>Felhasználó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Teszt PC</dc:creator>
  <cp:lastModifiedBy>Hohner</cp:lastModifiedBy>
  <cp:lastPrinted>2019-05-14T06:09:17Z</cp:lastPrinted>
  <dcterms:created xsi:type="dcterms:W3CDTF">2012-02-25T14:34:52Z</dcterms:created>
  <dcterms:modified xsi:type="dcterms:W3CDTF">2019-05-16T12:45:49Z</dcterms:modified>
</cp:coreProperties>
</file>