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1.összevont mérleg" sheetId="1" r:id="rId1"/>
    <sheet name="2.bev.jogcím" sheetId="2" r:id="rId2"/>
    <sheet name="2.a.kiad.jogcím" sheetId="3" r:id="rId3"/>
    <sheet name="3.b" sheetId="4" r:id="rId4"/>
    <sheet name="3. EU" sheetId="5" r:id="rId5"/>
    <sheet name="3.a" sheetId="6" r:id="rId6"/>
    <sheet name="4.a kötelező" sheetId="7" r:id="rId7"/>
    <sheet name="4.b önként" sheetId="8" r:id="rId8"/>
    <sheet name="4.c állami" sheetId="9" r:id="rId9"/>
    <sheet name="5. létszá." sheetId="10" r:id="rId10"/>
    <sheet name="6.kötelezett." sheetId="11" r:id="rId11"/>
    <sheet name="7.többéves" sheetId="12" r:id="rId12"/>
    <sheet name="Munka1" sheetId="13" r:id="rId13"/>
  </sheets>
  <externalReferences>
    <externalReference r:id="rId16"/>
  </externalReferences>
  <definedNames>
    <definedName name="_xlnm.Print_Area" localSheetId="0">'1.összevont mérleg'!$A$1:$E$60</definedName>
    <definedName name="_xlnm.Print_Area" localSheetId="3">'3.b'!$A$1:$D$24</definedName>
    <definedName name="_xlnm.Print_Area" localSheetId="7">'4.b önként'!$A$1:$C$131</definedName>
    <definedName name="_xlnm.Print_Area" localSheetId="8">'4.c állami'!$A$1:$C$126</definedName>
  </definedNames>
  <calcPr fullCalcOnLoad="1"/>
</workbook>
</file>

<file path=xl/sharedStrings.xml><?xml version="1.0" encoding="utf-8"?>
<sst xmlns="http://schemas.openxmlformats.org/spreadsheetml/2006/main" count="1306" uniqueCount="573">
  <si>
    <t>1. melléklet a .../2013.(II...) önkormányzati rendelethez</t>
  </si>
  <si>
    <r>
      <t xml:space="preserve">Kunszállás Község Önkormányzata 2013. évi </t>
    </r>
    <r>
      <rPr>
        <b/>
        <u val="single"/>
        <sz val="11"/>
        <color indexed="8"/>
        <rFont val="Times New Roman"/>
        <family val="1"/>
      </rPr>
      <t>összevont</t>
    </r>
    <r>
      <rPr>
        <b/>
        <sz val="11"/>
        <color indexed="8"/>
        <rFont val="Times New Roman"/>
        <family val="1"/>
      </rPr>
      <t xml:space="preserve"> költségvetési mérlege közgazdasági tagolásban</t>
    </r>
  </si>
  <si>
    <t>adatok ezer Ft-ban</t>
  </si>
  <si>
    <t>Sorszám</t>
  </si>
  <si>
    <t>BEVÉTELEK</t>
  </si>
  <si>
    <t>KIADÁSOK</t>
  </si>
  <si>
    <t>Megnevezés</t>
  </si>
  <si>
    <t>2013. évi tervezett előirányzat</t>
  </si>
  <si>
    <t>A</t>
  </si>
  <si>
    <t>B</t>
  </si>
  <si>
    <t>C</t>
  </si>
  <si>
    <t>D</t>
  </si>
  <si>
    <t>I. Működési költségvetés</t>
  </si>
  <si>
    <t>1. Közhatalmi bevételek</t>
  </si>
  <si>
    <t>1. Személyi juttatások</t>
  </si>
  <si>
    <t>2. Intézményi működési bevételek</t>
  </si>
  <si>
    <t>2. Munkaadókat terhelő járulékok és szociális hozzájárulási adó</t>
  </si>
  <si>
    <t>3. Önkormányzatok sajátos működési bevételei</t>
  </si>
  <si>
    <t>3. Dologi kiadások</t>
  </si>
  <si>
    <t>3.1. Helyi adók</t>
  </si>
  <si>
    <t>4. Ellátottak pénzbeli juttatásai</t>
  </si>
  <si>
    <t>3.2. Átengedett központi adók</t>
  </si>
  <si>
    <t>5. Egyéb működési kiadások</t>
  </si>
  <si>
    <t>3.3. Bírságok, pótlékok és egyéb sajátos bevételek</t>
  </si>
  <si>
    <t>5.1. Támogatásértékű működési kiadás</t>
  </si>
  <si>
    <t>4. Működési támogatások</t>
  </si>
  <si>
    <t>5.2. Működési célú pénzeszközátadás</t>
  </si>
  <si>
    <t>4.1. Települési önkormányzatok működésnek általános támogatása</t>
  </si>
  <si>
    <t>5.3. Szociálpolitikai ellátások és egyéb juttatások</t>
  </si>
  <si>
    <t>4.2. Köznevelési feladatok támogatása</t>
  </si>
  <si>
    <t>5.4. Előző évi működési célú maradvány átadás</t>
  </si>
  <si>
    <t>4.3. Szociális és gyermekjóléti feladatok támogatása</t>
  </si>
  <si>
    <t>5.5. Működési célú kölcsön nyújtása</t>
  </si>
  <si>
    <t>4.4. Kulturális feladatok támogatása</t>
  </si>
  <si>
    <t>6. Tartalékok működési célra</t>
  </si>
  <si>
    <t>4.5. Központosított előirányzatok</t>
  </si>
  <si>
    <t>5. Egyéb működési bevételek</t>
  </si>
  <si>
    <t>5.1. Támogatásértékű működési bevételek</t>
  </si>
  <si>
    <t xml:space="preserve"> - ebből OEP-től átvett pénzeszköz</t>
  </si>
  <si>
    <t>5.2. Működési célú pénzeszköz átvétel</t>
  </si>
  <si>
    <t>5.3. Előző évi működési célú maradvány átvétel</t>
  </si>
  <si>
    <t>5.4. Előző évi költségvetési kiegészítés, visszatérülés</t>
  </si>
  <si>
    <t>5.5. Működési célú kölcsön visszatérülése</t>
  </si>
  <si>
    <t>II. Felhalmozási költségvetés</t>
  </si>
  <si>
    <t>1. Felhalmozási saját bevételek</t>
  </si>
  <si>
    <t>1. Beruházási kiadások</t>
  </si>
  <si>
    <t>1.1. Tárgyi eszközök, immateriális javak értékesítése</t>
  </si>
  <si>
    <t>2. Felújítások</t>
  </si>
  <si>
    <t>1.2. Önkormányzatok sajátos felhalmozási és tőke bevételei</t>
  </si>
  <si>
    <t>3. Egyéb felhalmozási kiadások</t>
  </si>
  <si>
    <t>1.3. Pénzügyi befektetések bevételei</t>
  </si>
  <si>
    <t>3.1. Támogatásértékű felhalmozási kiadás</t>
  </si>
  <si>
    <t>2. Felhalmozási támogatások</t>
  </si>
  <si>
    <t>3.2. Felhalmozási célú pénzeszközátadás</t>
  </si>
  <si>
    <t>2.1. Központosított előirányzatból felhalmozási célú támogatás</t>
  </si>
  <si>
    <t>3.3. Előző évi felhalmozási célú maradvány átadás</t>
  </si>
  <si>
    <t>2.2. Fejlesztési célú támogatások</t>
  </si>
  <si>
    <t>3.4. Befektetések és értékpapírok</t>
  </si>
  <si>
    <t>3. Egyéb felhalmozási bevételek</t>
  </si>
  <si>
    <t>3.5. Felhalmozási célú kölcsön nyújtása</t>
  </si>
  <si>
    <t>3.1. Támogatásértékű felhalmozási  bevételek</t>
  </si>
  <si>
    <t>4. Tartalékok felhalmozási célra</t>
  </si>
  <si>
    <t>3.2. Felhalmozási célú pénzeszköz átvétel</t>
  </si>
  <si>
    <t>3.3. Előző évi felhalmozási célú maradvány átvétel</t>
  </si>
  <si>
    <t>3.4. Felhalmozási célú kölcsön visszatérülése</t>
  </si>
  <si>
    <t>A/ TÁRGYÉVI KÖLTSÉGVETÉSI BEVÉTELEK</t>
  </si>
  <si>
    <t>A/ TÁRGYÉVI KÖLTSÉGVETÉSI KIADÁSOK</t>
  </si>
  <si>
    <t>Működési célú finanszírozási kiadás</t>
  </si>
  <si>
    <t>Felhalmozási célú  finanszírozási kiadás</t>
  </si>
  <si>
    <t>B/ FINANSZÍROZÁSI CÉLÚ KIADÁSOK</t>
  </si>
  <si>
    <t>A HIÁNY FINANSZÍROZÁSÁNAK MÓDJA 
/FINANSZÍROZÁSI BEVÉTELEK/</t>
  </si>
  <si>
    <t xml:space="preserve">TÁRGYÉVI KÖLTSÉGVETÉSI BEVÉTELEK ÉS A KIADÁSOK EGYENLEGE </t>
  </si>
  <si>
    <t>B/ BELSŐ FORRÁSBÓL</t>
  </si>
  <si>
    <t xml:space="preserve">  - működési célú</t>
  </si>
  <si>
    <t>1. Pénzmaradvány igénybevétele működési célra</t>
  </si>
  <si>
    <t xml:space="preserve">  - felhalmozási célú</t>
  </si>
  <si>
    <t>2. Pénzmaradvány igénybevétele felhalmozási célra</t>
  </si>
  <si>
    <t>C/ KÜLSŐ FORRÁSBÓL</t>
  </si>
  <si>
    <t>1. Működési célú finanszírozási bevétel</t>
  </si>
  <si>
    <t>2. Felhalmozási célú finanszírozási bevétel</t>
  </si>
  <si>
    <t>BEVÉTELEK ÖSSZESEN (A+B+C)</t>
  </si>
  <si>
    <t>KIADÁSOK ÖSSZESEN (A+B)</t>
  </si>
  <si>
    <t>Működési költségvetés</t>
  </si>
  <si>
    <t>Felhalmozási költségvetés</t>
  </si>
  <si>
    <t>KÖLTSÉGVETÉS MŰKÖDÉSI EGYENLEGE</t>
  </si>
  <si>
    <t>KÖLTSÉGVETÉS FELHALMOZÁSI EGYENLEGE</t>
  </si>
  <si>
    <t>2. melléklet a .../2013.(II...) önkormányzati rendelethez</t>
  </si>
  <si>
    <t>Kunszállás Község Önkormányzata 2013. évi bevételei jogcímenként</t>
  </si>
  <si>
    <t>Sor-
szám</t>
  </si>
  <si>
    <t>2013. évi tervezett előirányzat megbontása</t>
  </si>
  <si>
    <t xml:space="preserve">kötelező feladat előirányzata </t>
  </si>
  <si>
    <t>önként vállalt feladat előirányzata</t>
  </si>
  <si>
    <t>állami (állam-igazgatási) feladat előirányzata</t>
  </si>
  <si>
    <t>E</t>
  </si>
  <si>
    <t>I. MŰKÖDÉSI KÖLTSÉGVETÉS (1+2+3+4)</t>
  </si>
  <si>
    <t>1. INTÉZMÉNYI MŰKÖDÉSI BEVÉTELEK</t>
  </si>
  <si>
    <t>1.1.Egyéb saját működési bevételek</t>
  </si>
  <si>
    <t xml:space="preserve"> Közterület-használati díj</t>
  </si>
  <si>
    <t xml:space="preserve"> Bérleti díjbevétel</t>
  </si>
  <si>
    <t xml:space="preserve"> Piac </t>
  </si>
  <si>
    <t xml:space="preserve"> Intézményi ellátás díjbevétele</t>
  </si>
  <si>
    <t xml:space="preserve"> Továbbszámlázott szolgáltatások bevétele</t>
  </si>
  <si>
    <t xml:space="preserve"> Egyéb bevételek</t>
  </si>
  <si>
    <t>1.2. Működési célú hozam- és kamatbevételek</t>
  </si>
  <si>
    <t>1.3.Működési célú ÁFA bevételek, - visszatérülések</t>
  </si>
  <si>
    <t>1.3.1. Kiszámlázott termékek, és szolgáltatások ÁFA-ja</t>
  </si>
  <si>
    <t>2. ÖNKORMÁNYZATOK SAJÁTOS MŰKÖDÉSI BEVÉTELEI</t>
  </si>
  <si>
    <t>2.1 Helyi adók</t>
  </si>
  <si>
    <t>Telekadó</t>
  </si>
  <si>
    <t>Magánszemélyek kommunális adója</t>
  </si>
  <si>
    <t>Iparűzési adó</t>
  </si>
  <si>
    <t>2.2 Átengedett központi adók</t>
  </si>
  <si>
    <t>Termõföld bérbeadásából származó jövedelemadó</t>
  </si>
  <si>
    <t>Gépjárműadó</t>
  </si>
  <si>
    <t>2.3 Bírságok, pótlékok és egyéb sajátos bevételek</t>
  </si>
  <si>
    <t>Pótlékok, bírságok</t>
  </si>
  <si>
    <t>Nem lakás céljára szolgáló helyiségek bérleti díja</t>
  </si>
  <si>
    <t>3. MŰKÖDÉSI TÁMOGATÁSOK</t>
  </si>
  <si>
    <t>3.1. Települési önkormányzatok működésének általános támogatása</t>
  </si>
  <si>
    <t xml:space="preserve"> Önkormányzati hivatal működésének támogatása</t>
  </si>
  <si>
    <t xml:space="preserve"> Beszámítási összeg</t>
  </si>
  <si>
    <t xml:space="preserve"> Településüzemeltetési feladatok finanszírozása</t>
  </si>
  <si>
    <t xml:space="preserve"> Egyéb kötelező önkormányzati feladattok támogatása</t>
  </si>
  <si>
    <t>3.2. Köznevelési feladatok támogatása</t>
  </si>
  <si>
    <t xml:space="preserve"> Óvodapedagógusok és nevelő munkát közvetlenül segítők tám.</t>
  </si>
  <si>
    <t xml:space="preserve"> Óvodaműködtetési támogatás</t>
  </si>
  <si>
    <t xml:space="preserve"> Óvodai, iskolai, étkeztetés támogatása</t>
  </si>
  <si>
    <t>3.3. Szociális és gyermekjóléti feladatok támogatása</t>
  </si>
  <si>
    <t xml:space="preserve">  Hozzájárulás a pénzbeli szociális ellátásokhoz</t>
  </si>
  <si>
    <t xml:space="preserve">  Szociális és gyermekjóléti alapszolgáltatás feladatai</t>
  </si>
  <si>
    <t xml:space="preserve">  Szociális étkeztetés </t>
  </si>
  <si>
    <t xml:space="preserve">  Házi segítségnyújtás</t>
  </si>
  <si>
    <t xml:space="preserve">  Tanyagondnoki szolgáltatás</t>
  </si>
  <si>
    <t xml:space="preserve">  Bölcsődei ellátás</t>
  </si>
  <si>
    <t>3.4 Kulturális feladatok támogatása</t>
  </si>
  <si>
    <t xml:space="preserve">  Könyvtári, közművelődési és múzeumi feladatok támogatása</t>
  </si>
  <si>
    <t>3.5. Központosított előirányzatok</t>
  </si>
  <si>
    <t xml:space="preserve"> Egyes jövedelempótló támogatások kiegészítõ tám.</t>
  </si>
  <si>
    <t xml:space="preserve"> Lakott külterülettel kapcsolatos feladatok támogatása</t>
  </si>
  <si>
    <t>4. EGYÉB MŰKÖDÉSI BEVÉTELEK</t>
  </si>
  <si>
    <t>4.1. Támogatásértékű működési bevétel</t>
  </si>
  <si>
    <t>II. FELHALMOZÁSI KÖLTSÉGVETÉS</t>
  </si>
  <si>
    <t>1. FELHALMOZÁSI SAJÁT BEVÉTELEK</t>
  </si>
  <si>
    <t>1.1.1. Tárgyi eszközök értékesítése ÁFA bevétel nélkül</t>
  </si>
  <si>
    <t>2. FELHALMOZÁSI TÁMOGATÁSOK</t>
  </si>
  <si>
    <t>2.1. Központosított előirányzatból felhalmozási célú</t>
  </si>
  <si>
    <t>3. EGYÉB FELHALMOZÁSI BEVÉTELEK</t>
  </si>
  <si>
    <t>3.1. Támogatásértékű felhalmozási bevétel</t>
  </si>
  <si>
    <t>IKSZT kialakítása és működtetése  pályázat</t>
  </si>
  <si>
    <t>3.2. Felhalmozási célú pénzeszközátvétel</t>
  </si>
  <si>
    <t>3.3. Előző évi felhalmozási célú maravány átvétele</t>
  </si>
  <si>
    <t xml:space="preserve"> Első lakáshoz jutók támogatásának visszatérülése</t>
  </si>
  <si>
    <t>TÁRGYÉVI KÖLTSÉGVETÉSI BEVÉTELEK (I+II)</t>
  </si>
  <si>
    <t>III. FINANSZÍROZÁSI BEVÉTELEK</t>
  </si>
  <si>
    <t>1.  ELŐZŐ ÉVEK PÉNZMARADVÁNYÁNAK IGÉNYBEVÉTELE</t>
  </si>
  <si>
    <t>1.1. Pénzmaradvány működési célú felhasználása</t>
  </si>
  <si>
    <t>Előző évek pénzmaradványának igénybevétele</t>
  </si>
  <si>
    <t>1.2. Pénzmaradvány felhalmozási célú felhasználása</t>
  </si>
  <si>
    <t>2. HITELEK FELVÉTELE</t>
  </si>
  <si>
    <t>2.1. Működési célú hitel felvétel</t>
  </si>
  <si>
    <t>2.1.1. Rövid lejáratú hitel felvétel</t>
  </si>
  <si>
    <t>2.1.2. Hosszú lejáratú hitel felvétel</t>
  </si>
  <si>
    <t>2.2. Felhalmozási célú hitel felvétel</t>
  </si>
  <si>
    <t>2.2.1. Rövid lejáratú hitel felvétel</t>
  </si>
  <si>
    <t>2.2.2.  Hosszú lejáratú hitel felvétel</t>
  </si>
  <si>
    <t>BEVÉTELEK ÖSSZESEN (I+II+III)</t>
  </si>
  <si>
    <t>bevétel</t>
  </si>
  <si>
    <t>kiadás</t>
  </si>
  <si>
    <t>egyenleg</t>
  </si>
  <si>
    <t>2/a. melléklet a .../2013.(II....) önkormányzati rendelethez</t>
  </si>
  <si>
    <t>Kunszállás Község Önkormányzata 2013. évi kiadásai jogcímenként</t>
  </si>
  <si>
    <t>Feladatcsoport / Feladat / Előirányzat-csoport/ Kiemelt előirányzat</t>
  </si>
  <si>
    <t>1. TÉRSÉGI FELADATOK</t>
  </si>
  <si>
    <t>Önkormányzat által szervezett közfoglalkoztatás</t>
  </si>
  <si>
    <t>Személyi juttatások</t>
  </si>
  <si>
    <t>Munkaadót terhelő járulékok és szoc. hozzájárulási adó</t>
  </si>
  <si>
    <t>2. TELEPÜLÉSRENDEZÉS, MŰEMLÉKVÉDELEM</t>
  </si>
  <si>
    <t>5. TELEPÜLÉSÜZEMELTETÉS, KOMMUNÁLIS FELADATOK</t>
  </si>
  <si>
    <t xml:space="preserve">Út-híd </t>
  </si>
  <si>
    <t>Dologi kiadások és egyéb befizetések</t>
  </si>
  <si>
    <t>Hóeltakarítás és síkosságmentesítés</t>
  </si>
  <si>
    <t>Park- és közterület fenntartás</t>
  </si>
  <si>
    <t>Köztisztaság és hulladék szállítás</t>
  </si>
  <si>
    <t>Köz- és díszvilágítás üzemeltetés és fejlesztés</t>
  </si>
  <si>
    <t>Temetőfenntartás és -fejlesztés</t>
  </si>
  <si>
    <t>Város- és községgazdálkodás</t>
  </si>
  <si>
    <t>6. VAGYON- ÉS LAKÁSGAZDÁLKODÁS</t>
  </si>
  <si>
    <t>Vagyon és lakásgazdálkodás kiadásai</t>
  </si>
  <si>
    <t>Beruházási kiadások</t>
  </si>
  <si>
    <t>Felújítások</t>
  </si>
  <si>
    <t>7. TERMÉSZET-, KÖRNYEZETVÉDELEM</t>
  </si>
  <si>
    <t>8. EGÉSZSÉGÜGY</t>
  </si>
  <si>
    <t>Háziorvosi szolgálat (ügyelet is)</t>
  </si>
  <si>
    <t>Fogorvosi szolgálat</t>
  </si>
  <si>
    <t>Család- és nővédelmi eü. Gondozás</t>
  </si>
  <si>
    <t>9. SZOCIÁLIS FELADATOK</t>
  </si>
  <si>
    <t>Gyermekjóléti szolgálat</t>
  </si>
  <si>
    <t>Intézményi étkeztetés</t>
  </si>
  <si>
    <t>Szociális pénzbeli ellátások és kapcsolódó kiadások</t>
  </si>
  <si>
    <t>Szociálpolitikai ellátások és egyéb juttatások</t>
  </si>
  <si>
    <t>Házi segítségnyújtás</t>
  </si>
  <si>
    <t>Tanyagondnoki szolgálat</t>
  </si>
  <si>
    <t>10. KÖZNEVELÉS</t>
  </si>
  <si>
    <t>Óvodai nevelés, ellátás</t>
  </si>
  <si>
    <t>11. SPORT</t>
  </si>
  <si>
    <t>Sportlétesítményeket működtetése</t>
  </si>
  <si>
    <t>12 KULTÚRA, KÖZMŰVELŐDÉS</t>
  </si>
  <si>
    <t>Könyvtár</t>
  </si>
  <si>
    <t>Faluház</t>
  </si>
  <si>
    <t>Tájház</t>
  </si>
  <si>
    <t>13. NEMZETKÖZI KAPCSOLATOK, RENDEZVÉNYEK</t>
  </si>
  <si>
    <t>15. EGYÉB TARTALÉKOK</t>
  </si>
  <si>
    <t>Fejlesztési céltartalék</t>
  </si>
  <si>
    <t>16. FINANSZÍROZÁSI KIADÁSOK</t>
  </si>
  <si>
    <t>17. ÖNKORMÁNYZAT KÉPVISELŐ-TESTÜLETÉNEK MŰK. KIADÁSAI</t>
  </si>
  <si>
    <t>Képveselő-testület működésével kapcsolatos kiadások (polgármester)</t>
  </si>
  <si>
    <t xml:space="preserve">Működési célú pénzeszközátadás    </t>
  </si>
  <si>
    <t>KIADÁSOK ÖSSZESEN</t>
  </si>
  <si>
    <t>I. MŰKÖDÉSI KÖLTSÉGVETÉS</t>
  </si>
  <si>
    <t>I.1. Személyi juttatások</t>
  </si>
  <si>
    <t>I.2. Munkaadót terhelő járulékok</t>
  </si>
  <si>
    <t>I.3. Dologi és egyéb folyó kiadások</t>
  </si>
  <si>
    <t>I.4. Ellátottak pénzbeli juttatásai</t>
  </si>
  <si>
    <t>I.5. Egyéb működési kiadások</t>
  </si>
  <si>
    <t>I.5.1. Támogatásértékű működési kiadás</t>
  </si>
  <si>
    <t>I.5.2. Működési célú pénzeszközátadás</t>
  </si>
  <si>
    <t>I.5.3. Szociálpolitikai ellátások és egyéb juttatások</t>
  </si>
  <si>
    <t>I.5.4. Előző évi működési célú pénzmaradvány átadása</t>
  </si>
  <si>
    <t>I.5.5. Működési célú kölcsön nyújtása</t>
  </si>
  <si>
    <t>I.6. Tartalékok működési célra</t>
  </si>
  <si>
    <t>Általános tartalék</t>
  </si>
  <si>
    <t>Működési céltartalék</t>
  </si>
  <si>
    <t>II.1. Beruházási kiadások</t>
  </si>
  <si>
    <t>II.2. Felújítások</t>
  </si>
  <si>
    <t>II.3. Egyéb felhalmozási kiadások</t>
  </si>
  <si>
    <t>II.4. Tartalékok felhalmozási célra</t>
  </si>
  <si>
    <t>III. IRÁNYÍTÓ SZERV ALÁ TARTOZÓ KTGVETÉSI SZERV TÁM.</t>
  </si>
  <si>
    <t>Működési célú támogatás</t>
  </si>
  <si>
    <t>Felhalmozási célú támogatás</t>
  </si>
  <si>
    <t>A/ KÖLTSÉGVETÉSI KIADÁSOK (I.+II.+III.)</t>
  </si>
  <si>
    <t>B/ FINANSZÍROZÁSI KIADÁSOK</t>
  </si>
  <si>
    <t>Működési célú hiteltörlesztés</t>
  </si>
  <si>
    <t>Felhalmozási célú hiteltörlesztés</t>
  </si>
  <si>
    <t>KIADÁSOK MINDÖSSZESEN (A+B)</t>
  </si>
  <si>
    <t>Az önkormányzat európai uniós forrásból finanszírozott támogatással megvalósuló programok, projektek bevételei és kiadásai</t>
  </si>
  <si>
    <t>"Szemléletformáló rendezvénysorozat Kunszálláson"  KEOP-6.1.0/A/11-2011-0068)                                                                               Új Széchenyi Terv Környezet és Energia Operatív Program                    ISKOLA</t>
  </si>
  <si>
    <t xml:space="preserve">Megnevezés </t>
  </si>
  <si>
    <t xml:space="preserve">A program költségvetése </t>
  </si>
  <si>
    <t xml:space="preserve">Előző években pénzügyileg teljesített </t>
  </si>
  <si>
    <t>2013. évi terv</t>
  </si>
  <si>
    <t>Következő évekre vállalt kötelezettség</t>
  </si>
  <si>
    <t>EU támogatás</t>
  </si>
  <si>
    <t>Hazai társfinanszírozás</t>
  </si>
  <si>
    <t>BM EU Önerő Alap</t>
  </si>
  <si>
    <t>Támogatási előleg</t>
  </si>
  <si>
    <t>Saját erő  (ÁFA)</t>
  </si>
  <si>
    <t>Hitelfelvétel</t>
  </si>
  <si>
    <t>Visszaigényelhető ÁFA</t>
  </si>
  <si>
    <t>BEVÉTELEK ÖSSZESEN:</t>
  </si>
  <si>
    <t>Dologi kiadások</t>
  </si>
  <si>
    <t>Beruházási kiadások (ÁFA nélkül)</t>
  </si>
  <si>
    <t xml:space="preserve">ÁFA </t>
  </si>
  <si>
    <t>Visszaigényelhető ÁFA kiadás</t>
  </si>
  <si>
    <t>KIADÁSOK ÖSSZESEN:</t>
  </si>
  <si>
    <r>
      <t xml:space="preserve">"Óvodafejlesztés Kunszálláson"  (TÁMOP-3.1.11-12/2-2012-0034) </t>
    </r>
    <r>
      <rPr>
        <sz val="10"/>
        <color indexed="8"/>
        <rFont val="Times New Roman"/>
        <family val="1"/>
      </rPr>
      <t>Új Széchenyi Terv Társadalmi Megújulás Operatív Program támogatási rendszeréhez benyújtott</t>
    </r>
  </si>
  <si>
    <t xml:space="preserve">Beruházási kiadások </t>
  </si>
  <si>
    <t>Személyi jellegű</t>
  </si>
  <si>
    <r>
      <t xml:space="preserve">"Autonóm 1,5 kW-os szigetüzemű napelemes oszlop kihelyezése (pály.azon.: 1097)                                                                              </t>
    </r>
    <r>
      <rPr>
        <sz val="9"/>
        <color indexed="8"/>
        <rFont val="Times New Roman"/>
        <family val="1"/>
      </rPr>
      <t xml:space="preserve">(Cél:  A villany nélküli  tanyák  energiaellátását  megújuló energiaforrásokkal  biztosító önkormányzati  fejlesztések)   </t>
    </r>
    <r>
      <rPr>
        <b/>
        <sz val="9"/>
        <color indexed="8"/>
        <rFont val="Times New Roman"/>
        <family val="1"/>
      </rPr>
      <t xml:space="preserve"> VM Vidékfejlesztési, Képzési és Szaktanácsadási Intézet (VKSZI) (TP-1-2011)</t>
    </r>
  </si>
  <si>
    <t>8. sz. melléklet</t>
  </si>
  <si>
    <t xml:space="preserve">IKSZT/2008/1-0687 6.356.01.01.  112/2009(VII.29) FVM Új Magyarországi Vidékfejleszt. Progr. III. teng.                                                 </t>
  </si>
  <si>
    <t xml:space="preserve">Saját erő  </t>
  </si>
  <si>
    <t>Személyi juttatás +járulék</t>
  </si>
  <si>
    <t>dologi kiadások</t>
  </si>
  <si>
    <r>
      <t xml:space="preserve">Sport létesítmény kialakítása 6.463.02.01. 122/2009 (IX.17) FVM                                      </t>
    </r>
    <r>
      <rPr>
        <sz val="10"/>
        <color indexed="8"/>
        <rFont val="Times New Roman"/>
        <family val="1"/>
      </rPr>
      <t>ÚMVP IV. LEADER</t>
    </r>
  </si>
  <si>
    <t xml:space="preserve">Saját erő </t>
  </si>
  <si>
    <t>3 . melléklet a …/2013. (II. ...) önkormányzati rendelethez</t>
  </si>
  <si>
    <t>Adósságot keletkeztető ügylet megkötésével megvalósuló fejlesztési célok</t>
  </si>
  <si>
    <t>Fejlesztési célok</t>
  </si>
  <si>
    <t>2013. évi  tervezett előirányzat</t>
  </si>
  <si>
    <t>Mindösszesen</t>
  </si>
  <si>
    <t>Megjegyzés</t>
  </si>
  <si>
    <t>önerő + utó fin. tám. rész- függő</t>
  </si>
  <si>
    <t>utófin. tám - PM</t>
  </si>
  <si>
    <t>önerő - fnhe  + utó fin. tám. rész</t>
  </si>
  <si>
    <t>utófin. tám - fnhe</t>
  </si>
  <si>
    <t>önerő összege</t>
  </si>
  <si>
    <t>önerő -fnhe+ utó fin. tám rész</t>
  </si>
  <si>
    <t>Összesen</t>
  </si>
  <si>
    <t>utófin.tám-utófin előleg-fnhe</t>
  </si>
  <si>
    <t>3/A.  melléklet a ../2013.(II....) önkormányzati rendelethez</t>
  </si>
  <si>
    <t>B E V É T E L E K</t>
  </si>
  <si>
    <t>Ezer forintban</t>
  </si>
  <si>
    <t>Előirányzat-csoport, kiemelt előirányzat megnevezése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</si>
  <si>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</si>
  <si>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</si>
  <si>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</si>
  <si>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</si>
  <si>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</si>
  <si>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</si>
  <si>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</si>
  <si>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</si>
  <si>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</si>
  <si>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</si>
  <si>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</si>
  <si>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</si>
  <si>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</si>
  <si>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</si>
  <si>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</si>
  <si>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</si>
  <si>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</si>
  <si>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</si>
  <si>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</si>
  <si>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</si>
  <si>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</si>
  <si>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</si>
  <si>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</si>
  <si>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</si>
  <si>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</si>
  <si>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</si>
  <si>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</si>
  <si>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</si>
  <si>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</si>
  <si>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</si>
  <si>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</si>
  <si>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</si>
  <si>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</si>
  <si>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</si>
  <si>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</si>
  <si>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5.1.</t>
  </si>
  <si>
    <t>Ált. működéshez és ágazati feladathoz kapcsolódó támogatások</t>
  </si>
  <si>
    <t>5.2.</t>
  </si>
  <si>
    <t>Központosított előirányzatok</t>
  </si>
  <si>
    <t>5.3.</t>
  </si>
  <si>
    <t>Kiegészítő támogatás</t>
  </si>
  <si>
    <t>5.4.</t>
  </si>
  <si>
    <t>Fenntartott, illetve támogatott előadó-művészeti szervezetek támogatása</t>
  </si>
  <si>
    <t>5.5.</t>
  </si>
  <si>
    <t>Címzett és céltámogatások</t>
  </si>
  <si>
    <t>5.6.</t>
  </si>
  <si>
    <t>Megyei önkormányzatok működésének támogatása</t>
  </si>
  <si>
    <t>5.7.</t>
  </si>
  <si>
    <t>Vis maior támogatás</t>
  </si>
  <si>
    <t>5.8.</t>
  </si>
  <si>
    <t>Egyéb támogatás (jöv.pótló támogatások)</t>
  </si>
  <si>
    <t>6.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</si>
  <si>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</si>
  <si>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</si>
  <si>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</si>
  <si>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</si>
  <si>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</si>
  <si>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</si>
  <si>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</si>
  <si>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</si>
  <si>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</si>
  <si>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</si>
  <si>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</si>
  <si>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</si>
  <si>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</si>
  <si>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</si>
  <si>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</si>
  <si>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</si>
  <si>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</si>
  <si>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</si>
  <si>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</si>
  <si>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</si>
  <si>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</si>
  <si>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</si>
  <si>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</si>
  <si>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</si>
  <si>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</si>
  <si>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</si>
  <si>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</si>
  <si>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</si>
  <si>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</si>
  <si>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</si>
  <si>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</si>
  <si>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</si>
  <si>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</si>
  <si>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</si>
  <si>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</si>
  <si>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</si>
  <si>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</si>
  <si>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</si>
  <si>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</si>
  <si>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</si>
  <si>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</si>
  <si>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</si>
  <si>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</si>
  <si>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</si>
  <si>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</si>
  <si>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</si>
  <si>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</si>
  <si>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</si>
  <si>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</si>
  <si>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</si>
  <si>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</si>
  <si>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</si>
  <si>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</si>
  <si>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</si>
  <si>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</si>
  <si>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</si>
  <si>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</si>
  <si>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</si>
  <si>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</si>
  <si>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</si>
  <si>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</si>
  <si>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</si>
  <si>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</si>
  <si>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</si>
  <si>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</si>
  <si>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</si>
  <si>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</si>
  <si>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</si>
  <si>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</si>
  <si>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</si>
  <si>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</si>
  <si>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</si>
  <si>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Sor-szám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</si>
  <si>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</si>
  <si>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</si>
  <si>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</si>
  <si>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</si>
  <si>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</si>
  <si>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</si>
  <si>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</si>
  <si>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</si>
  <si>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</si>
  <si>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</si>
  <si>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</si>
  <si>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</si>
  <si>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</si>
  <si>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</si>
  <si>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</si>
  <si>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</si>
  <si>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</si>
  <si>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</si>
  <si>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</si>
  <si>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</si>
  <si>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</si>
  <si>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</si>
  <si>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</si>
  <si>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</si>
  <si>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</si>
  <si>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</si>
  <si>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Beruházások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</si>
  <si>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</si>
  <si>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</si>
  <si>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</si>
  <si>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</si>
  <si>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</si>
  <si>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</si>
  <si>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</si>
  <si>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</si>
  <si>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</si>
  <si>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</si>
  <si>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</si>
  <si>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</si>
  <si>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</si>
  <si>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</si>
  <si>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</si>
  <si>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</si>
  <si>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</si>
  <si>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</si>
  <si>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</si>
  <si>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</si>
  <si>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</si>
  <si>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</si>
  <si>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</si>
  <si>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</si>
  <si>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</si>
  <si>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</si>
  <si>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</si>
  <si>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</si>
  <si>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</si>
  <si>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</si>
  <si>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</si>
  <si>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</si>
  <si>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</si>
  <si>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</si>
  <si>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</si>
  <si>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</si>
  <si>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</si>
  <si>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</si>
  <si>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</si>
  <si>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</si>
  <si>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</si>
  <si>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</si>
  <si>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</si>
  <si>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</si>
  <si>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</si>
  <si>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Egyéb támogatás</t>
  </si>
  <si>
    <t xml:space="preserve">                                                             ÖNKÉNT VÁLLALT FELADATOK</t>
  </si>
  <si>
    <t xml:space="preserve"> 4/b melléklet ezer Ft-ban</t>
  </si>
  <si>
    <t xml:space="preserve">4/a. sz. melléklet                                               KÖTELEZŐ FELADATOK          </t>
  </si>
  <si>
    <t>4/c. sz. melléklet                                                                          ÁLLAMI FELADATOK</t>
  </si>
  <si>
    <t xml:space="preserve">Kunszállás Község Önkormányzat </t>
  </si>
  <si>
    <t>létszámadatai 2013.</t>
  </si>
  <si>
    <t>(fő)</t>
  </si>
  <si>
    <t>Intézmény neve</t>
  </si>
  <si>
    <t>engedélyezett létszám</t>
  </si>
  <si>
    <t xml:space="preserve">engedélyezett össz. </t>
  </si>
  <si>
    <t>fő foglalkozású</t>
  </si>
  <si>
    <t>rész foglalkozású</t>
  </si>
  <si>
    <t>létszám</t>
  </si>
  <si>
    <t xml:space="preserve">     Polgármester</t>
  </si>
  <si>
    <t xml:space="preserve">     Hosszabb időtart. közfoglalkoztatottak</t>
  </si>
  <si>
    <t xml:space="preserve">     védőnői szolgálat</t>
  </si>
  <si>
    <t xml:space="preserve">    tanyagondnoki szolg.</t>
  </si>
  <si>
    <t>Önkormányzat</t>
  </si>
  <si>
    <t xml:space="preserve">     Igazgatás</t>
  </si>
  <si>
    <t xml:space="preserve">     Jogi feladatok</t>
  </si>
  <si>
    <t xml:space="preserve">     Adó</t>
  </si>
  <si>
    <t xml:space="preserve">     Költségvetés végrehajt.</t>
  </si>
  <si>
    <t xml:space="preserve">     élelmezési tevékenység</t>
  </si>
  <si>
    <t xml:space="preserve">     Óvoda</t>
  </si>
  <si>
    <t xml:space="preserve">     Bölcsőde</t>
  </si>
  <si>
    <t xml:space="preserve">     Házi segítségnyújtás</t>
  </si>
  <si>
    <t xml:space="preserve">    Művelődési ház</t>
  </si>
  <si>
    <t xml:space="preserve">    Könyvtár</t>
  </si>
  <si>
    <t>Összes engedélyezett létszám</t>
  </si>
  <si>
    <t>5. melléklet a …/2013.(II…) önkormányzati rendelethez</t>
  </si>
  <si>
    <t>Kunszállás Község Önkormányzat adósságot keletkeztető ügyletekből és kezességvállalásokból fennálló kötelezettségei</t>
  </si>
  <si>
    <t>Ezer forintban !</t>
  </si>
  <si>
    <t>MEGNEVEZÉS</t>
  </si>
  <si>
    <t>Évek</t>
  </si>
  <si>
    <t>Összesen
(6=3+4+5)</t>
  </si>
  <si>
    <t>2013.</t>
  </si>
  <si>
    <t>2014.</t>
  </si>
  <si>
    <t>2015.</t>
  </si>
  <si>
    <t>2016.</t>
  </si>
  <si>
    <t>ÖSSZES KÖTELEZETTSÉG</t>
  </si>
  <si>
    <t>6.  melléklet a ../2013.(II....) önkormányzati rendelethez</t>
  </si>
  <si>
    <t>Többéves kihatással járó döntések számszerűsítése évenkénti bontásban és összesítve célok szerint</t>
  </si>
  <si>
    <t xml:space="preserve"> Ezer forintban !</t>
  </si>
  <si>
    <t>Kötelezettség jogcíme</t>
  </si>
  <si>
    <t>Köt. váll.
 éve</t>
  </si>
  <si>
    <t>2013. előtti kifizetés</t>
  </si>
  <si>
    <t>Kiadás vonzata évenként</t>
  </si>
  <si>
    <t>2015. 
után</t>
  </si>
  <si>
    <t>9=(4+5+6+7+8)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</si>
  <si>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</si>
  <si>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</si>
  <si>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</si>
  <si>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</si>
  <si>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IKSZT működtetése</t>
  </si>
  <si>
    <t>2012.</t>
  </si>
  <si>
    <t>Egyéb (Pl.: garancia és kezességvállalás, stb.)</t>
  </si>
  <si>
    <t>Emergency Service Kft. eü. Szolgáltatás</t>
  </si>
  <si>
    <t>2011.</t>
  </si>
  <si>
    <t>Összesen (1+4+7+9+11)</t>
  </si>
  <si>
    <t>7. melléklet a …/2013.(II…) önkormányzati rendelethez</t>
  </si>
  <si>
    <t>4/b. sz. melléklet                                                                 ÖNKÉNT VÁLLALT FELADATOK</t>
  </si>
  <si>
    <t>Az önkormányzat  2013. évi beruházási és felújítási előirányzatai beruházásonként, felújításonként</t>
  </si>
  <si>
    <t>Költségvetési szervek megnevezése</t>
  </si>
  <si>
    <t>Beruházás</t>
  </si>
  <si>
    <t>Felújítás</t>
  </si>
  <si>
    <t>1</t>
  </si>
  <si>
    <t>Spotöltöző felújítása</t>
  </si>
  <si>
    <t>2</t>
  </si>
  <si>
    <t>Hivatali ajtó felújítása</t>
  </si>
  <si>
    <t>3</t>
  </si>
  <si>
    <t>4</t>
  </si>
  <si>
    <t>ÖNKORMÁNYZAT  ÖSSZESEN</t>
  </si>
  <si>
    <t>3/.b. melléklet a …/2013.(II....) önkormányzati rendelethez</t>
  </si>
  <si>
    <t>Közös Igazgatású Köznevelési Intézmény</t>
  </si>
  <si>
    <t>Polgármesteri Hivatal</t>
  </si>
  <si>
    <t>Európai Mezőgazdasági Vidékfejlesztési Alapból a vidéki örökség megőrzéséhez LEADER Polgármesteri Hivatal és környezetének felújítása 6.357.02.01 jogcímkód, 103/2012.VM rend</t>
  </si>
  <si>
    <t xml:space="preserve">    Mátyás kir. u. 3. bérlakás kazán</t>
  </si>
  <si>
    <t>Hivatal felújítás LEADER-pályázatból (103/2012.VM rend.)</t>
  </si>
  <si>
    <t>3. ZÖLDFELÜLET KEZELÉS</t>
  </si>
  <si>
    <t>4. TELEPÜLÉS FEJLESZTÉS</t>
  </si>
  <si>
    <t>Bölcsőde</t>
  </si>
  <si>
    <t>14. POLGÁRMESTERI HIVATAL MŰKÖDÉSI KIADÁSAI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</si>
</sst>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#"/>
    <numFmt numFmtId="173" formatCode="_-* #,##0\ _F_t_-;\-* #,##0\ _F_t_-;_-* &quot;-&quot;??\ _F_t_-;_-@_-"/>
    <numFmt numFmtId="174" formatCode="#"/>
  </numFmts>
  <fonts count="56">
    <font>
      <sz val="10"/>
      <name val="Arial CE"/>
      <family val="0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 CE"/>
      <family val="1"/>
    </font>
    <font>
      <sz val="9"/>
      <name val="Times New Roman"/>
      <family val="1"/>
    </font>
    <font>
      <b/>
      <sz val="12"/>
      <color indexed="10"/>
      <name val="Times New Roman CE"/>
      <family val="0"/>
    </font>
    <font>
      <sz val="6"/>
      <name val="Times New Roman"/>
      <family val="1"/>
    </font>
    <font>
      <b/>
      <sz val="7"/>
      <name val="Times New Roman CE"/>
      <family val="1"/>
    </font>
    <font>
      <b/>
      <i/>
      <sz val="7"/>
      <name val="Times New Roman CE"/>
      <family val="0"/>
    </font>
    <font>
      <b/>
      <sz val="7"/>
      <name val="Times New Roman"/>
      <family val="1"/>
    </font>
    <font>
      <sz val="10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0"/>
    </font>
    <font>
      <i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Brooklyn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5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10" fontId="2" fillId="0" borderId="0" xfId="17" applyNumberFormat="1" applyFont="1" applyBorder="1">
      <alignment/>
      <protection/>
    </xf>
    <xf numFmtId="0" fontId="2" fillId="0" borderId="0" xfId="17" applyFont="1" applyBorder="1">
      <alignment/>
      <protection/>
    </xf>
    <xf numFmtId="0" fontId="8" fillId="0" borderId="1" xfId="17" applyFont="1" applyFill="1" applyBorder="1" applyAlignment="1">
      <alignment horizontal="center" vertical="center"/>
      <protection/>
    </xf>
    <xf numFmtId="3" fontId="9" fillId="0" borderId="1" xfId="23" applyNumberFormat="1" applyFont="1" applyFill="1" applyBorder="1" applyAlignment="1" applyProtection="1">
      <alignment horizontal="center" vertical="center" wrapText="1"/>
      <protection/>
    </xf>
    <xf numFmtId="10" fontId="11" fillId="0" borderId="0" xfId="17" applyNumberFormat="1" applyFont="1" applyBorder="1" applyAlignment="1">
      <alignment vertical="center"/>
      <protection/>
    </xf>
    <xf numFmtId="0" fontId="11" fillId="0" borderId="0" xfId="17" applyFont="1" applyBorder="1" applyAlignment="1">
      <alignment vertical="center"/>
      <protection/>
    </xf>
    <xf numFmtId="0" fontId="8" fillId="0" borderId="2" xfId="17" applyFont="1" applyBorder="1" applyAlignment="1">
      <alignment vertical="center" textRotation="90"/>
      <protection/>
    </xf>
    <xf numFmtId="0" fontId="8" fillId="0" borderId="2" xfId="17" applyFont="1" applyFill="1" applyBorder="1" applyAlignment="1">
      <alignment horizontal="center" vertical="center"/>
      <protection/>
    </xf>
    <xf numFmtId="3" fontId="9" fillId="0" borderId="2" xfId="23" applyNumberFormat="1" applyFont="1" applyFill="1" applyBorder="1" applyAlignment="1" applyProtection="1">
      <alignment horizontal="center" vertical="center" wrapText="1"/>
      <protection/>
    </xf>
    <xf numFmtId="0" fontId="8" fillId="0" borderId="2" xfId="17" applyFont="1" applyFill="1" applyBorder="1" applyAlignment="1">
      <alignment horizontal="center" vertical="center" wrapText="1"/>
      <protection/>
    </xf>
    <xf numFmtId="0" fontId="8" fillId="0" borderId="2" xfId="17" applyFont="1" applyFill="1" applyBorder="1" applyAlignment="1">
      <alignment horizontal="center"/>
      <protection/>
    </xf>
    <xf numFmtId="0" fontId="4" fillId="0" borderId="2" xfId="17" applyFont="1" applyBorder="1">
      <alignment/>
      <protection/>
    </xf>
    <xf numFmtId="3" fontId="12" fillId="0" borderId="2" xfId="23" applyNumberFormat="1" applyFont="1" applyFill="1" applyBorder="1" applyAlignment="1" applyProtection="1">
      <alignment vertical="center" wrapText="1"/>
      <protection/>
    </xf>
    <xf numFmtId="0" fontId="4" fillId="0" borderId="2" xfId="17" applyFont="1" applyFill="1" applyBorder="1">
      <alignment/>
      <protection/>
    </xf>
    <xf numFmtId="3" fontId="12" fillId="0" borderId="2" xfId="17" applyNumberFormat="1" applyFont="1" applyFill="1" applyBorder="1">
      <alignment/>
      <protection/>
    </xf>
    <xf numFmtId="10" fontId="13" fillId="0" borderId="0" xfId="17" applyNumberFormat="1" applyFont="1" applyFill="1" applyBorder="1">
      <alignment/>
      <protection/>
    </xf>
    <xf numFmtId="0" fontId="14" fillId="0" borderId="0" xfId="17" applyFont="1" applyFill="1" applyBorder="1">
      <alignment/>
      <protection/>
    </xf>
    <xf numFmtId="0" fontId="12" fillId="0" borderId="2" xfId="19" applyFont="1" applyFill="1" applyBorder="1" applyAlignment="1">
      <alignment horizontal="left" indent="1"/>
      <protection/>
    </xf>
    <xf numFmtId="10" fontId="2" fillId="0" borderId="0" xfId="17" applyNumberFormat="1" applyFont="1" applyFill="1" applyBorder="1">
      <alignment/>
      <protection/>
    </xf>
    <xf numFmtId="0" fontId="2" fillId="0" borderId="0" xfId="17" applyFont="1" applyFill="1" applyBorder="1">
      <alignment/>
      <protection/>
    </xf>
    <xf numFmtId="0" fontId="15" fillId="0" borderId="2" xfId="19" applyFont="1" applyFill="1" applyBorder="1" applyAlignment="1">
      <alignment horizontal="left" indent="2"/>
      <protection/>
    </xf>
    <xf numFmtId="3" fontId="15" fillId="0" borderId="2" xfId="17" applyNumberFormat="1" applyFont="1" applyFill="1" applyBorder="1">
      <alignment/>
      <protection/>
    </xf>
    <xf numFmtId="3" fontId="12" fillId="0" borderId="2" xfId="19" applyNumberFormat="1" applyFont="1" applyFill="1" applyBorder="1" applyAlignment="1">
      <alignment horizontal="right"/>
      <protection/>
    </xf>
    <xf numFmtId="3" fontId="2" fillId="0" borderId="2" xfId="17" applyNumberFormat="1" applyFont="1" applyFill="1" applyBorder="1">
      <alignment/>
      <protection/>
    </xf>
    <xf numFmtId="0" fontId="12" fillId="0" borderId="2" xfId="19" applyFont="1" applyFill="1" applyBorder="1" applyAlignment="1">
      <alignment horizontal="left" indent="2"/>
      <protection/>
    </xf>
    <xf numFmtId="3" fontId="4" fillId="0" borderId="2" xfId="17" applyNumberFormat="1" applyFont="1" applyFill="1" applyBorder="1">
      <alignment/>
      <protection/>
    </xf>
    <xf numFmtId="0" fontId="16" fillId="0" borderId="2" xfId="19" applyFont="1" applyFill="1" applyBorder="1" applyAlignment="1">
      <alignment horizontal="left" indent="3"/>
      <protection/>
    </xf>
    <xf numFmtId="3" fontId="16" fillId="0" borderId="2" xfId="17" applyNumberFormat="1" applyFont="1" applyFill="1" applyBorder="1">
      <alignment/>
      <protection/>
    </xf>
    <xf numFmtId="0" fontId="2" fillId="0" borderId="2" xfId="17" applyFont="1" applyBorder="1">
      <alignment/>
      <protection/>
    </xf>
    <xf numFmtId="0" fontId="12" fillId="0" borderId="2" xfId="17" applyFont="1" applyBorder="1">
      <alignment/>
      <protection/>
    </xf>
    <xf numFmtId="3" fontId="12" fillId="0" borderId="2" xfId="19" applyNumberFormat="1" applyFont="1" applyFill="1" applyBorder="1" applyAlignment="1">
      <alignment/>
      <protection/>
    </xf>
    <xf numFmtId="3" fontId="12" fillId="0" borderId="2" xfId="17" applyNumberFormat="1" applyFont="1" applyFill="1" applyBorder="1" applyAlignment="1">
      <alignment horizontal="right"/>
      <protection/>
    </xf>
    <xf numFmtId="3" fontId="14" fillId="0" borderId="0" xfId="17" applyNumberFormat="1" applyFont="1" applyFill="1" applyBorder="1">
      <alignment/>
      <protection/>
    </xf>
    <xf numFmtId="0" fontId="2" fillId="0" borderId="2" xfId="17" applyFont="1" applyFill="1" applyBorder="1">
      <alignment/>
      <protection/>
    </xf>
    <xf numFmtId="10" fontId="15" fillId="0" borderId="0" xfId="17" applyNumberFormat="1" applyFont="1" applyFill="1" applyBorder="1">
      <alignment/>
      <protection/>
    </xf>
    <xf numFmtId="0" fontId="12" fillId="0" borderId="2" xfId="17" applyFont="1" applyFill="1" applyBorder="1">
      <alignment/>
      <protection/>
    </xf>
    <xf numFmtId="3" fontId="4" fillId="0" borderId="2" xfId="17" applyNumberFormat="1" applyFont="1" applyFill="1" applyBorder="1" applyAlignment="1">
      <alignment horizontal="right"/>
      <protection/>
    </xf>
    <xf numFmtId="10" fontId="17" fillId="0" borderId="0" xfId="17" applyNumberFormat="1" applyFont="1" applyFill="1" applyBorder="1">
      <alignment/>
      <protection/>
    </xf>
    <xf numFmtId="0" fontId="17" fillId="0" borderId="0" xfId="17" applyFont="1" applyFill="1" applyBorder="1">
      <alignment/>
      <protection/>
    </xf>
    <xf numFmtId="0" fontId="15" fillId="0" borderId="2" xfId="17" applyFont="1" applyFill="1" applyBorder="1">
      <alignment/>
      <protection/>
    </xf>
    <xf numFmtId="0" fontId="15" fillId="0" borderId="2" xfId="19" applyFont="1" applyFill="1" applyBorder="1" applyAlignment="1">
      <alignment horizontal="left" indent="1"/>
      <protection/>
    </xf>
    <xf numFmtId="10" fontId="18" fillId="0" borderId="0" xfId="17" applyNumberFormat="1" applyFont="1" applyFill="1" applyBorder="1">
      <alignment/>
      <protection/>
    </xf>
    <xf numFmtId="0" fontId="18" fillId="0" borderId="0" xfId="17" applyFont="1" applyFill="1" applyBorder="1">
      <alignment/>
      <protection/>
    </xf>
    <xf numFmtId="0" fontId="12" fillId="0" borderId="2" xfId="17" applyFont="1" applyFill="1" applyBorder="1" applyAlignment="1">
      <alignment wrapText="1"/>
      <protection/>
    </xf>
    <xf numFmtId="0" fontId="15" fillId="0" borderId="2" xfId="17" applyFont="1" applyFill="1" applyBorder="1" applyAlignment="1">
      <alignment horizontal="left" indent="2"/>
      <protection/>
    </xf>
    <xf numFmtId="0" fontId="2" fillId="0" borderId="2" xfId="17" applyFont="1" applyBorder="1" applyAlignment="1">
      <alignment horizontal="left" indent="1"/>
      <protection/>
    </xf>
    <xf numFmtId="0" fontId="13" fillId="0" borderId="0" xfId="17" applyFont="1" applyFill="1" applyBorder="1">
      <alignment/>
      <protection/>
    </xf>
    <xf numFmtId="0" fontId="15" fillId="0" borderId="2" xfId="19" applyFont="1" applyFill="1" applyBorder="1" applyAlignment="1">
      <alignment/>
      <protection/>
    </xf>
    <xf numFmtId="0" fontId="19" fillId="2" borderId="2" xfId="17" applyFont="1" applyFill="1" applyBorder="1">
      <alignment/>
      <protection/>
    </xf>
    <xf numFmtId="3" fontId="19" fillId="2" borderId="2" xfId="17" applyNumberFormat="1" applyFont="1" applyFill="1" applyBorder="1">
      <alignment/>
      <protection/>
    </xf>
    <xf numFmtId="3" fontId="2" fillId="0" borderId="2" xfId="17" applyNumberFormat="1" applyFont="1" applyBorder="1">
      <alignment/>
      <protection/>
    </xf>
    <xf numFmtId="0" fontId="11" fillId="0" borderId="0" xfId="17" applyFont="1" applyBorder="1">
      <alignment/>
      <protection/>
    </xf>
    <xf numFmtId="0" fontId="12" fillId="0" borderId="3" xfId="19" applyFont="1" applyFill="1" applyBorder="1" applyAlignment="1">
      <alignment horizontal="left" indent="1"/>
      <protection/>
    </xf>
    <xf numFmtId="3" fontId="4" fillId="0" borderId="4" xfId="17" applyNumberFormat="1" applyFont="1" applyFill="1" applyBorder="1">
      <alignment/>
      <protection/>
    </xf>
    <xf numFmtId="0" fontId="12" fillId="0" borderId="5" xfId="19" applyFont="1" applyFill="1" applyBorder="1" applyAlignment="1">
      <alignment horizontal="left" indent="1"/>
      <protection/>
    </xf>
    <xf numFmtId="3" fontId="12" fillId="0" borderId="6" xfId="17" applyNumberFormat="1" applyFont="1" applyFill="1" applyBorder="1">
      <alignment/>
      <protection/>
    </xf>
    <xf numFmtId="3" fontId="2" fillId="0" borderId="0" xfId="17" applyNumberFormat="1" applyFont="1" applyBorder="1">
      <alignment/>
      <protection/>
    </xf>
    <xf numFmtId="0" fontId="18" fillId="0" borderId="0" xfId="22" applyNumberFormat="1" applyFont="1" applyFill="1" applyBorder="1" applyAlignment="1" applyProtection="1">
      <alignment vertical="top"/>
      <protection/>
    </xf>
    <xf numFmtId="0" fontId="19" fillId="0" borderId="2" xfId="22" applyNumberFormat="1" applyFont="1" applyFill="1" applyBorder="1" applyAlignment="1" applyProtection="1">
      <alignment horizontal="center" vertical="center" wrapText="1"/>
      <protection/>
    </xf>
    <xf numFmtId="3" fontId="19" fillId="0" borderId="2" xfId="23" applyNumberFormat="1" applyFont="1" applyFill="1" applyBorder="1" applyAlignment="1" applyProtection="1">
      <alignment horizontal="center" vertical="center" wrapText="1"/>
      <protection/>
    </xf>
    <xf numFmtId="0" fontId="18" fillId="0" borderId="0" xfId="22" applyNumberFormat="1" applyFont="1" applyFill="1" applyBorder="1" applyAlignment="1" applyProtection="1">
      <alignment vertical="center"/>
      <protection/>
    </xf>
    <xf numFmtId="0" fontId="19" fillId="0" borderId="7" xfId="23" applyNumberFormat="1" applyFont="1" applyFill="1" applyBorder="1" applyAlignment="1" applyProtection="1">
      <alignment horizontal="center" vertical="center" wrapText="1"/>
      <protection/>
    </xf>
    <xf numFmtId="0" fontId="19" fillId="0" borderId="8" xfId="23" applyNumberFormat="1" applyFont="1" applyFill="1" applyBorder="1" applyAlignment="1" applyProtection="1">
      <alignment horizontal="center" vertical="center" wrapText="1"/>
      <protection/>
    </xf>
    <xf numFmtId="0" fontId="18" fillId="0" borderId="2" xfId="22" applyNumberFormat="1" applyFont="1" applyFill="1" applyBorder="1" applyAlignment="1" applyProtection="1">
      <alignment vertical="center"/>
      <protection/>
    </xf>
    <xf numFmtId="0" fontId="18" fillId="0" borderId="2" xfId="22" applyNumberFormat="1" applyFont="1" applyFill="1" applyBorder="1" applyAlignment="1" applyProtection="1">
      <alignment horizontal="center"/>
      <protection/>
    </xf>
    <xf numFmtId="0" fontId="19" fillId="0" borderId="2" xfId="22" applyNumberFormat="1" applyFont="1" applyFill="1" applyBorder="1" applyAlignment="1" applyProtection="1">
      <alignment horizontal="left"/>
      <protection/>
    </xf>
    <xf numFmtId="3" fontId="19" fillId="0" borderId="2" xfId="22" applyNumberFormat="1" applyFont="1" applyFill="1" applyBorder="1" applyAlignment="1" applyProtection="1">
      <alignment/>
      <protection/>
    </xf>
    <xf numFmtId="3" fontId="18" fillId="0" borderId="0" xfId="22" applyNumberFormat="1" applyFont="1" applyFill="1" applyBorder="1" applyAlignment="1" applyProtection="1">
      <alignment vertical="top"/>
      <protection/>
    </xf>
    <xf numFmtId="0" fontId="19" fillId="0" borderId="0" xfId="22" applyNumberFormat="1" applyFont="1" applyFill="1" applyBorder="1" applyAlignment="1" applyProtection="1">
      <alignment vertical="top"/>
      <protection/>
    </xf>
    <xf numFmtId="0" fontId="20" fillId="0" borderId="2" xfId="22" applyNumberFormat="1" applyFont="1" applyFill="1" applyBorder="1" applyAlignment="1" applyProtection="1">
      <alignment horizontal="left" indent="1"/>
      <protection/>
    </xf>
    <xf numFmtId="0" fontId="20" fillId="0" borderId="0" xfId="22" applyNumberFormat="1" applyFont="1" applyFill="1" applyBorder="1" applyAlignment="1" applyProtection="1">
      <alignment vertical="top"/>
      <protection/>
    </xf>
    <xf numFmtId="0" fontId="18" fillId="0" borderId="2" xfId="22" applyNumberFormat="1" applyFont="1" applyFill="1" applyBorder="1" applyAlignment="1" applyProtection="1">
      <alignment horizontal="left" indent="2"/>
      <protection/>
    </xf>
    <xf numFmtId="3" fontId="18" fillId="0" borderId="2" xfId="22" applyNumberFormat="1" applyFont="1" applyFill="1" applyBorder="1" applyAlignment="1" applyProtection="1">
      <alignment/>
      <protection/>
    </xf>
    <xf numFmtId="3" fontId="18" fillId="0" borderId="2" xfId="22" applyNumberFormat="1" applyFont="1" applyFill="1" applyBorder="1" applyAlignment="1" applyProtection="1">
      <alignment horizontal="right" wrapText="1"/>
      <protection/>
    </xf>
    <xf numFmtId="3" fontId="19" fillId="0" borderId="2" xfId="22" applyNumberFormat="1" applyFont="1" applyFill="1" applyBorder="1" applyAlignment="1" applyProtection="1">
      <alignment horizontal="right" wrapText="1"/>
      <protection/>
    </xf>
    <xf numFmtId="3" fontId="19" fillId="0" borderId="2" xfId="22" applyNumberFormat="1" applyFont="1" applyFill="1" applyBorder="1" applyAlignment="1" applyProtection="1">
      <alignment horizontal="right"/>
      <protection/>
    </xf>
    <xf numFmtId="0" fontId="21" fillId="0" borderId="0" xfId="22" applyNumberFormat="1" applyFont="1" applyFill="1" applyBorder="1" applyAlignment="1" applyProtection="1">
      <alignment vertical="top"/>
      <protection/>
    </xf>
    <xf numFmtId="0" fontId="18" fillId="0" borderId="2" xfId="18" applyFont="1" applyFill="1" applyBorder="1" applyAlignment="1">
      <alignment horizontal="left" wrapText="1" indent="2"/>
      <protection/>
    </xf>
    <xf numFmtId="3" fontId="18" fillId="0" borderId="2" xfId="22" applyNumberFormat="1" applyFont="1" applyFill="1" applyBorder="1" applyAlignment="1" applyProtection="1">
      <alignment wrapText="1"/>
      <protection/>
    </xf>
    <xf numFmtId="0" fontId="22" fillId="0" borderId="0" xfId="22" applyNumberFormat="1" applyFont="1" applyFill="1" applyBorder="1" applyAlignment="1" applyProtection="1">
      <alignment horizontal="left" vertical="top" indent="3"/>
      <protection/>
    </xf>
    <xf numFmtId="0" fontId="18" fillId="0" borderId="0" xfId="22" applyNumberFormat="1" applyFont="1" applyFill="1" applyBorder="1" applyAlignment="1" applyProtection="1">
      <alignment horizontal="left" vertical="top" indent="3"/>
      <protection/>
    </xf>
    <xf numFmtId="0" fontId="20" fillId="0" borderId="0" xfId="22" applyNumberFormat="1" applyFont="1" applyFill="1" applyBorder="1" applyAlignment="1" applyProtection="1">
      <alignment horizontal="left" vertical="top" indent="3"/>
      <protection/>
    </xf>
    <xf numFmtId="0" fontId="19" fillId="0" borderId="2" xfId="22" applyNumberFormat="1" applyFont="1" applyFill="1" applyBorder="1" applyAlignment="1" applyProtection="1">
      <alignment horizontal="left" indent="2"/>
      <protection/>
    </xf>
    <xf numFmtId="3" fontId="20" fillId="0" borderId="0" xfId="22" applyNumberFormat="1" applyFont="1" applyFill="1" applyBorder="1" applyAlignment="1" applyProtection="1">
      <alignment vertical="top"/>
      <protection/>
    </xf>
    <xf numFmtId="0" fontId="18" fillId="0" borderId="2" xfId="23" applyNumberFormat="1" applyFont="1" applyFill="1" applyBorder="1" applyAlignment="1" applyProtection="1">
      <alignment horizontal="left" indent="2"/>
      <protection/>
    </xf>
    <xf numFmtId="0" fontId="20" fillId="0" borderId="2" xfId="22" applyNumberFormat="1" applyFont="1" applyFill="1" applyBorder="1" applyAlignment="1" applyProtection="1">
      <alignment horizontal="left"/>
      <protection/>
    </xf>
    <xf numFmtId="0" fontId="19" fillId="0" borderId="0" xfId="22" applyNumberFormat="1" applyFont="1" applyFill="1" applyBorder="1" applyAlignment="1" applyProtection="1">
      <alignment/>
      <protection/>
    </xf>
    <xf numFmtId="3" fontId="18" fillId="0" borderId="0" xfId="22" applyNumberFormat="1" applyFont="1" applyFill="1" applyBorder="1" applyAlignment="1" applyProtection="1">
      <alignment/>
      <protection/>
    </xf>
    <xf numFmtId="0" fontId="18" fillId="0" borderId="0" xfId="22" applyNumberFormat="1" applyFont="1" applyFill="1" applyBorder="1" applyAlignment="1" applyProtection="1">
      <alignment wrapText="1"/>
      <protection/>
    </xf>
    <xf numFmtId="3" fontId="18" fillId="0" borderId="0" xfId="22" applyNumberFormat="1" applyFont="1" applyFill="1" applyBorder="1" applyAlignment="1" applyProtection="1">
      <alignment wrapText="1"/>
      <protection/>
    </xf>
    <xf numFmtId="0" fontId="18" fillId="0" borderId="0" xfId="23" applyNumberFormat="1" applyFont="1" applyFill="1" applyBorder="1" applyAlignment="1" applyProtection="1">
      <alignment vertical="top"/>
      <protection/>
    </xf>
    <xf numFmtId="0" fontId="19" fillId="0" borderId="2" xfId="23" applyNumberFormat="1" applyFont="1" applyFill="1" applyBorder="1" applyAlignment="1" applyProtection="1">
      <alignment horizontal="center" vertical="center" wrapText="1"/>
      <protection/>
    </xf>
    <xf numFmtId="0" fontId="18" fillId="0" borderId="0" xfId="23" applyNumberFormat="1" applyFont="1" applyFill="1" applyBorder="1" applyAlignment="1" applyProtection="1">
      <alignment vertical="center"/>
      <protection/>
    </xf>
    <xf numFmtId="0" fontId="18" fillId="0" borderId="0" xfId="23" applyNumberFormat="1" applyFont="1" applyFill="1" applyBorder="1" applyAlignment="1" applyProtection="1">
      <alignment horizontal="left" indent="2"/>
      <protection/>
    </xf>
    <xf numFmtId="0" fontId="19" fillId="0" borderId="0" xfId="23" applyNumberFormat="1" applyFont="1" applyFill="1" applyBorder="1" applyAlignment="1" applyProtection="1">
      <alignment vertical="center" wrapText="1"/>
      <protection/>
    </xf>
    <xf numFmtId="0" fontId="19" fillId="0" borderId="2" xfId="23" applyNumberFormat="1" applyFont="1" applyFill="1" applyBorder="1" applyAlignment="1" applyProtection="1">
      <alignment vertical="center" wrapText="1"/>
      <protection/>
    </xf>
    <xf numFmtId="0" fontId="18" fillId="0" borderId="2" xfId="23" applyNumberFormat="1" applyFont="1" applyFill="1" applyBorder="1" applyAlignment="1" applyProtection="1">
      <alignment horizontal="center"/>
      <protection/>
    </xf>
    <xf numFmtId="0" fontId="19" fillId="0" borderId="2" xfId="23" applyNumberFormat="1" applyFont="1" applyFill="1" applyBorder="1" applyAlignment="1" applyProtection="1">
      <alignment horizontal="left"/>
      <protection/>
    </xf>
    <xf numFmtId="3" fontId="19" fillId="0" borderId="2" xfId="23" applyNumberFormat="1" applyFont="1" applyFill="1" applyBorder="1" applyAlignment="1" applyProtection="1">
      <alignment/>
      <protection/>
    </xf>
    <xf numFmtId="3" fontId="18" fillId="0" borderId="0" xfId="23" applyNumberFormat="1" applyFont="1" applyFill="1" applyBorder="1" applyAlignment="1" applyProtection="1">
      <alignment vertical="top"/>
      <protection/>
    </xf>
    <xf numFmtId="0" fontId="20" fillId="0" borderId="2" xfId="23" applyNumberFormat="1" applyFont="1" applyFill="1" applyBorder="1" applyAlignment="1" applyProtection="1">
      <alignment horizontal="left"/>
      <protection/>
    </xf>
    <xf numFmtId="3" fontId="20" fillId="0" borderId="2" xfId="23" applyNumberFormat="1" applyFont="1" applyFill="1" applyBorder="1" applyAlignment="1" applyProtection="1">
      <alignment/>
      <protection/>
    </xf>
    <xf numFmtId="3" fontId="18" fillId="0" borderId="2" xfId="23" applyNumberFormat="1" applyFont="1" applyFill="1" applyBorder="1" applyAlignment="1" applyProtection="1">
      <alignment/>
      <protection/>
    </xf>
    <xf numFmtId="0" fontId="18" fillId="0" borderId="2" xfId="23" applyNumberFormat="1" applyFont="1" applyFill="1" applyBorder="1" applyAlignment="1" applyProtection="1">
      <alignment horizontal="left" indent="4"/>
      <protection/>
    </xf>
    <xf numFmtId="3" fontId="21" fillId="0" borderId="2" xfId="23" applyNumberFormat="1" applyFont="1" applyFill="1" applyBorder="1" applyAlignment="1" applyProtection="1">
      <alignment/>
      <protection/>
    </xf>
    <xf numFmtId="0" fontId="21" fillId="0" borderId="0" xfId="23" applyNumberFormat="1" applyFont="1" applyFill="1" applyBorder="1" applyAlignment="1" applyProtection="1">
      <alignment vertical="top"/>
      <protection/>
    </xf>
    <xf numFmtId="0" fontId="20" fillId="0" borderId="2" xfId="23" applyNumberFormat="1" applyFont="1" applyFill="1" applyBorder="1" applyAlignment="1" applyProtection="1">
      <alignment horizontal="left" wrapText="1"/>
      <protection/>
    </xf>
    <xf numFmtId="0" fontId="21" fillId="0" borderId="2" xfId="23" applyNumberFormat="1" applyFont="1" applyFill="1" applyBorder="1" applyAlignment="1" applyProtection="1">
      <alignment horizontal="left"/>
      <protection/>
    </xf>
    <xf numFmtId="0" fontId="18" fillId="0" borderId="2" xfId="20" applyNumberFormat="1" applyFont="1" applyFill="1" applyBorder="1" applyAlignment="1" applyProtection="1">
      <alignment horizontal="left" indent="5"/>
      <protection/>
    </xf>
    <xf numFmtId="0" fontId="19" fillId="0" borderId="2" xfId="23" applyNumberFormat="1" applyFont="1" applyFill="1" applyBorder="1" applyAlignment="1" applyProtection="1">
      <alignment horizontal="left" indent="2"/>
      <protection/>
    </xf>
    <xf numFmtId="0" fontId="19" fillId="0" borderId="2" xfId="20" applyNumberFormat="1" applyFont="1" applyFill="1" applyBorder="1" applyAlignment="1" applyProtection="1">
      <alignment horizontal="left" indent="2"/>
      <protection/>
    </xf>
    <xf numFmtId="3" fontId="19" fillId="0" borderId="2" xfId="20" applyNumberFormat="1" applyFont="1" applyFill="1" applyBorder="1" applyAlignment="1" applyProtection="1">
      <alignment/>
      <protection/>
    </xf>
    <xf numFmtId="0" fontId="19" fillId="0" borderId="0" xfId="23" applyNumberFormat="1" applyFont="1" applyFill="1" applyBorder="1" applyAlignment="1" applyProtection="1">
      <alignment vertical="top"/>
      <protection/>
    </xf>
    <xf numFmtId="0" fontId="21" fillId="0" borderId="2" xfId="20" applyNumberFormat="1" applyFont="1" applyFill="1" applyBorder="1" applyAlignment="1" applyProtection="1">
      <alignment horizontal="left" indent="5"/>
      <protection/>
    </xf>
    <xf numFmtId="3" fontId="21" fillId="0" borderId="2" xfId="20" applyNumberFormat="1" applyFont="1" applyFill="1" applyBorder="1" applyAlignment="1" applyProtection="1">
      <alignment/>
      <protection/>
    </xf>
    <xf numFmtId="3" fontId="20" fillId="0" borderId="2" xfId="20" applyNumberFormat="1" applyFont="1" applyFill="1" applyBorder="1" applyAlignment="1" applyProtection="1">
      <alignment/>
      <protection/>
    </xf>
    <xf numFmtId="0" fontId="18" fillId="0" borderId="0" xfId="23" applyNumberFormat="1" applyFont="1" applyFill="1" applyBorder="1" applyAlignment="1" applyProtection="1">
      <alignment horizontal="left" vertical="top" indent="1"/>
      <protection/>
    </xf>
    <xf numFmtId="3" fontId="18" fillId="0" borderId="2" xfId="20" applyNumberFormat="1" applyFont="1" applyFill="1" applyBorder="1" applyAlignment="1" applyProtection="1">
      <alignment/>
      <protection/>
    </xf>
    <xf numFmtId="0" fontId="19" fillId="0" borderId="2" xfId="20" applyNumberFormat="1" applyFont="1" applyFill="1" applyBorder="1" applyAlignment="1" applyProtection="1">
      <alignment horizontal="left"/>
      <protection/>
    </xf>
    <xf numFmtId="3" fontId="18" fillId="0" borderId="0" xfId="23" applyNumberFormat="1" applyFont="1" applyFill="1" applyBorder="1" applyAlignment="1" applyProtection="1">
      <alignment/>
      <protection/>
    </xf>
    <xf numFmtId="0" fontId="18" fillId="0" borderId="0" xfId="23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11" fillId="0" borderId="0" xfId="17" applyFont="1" applyFill="1" applyBorder="1">
      <alignment/>
      <protection/>
    </xf>
    <xf numFmtId="0" fontId="23" fillId="0" borderId="0" xfId="0" applyFont="1" applyAlignment="1">
      <alignment/>
    </xf>
    <xf numFmtId="0" fontId="8" fillId="0" borderId="9" xfId="17" applyFont="1" applyFill="1" applyBorder="1" applyAlignment="1">
      <alignment horizontal="center" vertical="center" wrapText="1"/>
      <protection/>
    </xf>
    <xf numFmtId="3" fontId="8" fillId="0" borderId="8" xfId="17" applyNumberFormat="1" applyFont="1" applyFill="1" applyBorder="1" applyAlignment="1">
      <alignment horizontal="center" vertical="center" wrapText="1"/>
      <protection/>
    </xf>
    <xf numFmtId="3" fontId="8" fillId="0" borderId="10" xfId="17" applyNumberFormat="1" applyFont="1" applyFill="1" applyBorder="1" applyAlignment="1">
      <alignment horizontal="center" vertical="center" wrapText="1"/>
      <protection/>
    </xf>
    <xf numFmtId="0" fontId="11" fillId="0" borderId="11" xfId="17" applyFont="1" applyFill="1" applyBorder="1" applyAlignment="1">
      <alignment wrapText="1"/>
      <protection/>
    </xf>
    <xf numFmtId="3" fontId="11" fillId="0" borderId="2" xfId="17" applyNumberFormat="1" applyFont="1" applyFill="1" applyBorder="1">
      <alignment/>
      <protection/>
    </xf>
    <xf numFmtId="3" fontId="11" fillId="0" borderId="12" xfId="17" applyNumberFormat="1" applyFont="1" applyFill="1" applyBorder="1">
      <alignment/>
      <protection/>
    </xf>
    <xf numFmtId="0" fontId="11" fillId="0" borderId="13" xfId="17" applyFont="1" applyFill="1" applyBorder="1" applyAlignment="1">
      <alignment wrapText="1"/>
      <protection/>
    </xf>
    <xf numFmtId="3" fontId="11" fillId="0" borderId="1" xfId="17" applyNumberFormat="1" applyFont="1" applyFill="1" applyBorder="1">
      <alignment/>
      <protection/>
    </xf>
    <xf numFmtId="3" fontId="11" fillId="0" borderId="14" xfId="17" applyNumberFormat="1" applyFont="1" applyFill="1" applyBorder="1">
      <alignment/>
      <protection/>
    </xf>
    <xf numFmtId="0" fontId="8" fillId="0" borderId="15" xfId="17" applyFont="1" applyFill="1" applyBorder="1" applyAlignment="1">
      <alignment wrapText="1"/>
      <protection/>
    </xf>
    <xf numFmtId="3" fontId="8" fillId="0" borderId="16" xfId="17" applyNumberFormat="1" applyFont="1" applyFill="1" applyBorder="1">
      <alignment/>
      <protection/>
    </xf>
    <xf numFmtId="3" fontId="11" fillId="0" borderId="17" xfId="17" applyNumberFormat="1" applyFont="1" applyFill="1" applyBorder="1">
      <alignment/>
      <protection/>
    </xf>
    <xf numFmtId="0" fontId="11" fillId="0" borderId="9" xfId="17" applyFont="1" applyFill="1" applyBorder="1" applyAlignment="1">
      <alignment wrapText="1"/>
      <protection/>
    </xf>
    <xf numFmtId="3" fontId="8" fillId="0" borderId="8" xfId="17" applyNumberFormat="1" applyFont="1" applyFill="1" applyBorder="1">
      <alignment/>
      <protection/>
    </xf>
    <xf numFmtId="3" fontId="11" fillId="0" borderId="8" xfId="17" applyNumberFormat="1" applyFont="1" applyFill="1" applyBorder="1">
      <alignment/>
      <protection/>
    </xf>
    <xf numFmtId="3" fontId="11" fillId="0" borderId="10" xfId="17" applyNumberFormat="1" applyFont="1" applyFill="1" applyBorder="1">
      <alignment/>
      <protection/>
    </xf>
    <xf numFmtId="0" fontId="8" fillId="0" borderId="0" xfId="17" applyFont="1" applyFill="1" applyBorder="1" applyAlignment="1">
      <alignment wrapText="1"/>
      <protection/>
    </xf>
    <xf numFmtId="3" fontId="8" fillId="0" borderId="0" xfId="17" applyNumberFormat="1" applyFont="1" applyFill="1" applyBorder="1">
      <alignment/>
      <protection/>
    </xf>
    <xf numFmtId="3" fontId="11" fillId="0" borderId="0" xfId="17" applyNumberFormat="1" applyFont="1" applyFill="1" applyBorder="1">
      <alignment/>
      <protection/>
    </xf>
    <xf numFmtId="3" fontId="8" fillId="0" borderId="17" xfId="17" applyNumberFormat="1" applyFont="1" applyFill="1" applyBorder="1">
      <alignment/>
      <protection/>
    </xf>
    <xf numFmtId="0" fontId="8" fillId="0" borderId="9" xfId="17" applyFont="1" applyFill="1" applyBorder="1" applyAlignment="1">
      <alignment wrapText="1"/>
      <protection/>
    </xf>
    <xf numFmtId="3" fontId="11" fillId="0" borderId="0" xfId="17" applyNumberFormat="1" applyFont="1" applyFill="1" applyBorder="1" applyAlignment="1">
      <alignment horizontal="right"/>
      <protection/>
    </xf>
    <xf numFmtId="3" fontId="8" fillId="0" borderId="10" xfId="17" applyNumberFormat="1" applyFont="1" applyFill="1" applyBorder="1">
      <alignment/>
      <protection/>
    </xf>
    <xf numFmtId="0" fontId="11" fillId="0" borderId="0" xfId="17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3" borderId="11" xfId="24" applyNumberFormat="1" applyFont="1" applyFill="1" applyBorder="1" applyAlignment="1" applyProtection="1">
      <alignment horizontal="center" vertical="center" wrapText="1"/>
      <protection/>
    </xf>
    <xf numFmtId="3" fontId="2" fillId="3" borderId="20" xfId="0" applyNumberFormat="1" applyFont="1" applyFill="1" applyBorder="1" applyAlignment="1">
      <alignment/>
    </xf>
    <xf numFmtId="0" fontId="2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3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9" fillId="0" borderId="0" xfId="25" applyFill="1">
      <alignment/>
      <protection/>
    </xf>
    <xf numFmtId="0" fontId="31" fillId="0" borderId="22" xfId="0" applyFont="1" applyFill="1" applyBorder="1" applyAlignment="1" applyProtection="1">
      <alignment horizontal="right" vertical="center"/>
      <protection/>
    </xf>
    <xf numFmtId="0" fontId="32" fillId="0" borderId="15" xfId="25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17" xfId="25" applyFont="1" applyFill="1" applyBorder="1" applyAlignment="1" applyProtection="1">
      <alignment horizontal="center" vertical="center" wrapText="1"/>
      <protection/>
    </xf>
    <xf numFmtId="0" fontId="33" fillId="0" borderId="15" xfId="25" applyFont="1" applyFill="1" applyBorder="1" applyAlignment="1" applyProtection="1">
      <alignment horizontal="center" vertical="center" wrapText="1"/>
      <protection/>
    </xf>
    <xf numFmtId="0" fontId="33" fillId="0" borderId="16" xfId="25" applyFont="1" applyFill="1" applyBorder="1" applyAlignment="1" applyProtection="1">
      <alignment horizontal="center" vertical="center" wrapText="1"/>
      <protection/>
    </xf>
    <xf numFmtId="0" fontId="33" fillId="0" borderId="17" xfId="25" applyFont="1" applyFill="1" applyBorder="1" applyAlignment="1" applyProtection="1">
      <alignment horizontal="center" vertical="center" wrapText="1"/>
      <protection/>
    </xf>
    <xf numFmtId="0" fontId="34" fillId="0" borderId="0" xfId="25" applyFont="1" applyFill="1">
      <alignment/>
      <protection/>
    </xf>
    <xf numFmtId="0" fontId="33" fillId="0" borderId="24" xfId="25" applyFont="1" applyFill="1" applyBorder="1" applyAlignment="1" applyProtection="1">
      <alignment horizontal="left" vertical="center" wrapText="1" indent="1"/>
      <protection/>
    </xf>
    <xf numFmtId="0" fontId="33" fillId="0" borderId="16" xfId="25" applyFont="1" applyFill="1" applyBorder="1" applyAlignment="1" applyProtection="1">
      <alignment horizontal="left" vertical="center" wrapText="1" indent="1"/>
      <protection/>
    </xf>
    <xf numFmtId="172" fontId="33" fillId="0" borderId="25" xfId="25" applyNumberFormat="1" applyFont="1" applyFill="1" applyBorder="1" applyAlignment="1" applyProtection="1">
      <alignment horizontal="right" vertical="center" wrapText="1" indent="1"/>
      <protection/>
    </xf>
    <xf numFmtId="0" fontId="35" fillId="0" borderId="0" xfId="25" applyFont="1" applyFill="1">
      <alignment/>
      <protection/>
    </xf>
    <xf numFmtId="0" fontId="33" fillId="0" borderId="15" xfId="25" applyFont="1" applyFill="1" applyBorder="1" applyAlignment="1" applyProtection="1">
      <alignment horizontal="left" vertical="center" wrapText="1" indent="1"/>
      <protection/>
    </xf>
    <xf numFmtId="0" fontId="36" fillId="0" borderId="16" xfId="0" applyFont="1" applyBorder="1" applyAlignment="1" applyProtection="1">
      <alignment horizontal="left" vertical="center" wrapText="1" indent="1"/>
      <protection/>
    </xf>
    <xf numFmtId="172" fontId="33" fillId="0" borderId="26" xfId="25" applyNumberFormat="1" applyFont="1" applyFill="1" applyBorder="1" applyAlignment="1" applyProtection="1">
      <alignment horizontal="right" vertical="center" wrapText="1" indent="1"/>
      <protection/>
    </xf>
    <xf numFmtId="49" fontId="34" fillId="0" borderId="11" xfId="25" applyNumberFormat="1" applyFont="1" applyFill="1" applyBorder="1" applyAlignment="1" applyProtection="1">
      <alignment horizontal="left" vertical="center" wrapText="1" indent="1"/>
      <protection/>
    </xf>
    <xf numFmtId="0" fontId="37" fillId="0" borderId="27" xfId="0" applyFont="1" applyBorder="1" applyAlignment="1" applyProtection="1">
      <alignment horizontal="left" vertical="center" wrapText="1" indent="1"/>
      <protection/>
    </xf>
    <xf numFmtId="172" fontId="34" fillId="0" borderId="28" xfId="25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8" xfId="0" applyFont="1" applyBorder="1" applyAlignment="1" applyProtection="1">
      <alignment horizontal="left" vertical="center" wrapText="1" indent="1"/>
      <protection/>
    </xf>
    <xf numFmtId="0" fontId="37" fillId="0" borderId="29" xfId="0" applyFont="1" applyBorder="1" applyAlignment="1" applyProtection="1">
      <alignment horizontal="left" vertical="center" wrapText="1" indent="1"/>
      <protection/>
    </xf>
    <xf numFmtId="172" fontId="33" fillId="0" borderId="17" xfId="25" applyNumberFormat="1" applyFont="1" applyFill="1" applyBorder="1" applyAlignment="1" applyProtection="1">
      <alignment horizontal="right" vertical="center" wrapText="1" indent="1"/>
      <protection/>
    </xf>
    <xf numFmtId="49" fontId="34" fillId="0" borderId="3" xfId="25" applyNumberFormat="1" applyFont="1" applyFill="1" applyBorder="1" applyAlignment="1" applyProtection="1">
      <alignment horizontal="left" vertical="center" wrapText="1" indent="1"/>
      <protection/>
    </xf>
    <xf numFmtId="0" fontId="34" fillId="0" borderId="27" xfId="25" applyFont="1" applyFill="1" applyBorder="1" applyAlignment="1" applyProtection="1">
      <alignment horizontal="left" vertical="center" wrapText="1" indent="1"/>
      <protection/>
    </xf>
    <xf numFmtId="172" fontId="34" fillId="0" borderId="4" xfId="25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2" xfId="25" applyFont="1" applyFill="1" applyBorder="1" applyAlignment="1" applyProtection="1">
      <alignment horizontal="left" vertical="center" wrapText="1" indent="1"/>
      <protection/>
    </xf>
    <xf numFmtId="172" fontId="34" fillId="0" borderId="12" xfId="25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30" xfId="25" applyNumberFormat="1" applyFont="1" applyFill="1" applyBorder="1" applyAlignment="1" applyProtection="1">
      <alignment horizontal="left" vertical="center" wrapText="1" indent="1"/>
      <protection/>
    </xf>
    <xf numFmtId="0" fontId="34" fillId="0" borderId="31" xfId="25" applyFont="1" applyFill="1" applyBorder="1" applyAlignment="1" applyProtection="1">
      <alignment horizontal="left" vertical="center" wrapText="1" indent="1"/>
      <protection/>
    </xf>
    <xf numFmtId="172" fontId="34" fillId="0" borderId="32" xfId="25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33" xfId="25" applyNumberFormat="1" applyFont="1" applyFill="1" applyBorder="1" applyAlignment="1" applyProtection="1">
      <alignment horizontal="left" vertical="center" wrapText="1" indent="1"/>
      <protection/>
    </xf>
    <xf numFmtId="0" fontId="34" fillId="0" borderId="29" xfId="25" applyFont="1" applyFill="1" applyBorder="1" applyAlignment="1" applyProtection="1">
      <alignment horizontal="left" vertical="center" wrapText="1" indent="1"/>
      <protection/>
    </xf>
    <xf numFmtId="172" fontId="34" fillId="0" borderId="34" xfId="25" applyNumberFormat="1" applyFont="1" applyFill="1" applyBorder="1" applyAlignment="1" applyProtection="1">
      <alignment horizontal="right" vertical="center" wrapText="1" indent="1"/>
      <protection locked="0"/>
    </xf>
    <xf numFmtId="172" fontId="33" fillId="0" borderId="34" xfId="25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9" xfId="25" applyNumberFormat="1" applyFont="1" applyFill="1" applyBorder="1" applyAlignment="1" applyProtection="1">
      <alignment horizontal="left" vertical="center" wrapText="1" indent="1"/>
      <protection/>
    </xf>
    <xf numFmtId="0" fontId="34" fillId="0" borderId="8" xfId="25" applyFont="1" applyFill="1" applyBorder="1" applyAlignment="1" applyProtection="1">
      <alignment horizontal="left" vertical="center" wrapText="1" indent="1"/>
      <protection/>
    </xf>
    <xf numFmtId="172" fontId="34" fillId="0" borderId="10" xfId="25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13" xfId="25" applyNumberFormat="1" applyFont="1" applyFill="1" applyBorder="1" applyAlignment="1" applyProtection="1">
      <alignment horizontal="left" vertical="center" wrapText="1" indent="1"/>
      <protection/>
    </xf>
    <xf numFmtId="172" fontId="34" fillId="0" borderId="14" xfId="25" applyNumberFormat="1" applyFont="1" applyFill="1" applyBorder="1" applyAlignment="1" applyProtection="1">
      <alignment horizontal="right" vertical="center" wrapText="1" indent="1"/>
      <protection locked="0"/>
    </xf>
    <xf numFmtId="172" fontId="34" fillId="0" borderId="12" xfId="25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" xfId="25" applyFont="1" applyFill="1" applyBorder="1" applyAlignment="1" applyProtection="1">
      <alignment horizontal="left" vertical="center" wrapText="1" indent="1"/>
      <protection/>
    </xf>
    <xf numFmtId="0" fontId="33" fillId="0" borderId="35" xfId="25" applyFont="1" applyFill="1" applyBorder="1" applyAlignment="1" applyProtection="1">
      <alignment horizontal="left" vertical="center" wrapText="1" indent="1"/>
      <protection/>
    </xf>
    <xf numFmtId="49" fontId="34" fillId="0" borderId="36" xfId="25" applyNumberFormat="1" applyFont="1" applyFill="1" applyBorder="1" applyAlignment="1" applyProtection="1">
      <alignment horizontal="left" vertical="center" wrapText="1" indent="1"/>
      <protection/>
    </xf>
    <xf numFmtId="0" fontId="38" fillId="0" borderId="8" xfId="0" applyFont="1" applyBorder="1" applyAlignment="1" applyProtection="1">
      <alignment horizontal="left" vertical="center" wrapText="1" indent="1"/>
      <protection/>
    </xf>
    <xf numFmtId="172" fontId="39" fillId="0" borderId="37" xfId="25" applyNumberFormat="1" applyFont="1" applyFill="1" applyBorder="1" applyAlignment="1" applyProtection="1">
      <alignment horizontal="right" vertical="center" wrapText="1" indent="1"/>
      <protection/>
    </xf>
    <xf numFmtId="49" fontId="34" fillId="0" borderId="38" xfId="25" applyNumberFormat="1" applyFont="1" applyFill="1" applyBorder="1" applyAlignment="1" applyProtection="1">
      <alignment horizontal="left" vertical="center" wrapText="1" indent="1"/>
      <protection/>
    </xf>
    <xf numFmtId="0" fontId="37" fillId="0" borderId="2" xfId="0" applyFont="1" applyBorder="1" applyAlignment="1" applyProtection="1">
      <alignment horizontal="left" vertical="center" wrapText="1" indent="1"/>
      <protection/>
    </xf>
    <xf numFmtId="172" fontId="34" fillId="0" borderId="28" xfId="25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2" xfId="0" applyFont="1" applyBorder="1" applyAlignment="1" applyProtection="1">
      <alignment horizontal="left" vertical="center" wrapText="1" indent="1"/>
      <protection/>
    </xf>
    <xf numFmtId="172" fontId="39" fillId="0" borderId="28" xfId="25" applyNumberFormat="1" applyFont="1" applyFill="1" applyBorder="1" applyAlignment="1" applyProtection="1">
      <alignment horizontal="right" vertical="center" wrapText="1" indent="1"/>
      <protection/>
    </xf>
    <xf numFmtId="0" fontId="37" fillId="0" borderId="2" xfId="0" applyFont="1" applyBorder="1" applyAlignment="1" applyProtection="1">
      <alignment horizontal="left" vertical="center" indent="1"/>
      <protection/>
    </xf>
    <xf numFmtId="49" fontId="34" fillId="0" borderId="39" xfId="25" applyNumberFormat="1" applyFont="1" applyFill="1" applyBorder="1" applyAlignment="1" applyProtection="1">
      <alignment horizontal="left" vertical="center" wrapText="1" indent="1"/>
      <protection/>
    </xf>
    <xf numFmtId="0" fontId="37" fillId="0" borderId="21" xfId="0" applyFont="1" applyBorder="1" applyAlignment="1" applyProtection="1">
      <alignment horizontal="left" vertical="center" indent="1"/>
      <protection/>
    </xf>
    <xf numFmtId="172" fontId="34" fillId="0" borderId="40" xfId="25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21" xfId="0" applyFont="1" applyBorder="1" applyAlignment="1" applyProtection="1">
      <alignment horizontal="left" vertical="center" wrapText="1" indent="1"/>
      <protection/>
    </xf>
    <xf numFmtId="172" fontId="34" fillId="0" borderId="37" xfId="25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21" xfId="0" applyFont="1" applyBorder="1" applyAlignment="1" applyProtection="1">
      <alignment horizontal="left" vertical="center" wrapText="1" indent="1"/>
      <protection/>
    </xf>
    <xf numFmtId="172" fontId="34" fillId="0" borderId="41" xfId="25" applyNumberFormat="1" applyFont="1" applyFill="1" applyBorder="1" applyAlignment="1" applyProtection="1">
      <alignment horizontal="right" vertical="center" wrapText="1" indent="1"/>
      <protection locked="0"/>
    </xf>
    <xf numFmtId="172" fontId="34" fillId="0" borderId="37" xfId="25" applyNumberFormat="1" applyFont="1" applyFill="1" applyBorder="1" applyAlignment="1" applyProtection="1">
      <alignment horizontal="right" vertical="center" wrapText="1" indent="1"/>
      <protection locked="0"/>
    </xf>
    <xf numFmtId="172" fontId="34" fillId="0" borderId="41" xfId="25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29" xfId="0" applyFont="1" applyBorder="1" applyAlignment="1" applyProtection="1">
      <alignment horizontal="left" vertical="center" wrapText="1" indent="1"/>
      <protection/>
    </xf>
    <xf numFmtId="172" fontId="33" fillId="0" borderId="17" xfId="25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16" xfId="25" applyFont="1" applyFill="1" applyBorder="1" applyAlignment="1" applyProtection="1">
      <alignment horizontal="left" vertical="center" wrapText="1" indent="1"/>
      <protection/>
    </xf>
    <xf numFmtId="172" fontId="40" fillId="0" borderId="17" xfId="25" applyNumberFormat="1" applyFont="1" applyFill="1" applyBorder="1" applyAlignment="1" applyProtection="1">
      <alignment horizontal="right" vertical="center" wrapText="1" indent="1"/>
      <protection/>
    </xf>
    <xf numFmtId="0" fontId="36" fillId="0" borderId="15" xfId="0" applyFont="1" applyBorder="1" applyAlignment="1" applyProtection="1">
      <alignment horizontal="left" vertical="center" wrapText="1" indent="1"/>
      <protection/>
    </xf>
    <xf numFmtId="172" fontId="33" fillId="0" borderId="17" xfId="25" applyNumberFormat="1" applyFont="1" applyFill="1" applyBorder="1" applyAlignment="1" applyProtection="1">
      <alignment horizontal="right" vertical="center" wrapText="1" indent="1"/>
      <protection/>
    </xf>
    <xf numFmtId="49" fontId="36" fillId="0" borderId="9" xfId="0" applyNumberFormat="1" applyFont="1" applyBorder="1" applyAlignment="1" applyProtection="1">
      <alignment horizontal="left" vertical="center" wrapText="1" indent="1"/>
      <protection/>
    </xf>
    <xf numFmtId="172" fontId="39" fillId="0" borderId="10" xfId="25" applyNumberFormat="1" applyFont="1" applyFill="1" applyBorder="1" applyAlignment="1" applyProtection="1">
      <alignment horizontal="right" vertical="center" wrapText="1" indent="1"/>
      <protection/>
    </xf>
    <xf numFmtId="49" fontId="37" fillId="0" borderId="11" xfId="0" applyNumberFormat="1" applyFont="1" applyBorder="1" applyAlignment="1" applyProtection="1">
      <alignment horizontal="left" vertical="center" wrapText="1" indent="2"/>
      <protection/>
    </xf>
    <xf numFmtId="49" fontId="36" fillId="0" borderId="11" xfId="0" applyNumberFormat="1" applyFont="1" applyBorder="1" applyAlignment="1" applyProtection="1">
      <alignment horizontal="left" vertical="center" wrapText="1" indent="1"/>
      <protection/>
    </xf>
    <xf numFmtId="172" fontId="39" fillId="0" borderId="12" xfId="25" applyNumberFormat="1" applyFont="1" applyFill="1" applyBorder="1" applyAlignment="1" applyProtection="1">
      <alignment horizontal="right" vertical="center" wrapText="1" indent="1"/>
      <protection/>
    </xf>
    <xf numFmtId="49" fontId="37" fillId="0" borderId="5" xfId="0" applyNumberFormat="1" applyFont="1" applyBorder="1" applyAlignment="1" applyProtection="1">
      <alignment horizontal="left" vertical="center" wrapText="1" indent="2"/>
      <protection/>
    </xf>
    <xf numFmtId="172" fontId="34" fillId="0" borderId="6" xfId="25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5" xfId="0" applyFont="1" applyBorder="1" applyAlignment="1" applyProtection="1">
      <alignment horizontal="left" vertical="center" wrapText="1" indent="1"/>
      <protection/>
    </xf>
    <xf numFmtId="0" fontId="27" fillId="0" borderId="16" xfId="0" applyFont="1" applyBorder="1" applyAlignment="1" applyProtection="1">
      <alignment horizontal="left" vertical="center" wrapText="1" indent="1"/>
      <protection/>
    </xf>
    <xf numFmtId="0" fontId="41" fillId="0" borderId="33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172" fontId="33" fillId="0" borderId="34" xfId="25" applyNumberFormat="1" applyFont="1" applyFill="1" applyBorder="1" applyAlignment="1" applyProtection="1" quotePrefix="1">
      <alignment horizontal="right" vertical="center" wrapText="1" indent="1"/>
      <protection locked="0"/>
    </xf>
    <xf numFmtId="172" fontId="32" fillId="0" borderId="17" xfId="25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25" applyFont="1" applyFill="1" applyBorder="1" applyAlignment="1" applyProtection="1">
      <alignment horizontal="center" vertical="center" wrapText="1"/>
      <protection/>
    </xf>
    <xf numFmtId="0" fontId="28" fillId="0" borderId="0" xfId="25" applyFont="1" applyFill="1" applyBorder="1" applyAlignment="1" applyProtection="1">
      <alignment vertical="center" wrapText="1"/>
      <protection/>
    </xf>
    <xf numFmtId="172" fontId="28" fillId="0" borderId="0" xfId="25" applyNumberFormat="1" applyFont="1" applyFill="1" applyBorder="1" applyAlignment="1" applyProtection="1">
      <alignment horizontal="right" vertical="center" wrapText="1" indent="1"/>
      <protection/>
    </xf>
    <xf numFmtId="0" fontId="31" fillId="0" borderId="22" xfId="0" applyFont="1" applyFill="1" applyBorder="1" applyAlignment="1" applyProtection="1">
      <alignment horizontal="right"/>
      <protection/>
    </xf>
    <xf numFmtId="0" fontId="29" fillId="0" borderId="0" xfId="25" applyFill="1" applyAlignment="1">
      <alignment/>
      <protection/>
    </xf>
    <xf numFmtId="0" fontId="33" fillId="0" borderId="17" xfId="25" applyFont="1" applyFill="1" applyBorder="1" applyAlignment="1" applyProtection="1">
      <alignment horizontal="right" vertical="center" wrapText="1" indent="1"/>
      <protection/>
    </xf>
    <xf numFmtId="0" fontId="33" fillId="0" borderId="23" xfId="25" applyFont="1" applyFill="1" applyBorder="1" applyAlignment="1" applyProtection="1">
      <alignment vertical="center" wrapText="1"/>
      <protection/>
    </xf>
    <xf numFmtId="0" fontId="34" fillId="0" borderId="20" xfId="25" applyFont="1" applyFill="1" applyBorder="1" applyAlignment="1" applyProtection="1">
      <alignment horizontal="left" vertical="center" wrapText="1" indent="1"/>
      <protection/>
    </xf>
    <xf numFmtId="0" fontId="34" fillId="0" borderId="0" xfId="25" applyFont="1" applyFill="1" applyBorder="1" applyAlignment="1" applyProtection="1">
      <alignment horizontal="left" vertical="center" wrapText="1" indent="1"/>
      <protection/>
    </xf>
    <xf numFmtId="0" fontId="34" fillId="0" borderId="2" xfId="25" applyFont="1" applyFill="1" applyBorder="1" applyAlignment="1" applyProtection="1">
      <alignment horizontal="left" indent="6"/>
      <protection/>
    </xf>
    <xf numFmtId="0" fontId="34" fillId="0" borderId="2" xfId="25" applyFont="1" applyFill="1" applyBorder="1" applyAlignment="1" applyProtection="1">
      <alignment horizontal="left" vertical="center" wrapText="1" indent="6"/>
      <protection/>
    </xf>
    <xf numFmtId="0" fontId="34" fillId="0" borderId="1" xfId="25" applyFont="1" applyFill="1" applyBorder="1" applyAlignment="1" applyProtection="1">
      <alignment horizontal="left" vertical="center" wrapText="1" indent="6"/>
      <protection/>
    </xf>
    <xf numFmtId="49" fontId="34" fillId="0" borderId="5" xfId="25" applyNumberFormat="1" applyFont="1" applyFill="1" applyBorder="1" applyAlignment="1" applyProtection="1">
      <alignment horizontal="left" vertical="center" wrapText="1" indent="1"/>
      <protection/>
    </xf>
    <xf numFmtId="0" fontId="34" fillId="0" borderId="21" xfId="25" applyFont="1" applyFill="1" applyBorder="1" applyAlignment="1" applyProtection="1">
      <alignment horizontal="left" vertical="center" wrapText="1" indent="6"/>
      <protection/>
    </xf>
    <xf numFmtId="172" fontId="34" fillId="0" borderId="6" xfId="25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6" xfId="25" applyFont="1" applyFill="1" applyBorder="1" applyAlignment="1" applyProtection="1">
      <alignment vertical="center" wrapText="1"/>
      <protection/>
    </xf>
    <xf numFmtId="0" fontId="37" fillId="0" borderId="2" xfId="0" applyFont="1" applyBorder="1" applyAlignment="1" applyProtection="1" quotePrefix="1">
      <alignment horizontal="left" vertical="center" wrapText="1" indent="6"/>
      <protection/>
    </xf>
    <xf numFmtId="0" fontId="37" fillId="0" borderId="21" xfId="0" applyFont="1" applyBorder="1" applyAlignment="1" applyProtection="1" quotePrefix="1">
      <alignment horizontal="left" vertical="center" wrapText="1" indent="6"/>
      <protection/>
    </xf>
    <xf numFmtId="172" fontId="34" fillId="0" borderId="40" xfId="25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6" xfId="25" applyFont="1" applyFill="1" applyBorder="1" applyAlignment="1" applyProtection="1">
      <alignment horizontal="left" vertical="center" wrapText="1" indent="1"/>
      <protection/>
    </xf>
    <xf numFmtId="172" fontId="33" fillId="0" borderId="26" xfId="25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25" applyFill="1" applyAlignment="1">
      <alignment horizontal="left" vertical="center" indent="1"/>
      <protection/>
    </xf>
    <xf numFmtId="0" fontId="33" fillId="0" borderId="30" xfId="25" applyFont="1" applyFill="1" applyBorder="1" applyAlignment="1" applyProtection="1">
      <alignment horizontal="left" vertical="center" wrapText="1" indent="1"/>
      <protection/>
    </xf>
    <xf numFmtId="0" fontId="40" fillId="0" borderId="31" xfId="25" applyFont="1" applyFill="1" applyBorder="1" applyAlignment="1" applyProtection="1">
      <alignment horizontal="left" vertical="center" wrapText="1" indent="1"/>
      <protection/>
    </xf>
    <xf numFmtId="49" fontId="38" fillId="0" borderId="15" xfId="0" applyNumberFormat="1" applyFont="1" applyBorder="1" applyAlignment="1" applyProtection="1">
      <alignment horizontal="left" vertical="center" wrapText="1" indent="1"/>
      <protection/>
    </xf>
    <xf numFmtId="0" fontId="38" fillId="0" borderId="16" xfId="0" applyFont="1" applyBorder="1" applyAlignment="1" applyProtection="1">
      <alignment horizontal="left" vertical="center" wrapText="1" indent="1"/>
      <protection/>
    </xf>
    <xf numFmtId="172" fontId="39" fillId="0" borderId="17" xfId="25" applyNumberFormat="1" applyFont="1" applyFill="1" applyBorder="1" applyAlignment="1" applyProtection="1">
      <alignment horizontal="right" vertical="center" wrapText="1" indent="1"/>
      <protection/>
    </xf>
    <xf numFmtId="49" fontId="37" fillId="0" borderId="9" xfId="0" applyNumberFormat="1" applyFont="1" applyBorder="1" applyAlignment="1" applyProtection="1">
      <alignment horizontal="left" vertical="center" wrapText="1" indent="2"/>
      <protection/>
    </xf>
    <xf numFmtId="0" fontId="37" fillId="0" borderId="10" xfId="0" applyFont="1" applyBorder="1" applyAlignment="1" applyProtection="1">
      <alignment horizontal="right" vertical="center" wrapText="1" indent="1"/>
      <protection locked="0"/>
    </xf>
    <xf numFmtId="0" fontId="37" fillId="0" borderId="12" xfId="0" applyFont="1" applyBorder="1" applyAlignment="1" applyProtection="1">
      <alignment horizontal="right" vertical="center" wrapText="1" indent="1"/>
      <protection locked="0"/>
    </xf>
    <xf numFmtId="49" fontId="37" fillId="0" borderId="13" xfId="0" applyNumberFormat="1" applyFont="1" applyBorder="1" applyAlignment="1" applyProtection="1">
      <alignment horizontal="left" vertical="center" wrapText="1" indent="2"/>
      <protection/>
    </xf>
    <xf numFmtId="0" fontId="37" fillId="0" borderId="1" xfId="0" applyFont="1" applyBorder="1" applyAlignment="1" applyProtection="1">
      <alignment horizontal="left" vertical="center" wrapText="1" indent="1"/>
      <protection/>
    </xf>
    <xf numFmtId="0" fontId="37" fillId="0" borderId="14" xfId="0" applyFont="1" applyBorder="1" applyAlignment="1" applyProtection="1">
      <alignment horizontal="right" vertical="center" wrapText="1" indent="1"/>
      <protection locked="0"/>
    </xf>
    <xf numFmtId="172" fontId="36" fillId="0" borderId="17" xfId="0" applyNumberFormat="1" applyFont="1" applyBorder="1" applyAlignment="1" applyProtection="1">
      <alignment horizontal="right" vertical="center" wrapText="1" indent="1"/>
      <protection/>
    </xf>
    <xf numFmtId="0" fontId="27" fillId="0" borderId="17" xfId="0" applyFont="1" applyBorder="1" applyAlignment="1" applyProtection="1" quotePrefix="1">
      <alignment horizontal="right" vertical="center" wrapText="1" indent="1"/>
      <protection locked="0"/>
    </xf>
    <xf numFmtId="0" fontId="28" fillId="0" borderId="0" xfId="25" applyFont="1" applyFill="1">
      <alignment/>
      <protection/>
    </xf>
    <xf numFmtId="0" fontId="36" fillId="0" borderId="33" xfId="0" applyFont="1" applyBorder="1" applyAlignment="1" applyProtection="1">
      <alignment horizontal="left" vertical="center" wrapText="1" indent="1"/>
      <protection/>
    </xf>
    <xf numFmtId="0" fontId="29" fillId="0" borderId="0" xfId="25" applyFont="1" applyFill="1" applyProtection="1">
      <alignment/>
      <protection/>
    </xf>
    <xf numFmtId="0" fontId="29" fillId="0" borderId="0" xfId="25" applyFont="1" applyFill="1" applyAlignment="1" applyProtection="1">
      <alignment horizontal="right" vertical="center" indent="1"/>
      <protection/>
    </xf>
    <xf numFmtId="172" fontId="33" fillId="0" borderId="42" xfId="25" applyNumberFormat="1" applyFont="1" applyFill="1" applyBorder="1" applyAlignment="1" applyProtection="1">
      <alignment horizontal="right" vertical="center" wrapText="1" indent="1"/>
      <protection/>
    </xf>
    <xf numFmtId="0" fontId="29" fillId="0" borderId="43" xfId="25" applyFill="1" applyBorder="1">
      <alignment/>
      <protection/>
    </xf>
    <xf numFmtId="0" fontId="29" fillId="0" borderId="0" xfId="25" applyFont="1" applyFill="1">
      <alignment/>
      <protection/>
    </xf>
    <xf numFmtId="0" fontId="29" fillId="0" borderId="0" xfId="25" applyFont="1" applyFill="1" applyAlignment="1">
      <alignment horizontal="right" vertical="center" indent="1"/>
      <protection/>
    </xf>
    <xf numFmtId="0" fontId="34" fillId="0" borderId="0" xfId="25" applyFont="1" applyFill="1" applyBorder="1">
      <alignment/>
      <protection/>
    </xf>
    <xf numFmtId="0" fontId="42" fillId="0" borderId="0" xfId="25" applyFont="1" applyFill="1">
      <alignment/>
      <protection/>
    </xf>
    <xf numFmtId="49" fontId="43" fillId="0" borderId="11" xfId="0" applyNumberFormat="1" applyFont="1" applyBorder="1" applyAlignment="1" applyProtection="1">
      <alignment horizontal="left" vertical="center" wrapText="1" indent="2"/>
      <protection/>
    </xf>
    <xf numFmtId="49" fontId="43" fillId="0" borderId="5" xfId="0" applyNumberFormat="1" applyFont="1" applyBorder="1" applyAlignment="1" applyProtection="1">
      <alignment horizontal="left" vertical="center" wrapText="1" indent="2"/>
      <protection/>
    </xf>
    <xf numFmtId="172" fontId="33" fillId="0" borderId="0" xfId="25" applyNumberFormat="1" applyFont="1" applyFill="1" applyBorder="1" applyAlignment="1" applyProtection="1">
      <alignment horizontal="right" vertical="center" wrapText="1" indent="1"/>
      <protection/>
    </xf>
    <xf numFmtId="0" fontId="35" fillId="0" borderId="0" xfId="25" applyFont="1" applyFill="1" applyBorder="1">
      <alignment/>
      <protection/>
    </xf>
    <xf numFmtId="172" fontId="32" fillId="0" borderId="0" xfId="25" applyNumberFormat="1" applyFont="1" applyFill="1" applyBorder="1" applyAlignment="1" applyProtection="1">
      <alignment horizontal="right" vertical="center" wrapText="1" indent="1"/>
      <protection/>
    </xf>
    <xf numFmtId="49" fontId="36" fillId="0" borderId="15" xfId="0" applyNumberFormat="1" applyFont="1" applyBorder="1" applyAlignment="1" applyProtection="1">
      <alignment horizontal="left" vertical="center" wrapText="1" indent="1"/>
      <protection/>
    </xf>
    <xf numFmtId="0" fontId="30" fillId="0" borderId="22" xfId="0" applyFont="1" applyFill="1" applyBorder="1" applyAlignment="1" applyProtection="1">
      <alignment horizontal="right" vertical="center"/>
      <protection/>
    </xf>
    <xf numFmtId="172" fontId="44" fillId="0" borderId="0" xfId="25" applyNumberFormat="1" applyFont="1" applyFill="1" applyBorder="1" applyAlignment="1" applyProtection="1">
      <alignment horizontal="right" vertical="center" wrapText="1" indent="1"/>
      <protection/>
    </xf>
    <xf numFmtId="172" fontId="30" fillId="0" borderId="17" xfId="25" applyNumberFormat="1" applyFont="1" applyFill="1" applyBorder="1" applyAlignment="1" applyProtection="1">
      <alignment horizontal="right" vertical="center" wrapText="1" indent="1"/>
      <protection/>
    </xf>
    <xf numFmtId="0" fontId="44" fillId="0" borderId="16" xfId="25" applyFont="1" applyFill="1" applyBorder="1" applyAlignment="1" applyProtection="1">
      <alignment vertical="center" wrapText="1"/>
      <protection/>
    </xf>
    <xf numFmtId="172" fontId="33" fillId="0" borderId="0" xfId="25" applyNumberFormat="1" applyFont="1" applyFill="1" applyBorder="1" applyAlignment="1" applyProtection="1">
      <alignment horizontal="right" vertical="center" wrapText="1" indent="1"/>
      <protection/>
    </xf>
    <xf numFmtId="172" fontId="39" fillId="0" borderId="0" xfId="25" applyNumberFormat="1" applyFont="1" applyFill="1" applyBorder="1" applyAlignment="1" applyProtection="1">
      <alignment horizontal="right" vertical="center" wrapText="1" indent="1"/>
      <protection/>
    </xf>
    <xf numFmtId="0" fontId="42" fillId="0" borderId="0" xfId="25" applyFont="1" applyFill="1" applyBorder="1">
      <alignment/>
      <protection/>
    </xf>
    <xf numFmtId="172" fontId="45" fillId="0" borderId="0" xfId="25" applyNumberFormat="1" applyFont="1" applyFill="1" applyBorder="1" applyAlignment="1" applyProtection="1">
      <alignment horizontal="right" vertical="center" wrapText="1" indent="1"/>
      <protection/>
    </xf>
    <xf numFmtId="172" fontId="40" fillId="0" borderId="0" xfId="25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25" applyFill="1" applyBorder="1">
      <alignment/>
      <protection/>
    </xf>
    <xf numFmtId="0" fontId="29" fillId="0" borderId="0" xfId="25" applyFill="1" applyBorder="1" applyAlignment="1">
      <alignment/>
      <protection/>
    </xf>
    <xf numFmtId="172" fontId="44" fillId="0" borderId="0" xfId="25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25" applyFont="1" applyFill="1" applyBorder="1">
      <alignment/>
      <protection/>
    </xf>
    <xf numFmtId="0" fontId="29" fillId="0" borderId="0" xfId="25" applyFill="1" applyBorder="1" applyAlignment="1">
      <alignment horizontal="left" vertical="center" indent="1"/>
      <protection/>
    </xf>
    <xf numFmtId="172" fontId="46" fillId="0" borderId="0" xfId="0" applyNumberFormat="1" applyFont="1" applyBorder="1" applyAlignment="1" applyProtection="1">
      <alignment horizontal="right" vertical="center" wrapText="1" indent="1"/>
      <protection/>
    </xf>
    <xf numFmtId="172" fontId="36" fillId="0" borderId="0" xfId="0" applyNumberFormat="1" applyFont="1" applyBorder="1" applyAlignment="1" applyProtection="1">
      <alignment horizontal="right" vertical="center" wrapText="1" indent="1"/>
      <protection/>
    </xf>
    <xf numFmtId="0" fontId="35" fillId="0" borderId="44" xfId="25" applyFont="1" applyFill="1" applyBorder="1">
      <alignment/>
      <protection/>
    </xf>
    <xf numFmtId="0" fontId="29" fillId="0" borderId="44" xfId="25" applyFill="1" applyBorder="1">
      <alignment/>
      <protection/>
    </xf>
    <xf numFmtId="0" fontId="29" fillId="0" borderId="44" xfId="25" applyFill="1" applyBorder="1" applyAlignment="1">
      <alignment/>
      <protection/>
    </xf>
    <xf numFmtId="0" fontId="0" fillId="0" borderId="0" xfId="0" applyAlignment="1">
      <alignment/>
    </xf>
    <xf numFmtId="0" fontId="47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23" fillId="0" borderId="45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0" fillId="0" borderId="46" xfId="0" applyBorder="1" applyAlignment="1">
      <alignment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0" fillId="0" borderId="8" xfId="0" applyBorder="1" applyAlignment="1">
      <alignment/>
    </xf>
    <xf numFmtId="0" fontId="25" fillId="0" borderId="46" xfId="0" applyFont="1" applyBorder="1" applyAlignment="1">
      <alignment/>
    </xf>
    <xf numFmtId="0" fontId="48" fillId="0" borderId="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9" fillId="0" borderId="0" xfId="25" applyFont="1" applyFill="1">
      <alignment/>
      <protection/>
    </xf>
    <xf numFmtId="172" fontId="50" fillId="0" borderId="0" xfId="25" applyNumberFormat="1" applyFont="1" applyFill="1" applyBorder="1" applyAlignment="1" applyProtection="1">
      <alignment horizontal="center" vertical="center" wrapText="1"/>
      <protection/>
    </xf>
    <xf numFmtId="172" fontId="50" fillId="0" borderId="0" xfId="25" applyNumberFormat="1" applyFont="1" applyFill="1" applyBorder="1" applyAlignment="1" applyProtection="1">
      <alignment horizontal="centerContinuous"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2" fillId="0" borderId="1" xfId="25" applyFont="1" applyFill="1" applyBorder="1" applyAlignment="1">
      <alignment horizontal="center" vertical="center" wrapText="1"/>
      <protection/>
    </xf>
    <xf numFmtId="0" fontId="35" fillId="0" borderId="15" xfId="25" applyFont="1" applyFill="1" applyBorder="1" applyAlignment="1">
      <alignment horizontal="center" vertical="center"/>
      <protection/>
    </xf>
    <xf numFmtId="0" fontId="35" fillId="0" borderId="16" xfId="25" applyFont="1" applyFill="1" applyBorder="1" applyAlignment="1">
      <alignment horizontal="center" vertical="center"/>
      <protection/>
    </xf>
    <xf numFmtId="0" fontId="35" fillId="0" borderId="9" xfId="25" applyFont="1" applyFill="1" applyBorder="1" applyAlignment="1">
      <alignment horizontal="center" vertical="center"/>
      <protection/>
    </xf>
    <xf numFmtId="0" fontId="35" fillId="0" borderId="8" xfId="25" applyFont="1" applyFill="1" applyBorder="1" applyProtection="1">
      <alignment/>
      <protection locked="0"/>
    </xf>
    <xf numFmtId="173" fontId="35" fillId="0" borderId="8" xfId="15" applyNumberFormat="1" applyFont="1" applyFill="1" applyBorder="1" applyAlignment="1" applyProtection="1">
      <alignment/>
      <protection locked="0"/>
    </xf>
    <xf numFmtId="173" fontId="35" fillId="0" borderId="10" xfId="15" applyNumberFormat="1" applyFont="1" applyFill="1" applyBorder="1" applyAlignment="1">
      <alignment/>
    </xf>
    <xf numFmtId="0" fontId="35" fillId="0" borderId="11" xfId="25" applyFont="1" applyFill="1" applyBorder="1" applyAlignment="1">
      <alignment horizontal="center" vertical="center"/>
      <protection/>
    </xf>
    <xf numFmtId="0" fontId="35" fillId="0" borderId="2" xfId="25" applyFont="1" applyFill="1" applyBorder="1" applyProtection="1">
      <alignment/>
      <protection locked="0"/>
    </xf>
    <xf numFmtId="173" fontId="35" fillId="0" borderId="2" xfId="15" applyNumberFormat="1" applyFont="1" applyFill="1" applyBorder="1" applyAlignment="1" applyProtection="1">
      <alignment/>
      <protection locked="0"/>
    </xf>
    <xf numFmtId="173" fontId="35" fillId="0" borderId="12" xfId="15" applyNumberFormat="1" applyFont="1" applyFill="1" applyBorder="1" applyAlignment="1">
      <alignment/>
    </xf>
    <xf numFmtId="0" fontId="35" fillId="0" borderId="13" xfId="25" applyFont="1" applyFill="1" applyBorder="1" applyAlignment="1">
      <alignment horizontal="center" vertical="center"/>
      <protection/>
    </xf>
    <xf numFmtId="0" fontId="35" fillId="0" borderId="1" xfId="25" applyFont="1" applyFill="1" applyBorder="1" applyProtection="1">
      <alignment/>
      <protection locked="0"/>
    </xf>
    <xf numFmtId="173" fontId="35" fillId="0" borderId="1" xfId="15" applyNumberFormat="1" applyFont="1" applyFill="1" applyBorder="1" applyAlignment="1" applyProtection="1">
      <alignment/>
      <protection locked="0"/>
    </xf>
    <xf numFmtId="0" fontId="52" fillId="0" borderId="16" xfId="25" applyFont="1" applyFill="1" applyBorder="1">
      <alignment/>
      <protection/>
    </xf>
    <xf numFmtId="173" fontId="35" fillId="0" borderId="16" xfId="25" applyNumberFormat="1" applyFont="1" applyFill="1" applyBorder="1">
      <alignment/>
      <protection/>
    </xf>
    <xf numFmtId="173" fontId="35" fillId="0" borderId="17" xfId="25" applyNumberFormat="1" applyFont="1" applyFill="1" applyBorder="1">
      <alignment/>
      <protection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2" fontId="28" fillId="0" borderId="0" xfId="0" applyNumberFormat="1" applyFont="1" applyFill="1" applyAlignment="1">
      <alignment horizontal="center" vertical="center" wrapText="1"/>
    </xf>
    <xf numFmtId="172" fontId="31" fillId="0" borderId="0" xfId="0" applyNumberFormat="1" applyFont="1" applyFill="1" applyAlignment="1">
      <alignment horizontal="right"/>
    </xf>
    <xf numFmtId="172" fontId="50" fillId="0" borderId="0" xfId="0" applyNumberFormat="1" applyFont="1" applyFill="1" applyAlignment="1">
      <alignment vertical="center"/>
    </xf>
    <xf numFmtId="172" fontId="32" fillId="0" borderId="50" xfId="0" applyNumberFormat="1" applyFont="1" applyFill="1" applyBorder="1" applyAlignment="1" applyProtection="1">
      <alignment horizontal="center" vertical="center"/>
      <protection/>
    </xf>
    <xf numFmtId="172" fontId="32" fillId="0" borderId="6" xfId="0" applyNumberFormat="1" applyFont="1" applyFill="1" applyBorder="1" applyAlignment="1" applyProtection="1">
      <alignment horizontal="center" vertical="center" wrapText="1"/>
      <protection/>
    </xf>
    <xf numFmtId="172" fontId="50" fillId="0" borderId="0" xfId="0" applyNumberFormat="1" applyFont="1" applyFill="1" applyAlignment="1">
      <alignment horizontal="center" vertical="center"/>
    </xf>
    <xf numFmtId="172" fontId="33" fillId="0" borderId="35" xfId="0" applyNumberFormat="1" applyFont="1" applyFill="1" applyBorder="1" applyAlignment="1" applyProtection="1">
      <alignment horizontal="center" vertical="center" wrapText="1"/>
      <protection/>
    </xf>
    <xf numFmtId="172" fontId="33" fillId="0" borderId="51" xfId="0" applyNumberFormat="1" applyFont="1" applyFill="1" applyBorder="1" applyAlignment="1" applyProtection="1">
      <alignment horizontal="center" vertical="center" wrapText="1"/>
      <protection/>
    </xf>
    <xf numFmtId="172" fontId="33" fillId="0" borderId="42" xfId="0" applyNumberFormat="1" applyFont="1" applyFill="1" applyBorder="1" applyAlignment="1" applyProtection="1">
      <alignment horizontal="center" vertical="center" wrapText="1"/>
      <protection/>
    </xf>
    <xf numFmtId="172" fontId="33" fillId="0" borderId="17" xfId="0" applyNumberFormat="1" applyFont="1" applyFill="1" applyBorder="1" applyAlignment="1" applyProtection="1">
      <alignment horizontal="center" vertical="center" wrapText="1"/>
      <protection/>
    </xf>
    <xf numFmtId="172" fontId="33" fillId="0" borderId="52" xfId="0" applyNumberFormat="1" applyFont="1" applyFill="1" applyBorder="1" applyAlignment="1" applyProtection="1">
      <alignment horizontal="center" vertical="center" wrapText="1"/>
      <protection/>
    </xf>
    <xf numFmtId="172" fontId="50" fillId="0" borderId="0" xfId="0" applyNumberFormat="1" applyFont="1" applyFill="1" applyAlignment="1">
      <alignment horizontal="center" vertical="center" wrapText="1"/>
    </xf>
    <xf numFmtId="172" fontId="33" fillId="0" borderId="15" xfId="0" applyNumberFormat="1" applyFont="1" applyFill="1" applyBorder="1" applyAlignment="1" applyProtection="1">
      <alignment horizontal="center" vertical="center" wrapText="1"/>
      <protection/>
    </xf>
    <xf numFmtId="172" fontId="33" fillId="0" borderId="51" xfId="0" applyNumberFormat="1" applyFont="1" applyFill="1" applyBorder="1" applyAlignment="1" applyProtection="1">
      <alignment horizontal="left" vertical="center" wrapText="1" indent="1"/>
      <protection/>
    </xf>
    <xf numFmtId="172" fontId="34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72" fontId="34" fillId="0" borderId="51" xfId="0" applyNumberFormat="1" applyFont="1" applyFill="1" applyBorder="1" applyAlignment="1" applyProtection="1">
      <alignment vertical="center" wrapText="1"/>
      <protection locked="0"/>
    </xf>
    <xf numFmtId="172" fontId="34" fillId="0" borderId="15" xfId="0" applyNumberFormat="1" applyFont="1" applyFill="1" applyBorder="1" applyAlignment="1" applyProtection="1">
      <alignment vertical="center" wrapText="1"/>
      <protection locked="0"/>
    </xf>
    <xf numFmtId="172" fontId="34" fillId="0" borderId="16" xfId="0" applyNumberFormat="1" applyFont="1" applyFill="1" applyBorder="1" applyAlignment="1" applyProtection="1">
      <alignment vertical="center" wrapText="1"/>
      <protection locked="0"/>
    </xf>
    <xf numFmtId="172" fontId="34" fillId="0" borderId="17" xfId="0" applyNumberFormat="1" applyFont="1" applyFill="1" applyBorder="1" applyAlignment="1" applyProtection="1">
      <alignment vertical="center" wrapText="1"/>
      <protection locked="0"/>
    </xf>
    <xf numFmtId="172" fontId="34" fillId="0" borderId="51" xfId="0" applyNumberFormat="1" applyFont="1" applyFill="1" applyBorder="1" applyAlignment="1" applyProtection="1">
      <alignment vertical="center" wrapText="1"/>
      <protection/>
    </xf>
    <xf numFmtId="172" fontId="35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33" fillId="0" borderId="13" xfId="0" applyNumberFormat="1" applyFont="1" applyFill="1" applyBorder="1" applyAlignment="1" applyProtection="1">
      <alignment horizontal="center" vertical="center" wrapText="1"/>
      <protection/>
    </xf>
    <xf numFmtId="172" fontId="34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74" fontId="35" fillId="0" borderId="1" xfId="0" applyNumberFormat="1" applyFont="1" applyFill="1" applyBorder="1" applyAlignment="1" applyProtection="1">
      <alignment horizontal="left" vertical="center" wrapText="1" indent="2"/>
      <protection locked="0"/>
    </xf>
    <xf numFmtId="172" fontId="34" fillId="0" borderId="53" xfId="0" applyNumberFormat="1" applyFont="1" applyFill="1" applyBorder="1" applyAlignment="1" applyProtection="1">
      <alignment vertical="center" wrapText="1"/>
      <protection locked="0"/>
    </xf>
    <xf numFmtId="172" fontId="34" fillId="0" borderId="13" xfId="0" applyNumberFormat="1" applyFont="1" applyFill="1" applyBorder="1" applyAlignment="1" applyProtection="1">
      <alignment vertical="center" wrapText="1"/>
      <protection locked="0"/>
    </xf>
    <xf numFmtId="172" fontId="34" fillId="0" borderId="1" xfId="0" applyNumberFormat="1" applyFont="1" applyFill="1" applyBorder="1" applyAlignment="1" applyProtection="1">
      <alignment vertical="center" wrapText="1"/>
      <protection locked="0"/>
    </xf>
    <xf numFmtId="172" fontId="34" fillId="0" borderId="14" xfId="0" applyNumberFormat="1" applyFont="1" applyFill="1" applyBorder="1" applyAlignment="1" applyProtection="1">
      <alignment vertical="center" wrapText="1"/>
      <protection locked="0"/>
    </xf>
    <xf numFmtId="172" fontId="34" fillId="0" borderId="53" xfId="0" applyNumberFormat="1" applyFont="1" applyFill="1" applyBorder="1" applyAlignment="1" applyProtection="1">
      <alignment vertical="center" wrapText="1"/>
      <protection/>
    </xf>
    <xf numFmtId="172" fontId="33" fillId="0" borderId="51" xfId="0" applyNumberFormat="1" applyFont="1" applyFill="1" applyBorder="1" applyAlignment="1" applyProtection="1">
      <alignment horizontal="left" vertical="center" wrapText="1" indent="1"/>
      <protection/>
    </xf>
    <xf numFmtId="172" fontId="33" fillId="0" borderId="30" xfId="0" applyNumberFormat="1" applyFont="1" applyFill="1" applyBorder="1" applyAlignment="1" applyProtection="1">
      <alignment horizontal="center" vertical="center" wrapText="1"/>
      <protection/>
    </xf>
    <xf numFmtId="172" fontId="34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174" fontId="35" fillId="0" borderId="44" xfId="0" applyNumberFormat="1" applyFont="1" applyFill="1" applyBorder="1" applyAlignment="1" applyProtection="1">
      <alignment horizontal="left" vertical="center" wrapText="1" indent="2"/>
      <protection locked="0"/>
    </xf>
    <xf numFmtId="172" fontId="34" fillId="0" borderId="52" xfId="0" applyNumberFormat="1" applyFont="1" applyFill="1" applyBorder="1" applyAlignment="1" applyProtection="1">
      <alignment vertical="center" wrapText="1"/>
      <protection locked="0"/>
    </xf>
    <xf numFmtId="172" fontId="34" fillId="0" borderId="30" xfId="0" applyNumberFormat="1" applyFont="1" applyFill="1" applyBorder="1" applyAlignment="1" applyProtection="1">
      <alignment vertical="center" wrapText="1"/>
      <protection locked="0"/>
    </xf>
    <xf numFmtId="172" fontId="34" fillId="0" borderId="31" xfId="0" applyNumberFormat="1" applyFont="1" applyFill="1" applyBorder="1" applyAlignment="1" applyProtection="1">
      <alignment vertical="center" wrapText="1"/>
      <protection locked="0"/>
    </xf>
    <xf numFmtId="172" fontId="34" fillId="0" borderId="32" xfId="0" applyNumberFormat="1" applyFont="1" applyFill="1" applyBorder="1" applyAlignment="1" applyProtection="1">
      <alignment vertical="center" wrapText="1"/>
      <protection locked="0"/>
    </xf>
    <xf numFmtId="172" fontId="34" fillId="0" borderId="52" xfId="0" applyNumberFormat="1" applyFont="1" applyFill="1" applyBorder="1" applyAlignment="1" applyProtection="1">
      <alignment vertical="center" wrapText="1"/>
      <protection/>
    </xf>
    <xf numFmtId="172" fontId="35" fillId="4" borderId="42" xfId="0" applyNumberFormat="1" applyFont="1" applyFill="1" applyBorder="1" applyAlignment="1" applyProtection="1">
      <alignment horizontal="left" vertical="center" wrapText="1" indent="2"/>
      <protection/>
    </xf>
    <xf numFmtId="172" fontId="34" fillId="0" borderId="15" xfId="0" applyNumberFormat="1" applyFont="1" applyFill="1" applyBorder="1" applyAlignment="1" applyProtection="1">
      <alignment vertical="center" wrapText="1"/>
      <protection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8" fillId="0" borderId="51" xfId="17" applyFont="1" applyBorder="1" applyAlignment="1">
      <alignment vertical="center" textRotation="90"/>
      <protection/>
    </xf>
    <xf numFmtId="3" fontId="12" fillId="5" borderId="55" xfId="21" applyNumberFormat="1" applyFont="1" applyFill="1" applyBorder="1" applyAlignment="1" applyProtection="1">
      <alignment horizontal="center" vertical="center" wrapText="1"/>
      <protection/>
    </xf>
    <xf numFmtId="3" fontId="12" fillId="5" borderId="51" xfId="21" applyNumberFormat="1" applyFont="1" applyFill="1" applyBorder="1" applyAlignment="1" applyProtection="1">
      <alignment horizontal="center" vertical="center" wrapText="1"/>
      <protection/>
    </xf>
    <xf numFmtId="49" fontId="47" fillId="0" borderId="56" xfId="17" applyNumberFormat="1" applyFont="1" applyFill="1" applyBorder="1" applyAlignment="1" applyProtection="1">
      <alignment horizontal="center"/>
      <protection/>
    </xf>
    <xf numFmtId="0" fontId="15" fillId="0" borderId="2" xfId="17" applyFont="1" applyFill="1" applyBorder="1" applyAlignment="1">
      <alignment horizontal="left" wrapText="1" indent="2"/>
      <protection/>
    </xf>
    <xf numFmtId="3" fontId="15" fillId="0" borderId="56" xfId="0" applyNumberFormat="1" applyFont="1" applyFill="1" applyBorder="1" applyAlignment="1">
      <alignment wrapText="1"/>
    </xf>
    <xf numFmtId="3" fontId="15" fillId="0" borderId="57" xfId="0" applyNumberFormat="1" applyFont="1" applyFill="1" applyBorder="1" applyAlignment="1">
      <alignment/>
    </xf>
    <xf numFmtId="3" fontId="15" fillId="0" borderId="57" xfId="0" applyNumberFormat="1" applyFont="1" applyFill="1" applyBorder="1" applyAlignment="1">
      <alignment horizontal="right"/>
    </xf>
    <xf numFmtId="49" fontId="9" fillId="0" borderId="56" xfId="17" applyNumberFormat="1" applyFont="1" applyFill="1" applyBorder="1" applyAlignment="1" applyProtection="1">
      <alignment horizontal="center"/>
      <protection/>
    </xf>
    <xf numFmtId="3" fontId="15" fillId="0" borderId="55" xfId="0" applyNumberFormat="1" applyFont="1" applyFill="1" applyBorder="1" applyAlignment="1">
      <alignment/>
    </xf>
    <xf numFmtId="3" fontId="12" fillId="0" borderId="51" xfId="0" applyNumberFormat="1" applyFont="1" applyFill="1" applyBorder="1" applyAlignment="1">
      <alignment/>
    </xf>
    <xf numFmtId="0" fontId="12" fillId="6" borderId="51" xfId="0" applyFont="1" applyFill="1" applyBorder="1" applyAlignment="1">
      <alignment horizontal="center" wrapText="1"/>
    </xf>
    <xf numFmtId="0" fontId="12" fillId="6" borderId="55" xfId="0" applyFont="1" applyFill="1" applyBorder="1" applyAlignment="1">
      <alignment wrapText="1"/>
    </xf>
    <xf numFmtId="3" fontId="12" fillId="6" borderId="51" xfId="0" applyNumberFormat="1" applyFont="1" applyFill="1" applyBorder="1" applyAlignment="1">
      <alignment wrapText="1"/>
    </xf>
    <xf numFmtId="3" fontId="2" fillId="0" borderId="0" xfId="0" applyNumberFormat="1" applyFont="1" applyAlignment="1">
      <alignment/>
    </xf>
    <xf numFmtId="49" fontId="47" fillId="0" borderId="0" xfId="17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3" fontId="2" fillId="0" borderId="0" xfId="21" applyNumberFormat="1" applyFont="1">
      <alignment/>
      <protection/>
    </xf>
    <xf numFmtId="3" fontId="2" fillId="0" borderId="0" xfId="21" applyNumberFormat="1" applyFont="1" applyAlignment="1">
      <alignment horizontal="right"/>
      <protection/>
    </xf>
    <xf numFmtId="49" fontId="9" fillId="0" borderId="0" xfId="17" applyNumberFormat="1" applyFont="1" applyFill="1" applyBorder="1" applyAlignment="1" applyProtection="1">
      <alignment horizontal="center"/>
      <protection/>
    </xf>
    <xf numFmtId="0" fontId="12" fillId="0" borderId="0" xfId="17" applyFont="1" applyFill="1" applyBorder="1" applyAlignment="1">
      <alignment horizontal="center" wrapText="1"/>
      <protection/>
    </xf>
    <xf numFmtId="49" fontId="9" fillId="6" borderId="0" xfId="17" applyNumberFormat="1" applyFont="1" applyFill="1" applyBorder="1" applyAlignment="1" applyProtection="1">
      <alignment horizontal="center"/>
      <protection/>
    </xf>
    <xf numFmtId="0" fontId="9" fillId="2" borderId="0" xfId="17" applyFont="1" applyFill="1" applyBorder="1" applyAlignment="1">
      <alignment horizontal="center" wrapText="1"/>
      <protection/>
    </xf>
    <xf numFmtId="0" fontId="12" fillId="6" borderId="0" xfId="17" applyFont="1" applyFill="1" applyBorder="1" applyAlignment="1">
      <alignment horizontal="center" vertical="center" wrapText="1"/>
      <protection/>
    </xf>
    <xf numFmtId="3" fontId="4" fillId="0" borderId="0" xfId="17" applyNumberFormat="1" applyFont="1" applyBorder="1" applyAlignment="1">
      <alignment horizontal="center"/>
      <protection/>
    </xf>
    <xf numFmtId="0" fontId="9" fillId="0" borderId="58" xfId="0" applyFont="1" applyBorder="1" applyAlignment="1">
      <alignment wrapText="1"/>
    </xf>
    <xf numFmtId="0" fontId="9" fillId="0" borderId="59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60" xfId="0" applyFont="1" applyBorder="1" applyAlignment="1">
      <alignment wrapText="1"/>
    </xf>
    <xf numFmtId="0" fontId="11" fillId="0" borderId="0" xfId="17" applyFont="1" applyFill="1" applyBorder="1" applyAlignment="1">
      <alignment horizontal="center" wrapText="1"/>
      <protection/>
    </xf>
    <xf numFmtId="0" fontId="23" fillId="0" borderId="0" xfId="0" applyFont="1" applyAlignment="1">
      <alignment horizontal="center"/>
    </xf>
    <xf numFmtId="0" fontId="8" fillId="0" borderId="52" xfId="17" applyFont="1" applyBorder="1" applyAlignment="1">
      <alignment horizontal="center" vertical="center" textRotation="90"/>
      <protection/>
    </xf>
    <xf numFmtId="3" fontId="12" fillId="5" borderId="58" xfId="21" applyNumberFormat="1" applyFont="1" applyFill="1" applyBorder="1" applyAlignment="1" applyProtection="1">
      <alignment horizontal="center" vertical="center" wrapText="1"/>
      <protection/>
    </xf>
    <xf numFmtId="3" fontId="12" fillId="5" borderId="41" xfId="21" applyNumberFormat="1" applyFont="1" applyFill="1" applyBorder="1" applyAlignment="1" applyProtection="1">
      <alignment horizontal="center" vertical="center" wrapText="1"/>
      <protection/>
    </xf>
    <xf numFmtId="3" fontId="12" fillId="5" borderId="61" xfId="21" applyNumberFormat="1" applyFont="1" applyFill="1" applyBorder="1" applyAlignment="1" applyProtection="1">
      <alignment horizontal="center" vertical="center" wrapText="1"/>
      <protection/>
    </xf>
    <xf numFmtId="3" fontId="12" fillId="5" borderId="52" xfId="21" applyNumberFormat="1" applyFont="1" applyFill="1" applyBorder="1" applyAlignment="1" applyProtection="1">
      <alignment horizontal="center" vertical="center" wrapText="1"/>
      <protection/>
    </xf>
    <xf numFmtId="0" fontId="8" fillId="0" borderId="62" xfId="17" applyFont="1" applyFill="1" applyBorder="1" applyAlignment="1">
      <alignment wrapText="1"/>
      <protection/>
    </xf>
    <xf numFmtId="0" fontId="9" fillId="0" borderId="63" xfId="0" applyFont="1" applyBorder="1" applyAlignment="1">
      <alignment wrapText="1"/>
    </xf>
    <xf numFmtId="0" fontId="2" fillId="0" borderId="0" xfId="17" applyFont="1" applyBorder="1" applyAlignment="1">
      <alignment horizontal="right"/>
      <protection/>
    </xf>
    <xf numFmtId="0" fontId="4" fillId="0" borderId="0" xfId="17" applyFont="1" applyBorder="1" applyAlignment="1">
      <alignment horizontal="center"/>
      <protection/>
    </xf>
    <xf numFmtId="0" fontId="2" fillId="0" borderId="64" xfId="17" applyFont="1" applyBorder="1" applyAlignment="1">
      <alignment horizontal="right"/>
      <protection/>
    </xf>
    <xf numFmtId="0" fontId="6" fillId="0" borderId="1" xfId="17" applyFont="1" applyBorder="1" applyAlignment="1">
      <alignment horizontal="center" vertical="center" textRotation="90"/>
      <protection/>
    </xf>
    <xf numFmtId="0" fontId="6" fillId="0" borderId="8" xfId="17" applyFont="1" applyBorder="1" applyAlignment="1">
      <alignment horizontal="center" vertical="center" textRotation="90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Fill="1" applyBorder="1" applyAlignment="1">
      <alignment horizontal="center"/>
      <protection/>
    </xf>
    <xf numFmtId="0" fontId="18" fillId="0" borderId="0" xfId="22" applyNumberFormat="1" applyFont="1" applyFill="1" applyBorder="1" applyAlignment="1" applyProtection="1">
      <alignment horizontal="right"/>
      <protection/>
    </xf>
    <xf numFmtId="0" fontId="19" fillId="0" borderId="0" xfId="22" applyNumberFormat="1" applyFont="1" applyFill="1" applyBorder="1" applyAlignment="1" applyProtection="1">
      <alignment horizontal="center"/>
      <protection/>
    </xf>
    <xf numFmtId="0" fontId="18" fillId="0" borderId="64" xfId="22" applyNumberFormat="1" applyFont="1" applyFill="1" applyBorder="1" applyAlignment="1" applyProtection="1">
      <alignment horizontal="right" vertical="top"/>
      <protection/>
    </xf>
    <xf numFmtId="0" fontId="18" fillId="0" borderId="2" xfId="22" applyNumberFormat="1" applyFont="1" applyFill="1" applyBorder="1" applyAlignment="1" applyProtection="1">
      <alignment horizontal="center" vertical="center" wrapText="1"/>
      <protection/>
    </xf>
    <xf numFmtId="0" fontId="18" fillId="0" borderId="2" xfId="22" applyNumberFormat="1" applyFont="1" applyFill="1" applyBorder="1" applyAlignment="1" applyProtection="1">
      <alignment horizontal="center" vertical="center"/>
      <protection/>
    </xf>
    <xf numFmtId="0" fontId="9" fillId="0" borderId="2" xfId="23" applyNumberFormat="1" applyFont="1" applyFill="1" applyBorder="1" applyAlignment="1" applyProtection="1">
      <alignment horizontal="center" vertical="center" wrapText="1"/>
      <protection/>
    </xf>
    <xf numFmtId="3" fontId="19" fillId="0" borderId="2" xfId="23" applyNumberFormat="1" applyFont="1" applyFill="1" applyBorder="1" applyAlignment="1" applyProtection="1">
      <alignment horizontal="center" vertical="center" wrapText="1"/>
      <protection/>
    </xf>
    <xf numFmtId="0" fontId="19" fillId="0" borderId="2" xfId="23" applyNumberFormat="1" applyFont="1" applyFill="1" applyBorder="1" applyAlignment="1" applyProtection="1">
      <alignment horizontal="center" vertical="center"/>
      <protection/>
    </xf>
    <xf numFmtId="0" fontId="19" fillId="0" borderId="65" xfId="23" applyNumberFormat="1" applyFont="1" applyFill="1" applyBorder="1" applyAlignment="1" applyProtection="1">
      <alignment horizontal="center" vertical="center" wrapText="1"/>
      <protection/>
    </xf>
    <xf numFmtId="0" fontId="19" fillId="0" borderId="66" xfId="23" applyNumberFormat="1" applyFont="1" applyFill="1" applyBorder="1" applyAlignment="1" applyProtection="1">
      <alignment horizontal="center" vertical="center" wrapText="1"/>
      <protection/>
    </xf>
    <xf numFmtId="0" fontId="19" fillId="0" borderId="7" xfId="23" applyNumberFormat="1" applyFont="1" applyFill="1" applyBorder="1" applyAlignment="1" applyProtection="1">
      <alignment horizontal="center" vertical="center" wrapText="1"/>
      <protection/>
    </xf>
    <xf numFmtId="0" fontId="19" fillId="0" borderId="1" xfId="23" applyNumberFormat="1" applyFont="1" applyFill="1" applyBorder="1" applyAlignment="1" applyProtection="1">
      <alignment horizontal="center" vertical="center" wrapText="1"/>
      <protection/>
    </xf>
    <xf numFmtId="0" fontId="19" fillId="0" borderId="31" xfId="23" applyNumberFormat="1" applyFont="1" applyFill="1" applyBorder="1" applyAlignment="1" applyProtection="1">
      <alignment horizontal="center" vertical="center" wrapText="1"/>
      <protection/>
    </xf>
    <xf numFmtId="0" fontId="19" fillId="0" borderId="8" xfId="23" applyNumberFormat="1" applyFont="1" applyFill="1" applyBorder="1" applyAlignment="1" applyProtection="1">
      <alignment horizontal="center" vertical="center" wrapText="1"/>
      <protection/>
    </xf>
    <xf numFmtId="0" fontId="19" fillId="0" borderId="2" xfId="23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right"/>
    </xf>
    <xf numFmtId="0" fontId="5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8" fillId="0" borderId="61" xfId="17" applyFont="1" applyBorder="1" applyAlignment="1">
      <alignment horizontal="center" vertical="center" textRotation="90"/>
      <protection/>
    </xf>
    <xf numFmtId="0" fontId="8" fillId="0" borderId="0" xfId="17" applyFont="1" applyFill="1" applyBorder="1" applyAlignment="1">
      <alignment horizontal="center" wrapText="1"/>
      <protection/>
    </xf>
    <xf numFmtId="3" fontId="24" fillId="0" borderId="0" xfId="17" applyNumberFormat="1" applyFont="1" applyFill="1" applyBorder="1" applyAlignment="1">
      <alignment horizontal="right"/>
      <protection/>
    </xf>
    <xf numFmtId="0" fontId="23" fillId="0" borderId="0" xfId="0" applyFont="1" applyAlignment="1">
      <alignment/>
    </xf>
    <xf numFmtId="0" fontId="4" fillId="0" borderId="22" xfId="17" applyFont="1" applyFill="1" applyBorder="1" applyAlignment="1">
      <alignment horizontal="center" wrapText="1"/>
      <protection/>
    </xf>
    <xf numFmtId="0" fontId="25" fillId="0" borderId="22" xfId="0" applyFont="1" applyBorder="1" applyAlignment="1">
      <alignment horizontal="center"/>
    </xf>
    <xf numFmtId="0" fontId="6" fillId="0" borderId="62" xfId="17" applyFont="1" applyFill="1" applyBorder="1" applyAlignment="1">
      <alignment wrapText="1"/>
      <protection/>
    </xf>
    <xf numFmtId="0" fontId="27" fillId="0" borderId="63" xfId="0" applyFont="1" applyBorder="1" applyAlignment="1">
      <alignment wrapText="1"/>
    </xf>
    <xf numFmtId="0" fontId="27" fillId="0" borderId="58" xfId="0" applyFont="1" applyBorder="1" applyAlignment="1">
      <alignment wrapText="1"/>
    </xf>
    <xf numFmtId="0" fontId="27" fillId="0" borderId="59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7" fillId="0" borderId="60" xfId="0" applyFont="1" applyBorder="1" applyAlignment="1">
      <alignment wrapText="1"/>
    </xf>
    <xf numFmtId="0" fontId="9" fillId="0" borderId="63" xfId="0" applyFont="1" applyFill="1" applyBorder="1" applyAlignment="1">
      <alignment wrapText="1"/>
    </xf>
    <xf numFmtId="0" fontId="9" fillId="0" borderId="58" xfId="0" applyFont="1" applyFill="1" applyBorder="1" applyAlignment="1">
      <alignment wrapText="1"/>
    </xf>
    <xf numFmtId="0" fontId="9" fillId="0" borderId="59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0" fontId="9" fillId="0" borderId="6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15" fillId="3" borderId="2" xfId="0" applyNumberFormat="1" applyFont="1" applyFill="1" applyBorder="1" applyAlignment="1">
      <alignment horizontal="center" vertical="center"/>
    </xf>
    <xf numFmtId="3" fontId="15" fillId="3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28" fillId="0" borderId="0" xfId="25" applyFont="1" applyFill="1" applyAlignment="1" applyProtection="1">
      <alignment horizontal="center"/>
      <protection/>
    </xf>
    <xf numFmtId="172" fontId="30" fillId="0" borderId="22" xfId="25" applyNumberFormat="1" applyFont="1" applyFill="1" applyBorder="1" applyAlignment="1" applyProtection="1">
      <alignment horizontal="left" vertical="center"/>
      <protection/>
    </xf>
    <xf numFmtId="172" fontId="28" fillId="0" borderId="0" xfId="25" applyNumberFormat="1" applyFont="1" applyFill="1" applyBorder="1" applyAlignment="1" applyProtection="1">
      <alignment horizontal="center" vertical="center"/>
      <protection/>
    </xf>
    <xf numFmtId="172" fontId="30" fillId="0" borderId="22" xfId="25" applyNumberFormat="1" applyFont="1" applyFill="1" applyBorder="1" applyAlignment="1" applyProtection="1">
      <alignment horizontal="left"/>
      <protection/>
    </xf>
    <xf numFmtId="0" fontId="47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52" fillId="0" borderId="3" xfId="25" applyFont="1" applyFill="1" applyBorder="1" applyAlignment="1">
      <alignment horizontal="center" vertical="center" wrapText="1"/>
      <protection/>
    </xf>
    <xf numFmtId="0" fontId="52" fillId="0" borderId="13" xfId="25" applyFont="1" applyFill="1" applyBorder="1" applyAlignment="1">
      <alignment horizontal="center" vertical="center" wrapText="1"/>
      <protection/>
    </xf>
    <xf numFmtId="0" fontId="52" fillId="0" borderId="27" xfId="25" applyFont="1" applyFill="1" applyBorder="1" applyAlignment="1">
      <alignment horizontal="center" vertical="center" wrapText="1"/>
      <protection/>
    </xf>
    <xf numFmtId="0" fontId="52" fillId="0" borderId="1" xfId="25" applyFont="1" applyFill="1" applyBorder="1" applyAlignment="1">
      <alignment horizontal="center" vertical="center" wrapText="1"/>
      <protection/>
    </xf>
    <xf numFmtId="0" fontId="52" fillId="0" borderId="4" xfId="25" applyFont="1" applyFill="1" applyBorder="1" applyAlignment="1">
      <alignment horizontal="center" vertical="center" wrapText="1"/>
      <protection/>
    </xf>
    <xf numFmtId="0" fontId="52" fillId="0" borderId="14" xfId="25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/>
    </xf>
    <xf numFmtId="172" fontId="50" fillId="0" borderId="0" xfId="25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30" fillId="0" borderId="0" xfId="0" applyFont="1" applyFill="1" applyBorder="1" applyAlignment="1" applyProtection="1">
      <alignment horizontal="right"/>
      <protection/>
    </xf>
    <xf numFmtId="172" fontId="32" fillId="0" borderId="35" xfId="0" applyNumberFormat="1" applyFont="1" applyFill="1" applyBorder="1" applyAlignment="1" applyProtection="1">
      <alignment horizontal="left" vertical="center" wrapText="1" indent="2"/>
      <protection/>
    </xf>
    <xf numFmtId="172" fontId="32" fillId="0" borderId="26" xfId="0" applyNumberFormat="1" applyFont="1" applyFill="1" applyBorder="1" applyAlignment="1" applyProtection="1">
      <alignment horizontal="left" vertical="center" wrapText="1" indent="2"/>
      <protection/>
    </xf>
    <xf numFmtId="172" fontId="28" fillId="0" borderId="0" xfId="0" applyNumberFormat="1" applyFont="1" applyFill="1" applyAlignment="1">
      <alignment horizontal="center" vertical="center" wrapText="1"/>
    </xf>
    <xf numFmtId="172" fontId="32" fillId="0" borderId="61" xfId="0" applyNumberFormat="1" applyFont="1" applyFill="1" applyBorder="1" applyAlignment="1" applyProtection="1">
      <alignment horizontal="center" vertical="center" wrapText="1"/>
      <protection/>
    </xf>
    <xf numFmtId="172" fontId="32" fillId="0" borderId="67" xfId="0" applyNumberFormat="1" applyFont="1" applyFill="1" applyBorder="1" applyAlignment="1" applyProtection="1">
      <alignment horizontal="center" vertical="center" wrapText="1"/>
      <protection/>
    </xf>
    <xf numFmtId="172" fontId="32" fillId="0" borderId="61" xfId="0" applyNumberFormat="1" applyFont="1" applyFill="1" applyBorder="1" applyAlignment="1" applyProtection="1">
      <alignment horizontal="center" vertical="center"/>
      <protection/>
    </xf>
    <xf numFmtId="172" fontId="32" fillId="0" borderId="67" xfId="0" applyNumberFormat="1" applyFont="1" applyFill="1" applyBorder="1" applyAlignment="1" applyProtection="1">
      <alignment horizontal="center" vertical="center"/>
      <protection/>
    </xf>
    <xf numFmtId="172" fontId="32" fillId="0" borderId="68" xfId="0" applyNumberFormat="1" applyFont="1" applyFill="1" applyBorder="1" applyAlignment="1" applyProtection="1">
      <alignment horizontal="center" vertical="center"/>
      <protection/>
    </xf>
    <xf numFmtId="172" fontId="32" fillId="0" borderId="18" xfId="0" applyNumberFormat="1" applyFont="1" applyFill="1" applyBorder="1" applyAlignment="1" applyProtection="1">
      <alignment horizontal="center" vertical="center"/>
      <protection/>
    </xf>
    <xf numFmtId="172" fontId="32" fillId="0" borderId="19" xfId="0" applyNumberFormat="1" applyFont="1" applyFill="1" applyBorder="1" applyAlignment="1" applyProtection="1">
      <alignment horizontal="center" vertical="center"/>
      <protection/>
    </xf>
  </cellXfs>
  <cellStyles count="15">
    <cellStyle name="Normal" xfId="0"/>
    <cellStyle name="Comma" xfId="15"/>
    <cellStyle name="Comma [0]" xfId="16"/>
    <cellStyle name="Normál 11" xfId="17"/>
    <cellStyle name="Normál 2" xfId="18"/>
    <cellStyle name="Normál 2 2" xfId="19"/>
    <cellStyle name="Normál 2 3" xfId="20"/>
    <cellStyle name="Normál 3" xfId="21"/>
    <cellStyle name="Normál 8" xfId="22"/>
    <cellStyle name="Normál 9" xfId="23"/>
    <cellStyle name="Normál 9 2" xfId="24"/>
    <cellStyle name="Normál_KVRENMUNKA" xfId="25"/>
    <cellStyle name="Currency" xfId="26"/>
    <cellStyle name="Currency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6%20dok\2013\2013.%20k&#246;lts&#233;gvet&#233;s\KUNSZ&#193;LL&#193;S%202013\rendelet%20mell&#233;kl.munkap&#233;ld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ka"/>
      <sheetName val="1.összevont mérleg"/>
      <sheetName val="1.a műk.mérleg"/>
      <sheetName val="1.b felh.mérleg"/>
      <sheetName val="2. bev. jogcím"/>
      <sheetName val="2.a.kiad.jogcím"/>
      <sheetName val="3.adósság keletk."/>
      <sheetName val="3.a adós.saját bev."/>
      <sheetName val="4.adós.fejl.célok"/>
      <sheetName val="5. EU"/>
      <sheetName val="ágazat"/>
      <sheetName val="beruh.felúj"/>
      <sheetName val="számítások"/>
      <sheetName val="szám."/>
      <sheetName val="normatívák"/>
      <sheetName val="műk.bev."/>
      <sheetName val="ei. felhaszn.ütemterv"/>
      <sheetName val="szoc. juttat."/>
      <sheetName val="pe. átadás"/>
      <sheetName val="közvetett"/>
      <sheetName val="létszám"/>
      <sheetName val="többéves kihatás"/>
    </sheetNames>
    <sheetDataSet>
      <sheetData sheetId="0">
        <row r="17">
          <cell r="I17">
            <v>0</v>
          </cell>
        </row>
        <row r="33">
          <cell r="D33">
            <v>0</v>
          </cell>
        </row>
        <row r="34">
          <cell r="D34">
            <v>0</v>
          </cell>
        </row>
        <row r="55">
          <cell r="D55">
            <v>0</v>
          </cell>
        </row>
      </sheetData>
      <sheetData sheetId="5">
        <row r="132">
          <cell r="D132">
            <v>128027</v>
          </cell>
          <cell r="E132">
            <v>55473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C22">
      <selection activeCell="A1" sqref="A1:E1"/>
    </sheetView>
  </sheetViews>
  <sheetFormatPr defaultColWidth="9.00390625" defaultRowHeight="12.75"/>
  <cols>
    <col min="1" max="1" width="5.375" style="52" customWidth="1"/>
    <col min="2" max="2" width="71.125" style="2" customWidth="1"/>
    <col min="3" max="3" width="20.625" style="2" customWidth="1"/>
    <col min="4" max="4" width="71.00390625" style="2" customWidth="1"/>
    <col min="5" max="5" width="20.375" style="2" customWidth="1"/>
    <col min="6" max="6" width="12.625" style="1" bestFit="1" customWidth="1"/>
    <col min="7" max="7" width="11.25390625" style="2" bestFit="1" customWidth="1"/>
    <col min="8" max="16384" width="9.125" style="2" customWidth="1"/>
  </cols>
  <sheetData>
    <row r="1" spans="1:5" ht="26.25" customHeight="1">
      <c r="A1" s="440" t="s">
        <v>0</v>
      </c>
      <c r="B1" s="440"/>
      <c r="C1" s="440"/>
      <c r="D1" s="440"/>
      <c r="E1" s="440"/>
    </row>
    <row r="2" spans="1:5" ht="24" customHeight="1">
      <c r="A2" s="441" t="s">
        <v>1</v>
      </c>
      <c r="B2" s="441"/>
      <c r="C2" s="441"/>
      <c r="D2" s="441"/>
      <c r="E2" s="441"/>
    </row>
    <row r="3" spans="1:5" ht="17.25" customHeight="1">
      <c r="A3" s="442" t="s">
        <v>2</v>
      </c>
      <c r="B3" s="442"/>
      <c r="C3" s="442"/>
      <c r="D3" s="442"/>
      <c r="E3" s="442"/>
    </row>
    <row r="4" spans="1:5" ht="18" customHeight="1">
      <c r="A4" s="443" t="s">
        <v>3</v>
      </c>
      <c r="B4" s="445" t="s">
        <v>4</v>
      </c>
      <c r="C4" s="445"/>
      <c r="D4" s="446" t="s">
        <v>5</v>
      </c>
      <c r="E4" s="446"/>
    </row>
    <row r="5" spans="1:6" s="6" customFormat="1" ht="31.5" customHeight="1">
      <c r="A5" s="444"/>
      <c r="B5" s="3" t="s">
        <v>6</v>
      </c>
      <c r="C5" s="4" t="s">
        <v>7</v>
      </c>
      <c r="D5" s="3" t="s">
        <v>6</v>
      </c>
      <c r="E5" s="4" t="s">
        <v>7</v>
      </c>
      <c r="F5" s="5"/>
    </row>
    <row r="6" spans="1:6" s="6" customFormat="1" ht="15.75" customHeight="1">
      <c r="A6" s="7"/>
      <c r="B6" s="8" t="s">
        <v>8</v>
      </c>
      <c r="C6" s="9" t="s">
        <v>9</v>
      </c>
      <c r="D6" s="8" t="s">
        <v>10</v>
      </c>
      <c r="E6" s="10" t="s">
        <v>11</v>
      </c>
      <c r="F6" s="5"/>
    </row>
    <row r="7" spans="1:6" s="17" customFormat="1" ht="17.25" customHeight="1">
      <c r="A7" s="11">
        <v>1</v>
      </c>
      <c r="B7" s="12" t="s">
        <v>12</v>
      </c>
      <c r="C7" s="13">
        <f>C8+C9+C10+C14+C20</f>
        <v>172415</v>
      </c>
      <c r="D7" s="14" t="s">
        <v>12</v>
      </c>
      <c r="E7" s="15">
        <f>+E8+E9+E10+E11+E12+E18</f>
        <v>172415</v>
      </c>
      <c r="F7" s="16">
        <f>+E7/E53</f>
        <v>0.9395912806539509</v>
      </c>
    </row>
    <row r="8" spans="1:6" s="17" customFormat="1" ht="17.25" customHeight="1">
      <c r="A8" s="11">
        <v>2</v>
      </c>
      <c r="B8" s="18" t="s">
        <v>13</v>
      </c>
      <c r="C8" s="13">
        <v>0</v>
      </c>
      <c r="D8" s="18" t="s">
        <v>14</v>
      </c>
      <c r="E8" s="15">
        <v>59685</v>
      </c>
      <c r="F8" s="16"/>
    </row>
    <row r="9" spans="1:6" s="20" customFormat="1" ht="17.25" customHeight="1">
      <c r="A9" s="11">
        <v>3</v>
      </c>
      <c r="B9" s="18" t="s">
        <v>15</v>
      </c>
      <c r="C9" s="13">
        <v>25910</v>
      </c>
      <c r="D9" s="18" t="s">
        <v>16</v>
      </c>
      <c r="E9" s="15">
        <v>16115</v>
      </c>
      <c r="F9" s="19"/>
    </row>
    <row r="10" spans="1:6" s="20" customFormat="1" ht="17.25" customHeight="1">
      <c r="A10" s="11">
        <v>4</v>
      </c>
      <c r="B10" s="18" t="s">
        <v>17</v>
      </c>
      <c r="C10" s="15">
        <f>+SUM(C11:C13)</f>
        <v>77800</v>
      </c>
      <c r="D10" s="18" t="s">
        <v>18</v>
      </c>
      <c r="E10" s="15">
        <v>80315</v>
      </c>
      <c r="F10" s="19"/>
    </row>
    <row r="11" spans="1:6" s="20" customFormat="1" ht="17.25" customHeight="1">
      <c r="A11" s="11">
        <v>5</v>
      </c>
      <c r="B11" s="21" t="s">
        <v>19</v>
      </c>
      <c r="C11" s="22">
        <v>70850</v>
      </c>
      <c r="D11" s="18" t="s">
        <v>20</v>
      </c>
      <c r="E11" s="15">
        <v>0</v>
      </c>
      <c r="F11" s="19"/>
    </row>
    <row r="12" spans="1:6" s="20" customFormat="1" ht="17.25" customHeight="1">
      <c r="A12" s="11">
        <v>6</v>
      </c>
      <c r="B12" s="21" t="s">
        <v>21</v>
      </c>
      <c r="C12" s="22">
        <v>6800</v>
      </c>
      <c r="D12" s="18" t="s">
        <v>22</v>
      </c>
      <c r="E12" s="15">
        <v>16300</v>
      </c>
      <c r="F12" s="19"/>
    </row>
    <row r="13" spans="1:6" s="20" customFormat="1" ht="17.25" customHeight="1">
      <c r="A13" s="11">
        <v>7</v>
      </c>
      <c r="B13" s="21" t="s">
        <v>23</v>
      </c>
      <c r="C13" s="22">
        <v>150</v>
      </c>
      <c r="D13" s="21" t="s">
        <v>24</v>
      </c>
      <c r="E13" s="22">
        <v>0</v>
      </c>
      <c r="F13" s="19"/>
    </row>
    <row r="14" spans="1:6" s="20" customFormat="1" ht="17.25" customHeight="1">
      <c r="A14" s="11">
        <v>8</v>
      </c>
      <c r="B14" s="18" t="s">
        <v>25</v>
      </c>
      <c r="C14" s="23">
        <f>+SUM(C15:C19)</f>
        <v>64285</v>
      </c>
      <c r="D14" s="21" t="s">
        <v>26</v>
      </c>
      <c r="E14" s="22">
        <v>1000</v>
      </c>
      <c r="F14" s="19"/>
    </row>
    <row r="15" spans="1:6" s="20" customFormat="1" ht="17.25" customHeight="1">
      <c r="A15" s="11">
        <v>9</v>
      </c>
      <c r="B15" s="21" t="s">
        <v>27</v>
      </c>
      <c r="C15" s="22">
        <v>13983</v>
      </c>
      <c r="D15" s="21" t="s">
        <v>28</v>
      </c>
      <c r="E15" s="22">
        <v>15300</v>
      </c>
      <c r="F15" s="19"/>
    </row>
    <row r="16" spans="1:6" s="20" customFormat="1" ht="17.25" customHeight="1">
      <c r="A16" s="11">
        <v>10</v>
      </c>
      <c r="B16" s="21" t="s">
        <v>29</v>
      </c>
      <c r="C16" s="22">
        <v>27726</v>
      </c>
      <c r="D16" s="21" t="s">
        <v>30</v>
      </c>
      <c r="E16" s="22">
        <v>0</v>
      </c>
      <c r="F16" s="19"/>
    </row>
    <row r="17" spans="1:6" s="20" customFormat="1" ht="17.25" customHeight="1">
      <c r="A17" s="11">
        <v>11</v>
      </c>
      <c r="B17" s="21" t="s">
        <v>31</v>
      </c>
      <c r="C17" s="22">
        <v>12207</v>
      </c>
      <c r="D17" s="21" t="s">
        <v>32</v>
      </c>
      <c r="E17" s="24">
        <f>+'[1]analitika'!I17</f>
        <v>0</v>
      </c>
      <c r="F17" s="19"/>
    </row>
    <row r="18" spans="1:6" s="20" customFormat="1" ht="17.25" customHeight="1">
      <c r="A18" s="11">
        <v>12</v>
      </c>
      <c r="B18" s="21" t="s">
        <v>33</v>
      </c>
      <c r="C18" s="22">
        <v>1934</v>
      </c>
      <c r="D18" s="18" t="s">
        <v>34</v>
      </c>
      <c r="E18" s="15"/>
      <c r="F18" s="19"/>
    </row>
    <row r="19" spans="1:6" s="20" customFormat="1" ht="17.25" customHeight="1">
      <c r="A19" s="11">
        <v>13</v>
      </c>
      <c r="B19" s="21" t="s">
        <v>35</v>
      </c>
      <c r="C19" s="22">
        <v>8435</v>
      </c>
      <c r="D19" s="25"/>
      <c r="E19" s="22"/>
      <c r="F19" s="19"/>
    </row>
    <row r="20" spans="1:6" s="20" customFormat="1" ht="17.25" customHeight="1">
      <c r="A20" s="11">
        <v>14</v>
      </c>
      <c r="B20" s="18" t="s">
        <v>36</v>
      </c>
      <c r="C20" s="26">
        <f>+SUM(C21:C26)-C22</f>
        <v>4420</v>
      </c>
      <c r="D20" s="25"/>
      <c r="E20" s="22"/>
      <c r="F20" s="19"/>
    </row>
    <row r="21" spans="1:6" s="20" customFormat="1" ht="17.25" customHeight="1">
      <c r="A21" s="11">
        <v>15</v>
      </c>
      <c r="B21" s="21" t="s">
        <v>37</v>
      </c>
      <c r="C21" s="22">
        <v>4420</v>
      </c>
      <c r="D21" s="25"/>
      <c r="E21" s="22"/>
      <c r="F21" s="19"/>
    </row>
    <row r="22" spans="1:6" s="17" customFormat="1" ht="12.75" customHeight="1">
      <c r="A22" s="11">
        <v>16</v>
      </c>
      <c r="B22" s="27" t="s">
        <v>38</v>
      </c>
      <c r="C22" s="28">
        <v>4420</v>
      </c>
      <c r="D22" s="25"/>
      <c r="E22" s="22"/>
      <c r="F22" s="16"/>
    </row>
    <row r="23" spans="1:6" s="20" customFormat="1" ht="17.25" customHeight="1">
      <c r="A23" s="11">
        <v>17</v>
      </c>
      <c r="B23" s="21" t="s">
        <v>39</v>
      </c>
      <c r="C23" s="22">
        <v>0</v>
      </c>
      <c r="D23" s="29"/>
      <c r="E23" s="15"/>
      <c r="F23" s="19"/>
    </row>
    <row r="24" spans="1:6" s="20" customFormat="1" ht="17.25" customHeight="1">
      <c r="A24" s="11">
        <v>18</v>
      </c>
      <c r="B24" s="21" t="s">
        <v>40</v>
      </c>
      <c r="C24" s="22">
        <v>0</v>
      </c>
      <c r="D24" s="29"/>
      <c r="E24" s="22"/>
      <c r="F24" s="19"/>
    </row>
    <row r="25" spans="1:6" s="20" customFormat="1" ht="17.25" customHeight="1">
      <c r="A25" s="11">
        <v>19</v>
      </c>
      <c r="B25" s="21" t="s">
        <v>41</v>
      </c>
      <c r="C25" s="22">
        <v>0</v>
      </c>
      <c r="D25" s="29"/>
      <c r="E25" s="22"/>
      <c r="F25" s="19"/>
    </row>
    <row r="26" spans="1:6" s="20" customFormat="1" ht="17.25" customHeight="1">
      <c r="A26" s="11">
        <v>20</v>
      </c>
      <c r="B26" s="21" t="s">
        <v>42</v>
      </c>
      <c r="C26" s="22">
        <v>0</v>
      </c>
      <c r="D26" s="29"/>
      <c r="E26" s="22"/>
      <c r="F26" s="19"/>
    </row>
    <row r="27" spans="1:6" s="20" customFormat="1" ht="17.25" customHeight="1">
      <c r="A27" s="11">
        <v>21</v>
      </c>
      <c r="B27" s="30" t="s">
        <v>43</v>
      </c>
      <c r="C27" s="23">
        <f>+C28+C32+C35</f>
        <v>11085</v>
      </c>
      <c r="D27" s="14" t="s">
        <v>43</v>
      </c>
      <c r="E27" s="31">
        <f>+E28+E29+E30+E36</f>
        <v>11085</v>
      </c>
      <c r="F27" s="19">
        <f>+E27/E53</f>
        <v>0.06040871934604904</v>
      </c>
    </row>
    <row r="28" spans="1:6" s="20" customFormat="1" ht="17.25" customHeight="1">
      <c r="A28" s="11">
        <v>22</v>
      </c>
      <c r="B28" s="18" t="s">
        <v>44</v>
      </c>
      <c r="C28" s="32">
        <f>+SUM(C29:C31)</f>
        <v>2150</v>
      </c>
      <c r="D28" s="18" t="s">
        <v>45</v>
      </c>
      <c r="E28" s="15">
        <v>250</v>
      </c>
      <c r="F28" s="19"/>
    </row>
    <row r="29" spans="1:6" s="20" customFormat="1" ht="17.25" customHeight="1">
      <c r="A29" s="11">
        <v>23</v>
      </c>
      <c r="B29" s="21" t="s">
        <v>46</v>
      </c>
      <c r="C29" s="22">
        <v>800</v>
      </c>
      <c r="D29" s="18" t="s">
        <v>47</v>
      </c>
      <c r="E29" s="15">
        <v>10450</v>
      </c>
      <c r="F29" s="19"/>
    </row>
    <row r="30" spans="1:6" s="20" customFormat="1" ht="17.25" customHeight="1">
      <c r="A30" s="11">
        <v>24</v>
      </c>
      <c r="B30" s="21" t="s">
        <v>48</v>
      </c>
      <c r="C30" s="22">
        <v>1350</v>
      </c>
      <c r="D30" s="18" t="s">
        <v>49</v>
      </c>
      <c r="E30" s="15">
        <f>+SUM(E31:E35)</f>
        <v>0</v>
      </c>
      <c r="F30" s="19"/>
    </row>
    <row r="31" spans="1:6" s="20" customFormat="1" ht="17.25" customHeight="1">
      <c r="A31" s="11">
        <v>25</v>
      </c>
      <c r="B31" s="21" t="s">
        <v>50</v>
      </c>
      <c r="C31" s="22">
        <v>0</v>
      </c>
      <c r="D31" s="21" t="s">
        <v>51</v>
      </c>
      <c r="E31" s="22">
        <v>0</v>
      </c>
      <c r="F31" s="19"/>
    </row>
    <row r="32" spans="1:6" s="20" customFormat="1" ht="17.25" customHeight="1">
      <c r="A32" s="11">
        <v>26</v>
      </c>
      <c r="B32" s="18" t="s">
        <v>52</v>
      </c>
      <c r="C32" s="15">
        <f>+SUM(C33:C34)</f>
        <v>0</v>
      </c>
      <c r="D32" s="21" t="s">
        <v>53</v>
      </c>
      <c r="E32" s="22">
        <v>0</v>
      </c>
      <c r="F32" s="19"/>
    </row>
    <row r="33" spans="1:7" s="17" customFormat="1" ht="17.25" customHeight="1">
      <c r="A33" s="11">
        <v>27</v>
      </c>
      <c r="B33" s="21" t="s">
        <v>54</v>
      </c>
      <c r="C33" s="22">
        <f>+'[1]analitika'!D33</f>
        <v>0</v>
      </c>
      <c r="D33" s="21" t="s">
        <v>55</v>
      </c>
      <c r="E33" s="22">
        <v>0</v>
      </c>
      <c r="F33" s="16"/>
      <c r="G33" s="33"/>
    </row>
    <row r="34" spans="1:6" s="20" customFormat="1" ht="17.25" customHeight="1">
      <c r="A34" s="11">
        <v>28</v>
      </c>
      <c r="B34" s="21" t="s">
        <v>56</v>
      </c>
      <c r="C34" s="22">
        <f>+'[1]analitika'!D34</f>
        <v>0</v>
      </c>
      <c r="D34" s="21" t="s">
        <v>57</v>
      </c>
      <c r="E34" s="22">
        <v>0</v>
      </c>
      <c r="F34" s="19"/>
    </row>
    <row r="35" spans="1:6" s="20" customFormat="1" ht="17.25" customHeight="1">
      <c r="A35" s="11">
        <v>29</v>
      </c>
      <c r="B35" s="18" t="s">
        <v>58</v>
      </c>
      <c r="C35" s="15">
        <v>8935</v>
      </c>
      <c r="D35" s="21" t="s">
        <v>59</v>
      </c>
      <c r="E35" s="24">
        <v>0</v>
      </c>
      <c r="F35" s="19"/>
    </row>
    <row r="36" spans="1:6" s="20" customFormat="1" ht="17.25" customHeight="1">
      <c r="A36" s="11">
        <v>30</v>
      </c>
      <c r="B36" s="21" t="s">
        <v>60</v>
      </c>
      <c r="C36" s="22">
        <v>0</v>
      </c>
      <c r="D36" s="18" t="s">
        <v>61</v>
      </c>
      <c r="E36" s="15">
        <v>385</v>
      </c>
      <c r="F36" s="19"/>
    </row>
    <row r="37" spans="1:6" s="20" customFormat="1" ht="12.75" customHeight="1">
      <c r="A37" s="11">
        <v>31</v>
      </c>
      <c r="B37" s="27" t="s">
        <v>38</v>
      </c>
      <c r="C37" s="28">
        <v>0</v>
      </c>
      <c r="D37" s="34"/>
      <c r="E37" s="34"/>
      <c r="F37" s="35"/>
    </row>
    <row r="38" spans="1:6" s="20" customFormat="1" ht="17.25" customHeight="1">
      <c r="A38" s="11">
        <v>32</v>
      </c>
      <c r="B38" s="21" t="s">
        <v>62</v>
      </c>
      <c r="C38" s="22">
        <v>8900</v>
      </c>
      <c r="D38" s="34"/>
      <c r="E38" s="34"/>
      <c r="F38" s="19"/>
    </row>
    <row r="39" spans="1:6" s="20" customFormat="1" ht="17.25" customHeight="1">
      <c r="A39" s="11">
        <v>33</v>
      </c>
      <c r="B39" s="21" t="s">
        <v>63</v>
      </c>
      <c r="C39" s="22"/>
      <c r="D39" s="29"/>
      <c r="E39" s="15"/>
      <c r="F39" s="19"/>
    </row>
    <row r="40" spans="1:6" s="20" customFormat="1" ht="17.25" customHeight="1">
      <c r="A40" s="11">
        <v>34</v>
      </c>
      <c r="B40" s="21" t="s">
        <v>64</v>
      </c>
      <c r="C40" s="22">
        <v>35</v>
      </c>
      <c r="D40" s="29"/>
      <c r="E40" s="15"/>
      <c r="F40" s="19"/>
    </row>
    <row r="41" spans="1:6" s="39" customFormat="1" ht="17.25" customHeight="1">
      <c r="A41" s="11">
        <v>35</v>
      </c>
      <c r="B41" s="36" t="s">
        <v>65</v>
      </c>
      <c r="C41" s="37">
        <f>+C7+C27</f>
        <v>183500</v>
      </c>
      <c r="D41" s="36" t="s">
        <v>66</v>
      </c>
      <c r="E41" s="15">
        <f>+E7+E27</f>
        <v>183500</v>
      </c>
      <c r="F41" s="38"/>
    </row>
    <row r="42" spans="1:6" s="20" customFormat="1" ht="17.25" customHeight="1">
      <c r="A42" s="11">
        <v>36</v>
      </c>
      <c r="B42" s="40"/>
      <c r="C42" s="22"/>
      <c r="D42" s="41" t="s">
        <v>67</v>
      </c>
      <c r="E42" s="24">
        <v>0</v>
      </c>
      <c r="F42" s="19"/>
    </row>
    <row r="43" spans="1:6" s="20" customFormat="1" ht="17.25" customHeight="1">
      <c r="A43" s="11">
        <v>37</v>
      </c>
      <c r="B43" s="34"/>
      <c r="C43" s="22"/>
      <c r="D43" s="41" t="s">
        <v>68</v>
      </c>
      <c r="E43" s="24">
        <v>0</v>
      </c>
      <c r="F43" s="19"/>
    </row>
    <row r="44" spans="1:6" s="43" customFormat="1" ht="17.25" customHeight="1">
      <c r="A44" s="11">
        <v>38</v>
      </c>
      <c r="B44" s="34"/>
      <c r="C44" s="22"/>
      <c r="D44" s="36" t="s">
        <v>69</v>
      </c>
      <c r="E44" s="31">
        <f>+E42+E43</f>
        <v>0</v>
      </c>
      <c r="F44" s="42">
        <f>+E44/E53</f>
        <v>0</v>
      </c>
    </row>
    <row r="45" spans="1:6" s="43" customFormat="1" ht="17.25" customHeight="1">
      <c r="A45" s="11">
        <v>39</v>
      </c>
      <c r="B45" s="34"/>
      <c r="C45" s="22"/>
      <c r="D45" s="36"/>
      <c r="E45" s="31"/>
      <c r="F45" s="42"/>
    </row>
    <row r="46" spans="1:6" s="43" customFormat="1" ht="30" customHeight="1">
      <c r="A46" s="11">
        <v>40</v>
      </c>
      <c r="B46" s="44" t="s">
        <v>70</v>
      </c>
      <c r="C46" s="15">
        <f>+C47+C50</f>
        <v>0</v>
      </c>
      <c r="D46" s="44" t="s">
        <v>71</v>
      </c>
      <c r="E46" s="15">
        <f>+C41-E41-E44</f>
        <v>0</v>
      </c>
      <c r="F46" s="42"/>
    </row>
    <row r="47" spans="1:6" s="43" customFormat="1" ht="17.25" customHeight="1">
      <c r="A47" s="11">
        <v>41</v>
      </c>
      <c r="B47" s="12" t="s">
        <v>72</v>
      </c>
      <c r="C47" s="15">
        <f>+SUM(C48:C49)</f>
        <v>0</v>
      </c>
      <c r="D47" s="45" t="s">
        <v>73</v>
      </c>
      <c r="E47" s="22">
        <f>+C7-E7-E42</f>
        <v>0</v>
      </c>
      <c r="F47" s="42"/>
    </row>
    <row r="48" spans="1:6" s="47" customFormat="1" ht="17.25" customHeight="1">
      <c r="A48" s="11">
        <v>42</v>
      </c>
      <c r="B48" s="46" t="s">
        <v>74</v>
      </c>
      <c r="C48" s="22"/>
      <c r="D48" s="45" t="s">
        <v>75</v>
      </c>
      <c r="E48" s="24">
        <f>+C27-E27-E43</f>
        <v>0</v>
      </c>
      <c r="F48" s="16"/>
    </row>
    <row r="49" spans="1:6" s="20" customFormat="1" ht="17.25" customHeight="1">
      <c r="A49" s="11">
        <v>43</v>
      </c>
      <c r="B49" s="46" t="s">
        <v>76</v>
      </c>
      <c r="C49" s="22">
        <v>0</v>
      </c>
      <c r="D49" s="34"/>
      <c r="E49" s="34"/>
      <c r="F49" s="19"/>
    </row>
    <row r="50" spans="1:6" s="20" customFormat="1" ht="17.25" customHeight="1">
      <c r="A50" s="11">
        <v>44</v>
      </c>
      <c r="B50" s="12" t="s">
        <v>77</v>
      </c>
      <c r="C50" s="15">
        <f>+SUM(C51:C52)</f>
        <v>0</v>
      </c>
      <c r="D50" s="34"/>
      <c r="E50" s="34"/>
      <c r="F50" s="19"/>
    </row>
    <row r="51" spans="1:6" s="47" customFormat="1" ht="17.25" customHeight="1">
      <c r="A51" s="11">
        <v>45</v>
      </c>
      <c r="B51" s="46" t="s">
        <v>78</v>
      </c>
      <c r="C51" s="22">
        <f>+'[1]analitika'!D55</f>
        <v>0</v>
      </c>
      <c r="D51" s="48"/>
      <c r="E51" s="15"/>
      <c r="F51" s="16"/>
    </row>
    <row r="52" spans="1:6" s="39" customFormat="1" ht="17.25" customHeight="1">
      <c r="A52" s="11">
        <v>46</v>
      </c>
      <c r="B52" s="46" t="s">
        <v>79</v>
      </c>
      <c r="C52" s="22">
        <v>0</v>
      </c>
      <c r="D52" s="29"/>
      <c r="E52" s="15"/>
      <c r="F52" s="38"/>
    </row>
    <row r="53" spans="1:5" ht="26.25" customHeight="1">
      <c r="A53" s="11">
        <v>47</v>
      </c>
      <c r="B53" s="49" t="s">
        <v>80</v>
      </c>
      <c r="C53" s="50">
        <f>+C41+C46</f>
        <v>183500</v>
      </c>
      <c r="D53" s="49" t="s">
        <v>81</v>
      </c>
      <c r="E53" s="50">
        <f>+E41+E44</f>
        <v>183500</v>
      </c>
    </row>
    <row r="54" spans="1:5" ht="17.25" customHeight="1">
      <c r="A54" s="11">
        <v>48</v>
      </c>
      <c r="B54" s="29" t="s">
        <v>82</v>
      </c>
      <c r="C54" s="51">
        <f>+C7+C48+C51</f>
        <v>172415</v>
      </c>
      <c r="D54" s="29" t="s">
        <v>82</v>
      </c>
      <c r="E54" s="51">
        <f>+E7+E42</f>
        <v>172415</v>
      </c>
    </row>
    <row r="55" spans="1:5" ht="17.25" customHeight="1">
      <c r="A55" s="11">
        <v>49</v>
      </c>
      <c r="B55" s="29" t="s">
        <v>83</v>
      </c>
      <c r="C55" s="51">
        <f>+C27+C49+C52</f>
        <v>11085</v>
      </c>
      <c r="D55" s="29" t="s">
        <v>83</v>
      </c>
      <c r="E55" s="51">
        <f>+E27+E43</f>
        <v>11085</v>
      </c>
    </row>
    <row r="56" ht="15.75" thickBot="1"/>
    <row r="57" spans="4:5" ht="17.25" customHeight="1">
      <c r="D57" s="53" t="s">
        <v>84</v>
      </c>
      <c r="E57" s="54">
        <f>+C7-E7-E42+C48+C51</f>
        <v>0</v>
      </c>
    </row>
    <row r="58" spans="4:5" ht="17.25" customHeight="1" thickBot="1">
      <c r="D58" s="55" t="s">
        <v>85</v>
      </c>
      <c r="E58" s="56">
        <f>+C27-E27-E43+C49+C52</f>
        <v>0</v>
      </c>
    </row>
    <row r="59" spans="3:5" ht="15">
      <c r="C59" s="57">
        <f>+C54+C55</f>
        <v>183500</v>
      </c>
      <c r="E59" s="57">
        <f>+E55+E54</f>
        <v>183500</v>
      </c>
    </row>
    <row r="60" spans="3:5" ht="15">
      <c r="C60" s="57">
        <f>+C59-C53</f>
        <v>0</v>
      </c>
      <c r="E60" s="57">
        <f>+E59-E53</f>
        <v>0</v>
      </c>
    </row>
  </sheetData>
  <mergeCells count="6">
    <mergeCell ref="A1:E1"/>
    <mergeCell ref="A2:E2"/>
    <mergeCell ref="A3:E3"/>
    <mergeCell ref="A4:A5"/>
    <mergeCell ref="B4:C4"/>
    <mergeCell ref="D4:E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6" r:id="rId1"/>
  <rowBreaks count="1" manualBreakCount="1">
    <brk id="5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E29"/>
  <sheetViews>
    <sheetView workbookViewId="0" topLeftCell="A1">
      <selection activeCell="A21" sqref="A21"/>
    </sheetView>
  </sheetViews>
  <sheetFormatPr defaultColWidth="9.00390625" defaultRowHeight="12.75"/>
  <cols>
    <col min="1" max="1" width="36.375" style="319" customWidth="1"/>
    <col min="2" max="4" width="20.75390625" style="319" customWidth="1"/>
    <col min="5" max="16384" width="9.125" style="319" customWidth="1"/>
  </cols>
  <sheetData>
    <row r="2" spans="2:4" ht="12.75">
      <c r="B2" s="498" t="s">
        <v>520</v>
      </c>
      <c r="C2" s="499"/>
      <c r="D2" s="500"/>
    </row>
    <row r="3" spans="2:4" ht="12.75">
      <c r="B3" s="320"/>
      <c r="C3" s="321"/>
      <c r="D3" s="322"/>
    </row>
    <row r="4" spans="2:4" ht="12.75">
      <c r="B4" s="320"/>
      <c r="C4" s="321"/>
      <c r="D4" s="322"/>
    </row>
    <row r="5" spans="1:4" ht="15">
      <c r="A5" s="501" t="s">
        <v>495</v>
      </c>
      <c r="B5" s="501"/>
      <c r="C5" s="501"/>
      <c r="D5" s="501"/>
    </row>
    <row r="6" spans="1:4" ht="15">
      <c r="A6" s="501" t="s">
        <v>496</v>
      </c>
      <c r="B6" s="501"/>
      <c r="C6" s="501"/>
      <c r="D6" s="501"/>
    </row>
    <row r="9" ht="12.75">
      <c r="D9" s="323" t="s">
        <v>497</v>
      </c>
    </row>
    <row r="10" spans="1:5" ht="12.75">
      <c r="A10" s="324" t="s">
        <v>498</v>
      </c>
      <c r="B10" s="325" t="s">
        <v>499</v>
      </c>
      <c r="C10" s="326" t="s">
        <v>499</v>
      </c>
      <c r="D10" s="327" t="s">
        <v>500</v>
      </c>
      <c r="E10" s="122"/>
    </row>
    <row r="11" spans="1:5" ht="13.5" thickBot="1">
      <c r="A11" s="328"/>
      <c r="B11" s="329" t="s">
        <v>501</v>
      </c>
      <c r="C11" s="330" t="s">
        <v>502</v>
      </c>
      <c r="D11" s="331" t="s">
        <v>503</v>
      </c>
      <c r="E11" s="122"/>
    </row>
    <row r="12" spans="1:4" ht="13.5" thickTop="1">
      <c r="A12" s="332" t="s">
        <v>504</v>
      </c>
      <c r="B12" s="332">
        <v>1</v>
      </c>
      <c r="C12" s="332">
        <v>0</v>
      </c>
      <c r="D12" s="332">
        <f>SUM(B12:C12)</f>
        <v>1</v>
      </c>
    </row>
    <row r="13" spans="1:4" ht="12.75">
      <c r="A13" s="324" t="s">
        <v>505</v>
      </c>
      <c r="B13" s="324">
        <v>0</v>
      </c>
      <c r="C13" s="324">
        <v>5</v>
      </c>
      <c r="D13" s="324">
        <f aca="true" t="shared" si="0" ref="D13:D27">SUM(B13:C13)</f>
        <v>5</v>
      </c>
    </row>
    <row r="14" spans="1:4" ht="12.75">
      <c r="A14" s="324" t="s">
        <v>506</v>
      </c>
      <c r="B14" s="324">
        <v>1</v>
      </c>
      <c r="C14" s="324">
        <v>0.3</v>
      </c>
      <c r="D14" s="324">
        <f t="shared" si="0"/>
        <v>1.3</v>
      </c>
    </row>
    <row r="15" spans="1:4" ht="12.75">
      <c r="A15" s="324" t="s">
        <v>507</v>
      </c>
      <c r="B15" s="324">
        <v>1</v>
      </c>
      <c r="C15" s="324">
        <v>0</v>
      </c>
      <c r="D15" s="324">
        <f t="shared" si="0"/>
        <v>1</v>
      </c>
    </row>
    <row r="16" spans="1:4" ht="15.75" thickBot="1">
      <c r="A16" s="333" t="s">
        <v>508</v>
      </c>
      <c r="B16" s="333">
        <f>SUM(B12:B15)</f>
        <v>3</v>
      </c>
      <c r="C16" s="333">
        <f>SUM(C12:C15)</f>
        <v>5.3</v>
      </c>
      <c r="D16" s="333">
        <f>SUM(D12:D15)</f>
        <v>8.3</v>
      </c>
    </row>
    <row r="17" spans="1:4" ht="13.5" thickTop="1">
      <c r="A17" s="332" t="s">
        <v>509</v>
      </c>
      <c r="B17" s="332">
        <v>2</v>
      </c>
      <c r="C17" s="332"/>
      <c r="D17" s="332">
        <f t="shared" si="0"/>
        <v>2</v>
      </c>
    </row>
    <row r="18" spans="1:4" ht="12.75">
      <c r="A18" s="324" t="s">
        <v>510</v>
      </c>
      <c r="B18" s="324">
        <v>1</v>
      </c>
      <c r="C18" s="324"/>
      <c r="D18" s="324">
        <f t="shared" si="0"/>
        <v>1</v>
      </c>
    </row>
    <row r="19" spans="1:4" ht="12.75">
      <c r="A19" s="319" t="s">
        <v>511</v>
      </c>
      <c r="B19" s="324">
        <v>1</v>
      </c>
      <c r="D19" s="324">
        <f t="shared" si="0"/>
        <v>1</v>
      </c>
    </row>
    <row r="20" spans="1:4" ht="12.75">
      <c r="A20" s="324" t="s">
        <v>512</v>
      </c>
      <c r="B20" s="324">
        <v>2</v>
      </c>
      <c r="C20" s="324"/>
      <c r="D20" s="324">
        <f t="shared" si="0"/>
        <v>2</v>
      </c>
    </row>
    <row r="21" spans="1:4" ht="15.75" thickBot="1">
      <c r="A21" s="333" t="s">
        <v>565</v>
      </c>
      <c r="B21" s="333">
        <f>SUM(B17:B20)</f>
        <v>6</v>
      </c>
      <c r="C21" s="333">
        <f>SUM(C17:C20)</f>
        <v>0</v>
      </c>
      <c r="D21" s="333">
        <f>SUM(D17:D20)</f>
        <v>6</v>
      </c>
    </row>
    <row r="22" spans="1:4" ht="13.5" thickTop="1">
      <c r="A22" s="324" t="s">
        <v>513</v>
      </c>
      <c r="B22" s="324">
        <v>4</v>
      </c>
      <c r="C22" s="324"/>
      <c r="D22" s="324">
        <f t="shared" si="0"/>
        <v>4</v>
      </c>
    </row>
    <row r="23" spans="1:4" ht="12.75">
      <c r="A23" s="324" t="s">
        <v>514</v>
      </c>
      <c r="B23" s="324">
        <v>7</v>
      </c>
      <c r="C23" s="324"/>
      <c r="D23" s="324">
        <f t="shared" si="0"/>
        <v>7</v>
      </c>
    </row>
    <row r="24" spans="1:4" ht="12.75">
      <c r="A24" s="324" t="s">
        <v>515</v>
      </c>
      <c r="B24" s="324">
        <v>2</v>
      </c>
      <c r="C24" s="324"/>
      <c r="D24" s="324">
        <f t="shared" si="0"/>
        <v>2</v>
      </c>
    </row>
    <row r="25" spans="1:4" ht="12.75">
      <c r="A25" s="324" t="s">
        <v>516</v>
      </c>
      <c r="B25" s="324">
        <v>0</v>
      </c>
      <c r="C25" s="324">
        <v>0.8</v>
      </c>
      <c r="D25" s="324">
        <f t="shared" si="0"/>
        <v>0.8</v>
      </c>
    </row>
    <row r="26" spans="1:4" ht="12.75">
      <c r="A26" s="324" t="s">
        <v>517</v>
      </c>
      <c r="B26" s="324">
        <v>1</v>
      </c>
      <c r="C26" s="324">
        <v>0.8</v>
      </c>
      <c r="D26" s="324">
        <f t="shared" si="0"/>
        <v>1.8</v>
      </c>
    </row>
    <row r="27" spans="1:4" ht="12.75">
      <c r="A27" s="324" t="s">
        <v>518</v>
      </c>
      <c r="B27" s="324">
        <v>1</v>
      </c>
      <c r="C27" s="324"/>
      <c r="D27" s="324">
        <f t="shared" si="0"/>
        <v>1</v>
      </c>
    </row>
    <row r="28" spans="1:4" ht="15.75" thickBot="1">
      <c r="A28" s="333" t="s">
        <v>564</v>
      </c>
      <c r="B28" s="333">
        <f>SUM(B22:B27)</f>
        <v>15</v>
      </c>
      <c r="C28" s="333">
        <f>SUM(C22:C27)</f>
        <v>1.6</v>
      </c>
      <c r="D28" s="333">
        <f>SUM(D22:D27)</f>
        <v>16.6</v>
      </c>
    </row>
    <row r="29" spans="1:4" ht="15.75" thickTop="1">
      <c r="A29" s="334" t="s">
        <v>519</v>
      </c>
      <c r="B29" s="334">
        <f>B16+B21+B28</f>
        <v>24</v>
      </c>
      <c r="C29" s="334">
        <f>C16+C21+C28</f>
        <v>6.9</v>
      </c>
      <c r="D29" s="334">
        <f>D16+D21+D28</f>
        <v>30.900000000000002</v>
      </c>
    </row>
  </sheetData>
  <mergeCells count="3">
    <mergeCell ref="B2:D2"/>
    <mergeCell ref="A5:D5"/>
    <mergeCell ref="A6:D6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J16" sqref="J16"/>
    </sheetView>
  </sheetViews>
  <sheetFormatPr defaultColWidth="9.00390625" defaultRowHeight="12.75"/>
  <cols>
    <col min="1" max="1" width="4.875" style="336" customWidth="1"/>
    <col min="2" max="2" width="33.125" style="336" customWidth="1"/>
    <col min="3" max="7" width="12.00390625" style="336" customWidth="1"/>
    <col min="8" max="16384" width="9.125" style="336" customWidth="1"/>
  </cols>
  <sheetData>
    <row r="2" spans="1:7" ht="15">
      <c r="A2" s="508" t="s">
        <v>531</v>
      </c>
      <c r="B2" s="468"/>
      <c r="C2" s="468"/>
      <c r="D2" s="468"/>
      <c r="E2" s="468"/>
      <c r="F2" s="468"/>
      <c r="G2" s="468"/>
    </row>
    <row r="3" spans="1:7" ht="15">
      <c r="A3" s="335"/>
      <c r="B3" s="124"/>
      <c r="C3" s="124"/>
      <c r="D3" s="124"/>
      <c r="E3" s="124"/>
      <c r="F3" s="124"/>
      <c r="G3" s="124"/>
    </row>
    <row r="4" spans="1:7" ht="15">
      <c r="A4" s="335"/>
      <c r="B4" s="124"/>
      <c r="C4" s="124"/>
      <c r="D4" s="124"/>
      <c r="E4" s="124"/>
      <c r="F4" s="124"/>
      <c r="G4" s="124"/>
    </row>
    <row r="5" spans="1:7" ht="33" customHeight="1">
      <c r="A5" s="509" t="s">
        <v>521</v>
      </c>
      <c r="B5" s="509"/>
      <c r="C5" s="509"/>
      <c r="D5" s="509"/>
      <c r="E5" s="509"/>
      <c r="F5" s="509"/>
      <c r="G5" s="509"/>
    </row>
    <row r="6" spans="1:7" ht="33" customHeight="1">
      <c r="A6" s="337"/>
      <c r="B6" s="337"/>
      <c r="C6" s="337"/>
      <c r="D6" s="337"/>
      <c r="E6" s="337"/>
      <c r="F6" s="337"/>
      <c r="G6" s="337"/>
    </row>
    <row r="7" spans="1:8" ht="15.75" customHeight="1" thickBot="1">
      <c r="A7" s="338"/>
      <c r="B7" s="338"/>
      <c r="C7" s="510"/>
      <c r="D7" s="510"/>
      <c r="E7" s="510"/>
      <c r="F7" s="511" t="s">
        <v>522</v>
      </c>
      <c r="G7" s="511"/>
      <c r="H7" s="339"/>
    </row>
    <row r="8" spans="1:7" ht="63" customHeight="1">
      <c r="A8" s="502" t="s">
        <v>417</v>
      </c>
      <c r="B8" s="504" t="s">
        <v>523</v>
      </c>
      <c r="C8" s="504" t="s">
        <v>524</v>
      </c>
      <c r="D8" s="504"/>
      <c r="E8" s="504"/>
      <c r="F8" s="504"/>
      <c r="G8" s="506" t="s">
        <v>525</v>
      </c>
    </row>
    <row r="9" spans="1:7" ht="15.75" thickBot="1">
      <c r="A9" s="503"/>
      <c r="B9" s="505"/>
      <c r="C9" s="340" t="s">
        <v>526</v>
      </c>
      <c r="D9" s="340" t="s">
        <v>527</v>
      </c>
      <c r="E9" s="340" t="s">
        <v>528</v>
      </c>
      <c r="F9" s="340" t="s">
        <v>529</v>
      </c>
      <c r="G9" s="507"/>
    </row>
    <row r="10" spans="1:7" ht="15.75" thickBot="1">
      <c r="A10" s="341">
        <v>1</v>
      </c>
      <c r="B10" s="342">
        <v>2</v>
      </c>
      <c r="C10" s="342">
        <v>3</v>
      </c>
      <c r="D10" s="341">
        <v>4</v>
      </c>
      <c r="E10" s="342">
        <v>5</v>
      </c>
      <c r="F10" s="342">
        <v>6</v>
      </c>
      <c r="G10" s="341">
        <v>7</v>
      </c>
    </row>
    <row r="11" spans="1:7" ht="15">
      <c r="A11" s="343" t="s">
        <v>294</v>
      </c>
      <c r="B11" s="344"/>
      <c r="C11" s="345"/>
      <c r="D11" s="345"/>
      <c r="E11" s="345"/>
      <c r="F11" s="345"/>
      <c r="G11" s="346">
        <f>SUM(C11:F11)</f>
        <v>0</v>
      </c>
    </row>
    <row r="12" spans="1:7" ht="15">
      <c r="A12" s="347" t="s">
        <v>296</v>
      </c>
      <c r="B12" s="348"/>
      <c r="C12" s="349"/>
      <c r="D12" s="349"/>
      <c r="E12" s="349"/>
      <c r="F12" s="349"/>
      <c r="G12" s="350">
        <f>SUM(C12:F12)</f>
        <v>0</v>
      </c>
    </row>
    <row r="13" spans="1:7" ht="15">
      <c r="A13" s="347" t="s">
        <v>306</v>
      </c>
      <c r="B13" s="348"/>
      <c r="C13" s="349"/>
      <c r="D13" s="349"/>
      <c r="E13" s="349"/>
      <c r="F13" s="349"/>
      <c r="G13" s="350">
        <f>SUM(C13:F13)</f>
        <v>0</v>
      </c>
    </row>
    <row r="14" spans="1:7" ht="15">
      <c r="A14" s="347" t="s">
        <v>461</v>
      </c>
      <c r="B14" s="348"/>
      <c r="C14" s="349"/>
      <c r="D14" s="349"/>
      <c r="E14" s="349"/>
      <c r="F14" s="349"/>
      <c r="G14" s="350">
        <f>SUM(C14:F14)</f>
        <v>0</v>
      </c>
    </row>
    <row r="15" spans="1:7" ht="15.75" thickBot="1">
      <c r="A15" s="351" t="s">
        <v>326</v>
      </c>
      <c r="B15" s="352"/>
      <c r="C15" s="353"/>
      <c r="D15" s="353"/>
      <c r="E15" s="353"/>
      <c r="F15" s="353"/>
      <c r="G15" s="350">
        <f>SUM(C15:F15)</f>
        <v>0</v>
      </c>
    </row>
    <row r="16" spans="1:7" ht="15.75" thickBot="1">
      <c r="A16" s="341" t="s">
        <v>344</v>
      </c>
      <c r="B16" s="354" t="s">
        <v>530</v>
      </c>
      <c r="C16" s="355">
        <f>SUM(C11:C15)</f>
        <v>0</v>
      </c>
      <c r="D16" s="355"/>
      <c r="E16" s="355">
        <f>SUM(E11:E15)</f>
        <v>0</v>
      </c>
      <c r="F16" s="355">
        <f>SUM(F11:F15)</f>
        <v>0</v>
      </c>
      <c r="G16" s="356">
        <f>SUM(G11:G15)</f>
        <v>0</v>
      </c>
    </row>
  </sheetData>
  <mergeCells count="8">
    <mergeCell ref="A2:G2"/>
    <mergeCell ref="A5:G5"/>
    <mergeCell ref="C7:E7"/>
    <mergeCell ref="F7:G7"/>
    <mergeCell ref="A8:A9"/>
    <mergeCell ref="B8:B9"/>
    <mergeCell ref="C8:F8"/>
    <mergeCell ref="G8:G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5" sqref="B5"/>
    </sheetView>
  </sheetViews>
  <sheetFormatPr defaultColWidth="9.00390625" defaultRowHeight="12.75"/>
  <cols>
    <col min="1" max="1" width="5.875" style="357" customWidth="1"/>
    <col min="2" max="2" width="42.625" style="358" customWidth="1"/>
    <col min="3" max="8" width="11.00390625" style="358" customWidth="1"/>
    <col min="9" max="9" width="11.875" style="358" customWidth="1"/>
    <col min="10" max="16384" width="9.125" style="358" customWidth="1"/>
  </cols>
  <sheetData>
    <row r="1" spans="5:9" ht="12.75">
      <c r="E1" s="498" t="s">
        <v>550</v>
      </c>
      <c r="F1" s="499"/>
      <c r="G1" s="500"/>
      <c r="H1" s="500"/>
      <c r="I1" s="500"/>
    </row>
    <row r="3" spans="1:9" ht="27.75" customHeight="1">
      <c r="A3" s="514" t="s">
        <v>532</v>
      </c>
      <c r="B3" s="514"/>
      <c r="C3" s="514"/>
      <c r="D3" s="514"/>
      <c r="E3" s="514"/>
      <c r="F3" s="514"/>
      <c r="G3" s="514"/>
      <c r="H3" s="514"/>
      <c r="I3" s="514"/>
    </row>
    <row r="4" spans="1:9" ht="27.75" customHeight="1">
      <c r="A4" s="359"/>
      <c r="B4" s="359"/>
      <c r="C4" s="359"/>
      <c r="D4" s="359"/>
      <c r="E4" s="359"/>
      <c r="F4" s="359"/>
      <c r="G4" s="359"/>
      <c r="H4" s="359"/>
      <c r="I4" s="359"/>
    </row>
    <row r="5" ht="20.25" customHeight="1" thickBot="1">
      <c r="I5" s="360" t="s">
        <v>533</v>
      </c>
    </row>
    <row r="6" spans="1:9" s="361" customFormat="1" ht="26.25" customHeight="1">
      <c r="A6" s="515" t="s">
        <v>88</v>
      </c>
      <c r="B6" s="517" t="s">
        <v>534</v>
      </c>
      <c r="C6" s="515" t="s">
        <v>535</v>
      </c>
      <c r="D6" s="515" t="s">
        <v>536</v>
      </c>
      <c r="E6" s="519" t="s">
        <v>537</v>
      </c>
      <c r="F6" s="520"/>
      <c r="G6" s="520"/>
      <c r="H6" s="521"/>
      <c r="I6" s="517" t="s">
        <v>287</v>
      </c>
    </row>
    <row r="7" spans="1:9" s="364" customFormat="1" ht="32.25" customHeight="1" thickBot="1">
      <c r="A7" s="516"/>
      <c r="B7" s="518"/>
      <c r="C7" s="518"/>
      <c r="D7" s="516"/>
      <c r="E7" s="362" t="s">
        <v>526</v>
      </c>
      <c r="F7" s="362" t="s">
        <v>527</v>
      </c>
      <c r="G7" s="362" t="s">
        <v>528</v>
      </c>
      <c r="H7" s="363" t="s">
        <v>538</v>
      </c>
      <c r="I7" s="518"/>
    </row>
    <row r="8" spans="1:9" s="370" customFormat="1" ht="12.75" customHeight="1" thickBot="1">
      <c r="A8" s="365">
        <v>1</v>
      </c>
      <c r="B8" s="366">
        <v>2</v>
      </c>
      <c r="C8" s="367">
        <v>3</v>
      </c>
      <c r="D8" s="366">
        <v>4</v>
      </c>
      <c r="E8" s="365">
        <v>5</v>
      </c>
      <c r="F8" s="367">
        <v>6</v>
      </c>
      <c r="G8" s="367">
        <v>7</v>
      </c>
      <c r="H8" s="368">
        <v>8</v>
      </c>
      <c r="I8" s="369" t="s">
        <v>539</v>
      </c>
    </row>
    <row r="9" spans="1:9" ht="24.75" customHeight="1" thickBot="1">
      <c r="A9" s="371" t="s">
        <v>294</v>
      </c>
      <c r="B9" s="372" t="s">
        <v>540</v>
      </c>
      <c r="C9" s="373"/>
      <c r="D9" s="374"/>
      <c r="E9" s="375"/>
      <c r="F9" s="376"/>
      <c r="G9" s="376"/>
      <c r="H9" s="377"/>
      <c r="I9" s="378">
        <f aca="true" t="shared" si="0" ref="I9:I15">SUM(D9:H9)</f>
        <v>0</v>
      </c>
    </row>
    <row r="10" spans="1:9" ht="25.5" customHeight="1" thickBot="1">
      <c r="A10" s="371" t="s">
        <v>461</v>
      </c>
      <c r="B10" s="372" t="s">
        <v>541</v>
      </c>
      <c r="C10" s="379"/>
      <c r="D10" s="374"/>
      <c r="E10" s="375"/>
      <c r="F10" s="376"/>
      <c r="G10" s="376"/>
      <c r="H10" s="377"/>
      <c r="I10" s="378">
        <f t="shared" si="0"/>
        <v>0</v>
      </c>
    </row>
    <row r="11" spans="1:9" ht="19.5" customHeight="1" thickBot="1">
      <c r="A11" s="371" t="s">
        <v>482</v>
      </c>
      <c r="B11" s="372" t="s">
        <v>542</v>
      </c>
      <c r="C11" s="379"/>
      <c r="D11" s="374"/>
      <c r="E11" s="375"/>
      <c r="F11" s="376"/>
      <c r="G11" s="376"/>
      <c r="H11" s="377"/>
      <c r="I11" s="378">
        <f t="shared" si="0"/>
        <v>0</v>
      </c>
    </row>
    <row r="12" spans="1:10" ht="19.5" customHeight="1" thickBot="1">
      <c r="A12" s="371" t="s">
        <v>485</v>
      </c>
      <c r="B12" s="372" t="s">
        <v>543</v>
      </c>
      <c r="C12" s="379"/>
      <c r="D12" s="374"/>
      <c r="E12" s="375"/>
      <c r="F12" s="376"/>
      <c r="G12" s="376"/>
      <c r="H12" s="377"/>
      <c r="I12" s="378">
        <f t="shared" si="0"/>
        <v>0</v>
      </c>
      <c r="J12" s="380"/>
    </row>
    <row r="13" spans="1:9" ht="19.5" customHeight="1" thickBot="1">
      <c r="A13" s="381" t="s">
        <v>382</v>
      </c>
      <c r="B13" s="382" t="s">
        <v>544</v>
      </c>
      <c r="C13" s="383" t="s">
        <v>545</v>
      </c>
      <c r="D13" s="384"/>
      <c r="E13" s="385">
        <v>3000</v>
      </c>
      <c r="F13" s="386">
        <v>3000</v>
      </c>
      <c r="G13" s="386"/>
      <c r="H13" s="387"/>
      <c r="I13" s="388">
        <f t="shared" si="0"/>
        <v>6000</v>
      </c>
    </row>
    <row r="14" spans="1:9" ht="19.5" customHeight="1" thickBot="1">
      <c r="A14" s="371" t="s">
        <v>384</v>
      </c>
      <c r="B14" s="389" t="s">
        <v>546</v>
      </c>
      <c r="C14" s="379"/>
      <c r="D14" s="374"/>
      <c r="E14" s="375"/>
      <c r="F14" s="376"/>
      <c r="G14" s="376"/>
      <c r="H14" s="377"/>
      <c r="I14" s="378">
        <f t="shared" si="0"/>
        <v>0</v>
      </c>
    </row>
    <row r="15" spans="1:9" ht="19.5" customHeight="1" thickBot="1">
      <c r="A15" s="390" t="s">
        <v>410</v>
      </c>
      <c r="B15" s="391" t="s">
        <v>547</v>
      </c>
      <c r="C15" s="392" t="s">
        <v>548</v>
      </c>
      <c r="D15" s="393">
        <v>1727</v>
      </c>
      <c r="E15" s="394">
        <v>1150</v>
      </c>
      <c r="F15" s="395">
        <v>1150</v>
      </c>
      <c r="G15" s="395"/>
      <c r="H15" s="396"/>
      <c r="I15" s="397">
        <f t="shared" si="0"/>
        <v>4027</v>
      </c>
    </row>
    <row r="16" spans="1:9" ht="19.5" customHeight="1" thickBot="1">
      <c r="A16" s="512" t="s">
        <v>549</v>
      </c>
      <c r="B16" s="513"/>
      <c r="C16" s="398"/>
      <c r="D16" s="378">
        <v>1727</v>
      </c>
      <c r="E16" s="399">
        <f>SUM(E13:E15)</f>
        <v>4150</v>
      </c>
      <c r="F16" s="399">
        <f>SUM(F13:F15)</f>
        <v>4150</v>
      </c>
      <c r="G16" s="399">
        <f>SUM(G13:G15)</f>
        <v>0</v>
      </c>
      <c r="H16" s="399">
        <f>SUM(H13:H15)</f>
        <v>0</v>
      </c>
      <c r="I16" s="378">
        <f>SUM(D16:H16)</f>
        <v>10027</v>
      </c>
    </row>
  </sheetData>
  <mergeCells count="9">
    <mergeCell ref="A16:B16"/>
    <mergeCell ref="E1:I1"/>
    <mergeCell ref="A3:I3"/>
    <mergeCell ref="A6:A7"/>
    <mergeCell ref="B6:B7"/>
    <mergeCell ref="C6:C7"/>
    <mergeCell ref="D6:D7"/>
    <mergeCell ref="E6:H6"/>
    <mergeCell ref="I6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70">
      <selection activeCell="C57" sqref="C57:C59"/>
    </sheetView>
  </sheetViews>
  <sheetFormatPr defaultColWidth="9.00390625" defaultRowHeight="12.75"/>
  <cols>
    <col min="1" max="1" width="6.125" style="58" customWidth="1"/>
    <col min="2" max="2" width="56.875" style="58" customWidth="1"/>
    <col min="3" max="3" width="16.00390625" style="88" customWidth="1"/>
    <col min="4" max="5" width="17.375" style="89" customWidth="1"/>
    <col min="6" max="6" width="15.25390625" style="89" customWidth="1"/>
    <col min="7" max="7" width="14.375" style="58" customWidth="1"/>
    <col min="8" max="8" width="11.00390625" style="58" bestFit="1" customWidth="1"/>
    <col min="9" max="16384" width="9.125" style="58" customWidth="1"/>
  </cols>
  <sheetData>
    <row r="1" spans="1:6" ht="24" customHeight="1">
      <c r="A1" s="447" t="s">
        <v>86</v>
      </c>
      <c r="B1" s="447"/>
      <c r="C1" s="447"/>
      <c r="D1" s="447"/>
      <c r="E1" s="447"/>
      <c r="F1" s="447"/>
    </row>
    <row r="2" spans="1:6" ht="24" customHeight="1">
      <c r="A2" s="448" t="s">
        <v>87</v>
      </c>
      <c r="B2" s="448"/>
      <c r="C2" s="448"/>
      <c r="D2" s="448"/>
      <c r="E2" s="448"/>
      <c r="F2" s="448"/>
    </row>
    <row r="3" spans="1:6" ht="15.75">
      <c r="A3" s="449"/>
      <c r="B3" s="449"/>
      <c r="C3" s="449"/>
      <c r="D3" s="449"/>
      <c r="E3" s="449"/>
      <c r="F3" s="449"/>
    </row>
    <row r="4" spans="1:6" s="61" customFormat="1" ht="23.25" customHeight="1">
      <c r="A4" s="450" t="s">
        <v>88</v>
      </c>
      <c r="B4" s="452" t="s">
        <v>171</v>
      </c>
      <c r="C4" s="453" t="s">
        <v>7</v>
      </c>
      <c r="D4" s="454" t="s">
        <v>89</v>
      </c>
      <c r="E4" s="454"/>
      <c r="F4" s="454"/>
    </row>
    <row r="5" spans="1:6" s="61" customFormat="1" ht="23.25" customHeight="1">
      <c r="A5" s="451"/>
      <c r="B5" s="452"/>
      <c r="C5" s="453"/>
      <c r="D5" s="455" t="s">
        <v>90</v>
      </c>
      <c r="E5" s="458" t="s">
        <v>91</v>
      </c>
      <c r="F5" s="458" t="s">
        <v>92</v>
      </c>
    </row>
    <row r="6" spans="1:6" s="61" customFormat="1" ht="23.25" customHeight="1">
      <c r="A6" s="451"/>
      <c r="B6" s="452"/>
      <c r="C6" s="453"/>
      <c r="D6" s="456"/>
      <c r="E6" s="459"/>
      <c r="F6" s="459"/>
    </row>
    <row r="7" spans="1:6" s="61" customFormat="1" ht="23.25" customHeight="1">
      <c r="A7" s="451"/>
      <c r="B7" s="452"/>
      <c r="C7" s="453"/>
      <c r="D7" s="457"/>
      <c r="E7" s="460"/>
      <c r="F7" s="460"/>
    </row>
    <row r="8" spans="1:6" s="61" customFormat="1" ht="19.5" customHeight="1">
      <c r="A8" s="64"/>
      <c r="B8" s="59" t="s">
        <v>8</v>
      </c>
      <c r="C8" s="60" t="s">
        <v>9</v>
      </c>
      <c r="D8" s="62" t="s">
        <v>10</v>
      </c>
      <c r="E8" s="63" t="s">
        <v>11</v>
      </c>
      <c r="F8" s="63" t="s">
        <v>93</v>
      </c>
    </row>
    <row r="9" spans="1:7" s="69" customFormat="1" ht="19.5" customHeight="1">
      <c r="A9" s="65">
        <v>1</v>
      </c>
      <c r="B9" s="66" t="s">
        <v>94</v>
      </c>
      <c r="C9" s="67">
        <f>+C10+C21+C32+C54</f>
        <v>172415</v>
      </c>
      <c r="D9" s="67">
        <f>+D10+D21+D32+D54</f>
        <v>151062</v>
      </c>
      <c r="E9" s="67">
        <f>+E10+E21+E32+E54</f>
        <v>21353</v>
      </c>
      <c r="F9" s="67">
        <f>+F10+F21+F32+F54</f>
        <v>0</v>
      </c>
      <c r="G9" s="68">
        <f>+C9-D9-E9-F9</f>
        <v>0</v>
      </c>
    </row>
    <row r="10" spans="1:7" s="69" customFormat="1" ht="19.5" customHeight="1">
      <c r="A10" s="65">
        <v>2</v>
      </c>
      <c r="B10" s="66" t="s">
        <v>95</v>
      </c>
      <c r="C10" s="67">
        <f>+C11+C19+C18</f>
        <v>25910</v>
      </c>
      <c r="D10" s="67">
        <f>+D11+D19+D18</f>
        <v>11360</v>
      </c>
      <c r="E10" s="67">
        <f>+E11+E19+E18</f>
        <v>14550</v>
      </c>
      <c r="F10" s="67">
        <f>+F11+F19+F18</f>
        <v>0</v>
      </c>
      <c r="G10" s="68">
        <f aca="true" t="shared" si="0" ref="G10:G73">+C10-D10-E10-F10</f>
        <v>0</v>
      </c>
    </row>
    <row r="11" spans="1:7" s="71" customFormat="1" ht="19.5" customHeight="1">
      <c r="A11" s="65">
        <v>3</v>
      </c>
      <c r="B11" s="70" t="s">
        <v>96</v>
      </c>
      <c r="C11" s="67">
        <f>SUM(C12:C17)</f>
        <v>20295</v>
      </c>
      <c r="D11" s="67">
        <f>SUM(D12:D17)</f>
        <v>8915</v>
      </c>
      <c r="E11" s="67">
        <f>SUM(E12:E17)</f>
        <v>11380</v>
      </c>
      <c r="F11" s="67">
        <f>SUM(F12:F16)</f>
        <v>0</v>
      </c>
      <c r="G11" s="68">
        <f t="shared" si="0"/>
        <v>0</v>
      </c>
    </row>
    <row r="12" spans="1:7" ht="19.5" customHeight="1">
      <c r="A12" s="65">
        <v>4</v>
      </c>
      <c r="B12" s="72" t="s">
        <v>97</v>
      </c>
      <c r="C12" s="73">
        <f>D12+E12+F12</f>
        <v>200</v>
      </c>
      <c r="D12" s="74">
        <v>200</v>
      </c>
      <c r="E12" s="74"/>
      <c r="F12" s="74"/>
      <c r="G12" s="68">
        <f t="shared" si="0"/>
        <v>0</v>
      </c>
    </row>
    <row r="13" spans="1:7" ht="19.5" customHeight="1">
      <c r="A13" s="65">
        <v>5</v>
      </c>
      <c r="B13" s="72" t="s">
        <v>98</v>
      </c>
      <c r="C13" s="73">
        <f aca="true" t="shared" si="1" ref="C13:C20">D13+E13+F13</f>
        <v>4880</v>
      </c>
      <c r="D13" s="74">
        <v>1100</v>
      </c>
      <c r="E13" s="74">
        <v>3780</v>
      </c>
      <c r="F13" s="74"/>
      <c r="G13" s="68">
        <f t="shared" si="0"/>
        <v>0</v>
      </c>
    </row>
    <row r="14" spans="1:7" ht="19.5" customHeight="1">
      <c r="A14" s="65">
        <v>6</v>
      </c>
      <c r="B14" s="72" t="s">
        <v>99</v>
      </c>
      <c r="C14" s="73">
        <f t="shared" si="1"/>
        <v>170</v>
      </c>
      <c r="D14" s="74">
        <v>170</v>
      </c>
      <c r="E14" s="74"/>
      <c r="F14" s="74"/>
      <c r="G14" s="68">
        <f t="shared" si="0"/>
        <v>0</v>
      </c>
    </row>
    <row r="15" spans="1:7" ht="19.5" customHeight="1">
      <c r="A15" s="65">
        <v>7</v>
      </c>
      <c r="B15" s="72" t="s">
        <v>100</v>
      </c>
      <c r="C15" s="73">
        <f t="shared" si="1"/>
        <v>7040</v>
      </c>
      <c r="D15" s="74">
        <v>6700</v>
      </c>
      <c r="E15" s="74">
        <v>340</v>
      </c>
      <c r="F15" s="74"/>
      <c r="G15" s="68">
        <f t="shared" si="0"/>
        <v>0</v>
      </c>
    </row>
    <row r="16" spans="1:7" ht="19.5" customHeight="1">
      <c r="A16" s="65">
        <v>8</v>
      </c>
      <c r="B16" s="72" t="s">
        <v>101</v>
      </c>
      <c r="C16" s="73">
        <f t="shared" si="1"/>
        <v>1400</v>
      </c>
      <c r="D16" s="74">
        <v>650</v>
      </c>
      <c r="E16" s="74">
        <v>750</v>
      </c>
      <c r="F16" s="75"/>
      <c r="G16" s="68">
        <f t="shared" si="0"/>
        <v>0</v>
      </c>
    </row>
    <row r="17" spans="1:7" s="71" customFormat="1" ht="19.5" customHeight="1">
      <c r="A17" s="65">
        <v>9</v>
      </c>
      <c r="B17" s="72" t="s">
        <v>102</v>
      </c>
      <c r="C17" s="73">
        <f t="shared" si="1"/>
        <v>6605</v>
      </c>
      <c r="D17" s="73">
        <v>95</v>
      </c>
      <c r="E17" s="73">
        <v>6510</v>
      </c>
      <c r="F17" s="67">
        <f>SUM(F18:F18)</f>
        <v>0</v>
      </c>
      <c r="G17" s="68">
        <f t="shared" si="0"/>
        <v>0</v>
      </c>
    </row>
    <row r="18" spans="1:7" ht="19.5" customHeight="1">
      <c r="A18" s="65">
        <v>10</v>
      </c>
      <c r="B18" s="70" t="s">
        <v>103</v>
      </c>
      <c r="C18" s="67">
        <f t="shared" si="1"/>
        <v>100</v>
      </c>
      <c r="D18" s="75">
        <v>100</v>
      </c>
      <c r="E18" s="74"/>
      <c r="F18" s="74"/>
      <c r="G18" s="68">
        <f t="shared" si="0"/>
        <v>0</v>
      </c>
    </row>
    <row r="19" spans="1:7" s="71" customFormat="1" ht="19.5" customHeight="1">
      <c r="A19" s="65">
        <v>11</v>
      </c>
      <c r="B19" s="70" t="s">
        <v>104</v>
      </c>
      <c r="C19" s="67">
        <f t="shared" si="1"/>
        <v>5515</v>
      </c>
      <c r="D19" s="67">
        <v>2345</v>
      </c>
      <c r="E19" s="67">
        <v>3170</v>
      </c>
      <c r="F19" s="67">
        <v>0</v>
      </c>
      <c r="G19" s="68">
        <f t="shared" si="0"/>
        <v>0</v>
      </c>
    </row>
    <row r="20" spans="1:7" s="69" customFormat="1" ht="19.5" customHeight="1">
      <c r="A20" s="65">
        <v>12</v>
      </c>
      <c r="B20" s="72" t="s">
        <v>105</v>
      </c>
      <c r="C20" s="73">
        <f t="shared" si="1"/>
        <v>5515</v>
      </c>
      <c r="D20" s="73">
        <v>2345</v>
      </c>
      <c r="E20" s="73">
        <v>3170</v>
      </c>
      <c r="F20" s="67">
        <v>0</v>
      </c>
      <c r="G20" s="68">
        <f t="shared" si="0"/>
        <v>0</v>
      </c>
    </row>
    <row r="21" spans="1:7" s="69" customFormat="1" ht="19.5" customHeight="1">
      <c r="A21" s="65">
        <v>13</v>
      </c>
      <c r="B21" s="66" t="s">
        <v>106</v>
      </c>
      <c r="C21" s="67">
        <f>+C22+C26+C29</f>
        <v>77800</v>
      </c>
      <c r="D21" s="67">
        <f>+D22+D26+D29</f>
        <v>74950</v>
      </c>
      <c r="E21" s="67">
        <f>+E22+E26+E29</f>
        <v>2850</v>
      </c>
      <c r="F21" s="67">
        <f>+F22+F26+F29</f>
        <v>0</v>
      </c>
      <c r="G21" s="68">
        <f t="shared" si="0"/>
        <v>0</v>
      </c>
    </row>
    <row r="22" spans="1:7" s="71" customFormat="1" ht="19.5" customHeight="1">
      <c r="A22" s="65">
        <v>14</v>
      </c>
      <c r="B22" s="70" t="s">
        <v>107</v>
      </c>
      <c r="C22" s="67">
        <f>SUM(C23:C25)</f>
        <v>70850</v>
      </c>
      <c r="D22" s="67">
        <f>SUM(D23:D25)</f>
        <v>68000</v>
      </c>
      <c r="E22" s="67">
        <f>SUM(E23:E25)</f>
        <v>2850</v>
      </c>
      <c r="F22" s="67">
        <f>SUM(F23:F25)</f>
        <v>0</v>
      </c>
      <c r="G22" s="68">
        <f t="shared" si="0"/>
        <v>0</v>
      </c>
    </row>
    <row r="23" spans="1:7" ht="19.5" customHeight="1">
      <c r="A23" s="65">
        <v>15</v>
      </c>
      <c r="B23" s="72" t="s">
        <v>108</v>
      </c>
      <c r="C23" s="73">
        <f>F23+E23+D23</f>
        <v>450</v>
      </c>
      <c r="D23" s="74"/>
      <c r="E23" s="74">
        <v>450</v>
      </c>
      <c r="F23" s="74"/>
      <c r="G23" s="68">
        <f t="shared" si="0"/>
        <v>0</v>
      </c>
    </row>
    <row r="24" spans="1:7" ht="19.5" customHeight="1">
      <c r="A24" s="65">
        <v>16</v>
      </c>
      <c r="B24" s="72" t="s">
        <v>109</v>
      </c>
      <c r="C24" s="73">
        <f aca="true" t="shared" si="2" ref="C24:C84">F24+E24+D24</f>
        <v>2400</v>
      </c>
      <c r="D24" s="74"/>
      <c r="E24" s="74">
        <v>2400</v>
      </c>
      <c r="F24" s="74"/>
      <c r="G24" s="68">
        <f t="shared" si="0"/>
        <v>0</v>
      </c>
    </row>
    <row r="25" spans="1:7" ht="19.5" customHeight="1">
      <c r="A25" s="65">
        <v>17</v>
      </c>
      <c r="B25" s="72" t="s">
        <v>110</v>
      </c>
      <c r="C25" s="73">
        <f>F25+E25+D25</f>
        <v>68000</v>
      </c>
      <c r="D25" s="74">
        <v>68000</v>
      </c>
      <c r="E25" s="74">
        <v>0</v>
      </c>
      <c r="F25" s="75"/>
      <c r="G25" s="68">
        <f t="shared" si="0"/>
        <v>0</v>
      </c>
    </row>
    <row r="26" spans="1:7" s="71" customFormat="1" ht="19.5" customHeight="1">
      <c r="A26" s="65">
        <v>18</v>
      </c>
      <c r="B26" s="70" t="s">
        <v>111</v>
      </c>
      <c r="C26" s="67">
        <f t="shared" si="2"/>
        <v>6800</v>
      </c>
      <c r="D26" s="67">
        <f>SUM(D27:D28)</f>
        <v>6800</v>
      </c>
      <c r="E26" s="67">
        <f>SUM(E27:E28)</f>
        <v>0</v>
      </c>
      <c r="F26" s="67">
        <f>SUM(F27:F28)</f>
        <v>0</v>
      </c>
      <c r="G26" s="68">
        <f t="shared" si="0"/>
        <v>0</v>
      </c>
    </row>
    <row r="27" spans="1:7" ht="19.5" customHeight="1">
      <c r="A27" s="65">
        <v>19</v>
      </c>
      <c r="B27" s="72" t="s">
        <v>112</v>
      </c>
      <c r="C27" s="73">
        <f t="shared" si="2"/>
        <v>0</v>
      </c>
      <c r="D27" s="74">
        <v>0</v>
      </c>
      <c r="E27" s="74"/>
      <c r="F27" s="74"/>
      <c r="G27" s="68">
        <f t="shared" si="0"/>
        <v>0</v>
      </c>
    </row>
    <row r="28" spans="1:7" ht="19.5" customHeight="1">
      <c r="A28" s="65">
        <v>20</v>
      </c>
      <c r="B28" s="72" t="s">
        <v>113</v>
      </c>
      <c r="C28" s="73">
        <f t="shared" si="2"/>
        <v>6800</v>
      </c>
      <c r="D28" s="74">
        <v>6800</v>
      </c>
      <c r="E28" s="74"/>
      <c r="F28" s="74"/>
      <c r="G28" s="68">
        <f t="shared" si="0"/>
        <v>0</v>
      </c>
    </row>
    <row r="29" spans="1:7" s="71" customFormat="1" ht="19.5" customHeight="1">
      <c r="A29" s="65">
        <v>21</v>
      </c>
      <c r="B29" s="70" t="s">
        <v>114</v>
      </c>
      <c r="C29" s="67">
        <f>F29+E29+D29</f>
        <v>150</v>
      </c>
      <c r="D29" s="67">
        <v>150</v>
      </c>
      <c r="E29" s="67">
        <f>SUM(E30:E31)</f>
        <v>0</v>
      </c>
      <c r="F29" s="67">
        <f>SUM(F30:F31)</f>
        <v>0</v>
      </c>
      <c r="G29" s="68">
        <f t="shared" si="0"/>
        <v>0</v>
      </c>
    </row>
    <row r="30" spans="1:7" ht="19.5" customHeight="1">
      <c r="A30" s="65">
        <v>22</v>
      </c>
      <c r="B30" s="72" t="s">
        <v>115</v>
      </c>
      <c r="C30" s="73">
        <f t="shared" si="2"/>
        <v>150</v>
      </c>
      <c r="D30" s="74">
        <v>150</v>
      </c>
      <c r="E30" s="74">
        <v>0</v>
      </c>
      <c r="F30" s="74"/>
      <c r="G30" s="68">
        <f t="shared" si="0"/>
        <v>0</v>
      </c>
    </row>
    <row r="31" spans="1:7" ht="19.5" customHeight="1">
      <c r="A31" s="65">
        <v>23</v>
      </c>
      <c r="B31" s="72" t="s">
        <v>116</v>
      </c>
      <c r="C31" s="73"/>
      <c r="D31" s="74"/>
      <c r="E31" s="75"/>
      <c r="F31" s="75"/>
      <c r="G31" s="68">
        <f t="shared" si="0"/>
        <v>0</v>
      </c>
    </row>
    <row r="32" spans="1:7" s="69" customFormat="1" ht="19.5" customHeight="1">
      <c r="A32" s="65">
        <v>24</v>
      </c>
      <c r="B32" s="66" t="s">
        <v>117</v>
      </c>
      <c r="C32" s="67">
        <f>F32+E32+D32</f>
        <v>64285</v>
      </c>
      <c r="D32" s="67">
        <f>+D33+D38+D42+D49+D51</f>
        <v>60332</v>
      </c>
      <c r="E32" s="67">
        <f>+E33+E38+E42+E49+E51</f>
        <v>3953</v>
      </c>
      <c r="F32" s="67">
        <f>+F33+F38+F42+F49+F51</f>
        <v>0</v>
      </c>
      <c r="G32" s="68">
        <f t="shared" si="0"/>
        <v>0</v>
      </c>
    </row>
    <row r="33" spans="1:7" ht="19.5" customHeight="1">
      <c r="A33" s="65">
        <v>25</v>
      </c>
      <c r="B33" s="70" t="s">
        <v>118</v>
      </c>
      <c r="C33" s="67">
        <f>F33+E33+D33</f>
        <v>12984</v>
      </c>
      <c r="D33" s="76">
        <f>+D34+D36+D37+D35</f>
        <v>12984</v>
      </c>
      <c r="E33" s="76">
        <f>+E34+E36+E37</f>
        <v>0</v>
      </c>
      <c r="F33" s="76">
        <f>+F34+F36+F37</f>
        <v>0</v>
      </c>
      <c r="G33" s="68">
        <f t="shared" si="0"/>
        <v>0</v>
      </c>
    </row>
    <row r="34" spans="1:7" s="77" customFormat="1" ht="19.5" customHeight="1">
      <c r="A34" s="65">
        <v>26</v>
      </c>
      <c r="B34" s="72" t="s">
        <v>119</v>
      </c>
      <c r="C34" s="73">
        <f t="shared" si="2"/>
        <v>20702</v>
      </c>
      <c r="D34" s="74">
        <v>20702</v>
      </c>
      <c r="E34" s="74"/>
      <c r="F34" s="74"/>
      <c r="G34" s="68">
        <f t="shared" si="0"/>
        <v>0</v>
      </c>
    </row>
    <row r="35" spans="1:7" s="77" customFormat="1" ht="19.5" customHeight="1">
      <c r="A35" s="65">
        <v>27</v>
      </c>
      <c r="B35" s="72" t="s">
        <v>120</v>
      </c>
      <c r="C35" s="73">
        <f t="shared" si="2"/>
        <v>-21325</v>
      </c>
      <c r="D35" s="74">
        <v>-21325</v>
      </c>
      <c r="E35" s="74"/>
      <c r="F35" s="74"/>
      <c r="G35" s="68"/>
    </row>
    <row r="36" spans="1:7" s="77" customFormat="1" ht="19.5" customHeight="1">
      <c r="A36" s="65">
        <v>28</v>
      </c>
      <c r="B36" s="72" t="s">
        <v>121</v>
      </c>
      <c r="C36" s="73">
        <f t="shared" si="2"/>
        <v>9028</v>
      </c>
      <c r="D36" s="74">
        <v>9028</v>
      </c>
      <c r="E36" s="74"/>
      <c r="F36" s="74"/>
      <c r="G36" s="68">
        <f t="shared" si="0"/>
        <v>0</v>
      </c>
    </row>
    <row r="37" spans="1:7" s="77" customFormat="1" ht="19.5" customHeight="1">
      <c r="A37" s="65">
        <v>29</v>
      </c>
      <c r="B37" s="72" t="s">
        <v>122</v>
      </c>
      <c r="C37" s="73">
        <f t="shared" si="2"/>
        <v>4579</v>
      </c>
      <c r="D37" s="74">
        <v>4579</v>
      </c>
      <c r="E37" s="74"/>
      <c r="F37" s="74"/>
      <c r="G37" s="68">
        <f t="shared" si="0"/>
        <v>0</v>
      </c>
    </row>
    <row r="38" spans="1:7" ht="19.5" customHeight="1">
      <c r="A38" s="65">
        <v>30</v>
      </c>
      <c r="B38" s="70" t="s">
        <v>123</v>
      </c>
      <c r="C38" s="67">
        <f>+C39+C40+C41</f>
        <v>27726</v>
      </c>
      <c r="D38" s="67">
        <f>+D39+D40+D41</f>
        <v>27726</v>
      </c>
      <c r="E38" s="67">
        <f>+E39+E40+E41</f>
        <v>0</v>
      </c>
      <c r="F38" s="67">
        <f>+F39+F40+F41</f>
        <v>0</v>
      </c>
      <c r="G38" s="68">
        <f t="shared" si="0"/>
        <v>0</v>
      </c>
    </row>
    <row r="39" spans="1:7" s="77" customFormat="1" ht="19.5" customHeight="1">
      <c r="A39" s="65">
        <v>31</v>
      </c>
      <c r="B39" s="72" t="s">
        <v>124</v>
      </c>
      <c r="C39" s="73">
        <f t="shared" si="2"/>
        <v>17424</v>
      </c>
      <c r="D39" s="74">
        <v>17424</v>
      </c>
      <c r="E39" s="74"/>
      <c r="F39" s="74"/>
      <c r="G39" s="68">
        <f t="shared" si="0"/>
        <v>0</v>
      </c>
    </row>
    <row r="40" spans="1:7" s="77" customFormat="1" ht="19.5" customHeight="1">
      <c r="A40" s="65">
        <v>32</v>
      </c>
      <c r="B40" s="78" t="s">
        <v>125</v>
      </c>
      <c r="C40" s="73">
        <f t="shared" si="2"/>
        <v>3366</v>
      </c>
      <c r="D40" s="74">
        <v>3366</v>
      </c>
      <c r="E40" s="74"/>
      <c r="F40" s="74"/>
      <c r="G40" s="68">
        <f t="shared" si="0"/>
        <v>0</v>
      </c>
    </row>
    <row r="41" spans="1:7" s="77" customFormat="1" ht="19.5" customHeight="1">
      <c r="A41" s="65">
        <v>33</v>
      </c>
      <c r="B41" s="78" t="s">
        <v>126</v>
      </c>
      <c r="C41" s="73">
        <f t="shared" si="2"/>
        <v>6936</v>
      </c>
      <c r="D41" s="74">
        <v>6936</v>
      </c>
      <c r="E41" s="74"/>
      <c r="F41" s="74"/>
      <c r="G41" s="68">
        <f t="shared" si="0"/>
        <v>0</v>
      </c>
    </row>
    <row r="42" spans="1:7" ht="19.5" customHeight="1">
      <c r="A42" s="65">
        <v>34</v>
      </c>
      <c r="B42" s="70" t="s">
        <v>127</v>
      </c>
      <c r="C42" s="67">
        <f>C43+C44+C45+C46+C47+C48</f>
        <v>12207</v>
      </c>
      <c r="D42" s="67">
        <f>D43+D44+D45+D46+D47+D48</f>
        <v>8254</v>
      </c>
      <c r="E42" s="67">
        <f>E43+E44+E45+E46+E47+E48</f>
        <v>3953</v>
      </c>
      <c r="F42" s="67">
        <f>SUM(F43:F45)</f>
        <v>0</v>
      </c>
      <c r="G42" s="68">
        <f t="shared" si="0"/>
        <v>0</v>
      </c>
    </row>
    <row r="43" spans="1:7" s="77" customFormat="1" ht="19.5" customHeight="1">
      <c r="A43" s="65">
        <v>35</v>
      </c>
      <c r="B43" s="78" t="s">
        <v>128</v>
      </c>
      <c r="C43" s="73">
        <f t="shared" si="2"/>
        <v>4662</v>
      </c>
      <c r="D43" s="74">
        <v>4662</v>
      </c>
      <c r="E43" s="74"/>
      <c r="F43" s="74"/>
      <c r="G43" s="68">
        <f t="shared" si="0"/>
        <v>0</v>
      </c>
    </row>
    <row r="44" spans="1:7" s="77" customFormat="1" ht="19.5" customHeight="1">
      <c r="A44" s="65">
        <v>36</v>
      </c>
      <c r="B44" s="78" t="s">
        <v>129</v>
      </c>
      <c r="C44" s="73">
        <f t="shared" si="2"/>
        <v>670</v>
      </c>
      <c r="D44" s="74">
        <v>670</v>
      </c>
      <c r="E44" s="74"/>
      <c r="F44" s="74"/>
      <c r="G44" s="68">
        <f t="shared" si="0"/>
        <v>0</v>
      </c>
    </row>
    <row r="45" spans="1:7" s="77" customFormat="1" ht="21" customHeight="1">
      <c r="A45" s="65">
        <v>37</v>
      </c>
      <c r="B45" s="78" t="s">
        <v>130</v>
      </c>
      <c r="C45" s="73">
        <f t="shared" si="2"/>
        <v>55</v>
      </c>
      <c r="D45" s="74">
        <v>55</v>
      </c>
      <c r="E45" s="74"/>
      <c r="F45" s="74"/>
      <c r="G45" s="68">
        <f t="shared" si="0"/>
        <v>0</v>
      </c>
    </row>
    <row r="46" spans="1:7" s="77" customFormat="1" ht="21" customHeight="1">
      <c r="A46" s="65">
        <v>38</v>
      </c>
      <c r="B46" s="78" t="s">
        <v>131</v>
      </c>
      <c r="C46" s="73">
        <f t="shared" si="2"/>
        <v>870</v>
      </c>
      <c r="D46" s="74">
        <v>870</v>
      </c>
      <c r="E46" s="74"/>
      <c r="F46" s="74"/>
      <c r="G46" s="68">
        <f t="shared" si="0"/>
        <v>0</v>
      </c>
    </row>
    <row r="47" spans="1:7" s="77" customFormat="1" ht="21" customHeight="1">
      <c r="A47" s="65">
        <v>39</v>
      </c>
      <c r="B47" s="78" t="s">
        <v>132</v>
      </c>
      <c r="C47" s="73">
        <f t="shared" si="2"/>
        <v>1997</v>
      </c>
      <c r="D47" s="74">
        <v>1997</v>
      </c>
      <c r="E47" s="74"/>
      <c r="F47" s="74"/>
      <c r="G47" s="68">
        <f t="shared" si="0"/>
        <v>0</v>
      </c>
    </row>
    <row r="48" spans="1:7" s="77" customFormat="1" ht="21" customHeight="1">
      <c r="A48" s="65">
        <v>40</v>
      </c>
      <c r="B48" s="78" t="s">
        <v>133</v>
      </c>
      <c r="C48" s="73">
        <f t="shared" si="2"/>
        <v>3953</v>
      </c>
      <c r="D48" s="74"/>
      <c r="E48" s="74">
        <v>3953</v>
      </c>
      <c r="F48" s="74"/>
      <c r="G48" s="68"/>
    </row>
    <row r="49" spans="1:7" ht="19.5" customHeight="1">
      <c r="A49" s="65">
        <v>41</v>
      </c>
      <c r="B49" s="70" t="s">
        <v>134</v>
      </c>
      <c r="C49" s="67">
        <f>F49+E49+D49</f>
        <v>1934</v>
      </c>
      <c r="D49" s="76">
        <v>1934</v>
      </c>
      <c r="E49" s="76"/>
      <c r="F49" s="76"/>
      <c r="G49" s="68">
        <f t="shared" si="0"/>
        <v>0</v>
      </c>
    </row>
    <row r="50" spans="1:7" s="80" customFormat="1" ht="19.5" customHeight="1">
      <c r="A50" s="65">
        <v>42</v>
      </c>
      <c r="B50" s="78" t="s">
        <v>135</v>
      </c>
      <c r="C50" s="73">
        <f t="shared" si="2"/>
        <v>1934</v>
      </c>
      <c r="D50" s="79">
        <v>1934</v>
      </c>
      <c r="E50" s="79"/>
      <c r="F50" s="79"/>
      <c r="G50" s="68">
        <f t="shared" si="0"/>
        <v>0</v>
      </c>
    </row>
    <row r="51" spans="1:7" ht="19.5" customHeight="1">
      <c r="A51" s="65">
        <v>43</v>
      </c>
      <c r="B51" s="70" t="s">
        <v>136</v>
      </c>
      <c r="C51" s="67">
        <f t="shared" si="2"/>
        <v>9434</v>
      </c>
      <c r="D51" s="76">
        <f>SUM(D52:D53)</f>
        <v>9434</v>
      </c>
      <c r="E51" s="76">
        <f>SUM(E52:E53)</f>
        <v>0</v>
      </c>
      <c r="F51" s="76">
        <f>SUM(F52:F53)</f>
        <v>0</v>
      </c>
      <c r="G51" s="68">
        <f t="shared" si="0"/>
        <v>0</v>
      </c>
    </row>
    <row r="52" spans="1:7" s="81" customFormat="1" ht="19.5" customHeight="1">
      <c r="A52" s="65">
        <v>44</v>
      </c>
      <c r="B52" s="72" t="s">
        <v>137</v>
      </c>
      <c r="C52" s="73">
        <f t="shared" si="2"/>
        <v>8435</v>
      </c>
      <c r="D52" s="79">
        <v>8435</v>
      </c>
      <c r="E52" s="79"/>
      <c r="F52" s="79"/>
      <c r="G52" s="68">
        <f t="shared" si="0"/>
        <v>0</v>
      </c>
    </row>
    <row r="53" spans="1:7" s="82" customFormat="1" ht="19.5" customHeight="1">
      <c r="A53" s="65">
        <v>45</v>
      </c>
      <c r="B53" s="78" t="s">
        <v>138</v>
      </c>
      <c r="C53" s="73">
        <f t="shared" si="2"/>
        <v>999</v>
      </c>
      <c r="D53" s="79">
        <v>999</v>
      </c>
      <c r="E53" s="79"/>
      <c r="F53" s="79"/>
      <c r="G53" s="68">
        <f t="shared" si="0"/>
        <v>0</v>
      </c>
    </row>
    <row r="54" spans="1:7" s="69" customFormat="1" ht="19.5" customHeight="1">
      <c r="A54" s="65">
        <v>46</v>
      </c>
      <c r="B54" s="66" t="s">
        <v>139</v>
      </c>
      <c r="C54" s="73">
        <f t="shared" si="2"/>
        <v>4420</v>
      </c>
      <c r="D54" s="67">
        <f>+D55</f>
        <v>4420</v>
      </c>
      <c r="E54" s="67"/>
      <c r="F54" s="67"/>
      <c r="G54" s="68">
        <f t="shared" si="0"/>
        <v>0</v>
      </c>
    </row>
    <row r="55" spans="1:7" s="71" customFormat="1" ht="19.5" customHeight="1">
      <c r="A55" s="65">
        <v>47</v>
      </c>
      <c r="B55" s="70" t="s">
        <v>140</v>
      </c>
      <c r="C55" s="73">
        <f t="shared" si="2"/>
        <v>4420</v>
      </c>
      <c r="D55" s="67">
        <v>4420</v>
      </c>
      <c r="E55" s="67"/>
      <c r="F55" s="67"/>
      <c r="G55" s="68">
        <f t="shared" si="0"/>
        <v>0</v>
      </c>
    </row>
    <row r="56" spans="1:7" s="69" customFormat="1" ht="19.5" customHeight="1">
      <c r="A56" s="65">
        <v>48</v>
      </c>
      <c r="B56" s="66" t="s">
        <v>141</v>
      </c>
      <c r="C56" s="67">
        <f>+C57+C60+C63</f>
        <v>11085</v>
      </c>
      <c r="D56" s="67">
        <f>+D57+D60+D63</f>
        <v>1350</v>
      </c>
      <c r="E56" s="67">
        <f>+E57+E60+E63</f>
        <v>9735</v>
      </c>
      <c r="F56" s="67">
        <f>+F57+F60+F63</f>
        <v>0</v>
      </c>
      <c r="G56" s="68">
        <f t="shared" si="0"/>
        <v>0</v>
      </c>
    </row>
    <row r="57" spans="1:7" s="69" customFormat="1" ht="19.5" customHeight="1">
      <c r="A57" s="65">
        <v>49</v>
      </c>
      <c r="B57" s="66" t="s">
        <v>142</v>
      </c>
      <c r="C57" s="67">
        <v>2150</v>
      </c>
      <c r="D57" s="67">
        <f aca="true" t="shared" si="3" ref="D57:F58">+D58</f>
        <v>1350</v>
      </c>
      <c r="E57" s="67">
        <f>+E58</f>
        <v>800</v>
      </c>
      <c r="F57" s="67">
        <f t="shared" si="3"/>
        <v>0</v>
      </c>
      <c r="G57" s="68">
        <f t="shared" si="0"/>
        <v>0</v>
      </c>
    </row>
    <row r="58" spans="1:7" s="71" customFormat="1" ht="19.5" customHeight="1">
      <c r="A58" s="65">
        <v>50</v>
      </c>
      <c r="B58" s="70" t="s">
        <v>46</v>
      </c>
      <c r="C58" s="67">
        <v>2150</v>
      </c>
      <c r="D58" s="67">
        <f t="shared" si="3"/>
        <v>1350</v>
      </c>
      <c r="E58" s="67">
        <f>+E59</f>
        <v>800</v>
      </c>
      <c r="F58" s="67">
        <f t="shared" si="3"/>
        <v>0</v>
      </c>
      <c r="G58" s="68">
        <f t="shared" si="0"/>
        <v>0</v>
      </c>
    </row>
    <row r="59" spans="1:7" s="69" customFormat="1" ht="19.5" customHeight="1">
      <c r="A59" s="65">
        <v>51</v>
      </c>
      <c r="B59" s="83" t="s">
        <v>143</v>
      </c>
      <c r="C59" s="67">
        <v>2150</v>
      </c>
      <c r="D59" s="67">
        <v>1350</v>
      </c>
      <c r="E59" s="67">
        <v>800</v>
      </c>
      <c r="F59" s="67">
        <v>0</v>
      </c>
      <c r="G59" s="68">
        <f t="shared" si="0"/>
        <v>0</v>
      </c>
    </row>
    <row r="60" spans="1:7" ht="19.5" customHeight="1">
      <c r="A60" s="65">
        <v>52</v>
      </c>
      <c r="B60" s="66" t="s">
        <v>144</v>
      </c>
      <c r="C60" s="73">
        <f t="shared" si="2"/>
        <v>0</v>
      </c>
      <c r="D60" s="76">
        <f>+D61+D62</f>
        <v>0</v>
      </c>
      <c r="E60" s="76">
        <f>+E61+E62</f>
        <v>0</v>
      </c>
      <c r="F60" s="76">
        <f>+F61+F62</f>
        <v>0</v>
      </c>
      <c r="G60" s="68">
        <f t="shared" si="0"/>
        <v>0</v>
      </c>
    </row>
    <row r="61" spans="1:7" ht="19.5" customHeight="1">
      <c r="A61" s="65">
        <v>53</v>
      </c>
      <c r="B61" s="70" t="s">
        <v>145</v>
      </c>
      <c r="C61" s="73">
        <f t="shared" si="2"/>
        <v>0</v>
      </c>
      <c r="D61" s="67">
        <v>0</v>
      </c>
      <c r="E61" s="67">
        <v>0</v>
      </c>
      <c r="F61" s="67">
        <v>0</v>
      </c>
      <c r="G61" s="68">
        <f t="shared" si="0"/>
        <v>0</v>
      </c>
    </row>
    <row r="62" spans="1:7" ht="19.5" customHeight="1">
      <c r="A62" s="65">
        <v>54</v>
      </c>
      <c r="B62" s="70" t="s">
        <v>56</v>
      </c>
      <c r="C62" s="73">
        <f t="shared" si="2"/>
        <v>0</v>
      </c>
      <c r="D62" s="67">
        <v>0</v>
      </c>
      <c r="E62" s="67">
        <v>0</v>
      </c>
      <c r="F62" s="67">
        <v>0</v>
      </c>
      <c r="G62" s="68">
        <f t="shared" si="0"/>
        <v>0</v>
      </c>
    </row>
    <row r="63" spans="1:7" ht="19.5" customHeight="1">
      <c r="A63" s="65">
        <v>55</v>
      </c>
      <c r="B63" s="66" t="s">
        <v>146</v>
      </c>
      <c r="C63" s="67">
        <f>+C64+C66+C67+C68</f>
        <v>8935</v>
      </c>
      <c r="D63" s="67">
        <f>+D64+D66+D67+D68</f>
        <v>0</v>
      </c>
      <c r="E63" s="67">
        <f>+E64+E66+E67+E68</f>
        <v>8935</v>
      </c>
      <c r="F63" s="67"/>
      <c r="G63" s="68">
        <f t="shared" si="0"/>
        <v>0</v>
      </c>
    </row>
    <row r="64" spans="1:8" s="71" customFormat="1" ht="19.5" customHeight="1">
      <c r="A64" s="65">
        <v>56</v>
      </c>
      <c r="B64" s="70" t="s">
        <v>147</v>
      </c>
      <c r="C64" s="73">
        <f t="shared" si="2"/>
        <v>8900</v>
      </c>
      <c r="D64" s="67">
        <f>SUM(D65:D65)</f>
        <v>0</v>
      </c>
      <c r="E64" s="67">
        <f>SUM(E65:E65)</f>
        <v>8900</v>
      </c>
      <c r="F64" s="67">
        <f>SUM(F65:F65)</f>
        <v>0</v>
      </c>
      <c r="G64" s="68">
        <f t="shared" si="0"/>
        <v>0</v>
      </c>
      <c r="H64" s="84"/>
    </row>
    <row r="65" spans="1:7" ht="19.5" customHeight="1">
      <c r="A65" s="65">
        <v>57</v>
      </c>
      <c r="B65" s="85" t="s">
        <v>148</v>
      </c>
      <c r="C65" s="73">
        <f t="shared" si="2"/>
        <v>8900</v>
      </c>
      <c r="D65" s="74"/>
      <c r="E65" s="74">
        <v>8900</v>
      </c>
      <c r="F65" s="74"/>
      <c r="G65" s="68">
        <f t="shared" si="0"/>
        <v>0</v>
      </c>
    </row>
    <row r="66" spans="1:7" s="71" customFormat="1" ht="19.5" customHeight="1">
      <c r="A66" s="65">
        <v>58</v>
      </c>
      <c r="B66" s="70" t="s">
        <v>149</v>
      </c>
      <c r="C66" s="73"/>
      <c r="D66" s="67"/>
      <c r="E66" s="67"/>
      <c r="F66" s="67"/>
      <c r="G66" s="68">
        <f t="shared" si="0"/>
        <v>0</v>
      </c>
    </row>
    <row r="67" spans="1:7" s="71" customFormat="1" ht="19.5" customHeight="1">
      <c r="A67" s="65">
        <v>59</v>
      </c>
      <c r="B67" s="70" t="s">
        <v>150</v>
      </c>
      <c r="C67" s="73"/>
      <c r="D67" s="67"/>
      <c r="E67" s="67"/>
      <c r="F67" s="67"/>
      <c r="G67" s="68">
        <f t="shared" si="0"/>
        <v>0</v>
      </c>
    </row>
    <row r="68" spans="1:7" ht="19.5" customHeight="1">
      <c r="A68" s="65">
        <v>60</v>
      </c>
      <c r="B68" s="70" t="s">
        <v>64</v>
      </c>
      <c r="C68" s="67">
        <f t="shared" si="2"/>
        <v>35</v>
      </c>
      <c r="D68" s="67">
        <f>+SUM(D69:D69)</f>
        <v>0</v>
      </c>
      <c r="E68" s="67">
        <f>+SUM(E69:E69)</f>
        <v>35</v>
      </c>
      <c r="F68" s="67">
        <f>+SUM(F69:F69)</f>
        <v>0</v>
      </c>
      <c r="G68" s="68">
        <f t="shared" si="0"/>
        <v>0</v>
      </c>
    </row>
    <row r="69" spans="1:7" ht="19.5" customHeight="1">
      <c r="A69" s="65">
        <v>61</v>
      </c>
      <c r="B69" s="72" t="s">
        <v>151</v>
      </c>
      <c r="C69" s="73">
        <f t="shared" si="2"/>
        <v>35</v>
      </c>
      <c r="D69" s="74"/>
      <c r="E69" s="74">
        <v>35</v>
      </c>
      <c r="F69" s="74"/>
      <c r="G69" s="68">
        <f t="shared" si="0"/>
        <v>0</v>
      </c>
    </row>
    <row r="70" spans="1:7" s="69" customFormat="1" ht="19.5" customHeight="1">
      <c r="A70" s="65">
        <v>62</v>
      </c>
      <c r="B70" s="66" t="s">
        <v>152</v>
      </c>
      <c r="C70" s="67">
        <f t="shared" si="2"/>
        <v>183500</v>
      </c>
      <c r="D70" s="67">
        <f>+D9+D56</f>
        <v>152412</v>
      </c>
      <c r="E70" s="67">
        <f>+E9+E56</f>
        <v>31088</v>
      </c>
      <c r="F70" s="67">
        <f>+F9+F56</f>
        <v>0</v>
      </c>
      <c r="G70" s="68">
        <f t="shared" si="0"/>
        <v>0</v>
      </c>
    </row>
    <row r="71" spans="1:7" s="69" customFormat="1" ht="19.5" customHeight="1">
      <c r="A71" s="65">
        <v>63</v>
      </c>
      <c r="B71" s="66" t="s">
        <v>153</v>
      </c>
      <c r="C71" s="73">
        <f t="shared" si="2"/>
        <v>0</v>
      </c>
      <c r="D71" s="67">
        <f>+D72+D77</f>
        <v>0</v>
      </c>
      <c r="E71" s="67">
        <f>+E72+E77</f>
        <v>0</v>
      </c>
      <c r="F71" s="67"/>
      <c r="G71" s="68">
        <f t="shared" si="0"/>
        <v>0</v>
      </c>
    </row>
    <row r="72" spans="1:7" s="69" customFormat="1" ht="19.5" customHeight="1">
      <c r="A72" s="65">
        <v>64</v>
      </c>
      <c r="B72" s="66" t="s">
        <v>154</v>
      </c>
      <c r="C72" s="73">
        <f t="shared" si="2"/>
        <v>0</v>
      </c>
      <c r="D72" s="67">
        <f>+D73+D75</f>
        <v>0</v>
      </c>
      <c r="E72" s="67">
        <f>+E73+E75</f>
        <v>0</v>
      </c>
      <c r="F72" s="67">
        <f>+F73+F75</f>
        <v>0</v>
      </c>
      <c r="G72" s="68">
        <f t="shared" si="0"/>
        <v>0</v>
      </c>
    </row>
    <row r="73" spans="1:7" s="71" customFormat="1" ht="19.5" customHeight="1">
      <c r="A73" s="65">
        <v>65</v>
      </c>
      <c r="B73" s="86" t="s">
        <v>155</v>
      </c>
      <c r="C73" s="73">
        <f t="shared" si="2"/>
        <v>0</v>
      </c>
      <c r="D73" s="67">
        <f>SUM(D74:D74)</f>
        <v>0</v>
      </c>
      <c r="E73" s="67">
        <f>SUM(E74:E74)</f>
        <v>0</v>
      </c>
      <c r="F73" s="67">
        <f>SUM(F74:F74)</f>
        <v>0</v>
      </c>
      <c r="G73" s="68">
        <f t="shared" si="0"/>
        <v>0</v>
      </c>
    </row>
    <row r="74" spans="1:7" s="71" customFormat="1" ht="19.5" customHeight="1">
      <c r="A74" s="65">
        <v>66</v>
      </c>
      <c r="B74" s="72" t="s">
        <v>156</v>
      </c>
      <c r="C74" s="73">
        <f t="shared" si="2"/>
        <v>0</v>
      </c>
      <c r="D74" s="74"/>
      <c r="E74" s="74"/>
      <c r="F74" s="74"/>
      <c r="G74" s="68">
        <f>+C74-D74-E74-F74</f>
        <v>0</v>
      </c>
    </row>
    <row r="75" spans="1:7" s="71" customFormat="1" ht="19.5" customHeight="1">
      <c r="A75" s="65">
        <v>67</v>
      </c>
      <c r="B75" s="86" t="s">
        <v>157</v>
      </c>
      <c r="C75" s="73">
        <f t="shared" si="2"/>
        <v>0</v>
      </c>
      <c r="D75" s="67">
        <f>+D76</f>
        <v>0</v>
      </c>
      <c r="E75" s="67">
        <f>+E76</f>
        <v>0</v>
      </c>
      <c r="F75" s="67">
        <f>+F76</f>
        <v>0</v>
      </c>
      <c r="G75" s="68">
        <f>+C75-D75-E75-F75</f>
        <v>0</v>
      </c>
    </row>
    <row r="76" spans="1:7" s="71" customFormat="1" ht="19.5" customHeight="1">
      <c r="A76" s="65">
        <v>68</v>
      </c>
      <c r="B76" s="72" t="s">
        <v>156</v>
      </c>
      <c r="C76" s="73">
        <f t="shared" si="2"/>
        <v>0</v>
      </c>
      <c r="D76" s="74"/>
      <c r="E76" s="74"/>
      <c r="F76" s="74"/>
      <c r="G76" s="68">
        <f>+C76-D76-E76-F76</f>
        <v>0</v>
      </c>
    </row>
    <row r="77" spans="1:7" s="69" customFormat="1" ht="19.5" customHeight="1">
      <c r="A77" s="65">
        <v>69</v>
      </c>
      <c r="B77" s="66" t="s">
        <v>158</v>
      </c>
      <c r="C77" s="73">
        <f t="shared" si="2"/>
        <v>0</v>
      </c>
      <c r="D77" s="67">
        <f>+D78+D81</f>
        <v>0</v>
      </c>
      <c r="E77" s="67">
        <f>+E78+E81</f>
        <v>0</v>
      </c>
      <c r="F77" s="67">
        <f>+F78+F81</f>
        <v>0</v>
      </c>
      <c r="G77" s="68">
        <f aca="true" t="shared" si="4" ref="G77:G85">+C77-D77-E77-F77</f>
        <v>0</v>
      </c>
    </row>
    <row r="78" spans="1:7" s="71" customFormat="1" ht="19.5" customHeight="1">
      <c r="A78" s="65">
        <v>70</v>
      </c>
      <c r="B78" s="66" t="s">
        <v>159</v>
      </c>
      <c r="C78" s="73">
        <f t="shared" si="2"/>
        <v>0</v>
      </c>
      <c r="D78" s="67">
        <f>+D79+D80</f>
        <v>0</v>
      </c>
      <c r="E78" s="67">
        <f>+E79+E80</f>
        <v>0</v>
      </c>
      <c r="F78" s="67">
        <f>+F79+F80</f>
        <v>0</v>
      </c>
      <c r="G78" s="68">
        <f t="shared" si="4"/>
        <v>0</v>
      </c>
    </row>
    <row r="79" spans="1:7" s="71" customFormat="1" ht="19.5" customHeight="1">
      <c r="A79" s="65">
        <v>71</v>
      </c>
      <c r="B79" s="70" t="s">
        <v>160</v>
      </c>
      <c r="C79" s="73">
        <f t="shared" si="2"/>
        <v>0</v>
      </c>
      <c r="D79" s="67">
        <v>0</v>
      </c>
      <c r="E79" s="67">
        <v>0</v>
      </c>
      <c r="F79" s="67">
        <v>0</v>
      </c>
      <c r="G79" s="68">
        <f t="shared" si="4"/>
        <v>0</v>
      </c>
    </row>
    <row r="80" spans="1:7" s="71" customFormat="1" ht="19.5" customHeight="1">
      <c r="A80" s="65">
        <v>72</v>
      </c>
      <c r="B80" s="70" t="s">
        <v>161</v>
      </c>
      <c r="C80" s="73">
        <f t="shared" si="2"/>
        <v>0</v>
      </c>
      <c r="D80" s="67">
        <v>0</v>
      </c>
      <c r="E80" s="67">
        <v>0</v>
      </c>
      <c r="F80" s="67">
        <v>0</v>
      </c>
      <c r="G80" s="68">
        <f t="shared" si="4"/>
        <v>0</v>
      </c>
    </row>
    <row r="81" spans="1:7" s="71" customFormat="1" ht="19.5" customHeight="1">
      <c r="A81" s="65">
        <v>73</v>
      </c>
      <c r="B81" s="66" t="s">
        <v>162</v>
      </c>
      <c r="C81" s="73">
        <f t="shared" si="2"/>
        <v>0</v>
      </c>
      <c r="D81" s="67">
        <f>+D82+D83</f>
        <v>0</v>
      </c>
      <c r="E81" s="67">
        <f>+E82+E83</f>
        <v>0</v>
      </c>
      <c r="F81" s="67">
        <f>+F82+F83</f>
        <v>0</v>
      </c>
      <c r="G81" s="68">
        <f t="shared" si="4"/>
        <v>0</v>
      </c>
    </row>
    <row r="82" spans="1:7" s="71" customFormat="1" ht="19.5" customHeight="1">
      <c r="A82" s="65">
        <v>74</v>
      </c>
      <c r="B82" s="70" t="s">
        <v>163</v>
      </c>
      <c r="C82" s="73">
        <f t="shared" si="2"/>
        <v>0</v>
      </c>
      <c r="D82" s="67">
        <v>0</v>
      </c>
      <c r="E82" s="67"/>
      <c r="F82" s="67"/>
      <c r="G82" s="68">
        <f t="shared" si="4"/>
        <v>0</v>
      </c>
    </row>
    <row r="83" spans="1:7" s="71" customFormat="1" ht="19.5" customHeight="1">
      <c r="A83" s="65">
        <v>75</v>
      </c>
      <c r="B83" s="70" t="s">
        <v>164</v>
      </c>
      <c r="C83" s="73">
        <f t="shared" si="2"/>
        <v>0</v>
      </c>
      <c r="D83" s="67">
        <v>0</v>
      </c>
      <c r="E83" s="67">
        <v>0</v>
      </c>
      <c r="F83" s="67">
        <v>0</v>
      </c>
      <c r="G83" s="68">
        <f t="shared" si="4"/>
        <v>0</v>
      </c>
    </row>
    <row r="84" spans="1:7" s="87" customFormat="1" ht="19.5" customHeight="1">
      <c r="A84" s="65">
        <v>76</v>
      </c>
      <c r="B84" s="66" t="s">
        <v>165</v>
      </c>
      <c r="C84" s="67">
        <f t="shared" si="2"/>
        <v>183500</v>
      </c>
      <c r="D84" s="67">
        <f>+D9+D56+D71</f>
        <v>152412</v>
      </c>
      <c r="E84" s="67">
        <f>+E9+E56+E71</f>
        <v>31088</v>
      </c>
      <c r="F84" s="67">
        <f>+F9+F56+F71</f>
        <v>0</v>
      </c>
      <c r="G84" s="68">
        <f t="shared" si="4"/>
        <v>0</v>
      </c>
    </row>
    <row r="85" spans="6:7" ht="15.75">
      <c r="F85" s="90">
        <f>+D84+E84+F84</f>
        <v>183500</v>
      </c>
      <c r="G85" s="68">
        <f t="shared" si="4"/>
        <v>-183500</v>
      </c>
    </row>
    <row r="88" spans="3:6" ht="15.75">
      <c r="C88" s="73" t="s">
        <v>166</v>
      </c>
      <c r="D88" s="73">
        <f>+D10+D21+D32+D54+D58+D61+D62+D64+D66+D67+D68+D72+D77</f>
        <v>152412</v>
      </c>
      <c r="E88" s="73">
        <f>+E10+E21+E32+E54+E58+E61+E62+E64+E66+E67+E68+E72+E77</f>
        <v>31088</v>
      </c>
      <c r="F88" s="73">
        <f>+F10+F21+F32+F54+F58+F61+F62+F64+F66+F67+F68+F72+F77</f>
        <v>0</v>
      </c>
    </row>
    <row r="89" spans="3:6" ht="15.75">
      <c r="C89" s="73" t="s">
        <v>167</v>
      </c>
      <c r="D89" s="79">
        <f>+'[1]2.a.kiad.jogcím'!D132</f>
        <v>128027</v>
      </c>
      <c r="E89" s="79">
        <f>+'[1]2.a.kiad.jogcím'!E132</f>
        <v>55473</v>
      </c>
      <c r="F89" s="79">
        <f>+'[1]2.a.kiad.jogcím'!F132</f>
        <v>0</v>
      </c>
    </row>
    <row r="90" spans="3:6" ht="15.75">
      <c r="C90" s="73" t="s">
        <v>168</v>
      </c>
      <c r="D90" s="79">
        <f>+D89-D84</f>
        <v>-24385</v>
      </c>
      <c r="E90" s="79">
        <f>+E89-E84</f>
        <v>24385</v>
      </c>
      <c r="F90" s="79">
        <f>+F89-F84</f>
        <v>0</v>
      </c>
    </row>
    <row r="91" ht="15.75">
      <c r="F91" s="90"/>
    </row>
  </sheetData>
  <mergeCells count="10">
    <mergeCell ref="A1:F1"/>
    <mergeCell ref="A2:F2"/>
    <mergeCell ref="A3:F3"/>
    <mergeCell ref="A4:A7"/>
    <mergeCell ref="B4:B7"/>
    <mergeCell ref="C4:C7"/>
    <mergeCell ref="D4:F4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SheetLayoutView="100" workbookViewId="0" topLeftCell="A133">
      <selection activeCell="E110" sqref="E110"/>
    </sheetView>
  </sheetViews>
  <sheetFormatPr defaultColWidth="9.00390625" defaultRowHeight="12.75"/>
  <cols>
    <col min="1" max="1" width="6.125" style="91" customWidth="1"/>
    <col min="2" max="2" width="72.875" style="91" customWidth="1"/>
    <col min="3" max="6" width="15.75390625" style="120" customWidth="1"/>
    <col min="7" max="7" width="12.25390625" style="91" customWidth="1"/>
    <col min="8" max="16384" width="9.125" style="91" customWidth="1"/>
  </cols>
  <sheetData>
    <row r="1" spans="2:6" ht="24" customHeight="1">
      <c r="B1" s="447" t="s">
        <v>169</v>
      </c>
      <c r="C1" s="447"/>
      <c r="D1" s="447"/>
      <c r="E1" s="447"/>
      <c r="F1" s="447"/>
    </row>
    <row r="2" spans="2:6" ht="24" customHeight="1">
      <c r="B2" s="448" t="s">
        <v>170</v>
      </c>
      <c r="C2" s="448"/>
      <c r="D2" s="448"/>
      <c r="E2" s="448"/>
      <c r="F2" s="448"/>
    </row>
    <row r="3" spans="2:6" ht="15.75">
      <c r="B3" s="449" t="s">
        <v>2</v>
      </c>
      <c r="C3" s="449"/>
      <c r="D3" s="449"/>
      <c r="E3" s="449"/>
      <c r="F3" s="449"/>
    </row>
    <row r="4" spans="1:6" s="93" customFormat="1" ht="23.25" customHeight="1">
      <c r="A4" s="450" t="s">
        <v>88</v>
      </c>
      <c r="B4" s="461" t="s">
        <v>171</v>
      </c>
      <c r="C4" s="453" t="s">
        <v>7</v>
      </c>
      <c r="D4" s="454" t="s">
        <v>89</v>
      </c>
      <c r="E4" s="454"/>
      <c r="F4" s="454"/>
    </row>
    <row r="5" spans="1:9" s="93" customFormat="1" ht="23.25" customHeight="1">
      <c r="A5" s="451"/>
      <c r="B5" s="461"/>
      <c r="C5" s="453"/>
      <c r="D5" s="461" t="s">
        <v>90</v>
      </c>
      <c r="E5" s="461" t="s">
        <v>91</v>
      </c>
      <c r="F5" s="461" t="s">
        <v>92</v>
      </c>
      <c r="I5" s="94"/>
    </row>
    <row r="6" spans="1:9" s="95" customFormat="1" ht="23.25" customHeight="1">
      <c r="A6" s="451"/>
      <c r="B6" s="461"/>
      <c r="C6" s="453"/>
      <c r="D6" s="461"/>
      <c r="E6" s="461"/>
      <c r="F6" s="461"/>
      <c r="I6" s="94"/>
    </row>
    <row r="7" spans="1:6" s="95" customFormat="1" ht="23.25" customHeight="1">
      <c r="A7" s="451"/>
      <c r="B7" s="461"/>
      <c r="C7" s="453"/>
      <c r="D7" s="461"/>
      <c r="E7" s="461"/>
      <c r="F7" s="461"/>
    </row>
    <row r="8" spans="1:6" s="95" customFormat="1" ht="23.25" customHeight="1">
      <c r="A8" s="96"/>
      <c r="B8" s="92" t="s">
        <v>8</v>
      </c>
      <c r="C8" s="60" t="s">
        <v>9</v>
      </c>
      <c r="D8" s="92" t="s">
        <v>10</v>
      </c>
      <c r="E8" s="92" t="s">
        <v>11</v>
      </c>
      <c r="F8" s="92" t="s">
        <v>93</v>
      </c>
    </row>
    <row r="9" spans="1:7" ht="19.5" customHeight="1">
      <c r="A9" s="97">
        <v>1</v>
      </c>
      <c r="B9" s="98" t="s">
        <v>172</v>
      </c>
      <c r="C9" s="99">
        <f>SUM(C10:C13)/3</f>
        <v>1058</v>
      </c>
      <c r="D9" s="99">
        <f>SUM(D10:D13)/3</f>
        <v>0</v>
      </c>
      <c r="E9" s="99">
        <f>SUM(E10:E13)/3</f>
        <v>1058</v>
      </c>
      <c r="F9" s="99">
        <f>SUM(F10:F13)/3</f>
        <v>0</v>
      </c>
      <c r="G9" s="100"/>
    </row>
    <row r="10" spans="1:7" ht="19.5" customHeight="1">
      <c r="A10" s="97">
        <v>2</v>
      </c>
      <c r="B10" s="101" t="s">
        <v>173</v>
      </c>
      <c r="C10" s="102">
        <f aca="true" t="shared" si="0" ref="C10:C16">F10+E10+D10</f>
        <v>1058</v>
      </c>
      <c r="D10" s="102">
        <f>+D13</f>
        <v>0</v>
      </c>
      <c r="E10" s="102">
        <v>1058</v>
      </c>
      <c r="F10" s="103">
        <f>+F13</f>
        <v>0</v>
      </c>
      <c r="G10" s="100"/>
    </row>
    <row r="11" spans="1:7" ht="19.5" customHeight="1">
      <c r="A11" s="97">
        <v>3</v>
      </c>
      <c r="B11" s="85" t="s">
        <v>82</v>
      </c>
      <c r="C11" s="103">
        <f t="shared" si="0"/>
        <v>1058</v>
      </c>
      <c r="D11" s="103">
        <f>+D13</f>
        <v>0</v>
      </c>
      <c r="E11" s="103">
        <v>1058</v>
      </c>
      <c r="F11" s="103">
        <f>+F13</f>
        <v>0</v>
      </c>
      <c r="G11" s="100"/>
    </row>
    <row r="12" spans="1:7" ht="19.5" customHeight="1">
      <c r="A12" s="97"/>
      <c r="B12" s="104" t="s">
        <v>174</v>
      </c>
      <c r="C12" s="103">
        <v>833</v>
      </c>
      <c r="D12" s="103"/>
      <c r="E12" s="103">
        <v>833</v>
      </c>
      <c r="F12" s="103"/>
      <c r="G12" s="100"/>
    </row>
    <row r="13" spans="1:7" ht="19.5" customHeight="1">
      <c r="A13" s="97">
        <v>4</v>
      </c>
      <c r="B13" s="104" t="s">
        <v>175</v>
      </c>
      <c r="C13" s="103">
        <f t="shared" si="0"/>
        <v>225</v>
      </c>
      <c r="D13" s="103"/>
      <c r="E13" s="103">
        <v>225</v>
      </c>
      <c r="F13" s="103"/>
      <c r="G13" s="100"/>
    </row>
    <row r="14" spans="1:7" ht="19.5" customHeight="1">
      <c r="A14" s="97">
        <v>5</v>
      </c>
      <c r="B14" s="98" t="s">
        <v>176</v>
      </c>
      <c r="C14" s="103">
        <f t="shared" si="0"/>
        <v>0</v>
      </c>
      <c r="D14" s="99"/>
      <c r="E14" s="99"/>
      <c r="F14" s="99"/>
      <c r="G14" s="100"/>
    </row>
    <row r="15" spans="1:7" ht="19.5" customHeight="1">
      <c r="A15" s="97">
        <v>6</v>
      </c>
      <c r="B15" s="98" t="s">
        <v>569</v>
      </c>
      <c r="C15" s="99">
        <f t="shared" si="0"/>
        <v>2204</v>
      </c>
      <c r="D15" s="99">
        <v>2204</v>
      </c>
      <c r="E15" s="99">
        <v>0</v>
      </c>
      <c r="F15" s="99"/>
      <c r="G15" s="100"/>
    </row>
    <row r="16" spans="1:7" ht="19.5" customHeight="1">
      <c r="A16" s="97">
        <v>7</v>
      </c>
      <c r="B16" s="98" t="s">
        <v>570</v>
      </c>
      <c r="C16" s="103">
        <f t="shared" si="0"/>
        <v>0</v>
      </c>
      <c r="D16" s="99"/>
      <c r="E16" s="99"/>
      <c r="F16" s="99"/>
      <c r="G16" s="100"/>
    </row>
    <row r="17" spans="1:7" ht="19.5" customHeight="1">
      <c r="A17" s="97">
        <v>8</v>
      </c>
      <c r="B17" s="98" t="s">
        <v>177</v>
      </c>
      <c r="C17" s="99">
        <f>C18+C21+C24+C27+C30+C33+C36</f>
        <v>20523</v>
      </c>
      <c r="D17" s="99">
        <f>D18+D21+D24+D27+D30+D33+D36</f>
        <v>17523</v>
      </c>
      <c r="E17" s="99">
        <f>E18+E21+E24+E27+E30+E33+E36</f>
        <v>3000</v>
      </c>
      <c r="F17" s="99">
        <f>SUM(F18:F35)/3</f>
        <v>0</v>
      </c>
      <c r="G17" s="100"/>
    </row>
    <row r="18" spans="1:7" ht="19.5" customHeight="1">
      <c r="A18" s="97">
        <v>9</v>
      </c>
      <c r="B18" s="101" t="s">
        <v>178</v>
      </c>
      <c r="C18" s="102">
        <f aca="true" t="shared" si="1" ref="C18:C46">F18+E18+D18</f>
        <v>1000</v>
      </c>
      <c r="D18" s="102">
        <f>+D20</f>
        <v>1000</v>
      </c>
      <c r="E18" s="105"/>
      <c r="F18" s="105"/>
      <c r="G18" s="100"/>
    </row>
    <row r="19" spans="1:7" ht="19.5" customHeight="1">
      <c r="A19" s="97">
        <v>10</v>
      </c>
      <c r="B19" s="85" t="s">
        <v>82</v>
      </c>
      <c r="C19" s="103">
        <f t="shared" si="1"/>
        <v>1000</v>
      </c>
      <c r="D19" s="105">
        <f>+D20</f>
        <v>1000</v>
      </c>
      <c r="E19" s="105">
        <f>+E20</f>
        <v>0</v>
      </c>
      <c r="F19" s="105">
        <f>+F20</f>
        <v>0</v>
      </c>
      <c r="G19" s="100"/>
    </row>
    <row r="20" spans="1:7" ht="19.5" customHeight="1">
      <c r="A20" s="97">
        <v>11</v>
      </c>
      <c r="B20" s="104" t="s">
        <v>179</v>
      </c>
      <c r="C20" s="103">
        <f t="shared" si="1"/>
        <v>1000</v>
      </c>
      <c r="D20" s="103">
        <v>1000</v>
      </c>
      <c r="E20" s="103"/>
      <c r="F20" s="103"/>
      <c r="G20" s="100"/>
    </row>
    <row r="21" spans="1:7" s="106" customFormat="1" ht="19.5" customHeight="1">
      <c r="A21" s="97">
        <v>12</v>
      </c>
      <c r="B21" s="101" t="s">
        <v>180</v>
      </c>
      <c r="C21" s="102">
        <f t="shared" si="1"/>
        <v>340</v>
      </c>
      <c r="D21" s="102">
        <f>+D23</f>
        <v>340</v>
      </c>
      <c r="E21" s="105">
        <f>+E23</f>
        <v>0</v>
      </c>
      <c r="F21" s="105">
        <f>+F23</f>
        <v>0</v>
      </c>
      <c r="G21" s="100"/>
    </row>
    <row r="22" spans="1:7" s="106" customFormat="1" ht="19.5" customHeight="1">
      <c r="A22" s="97">
        <v>13</v>
      </c>
      <c r="B22" s="85" t="s">
        <v>82</v>
      </c>
      <c r="C22" s="103">
        <f t="shared" si="1"/>
        <v>340</v>
      </c>
      <c r="D22" s="105">
        <f>+D23</f>
        <v>340</v>
      </c>
      <c r="E22" s="105">
        <f>+E23</f>
        <v>0</v>
      </c>
      <c r="F22" s="105">
        <f>+F23</f>
        <v>0</v>
      </c>
      <c r="G22" s="100"/>
    </row>
    <row r="23" spans="1:7" ht="19.5" customHeight="1">
      <c r="A23" s="97">
        <v>14</v>
      </c>
      <c r="B23" s="104" t="s">
        <v>179</v>
      </c>
      <c r="C23" s="103">
        <f t="shared" si="1"/>
        <v>340</v>
      </c>
      <c r="D23" s="103">
        <v>340</v>
      </c>
      <c r="E23" s="103"/>
      <c r="F23" s="103"/>
      <c r="G23" s="100"/>
    </row>
    <row r="24" spans="1:7" ht="19.5" customHeight="1">
      <c r="A24" s="97">
        <v>15</v>
      </c>
      <c r="B24" s="101" t="s">
        <v>181</v>
      </c>
      <c r="C24" s="102">
        <f t="shared" si="1"/>
        <v>1300</v>
      </c>
      <c r="D24" s="102">
        <f>SUM(D26:D26)</f>
        <v>1300</v>
      </c>
      <c r="E24" s="105">
        <f>SUM(E26:E26)</f>
        <v>0</v>
      </c>
      <c r="F24" s="105">
        <f>SUM(F26:F26)</f>
        <v>0</v>
      </c>
      <c r="G24" s="100"/>
    </row>
    <row r="25" spans="1:7" ht="19.5" customHeight="1">
      <c r="A25" s="97">
        <v>16</v>
      </c>
      <c r="B25" s="85" t="s">
        <v>82</v>
      </c>
      <c r="C25" s="103">
        <f t="shared" si="1"/>
        <v>1300</v>
      </c>
      <c r="D25" s="105">
        <f>+D26</f>
        <v>1300</v>
      </c>
      <c r="E25" s="105">
        <f>+E26</f>
        <v>0</v>
      </c>
      <c r="F25" s="105">
        <f>+F26</f>
        <v>0</v>
      </c>
      <c r="G25" s="100"/>
    </row>
    <row r="26" spans="1:7" ht="19.5" customHeight="1">
      <c r="A26" s="97">
        <v>17</v>
      </c>
      <c r="B26" s="104" t="s">
        <v>179</v>
      </c>
      <c r="C26" s="103">
        <f t="shared" si="1"/>
        <v>1300</v>
      </c>
      <c r="D26" s="103">
        <v>1300</v>
      </c>
      <c r="E26" s="103"/>
      <c r="F26" s="103"/>
      <c r="G26" s="100"/>
    </row>
    <row r="27" spans="1:7" ht="19.5" customHeight="1">
      <c r="A27" s="97">
        <v>18</v>
      </c>
      <c r="B27" s="101" t="s">
        <v>182</v>
      </c>
      <c r="C27" s="102">
        <f t="shared" si="1"/>
        <v>8900</v>
      </c>
      <c r="D27" s="102">
        <f>SUM(D29:D29)</f>
        <v>5900</v>
      </c>
      <c r="E27" s="102">
        <f>SUM(E29:E29)</f>
        <v>3000</v>
      </c>
      <c r="F27" s="105">
        <f>SUM(F29:F29)</f>
        <v>0</v>
      </c>
      <c r="G27" s="100"/>
    </row>
    <row r="28" spans="1:7" ht="19.5" customHeight="1">
      <c r="A28" s="97">
        <v>19</v>
      </c>
      <c r="B28" s="85" t="s">
        <v>82</v>
      </c>
      <c r="C28" s="103">
        <f t="shared" si="1"/>
        <v>8900</v>
      </c>
      <c r="D28" s="105">
        <f>+D29</f>
        <v>5900</v>
      </c>
      <c r="E28" s="105">
        <f>+E29</f>
        <v>3000</v>
      </c>
      <c r="F28" s="105">
        <f>+F29</f>
        <v>0</v>
      </c>
      <c r="G28" s="100"/>
    </row>
    <row r="29" spans="1:7" ht="19.5" customHeight="1">
      <c r="A29" s="97">
        <v>20</v>
      </c>
      <c r="B29" s="104" t="s">
        <v>179</v>
      </c>
      <c r="C29" s="103">
        <f t="shared" si="1"/>
        <v>8900</v>
      </c>
      <c r="D29" s="103">
        <v>5900</v>
      </c>
      <c r="E29" s="103">
        <v>3000</v>
      </c>
      <c r="F29" s="103"/>
      <c r="G29" s="100"/>
    </row>
    <row r="30" spans="1:7" ht="19.5" customHeight="1">
      <c r="A30" s="97">
        <v>21</v>
      </c>
      <c r="B30" s="101" t="s">
        <v>183</v>
      </c>
      <c r="C30" s="102">
        <f t="shared" si="1"/>
        <v>4866</v>
      </c>
      <c r="D30" s="102">
        <f>+D32</f>
        <v>4866</v>
      </c>
      <c r="E30" s="105"/>
      <c r="F30" s="105"/>
      <c r="G30" s="100"/>
    </row>
    <row r="31" spans="1:7" ht="19.5" customHeight="1">
      <c r="A31" s="97">
        <v>22</v>
      </c>
      <c r="B31" s="85" t="s">
        <v>82</v>
      </c>
      <c r="C31" s="103">
        <f t="shared" si="1"/>
        <v>4866</v>
      </c>
      <c r="D31" s="105">
        <f>+D32</f>
        <v>4866</v>
      </c>
      <c r="E31" s="105">
        <f>+E32</f>
        <v>0</v>
      </c>
      <c r="F31" s="105">
        <f>+F32</f>
        <v>0</v>
      </c>
      <c r="G31" s="100"/>
    </row>
    <row r="32" spans="1:7" ht="19.5" customHeight="1">
      <c r="A32" s="97">
        <v>23</v>
      </c>
      <c r="B32" s="104" t="s">
        <v>179</v>
      </c>
      <c r="C32" s="103">
        <f t="shared" si="1"/>
        <v>4866</v>
      </c>
      <c r="D32" s="103">
        <v>4866</v>
      </c>
      <c r="E32" s="103"/>
      <c r="F32" s="103"/>
      <c r="G32" s="100"/>
    </row>
    <row r="33" spans="1:7" ht="19.5" customHeight="1">
      <c r="A33" s="97">
        <v>24</v>
      </c>
      <c r="B33" s="101" t="s">
        <v>184</v>
      </c>
      <c r="C33" s="102">
        <f t="shared" si="1"/>
        <v>105</v>
      </c>
      <c r="D33" s="102">
        <f>+D35</f>
        <v>105</v>
      </c>
      <c r="E33" s="105"/>
      <c r="F33" s="105"/>
      <c r="G33" s="100"/>
    </row>
    <row r="34" spans="1:7" ht="19.5" customHeight="1">
      <c r="A34" s="97">
        <v>25</v>
      </c>
      <c r="B34" s="85" t="s">
        <v>82</v>
      </c>
      <c r="C34" s="103">
        <f t="shared" si="1"/>
        <v>105</v>
      </c>
      <c r="D34" s="105">
        <f>+D35</f>
        <v>105</v>
      </c>
      <c r="E34" s="105"/>
      <c r="F34" s="105">
        <f>+F35</f>
        <v>0</v>
      </c>
      <c r="G34" s="100"/>
    </row>
    <row r="35" spans="1:7" ht="19.5" customHeight="1">
      <c r="A35" s="97">
        <v>26</v>
      </c>
      <c r="B35" s="104" t="s">
        <v>179</v>
      </c>
      <c r="C35" s="103">
        <f t="shared" si="1"/>
        <v>105</v>
      </c>
      <c r="D35" s="103">
        <v>105</v>
      </c>
      <c r="E35" s="105"/>
      <c r="F35" s="103"/>
      <c r="G35" s="100"/>
    </row>
    <row r="36" spans="1:7" ht="19.5" customHeight="1">
      <c r="A36" s="97">
        <v>27</v>
      </c>
      <c r="B36" s="101" t="s">
        <v>185</v>
      </c>
      <c r="C36" s="102">
        <f t="shared" si="1"/>
        <v>4012</v>
      </c>
      <c r="D36" s="102">
        <v>4012</v>
      </c>
      <c r="E36" s="105"/>
      <c r="F36" s="103"/>
      <c r="G36" s="100"/>
    </row>
    <row r="37" spans="1:7" ht="19.5" customHeight="1">
      <c r="A37" s="97">
        <v>28</v>
      </c>
      <c r="B37" s="85" t="s">
        <v>82</v>
      </c>
      <c r="C37" s="103">
        <f t="shared" si="1"/>
        <v>4012</v>
      </c>
      <c r="D37" s="103">
        <v>4012</v>
      </c>
      <c r="E37" s="105"/>
      <c r="F37" s="103"/>
      <c r="G37" s="100"/>
    </row>
    <row r="38" spans="1:7" ht="19.5" customHeight="1">
      <c r="A38" s="97">
        <v>29</v>
      </c>
      <c r="B38" s="104" t="s">
        <v>179</v>
      </c>
      <c r="C38" s="103">
        <f t="shared" si="1"/>
        <v>4012</v>
      </c>
      <c r="D38" s="103">
        <v>4012</v>
      </c>
      <c r="E38" s="105"/>
      <c r="F38" s="103"/>
      <c r="G38" s="100"/>
    </row>
    <row r="39" spans="1:7" ht="19.5" customHeight="1">
      <c r="A39" s="97">
        <v>30</v>
      </c>
      <c r="B39" s="98" t="s">
        <v>186</v>
      </c>
      <c r="C39" s="99">
        <f t="shared" si="1"/>
        <v>11550</v>
      </c>
      <c r="D39" s="99">
        <f>SUM(D40:D45)/3</f>
        <v>0</v>
      </c>
      <c r="E39" s="102">
        <f>+E41+E43</f>
        <v>11550</v>
      </c>
      <c r="F39" s="99"/>
      <c r="G39" s="100"/>
    </row>
    <row r="40" spans="1:7" ht="19.5" customHeight="1">
      <c r="A40" s="97">
        <v>31</v>
      </c>
      <c r="B40" s="101" t="s">
        <v>187</v>
      </c>
      <c r="C40" s="102">
        <f t="shared" si="1"/>
        <v>11550</v>
      </c>
      <c r="D40" s="102">
        <f>+D42+D44+D45</f>
        <v>0</v>
      </c>
      <c r="E40" s="102">
        <f>+E41+E43</f>
        <v>11550</v>
      </c>
      <c r="F40" s="105"/>
      <c r="G40" s="100"/>
    </row>
    <row r="41" spans="1:7" ht="19.5" customHeight="1">
      <c r="A41" s="97">
        <v>32</v>
      </c>
      <c r="B41" s="85" t="s">
        <v>82</v>
      </c>
      <c r="C41" s="103">
        <f t="shared" si="1"/>
        <v>6805</v>
      </c>
      <c r="D41" s="105">
        <f>+D42</f>
        <v>0</v>
      </c>
      <c r="E41" s="105">
        <f>+E42</f>
        <v>6805</v>
      </c>
      <c r="F41" s="105"/>
      <c r="G41" s="100"/>
    </row>
    <row r="42" spans="1:7" ht="19.5" customHeight="1">
      <c r="A42" s="97">
        <v>33</v>
      </c>
      <c r="B42" s="104" t="s">
        <v>179</v>
      </c>
      <c r="C42" s="103">
        <f t="shared" si="1"/>
        <v>6805</v>
      </c>
      <c r="D42" s="103">
        <v>0</v>
      </c>
      <c r="E42" s="103">
        <v>6805</v>
      </c>
      <c r="F42" s="103"/>
      <c r="G42" s="100"/>
    </row>
    <row r="43" spans="1:7" ht="19.5" customHeight="1">
      <c r="A43" s="97">
        <v>34</v>
      </c>
      <c r="B43" s="85" t="s">
        <v>83</v>
      </c>
      <c r="C43" s="103">
        <f t="shared" si="1"/>
        <v>4745</v>
      </c>
      <c r="D43" s="103">
        <f>+D44+D45</f>
        <v>0</v>
      </c>
      <c r="E43" s="103">
        <f>+E44+E45</f>
        <v>4745</v>
      </c>
      <c r="F43" s="103"/>
      <c r="G43" s="100"/>
    </row>
    <row r="44" spans="1:7" ht="19.5" customHeight="1">
      <c r="A44" s="97">
        <v>35</v>
      </c>
      <c r="B44" s="104" t="s">
        <v>188</v>
      </c>
      <c r="C44" s="103">
        <f t="shared" si="1"/>
        <v>250</v>
      </c>
      <c r="D44" s="103"/>
      <c r="E44" s="103">
        <v>250</v>
      </c>
      <c r="F44" s="103"/>
      <c r="G44" s="100"/>
    </row>
    <row r="45" spans="1:7" ht="19.5" customHeight="1">
      <c r="A45" s="97">
        <v>36</v>
      </c>
      <c r="B45" s="104" t="s">
        <v>189</v>
      </c>
      <c r="C45" s="103">
        <f t="shared" si="1"/>
        <v>4495</v>
      </c>
      <c r="D45" s="103">
        <v>0</v>
      </c>
      <c r="E45" s="103">
        <v>4495</v>
      </c>
      <c r="F45" s="103"/>
      <c r="G45" s="100"/>
    </row>
    <row r="46" spans="1:7" ht="19.5" customHeight="1">
      <c r="A46" s="97">
        <v>37</v>
      </c>
      <c r="B46" s="98" t="s">
        <v>190</v>
      </c>
      <c r="C46" s="103">
        <f t="shared" si="1"/>
        <v>0</v>
      </c>
      <c r="D46" s="99"/>
      <c r="E46" s="99"/>
      <c r="F46" s="99"/>
      <c r="G46" s="100"/>
    </row>
    <row r="47" spans="1:7" ht="19.5" customHeight="1">
      <c r="A47" s="97">
        <v>38</v>
      </c>
      <c r="B47" s="98" t="s">
        <v>191</v>
      </c>
      <c r="C47" s="99">
        <f>C48+C51+C54</f>
        <v>6275</v>
      </c>
      <c r="D47" s="99">
        <f>D48+D51+D54</f>
        <v>6275</v>
      </c>
      <c r="E47" s="99">
        <f>E48+E51+E54</f>
        <v>0</v>
      </c>
      <c r="F47" s="99">
        <f>SUM(F48:F50)/3</f>
        <v>0</v>
      </c>
      <c r="G47" s="100"/>
    </row>
    <row r="48" spans="1:7" s="106" customFormat="1" ht="19.5" customHeight="1">
      <c r="A48" s="97">
        <v>39</v>
      </c>
      <c r="B48" s="101" t="s">
        <v>192</v>
      </c>
      <c r="C48" s="102">
        <f aca="true" t="shared" si="2" ref="C48:C53">F48+E48+D48</f>
        <v>1525</v>
      </c>
      <c r="D48" s="102">
        <f>+D50</f>
        <v>1525</v>
      </c>
      <c r="E48" s="105">
        <f>+E50</f>
        <v>0</v>
      </c>
      <c r="F48" s="105">
        <f>+F50</f>
        <v>0</v>
      </c>
      <c r="G48" s="100"/>
    </row>
    <row r="49" spans="1:7" s="106" customFormat="1" ht="19.5" customHeight="1">
      <c r="A49" s="97">
        <v>40</v>
      </c>
      <c r="B49" s="85" t="s">
        <v>82</v>
      </c>
      <c r="C49" s="103">
        <f t="shared" si="2"/>
        <v>1525</v>
      </c>
      <c r="D49" s="105">
        <f>+D50</f>
        <v>1525</v>
      </c>
      <c r="E49" s="105">
        <f>+E50</f>
        <v>0</v>
      </c>
      <c r="F49" s="105">
        <f>+F50</f>
        <v>0</v>
      </c>
      <c r="G49" s="100"/>
    </row>
    <row r="50" spans="1:7" ht="19.5" customHeight="1">
      <c r="A50" s="97">
        <v>41</v>
      </c>
      <c r="B50" s="104" t="s">
        <v>179</v>
      </c>
      <c r="C50" s="103">
        <f t="shared" si="2"/>
        <v>1525</v>
      </c>
      <c r="D50" s="103">
        <v>1525</v>
      </c>
      <c r="E50" s="103"/>
      <c r="F50" s="103"/>
      <c r="G50" s="100"/>
    </row>
    <row r="51" spans="1:7" ht="19.5" customHeight="1">
      <c r="A51" s="97">
        <v>42</v>
      </c>
      <c r="B51" s="101" t="s">
        <v>193</v>
      </c>
      <c r="C51" s="102">
        <f t="shared" si="2"/>
        <v>330</v>
      </c>
      <c r="D51" s="102">
        <v>330</v>
      </c>
      <c r="E51" s="103"/>
      <c r="F51" s="103"/>
      <c r="G51" s="100"/>
    </row>
    <row r="52" spans="1:7" ht="19.5" customHeight="1">
      <c r="A52" s="97">
        <v>43</v>
      </c>
      <c r="B52" s="85" t="s">
        <v>82</v>
      </c>
      <c r="C52" s="103">
        <f t="shared" si="2"/>
        <v>330</v>
      </c>
      <c r="D52" s="103">
        <v>330</v>
      </c>
      <c r="E52" s="103"/>
      <c r="F52" s="103"/>
      <c r="G52" s="100"/>
    </row>
    <row r="53" spans="1:7" ht="19.5" customHeight="1">
      <c r="A53" s="97">
        <v>44</v>
      </c>
      <c r="B53" s="104" t="s">
        <v>179</v>
      </c>
      <c r="C53" s="103">
        <f t="shared" si="2"/>
        <v>330</v>
      </c>
      <c r="D53" s="103">
        <v>330</v>
      </c>
      <c r="E53" s="103"/>
      <c r="F53" s="103"/>
      <c r="G53" s="100"/>
    </row>
    <row r="54" spans="1:7" ht="19.5" customHeight="1">
      <c r="A54" s="97">
        <v>45</v>
      </c>
      <c r="B54" s="101" t="s">
        <v>194</v>
      </c>
      <c r="C54" s="102">
        <v>4420</v>
      </c>
      <c r="D54" s="102">
        <v>4420</v>
      </c>
      <c r="E54" s="103"/>
      <c r="F54" s="103"/>
      <c r="G54" s="100"/>
    </row>
    <row r="55" spans="1:7" ht="19.5" customHeight="1">
      <c r="A55" s="97">
        <v>46</v>
      </c>
      <c r="B55" s="85" t="s">
        <v>82</v>
      </c>
      <c r="C55" s="103">
        <f>F55+E55+D55</f>
        <v>4420</v>
      </c>
      <c r="D55" s="103">
        <f>D58+D57+D56</f>
        <v>4420</v>
      </c>
      <c r="E55" s="103"/>
      <c r="F55" s="103"/>
      <c r="G55" s="100"/>
    </row>
    <row r="56" spans="1:7" ht="19.5" customHeight="1">
      <c r="A56" s="97">
        <v>47</v>
      </c>
      <c r="B56" s="104" t="s">
        <v>174</v>
      </c>
      <c r="C56" s="103">
        <f>F56+E56+D56</f>
        <v>3037</v>
      </c>
      <c r="D56" s="103">
        <v>3037</v>
      </c>
      <c r="E56" s="103"/>
      <c r="F56" s="103"/>
      <c r="G56" s="100"/>
    </row>
    <row r="57" spans="1:7" ht="19.5" customHeight="1">
      <c r="A57" s="97">
        <v>48</v>
      </c>
      <c r="B57" s="104" t="s">
        <v>175</v>
      </c>
      <c r="C57" s="103">
        <f>F57+E57+D57</f>
        <v>820</v>
      </c>
      <c r="D57" s="103">
        <v>820</v>
      </c>
      <c r="E57" s="103"/>
      <c r="F57" s="103"/>
      <c r="G57" s="100"/>
    </row>
    <row r="58" spans="1:7" ht="19.5" customHeight="1">
      <c r="A58" s="97">
        <v>49</v>
      </c>
      <c r="B58" s="104" t="s">
        <v>179</v>
      </c>
      <c r="C58" s="103">
        <f>F58+E58+D58</f>
        <v>563</v>
      </c>
      <c r="D58" s="103">
        <v>563</v>
      </c>
      <c r="E58" s="103"/>
      <c r="F58" s="103"/>
      <c r="G58" s="100"/>
    </row>
    <row r="59" spans="1:7" ht="19.5" customHeight="1">
      <c r="A59" s="97">
        <v>50</v>
      </c>
      <c r="B59" s="98" t="s">
        <v>195</v>
      </c>
      <c r="C59" s="99">
        <f>C60+C65+C70+C74+C79</f>
        <v>44872</v>
      </c>
      <c r="D59" s="99">
        <f>D60+D65+D70+D74+D79</f>
        <v>37307</v>
      </c>
      <c r="E59" s="99">
        <f>E60+E65+E70+E74+E79</f>
        <v>7565</v>
      </c>
      <c r="F59" s="99"/>
      <c r="G59" s="100"/>
    </row>
    <row r="60" spans="1:7" s="106" customFormat="1" ht="19.5" customHeight="1">
      <c r="A60" s="97">
        <v>51</v>
      </c>
      <c r="B60" s="101" t="s">
        <v>196</v>
      </c>
      <c r="C60" s="102">
        <f aca="true" t="shared" si="3" ref="C60:C99">F60+E60+D60</f>
        <v>2240</v>
      </c>
      <c r="D60" s="102">
        <f>SUM(D62:D64)</f>
        <v>2240</v>
      </c>
      <c r="E60" s="105">
        <f>SUM(E62:E64)</f>
        <v>0</v>
      </c>
      <c r="F60" s="105">
        <f>SUM(F62:F64)</f>
        <v>0</v>
      </c>
      <c r="G60" s="100"/>
    </row>
    <row r="61" spans="1:7" s="106" customFormat="1" ht="19.5" customHeight="1">
      <c r="A61" s="97">
        <v>52</v>
      </c>
      <c r="B61" s="85" t="s">
        <v>82</v>
      </c>
      <c r="C61" s="103">
        <f t="shared" si="3"/>
        <v>1766</v>
      </c>
      <c r="D61" s="105">
        <f>+D62+D64</f>
        <v>1766</v>
      </c>
      <c r="E61" s="105">
        <f>+E62+E64</f>
        <v>0</v>
      </c>
      <c r="F61" s="105">
        <f>+F62+F64</f>
        <v>0</v>
      </c>
      <c r="G61" s="100"/>
    </row>
    <row r="62" spans="1:7" ht="19.5" customHeight="1">
      <c r="A62" s="97">
        <v>53</v>
      </c>
      <c r="B62" s="104" t="s">
        <v>174</v>
      </c>
      <c r="C62" s="103">
        <f t="shared" si="3"/>
        <v>1756</v>
      </c>
      <c r="D62" s="103">
        <v>1756</v>
      </c>
      <c r="E62" s="103"/>
      <c r="F62" s="103"/>
      <c r="G62" s="100"/>
    </row>
    <row r="63" spans="1:7" ht="19.5" customHeight="1">
      <c r="A63" s="97">
        <v>54</v>
      </c>
      <c r="B63" s="104" t="s">
        <v>175</v>
      </c>
      <c r="C63" s="103">
        <f t="shared" si="3"/>
        <v>474</v>
      </c>
      <c r="D63" s="103">
        <v>474</v>
      </c>
      <c r="E63" s="103"/>
      <c r="F63" s="103"/>
      <c r="G63" s="100"/>
    </row>
    <row r="64" spans="1:7" ht="19.5" customHeight="1">
      <c r="A64" s="97">
        <v>55</v>
      </c>
      <c r="B64" s="104" t="s">
        <v>179</v>
      </c>
      <c r="C64" s="103">
        <f t="shared" si="3"/>
        <v>10</v>
      </c>
      <c r="D64" s="103">
        <v>10</v>
      </c>
      <c r="E64" s="103"/>
      <c r="F64" s="103"/>
      <c r="G64" s="100"/>
    </row>
    <row r="65" spans="1:7" ht="19.5" customHeight="1">
      <c r="A65" s="97">
        <v>56</v>
      </c>
      <c r="B65" s="101" t="s">
        <v>197</v>
      </c>
      <c r="C65" s="102">
        <f t="shared" si="3"/>
        <v>23342</v>
      </c>
      <c r="D65" s="102">
        <v>16927</v>
      </c>
      <c r="E65" s="102">
        <v>6415</v>
      </c>
      <c r="F65" s="103"/>
      <c r="G65" s="100"/>
    </row>
    <row r="66" spans="1:7" ht="19.5" customHeight="1">
      <c r="A66" s="97">
        <v>57</v>
      </c>
      <c r="B66" s="85" t="s">
        <v>82</v>
      </c>
      <c r="C66" s="103">
        <f t="shared" si="3"/>
        <v>23342</v>
      </c>
      <c r="D66" s="103">
        <f>D67+D68+D69</f>
        <v>16927</v>
      </c>
      <c r="E66" s="103">
        <f>E67+E68+E69</f>
        <v>6415</v>
      </c>
      <c r="F66" s="103"/>
      <c r="G66" s="100"/>
    </row>
    <row r="67" spans="1:7" ht="19.5" customHeight="1">
      <c r="A67" s="97">
        <v>58</v>
      </c>
      <c r="B67" s="104" t="s">
        <v>174</v>
      </c>
      <c r="C67" s="103">
        <f t="shared" si="3"/>
        <v>5796</v>
      </c>
      <c r="D67" s="103">
        <v>3079</v>
      </c>
      <c r="E67" s="103">
        <v>2717</v>
      </c>
      <c r="F67" s="103"/>
      <c r="G67" s="100"/>
    </row>
    <row r="68" spans="1:7" ht="19.5" customHeight="1">
      <c r="A68" s="97">
        <v>59</v>
      </c>
      <c r="B68" s="104" t="s">
        <v>175</v>
      </c>
      <c r="C68" s="103">
        <f t="shared" si="3"/>
        <v>1565</v>
      </c>
      <c r="D68" s="103">
        <v>832</v>
      </c>
      <c r="E68" s="103">
        <v>733</v>
      </c>
      <c r="F68" s="103"/>
      <c r="G68" s="100"/>
    </row>
    <row r="69" spans="1:7" ht="19.5" customHeight="1">
      <c r="A69" s="97">
        <v>60</v>
      </c>
      <c r="B69" s="104" t="s">
        <v>179</v>
      </c>
      <c r="C69" s="103">
        <f t="shared" si="3"/>
        <v>15981</v>
      </c>
      <c r="D69" s="103">
        <v>13016</v>
      </c>
      <c r="E69" s="103">
        <v>2965</v>
      </c>
      <c r="F69" s="103"/>
      <c r="G69" s="100"/>
    </row>
    <row r="70" spans="1:7" ht="19.5" customHeight="1">
      <c r="A70" s="97">
        <v>61</v>
      </c>
      <c r="B70" s="101" t="s">
        <v>198</v>
      </c>
      <c r="C70" s="102">
        <f t="shared" si="3"/>
        <v>15300</v>
      </c>
      <c r="D70" s="102">
        <f>SUM(D72:D73)</f>
        <v>14150</v>
      </c>
      <c r="E70" s="102">
        <f>SUM(E72:E73)</f>
        <v>1150</v>
      </c>
      <c r="F70" s="105">
        <f>SUM(F72:F73)</f>
        <v>0</v>
      </c>
      <c r="G70" s="100"/>
    </row>
    <row r="71" spans="1:7" ht="19.5" customHeight="1">
      <c r="A71" s="97">
        <v>62</v>
      </c>
      <c r="B71" s="85" t="s">
        <v>82</v>
      </c>
      <c r="C71" s="103">
        <f t="shared" si="3"/>
        <v>15300</v>
      </c>
      <c r="D71" s="105">
        <f>+D72+D73</f>
        <v>14150</v>
      </c>
      <c r="E71" s="105">
        <f>+E72+E73</f>
        <v>1150</v>
      </c>
      <c r="F71" s="105">
        <f>+F72+F73</f>
        <v>0</v>
      </c>
      <c r="G71" s="100"/>
    </row>
    <row r="72" spans="1:7" ht="19.5" customHeight="1">
      <c r="A72" s="97">
        <v>63</v>
      </c>
      <c r="B72" s="104" t="s">
        <v>179</v>
      </c>
      <c r="C72" s="103">
        <f t="shared" si="3"/>
        <v>0</v>
      </c>
      <c r="D72" s="103">
        <v>0</v>
      </c>
      <c r="E72" s="103">
        <v>0</v>
      </c>
      <c r="F72" s="103"/>
      <c r="G72" s="100"/>
    </row>
    <row r="73" spans="1:7" ht="19.5" customHeight="1">
      <c r="A73" s="97">
        <v>64</v>
      </c>
      <c r="B73" s="104" t="s">
        <v>199</v>
      </c>
      <c r="C73" s="103">
        <f t="shared" si="3"/>
        <v>15300</v>
      </c>
      <c r="D73" s="103">
        <v>14150</v>
      </c>
      <c r="E73" s="103">
        <v>1150</v>
      </c>
      <c r="F73" s="103"/>
      <c r="G73" s="100"/>
    </row>
    <row r="74" spans="1:7" ht="19.5" customHeight="1">
      <c r="A74" s="97">
        <v>65</v>
      </c>
      <c r="B74" s="101" t="s">
        <v>200</v>
      </c>
      <c r="C74" s="102">
        <f t="shared" si="3"/>
        <v>1487</v>
      </c>
      <c r="D74" s="102">
        <f>SUM(D76:D78)</f>
        <v>1487</v>
      </c>
      <c r="E74" s="103"/>
      <c r="F74" s="103"/>
      <c r="G74" s="100"/>
    </row>
    <row r="75" spans="1:7" ht="19.5" customHeight="1">
      <c r="A75" s="97">
        <v>66</v>
      </c>
      <c r="B75" s="85" t="s">
        <v>82</v>
      </c>
      <c r="C75" s="103">
        <f t="shared" si="3"/>
        <v>1177</v>
      </c>
      <c r="D75" s="105">
        <f>+D76+D78</f>
        <v>1177</v>
      </c>
      <c r="E75" s="103"/>
      <c r="F75" s="103"/>
      <c r="G75" s="100"/>
    </row>
    <row r="76" spans="1:7" ht="19.5" customHeight="1">
      <c r="A76" s="97">
        <v>67</v>
      </c>
      <c r="B76" s="104" t="s">
        <v>174</v>
      </c>
      <c r="C76" s="103">
        <f t="shared" si="3"/>
        <v>1147</v>
      </c>
      <c r="D76" s="103">
        <v>1147</v>
      </c>
      <c r="E76" s="103"/>
      <c r="F76" s="103"/>
      <c r="G76" s="100"/>
    </row>
    <row r="77" spans="1:7" ht="19.5" customHeight="1">
      <c r="A77" s="97">
        <v>68</v>
      </c>
      <c r="B77" s="104" t="s">
        <v>175</v>
      </c>
      <c r="C77" s="103">
        <f t="shared" si="3"/>
        <v>310</v>
      </c>
      <c r="D77" s="103">
        <v>310</v>
      </c>
      <c r="E77" s="103"/>
      <c r="F77" s="103"/>
      <c r="G77" s="100"/>
    </row>
    <row r="78" spans="1:7" ht="19.5" customHeight="1">
      <c r="A78" s="97">
        <v>69</v>
      </c>
      <c r="B78" s="104" t="s">
        <v>179</v>
      </c>
      <c r="C78" s="103">
        <f t="shared" si="3"/>
        <v>30</v>
      </c>
      <c r="D78" s="103">
        <v>30</v>
      </c>
      <c r="E78" s="103"/>
      <c r="F78" s="103"/>
      <c r="G78" s="100"/>
    </row>
    <row r="79" spans="1:7" ht="19.5" customHeight="1">
      <c r="A79" s="97">
        <v>70</v>
      </c>
      <c r="B79" s="101" t="s">
        <v>201</v>
      </c>
      <c r="C79" s="102">
        <f t="shared" si="3"/>
        <v>2503</v>
      </c>
      <c r="D79" s="102">
        <v>2503</v>
      </c>
      <c r="E79" s="103"/>
      <c r="F79" s="103"/>
      <c r="G79" s="100"/>
    </row>
    <row r="80" spans="1:7" ht="19.5" customHeight="1">
      <c r="A80" s="97">
        <v>71</v>
      </c>
      <c r="B80" s="85" t="s">
        <v>82</v>
      </c>
      <c r="C80" s="103">
        <f t="shared" si="3"/>
        <v>2503</v>
      </c>
      <c r="D80" s="103">
        <v>2503</v>
      </c>
      <c r="E80" s="103"/>
      <c r="F80" s="103"/>
      <c r="G80" s="100"/>
    </row>
    <row r="81" spans="1:7" ht="19.5" customHeight="1">
      <c r="A81" s="97">
        <v>72</v>
      </c>
      <c r="B81" s="104" t="s">
        <v>174</v>
      </c>
      <c r="C81" s="103">
        <f t="shared" si="3"/>
        <v>1530</v>
      </c>
      <c r="D81" s="103">
        <v>1530</v>
      </c>
      <c r="E81" s="103"/>
      <c r="F81" s="103"/>
      <c r="G81" s="100"/>
    </row>
    <row r="82" spans="1:7" ht="19.5" customHeight="1">
      <c r="A82" s="97">
        <v>73</v>
      </c>
      <c r="B82" s="104" t="s">
        <v>175</v>
      </c>
      <c r="C82" s="103">
        <f t="shared" si="3"/>
        <v>413</v>
      </c>
      <c r="D82" s="103">
        <v>413</v>
      </c>
      <c r="E82" s="103"/>
      <c r="F82" s="103"/>
      <c r="G82" s="100"/>
    </row>
    <row r="83" spans="1:7" ht="19.5" customHeight="1">
      <c r="A83" s="97">
        <v>74</v>
      </c>
      <c r="B83" s="104" t="s">
        <v>179</v>
      </c>
      <c r="C83" s="103">
        <f t="shared" si="3"/>
        <v>560</v>
      </c>
      <c r="D83" s="103">
        <v>560</v>
      </c>
      <c r="E83" s="103"/>
      <c r="F83" s="103"/>
      <c r="G83" s="100"/>
    </row>
    <row r="84" spans="1:7" ht="19.5" customHeight="1">
      <c r="A84" s="97">
        <v>75</v>
      </c>
      <c r="B84" s="98" t="s">
        <v>202</v>
      </c>
      <c r="C84" s="99">
        <f t="shared" si="3"/>
        <v>28185</v>
      </c>
      <c r="D84" s="99">
        <f>SUM(D85:D94)/3</f>
        <v>22420</v>
      </c>
      <c r="E84" s="99">
        <f>SUM(E85:E94)/3</f>
        <v>5765</v>
      </c>
      <c r="F84" s="99">
        <f>SUM(F85:F94)/3</f>
        <v>0</v>
      </c>
      <c r="G84" s="100"/>
    </row>
    <row r="85" spans="1:7" s="106" customFormat="1" ht="19.5" customHeight="1">
      <c r="A85" s="97">
        <v>76</v>
      </c>
      <c r="B85" s="107" t="s">
        <v>203</v>
      </c>
      <c r="C85" s="102">
        <f t="shared" si="3"/>
        <v>22420</v>
      </c>
      <c r="D85" s="102">
        <f>+SUM(D87:D89)</f>
        <v>22420</v>
      </c>
      <c r="E85" s="102">
        <f>+SUM(E89:E89)</f>
        <v>0</v>
      </c>
      <c r="F85" s="105">
        <f>+SUM(F89:F89)</f>
        <v>0</v>
      </c>
      <c r="G85" s="100"/>
    </row>
    <row r="86" spans="1:7" s="106" customFormat="1" ht="19.5" customHeight="1">
      <c r="A86" s="97">
        <v>77</v>
      </c>
      <c r="B86" s="85" t="s">
        <v>82</v>
      </c>
      <c r="C86" s="103">
        <f t="shared" si="3"/>
        <v>22420</v>
      </c>
      <c r="D86" s="103">
        <f>D89+D88+D87</f>
        <v>22420</v>
      </c>
      <c r="E86" s="105"/>
      <c r="F86" s="105"/>
      <c r="G86" s="100"/>
    </row>
    <row r="87" spans="1:7" s="106" customFormat="1" ht="19.5" customHeight="1">
      <c r="A87" s="97">
        <v>78</v>
      </c>
      <c r="B87" s="104" t="s">
        <v>174</v>
      </c>
      <c r="C87" s="103">
        <f t="shared" si="3"/>
        <v>13638</v>
      </c>
      <c r="D87" s="105">
        <v>13638</v>
      </c>
      <c r="E87" s="105"/>
      <c r="F87" s="105"/>
      <c r="G87" s="100"/>
    </row>
    <row r="88" spans="1:7" s="106" customFormat="1" ht="19.5" customHeight="1">
      <c r="A88" s="97">
        <v>79</v>
      </c>
      <c r="B88" s="104" t="s">
        <v>175</v>
      </c>
      <c r="C88" s="103">
        <f t="shared" si="3"/>
        <v>3682</v>
      </c>
      <c r="D88" s="105">
        <v>3682</v>
      </c>
      <c r="E88" s="105">
        <f>+E89</f>
        <v>0</v>
      </c>
      <c r="F88" s="105">
        <f>+F89</f>
        <v>0</v>
      </c>
      <c r="G88" s="100"/>
    </row>
    <row r="89" spans="1:7" ht="19.5" customHeight="1">
      <c r="A89" s="97">
        <v>80</v>
      </c>
      <c r="B89" s="104" t="s">
        <v>179</v>
      </c>
      <c r="C89" s="103">
        <f t="shared" si="3"/>
        <v>5100</v>
      </c>
      <c r="D89" s="103">
        <v>5100</v>
      </c>
      <c r="E89" s="103"/>
      <c r="F89" s="103"/>
      <c r="G89" s="100"/>
    </row>
    <row r="90" spans="1:7" ht="19.5" customHeight="1">
      <c r="A90" s="97">
        <v>81</v>
      </c>
      <c r="B90" s="107" t="s">
        <v>571</v>
      </c>
      <c r="C90" s="102">
        <f t="shared" si="3"/>
        <v>5765</v>
      </c>
      <c r="D90" s="102">
        <f>+D94</f>
        <v>0</v>
      </c>
      <c r="E90" s="102">
        <f>+E94+E93+E92</f>
        <v>5765</v>
      </c>
      <c r="F90" s="105">
        <f>+F94</f>
        <v>0</v>
      </c>
      <c r="G90" s="100"/>
    </row>
    <row r="91" spans="1:7" ht="19.5" customHeight="1">
      <c r="A91" s="97">
        <v>82</v>
      </c>
      <c r="B91" s="85" t="s">
        <v>82</v>
      </c>
      <c r="C91" s="103">
        <f t="shared" si="3"/>
        <v>5765</v>
      </c>
      <c r="D91" s="105">
        <f>+D94</f>
        <v>0</v>
      </c>
      <c r="E91" s="105">
        <f>+E94+E93+E92</f>
        <v>5765</v>
      </c>
      <c r="F91" s="105">
        <f>+F94</f>
        <v>0</v>
      </c>
      <c r="G91" s="100"/>
    </row>
    <row r="92" spans="1:7" ht="19.5" customHeight="1">
      <c r="A92" s="97">
        <v>83</v>
      </c>
      <c r="B92" s="104" t="s">
        <v>174</v>
      </c>
      <c r="C92" s="103">
        <f t="shared" si="3"/>
        <v>3953</v>
      </c>
      <c r="D92" s="105"/>
      <c r="E92" s="105">
        <v>3953</v>
      </c>
      <c r="F92" s="105"/>
      <c r="G92" s="100"/>
    </row>
    <row r="93" spans="1:7" ht="19.5" customHeight="1">
      <c r="A93" s="97">
        <v>84</v>
      </c>
      <c r="B93" s="104" t="s">
        <v>175</v>
      </c>
      <c r="C93" s="103">
        <f t="shared" si="3"/>
        <v>1067</v>
      </c>
      <c r="D93" s="105"/>
      <c r="E93" s="105">
        <v>1067</v>
      </c>
      <c r="F93" s="105"/>
      <c r="G93" s="100"/>
    </row>
    <row r="94" spans="1:7" ht="19.5" customHeight="1">
      <c r="A94" s="97">
        <v>85</v>
      </c>
      <c r="B94" s="104" t="s">
        <v>179</v>
      </c>
      <c r="C94" s="103">
        <f t="shared" si="3"/>
        <v>745</v>
      </c>
      <c r="D94" s="103"/>
      <c r="E94" s="103">
        <v>745</v>
      </c>
      <c r="F94" s="103"/>
      <c r="G94" s="100"/>
    </row>
    <row r="95" spans="1:7" ht="19.5" customHeight="1">
      <c r="A95" s="97">
        <v>86</v>
      </c>
      <c r="B95" s="98" t="s">
        <v>204</v>
      </c>
      <c r="C95" s="99">
        <f t="shared" si="3"/>
        <v>7485</v>
      </c>
      <c r="D95" s="99">
        <f>SUM(D96:D99)/3</f>
        <v>1530</v>
      </c>
      <c r="E95" s="99">
        <f>SUM(E96:E98)</f>
        <v>5955</v>
      </c>
      <c r="F95" s="99">
        <f>SUM(F96:F98)/3</f>
        <v>0</v>
      </c>
      <c r="G95" s="100"/>
    </row>
    <row r="96" spans="1:7" s="106" customFormat="1" ht="19.5" customHeight="1">
      <c r="A96" s="97">
        <v>87</v>
      </c>
      <c r="B96" s="101" t="s">
        <v>205</v>
      </c>
      <c r="C96" s="102">
        <f t="shared" si="3"/>
        <v>7485</v>
      </c>
      <c r="D96" s="102">
        <f>SUM(D98:D99)</f>
        <v>1530</v>
      </c>
      <c r="E96" s="102">
        <f>SUM(E98:E99)</f>
        <v>5955</v>
      </c>
      <c r="F96" s="105">
        <f>SUM(F98:F98)</f>
        <v>0</v>
      </c>
      <c r="G96" s="100"/>
    </row>
    <row r="97" spans="1:7" s="106" customFormat="1" ht="19.5" customHeight="1">
      <c r="A97" s="97">
        <v>88</v>
      </c>
      <c r="B97" s="85" t="s">
        <v>82</v>
      </c>
      <c r="C97" s="103">
        <f t="shared" si="3"/>
        <v>1530</v>
      </c>
      <c r="D97" s="105">
        <f>+D98+D99</f>
        <v>1530</v>
      </c>
      <c r="E97" s="105">
        <f>+E98</f>
        <v>0</v>
      </c>
      <c r="F97" s="105">
        <f>+F98</f>
        <v>0</v>
      </c>
      <c r="G97" s="100"/>
    </row>
    <row r="98" spans="1:7" ht="19.5" customHeight="1">
      <c r="A98" s="97">
        <v>89</v>
      </c>
      <c r="B98" s="104" t="s">
        <v>179</v>
      </c>
      <c r="C98" s="103">
        <f t="shared" si="3"/>
        <v>1530</v>
      </c>
      <c r="D98" s="103">
        <v>1530</v>
      </c>
      <c r="E98" s="103"/>
      <c r="F98" s="103"/>
      <c r="G98" s="100"/>
    </row>
    <row r="99" spans="1:7" ht="19.5" customHeight="1">
      <c r="A99" s="97">
        <v>90</v>
      </c>
      <c r="B99" s="104" t="s">
        <v>189</v>
      </c>
      <c r="C99" s="103">
        <f t="shared" si="3"/>
        <v>5955</v>
      </c>
      <c r="D99" s="103"/>
      <c r="E99" s="103">
        <v>5955</v>
      </c>
      <c r="F99" s="103"/>
      <c r="G99" s="100"/>
    </row>
    <row r="100" spans="1:7" ht="19.5" customHeight="1">
      <c r="A100" s="97">
        <v>91</v>
      </c>
      <c r="B100" s="98" t="s">
        <v>206</v>
      </c>
      <c r="C100" s="99">
        <f>C111+C106+C101</f>
        <v>11915</v>
      </c>
      <c r="D100" s="99">
        <f>D111+D106+D101</f>
        <v>0</v>
      </c>
      <c r="E100" s="99">
        <f>E111+E106+E101</f>
        <v>11915</v>
      </c>
      <c r="F100" s="99"/>
      <c r="G100" s="100"/>
    </row>
    <row r="101" spans="1:7" ht="19.5" customHeight="1">
      <c r="A101" s="97">
        <v>92</v>
      </c>
      <c r="B101" s="107" t="s">
        <v>207</v>
      </c>
      <c r="C101" s="102">
        <f aca="true" t="shared" si="4" ref="C101:C131">F101+E101+D101</f>
        <v>3117</v>
      </c>
      <c r="D101" s="102"/>
      <c r="E101" s="102">
        <v>3117</v>
      </c>
      <c r="F101" s="99"/>
      <c r="G101" s="100"/>
    </row>
    <row r="102" spans="1:7" ht="19.5" customHeight="1">
      <c r="A102" s="97">
        <v>93</v>
      </c>
      <c r="B102" s="85" t="s">
        <v>82</v>
      </c>
      <c r="C102" s="103">
        <f>F102+E102+D102</f>
        <v>3117</v>
      </c>
      <c r="D102" s="99"/>
      <c r="E102" s="103">
        <f>E103+E104+E105</f>
        <v>3117</v>
      </c>
      <c r="F102" s="99"/>
      <c r="G102" s="100"/>
    </row>
    <row r="103" spans="1:7" ht="19.5" customHeight="1">
      <c r="A103" s="97">
        <v>94</v>
      </c>
      <c r="B103" s="104" t="s">
        <v>174</v>
      </c>
      <c r="C103" s="103">
        <f t="shared" si="4"/>
        <v>1769</v>
      </c>
      <c r="D103" s="99"/>
      <c r="E103" s="103">
        <v>1769</v>
      </c>
      <c r="F103" s="99"/>
      <c r="G103" s="100"/>
    </row>
    <row r="104" spans="1:7" ht="19.5" customHeight="1">
      <c r="A104" s="97">
        <v>95</v>
      </c>
      <c r="B104" s="104" t="s">
        <v>175</v>
      </c>
      <c r="C104" s="103">
        <f t="shared" si="4"/>
        <v>478</v>
      </c>
      <c r="D104" s="99"/>
      <c r="E104" s="103">
        <v>478</v>
      </c>
      <c r="F104" s="99"/>
      <c r="G104" s="100"/>
    </row>
    <row r="105" spans="1:7" ht="19.5" customHeight="1">
      <c r="A105" s="97">
        <v>96</v>
      </c>
      <c r="B105" s="104" t="s">
        <v>179</v>
      </c>
      <c r="C105" s="103">
        <f t="shared" si="4"/>
        <v>870</v>
      </c>
      <c r="D105" s="99"/>
      <c r="E105" s="103">
        <v>870</v>
      </c>
      <c r="F105" s="99"/>
      <c r="G105" s="100"/>
    </row>
    <row r="106" spans="1:7" ht="19.5" customHeight="1">
      <c r="A106" s="97">
        <v>97</v>
      </c>
      <c r="B106" s="107" t="s">
        <v>208</v>
      </c>
      <c r="C106" s="102">
        <f>F106+E106+D106</f>
        <v>7879</v>
      </c>
      <c r="D106" s="102"/>
      <c r="E106" s="102">
        <f>E110+E109+E108</f>
        <v>7879</v>
      </c>
      <c r="F106" s="99"/>
      <c r="G106" s="100"/>
    </row>
    <row r="107" spans="1:7" ht="19.5" customHeight="1">
      <c r="A107" s="97">
        <v>98</v>
      </c>
      <c r="B107" s="85" t="s">
        <v>82</v>
      </c>
      <c r="C107" s="103">
        <f>F107+E107+D107</f>
        <v>7879</v>
      </c>
      <c r="D107" s="99"/>
      <c r="E107" s="103">
        <f>E108+E109+E110</f>
        <v>7879</v>
      </c>
      <c r="F107" s="99"/>
      <c r="G107" s="100"/>
    </row>
    <row r="108" spans="1:7" ht="19.5" customHeight="1">
      <c r="A108" s="97">
        <v>99</v>
      </c>
      <c r="B108" s="104" t="s">
        <v>174</v>
      </c>
      <c r="C108" s="103">
        <f t="shared" si="4"/>
        <v>2613</v>
      </c>
      <c r="D108" s="99"/>
      <c r="E108" s="103">
        <v>2613</v>
      </c>
      <c r="F108" s="99"/>
      <c r="G108" s="100"/>
    </row>
    <row r="109" spans="1:7" ht="19.5" customHeight="1">
      <c r="A109" s="97">
        <v>100</v>
      </c>
      <c r="B109" s="104" t="s">
        <v>175</v>
      </c>
      <c r="C109" s="103">
        <f t="shared" si="4"/>
        <v>706</v>
      </c>
      <c r="D109" s="99"/>
      <c r="E109" s="103">
        <v>706</v>
      </c>
      <c r="F109" s="99"/>
      <c r="G109" s="100"/>
    </row>
    <row r="110" spans="1:7" ht="19.5" customHeight="1">
      <c r="A110" s="97">
        <v>101</v>
      </c>
      <c r="B110" s="104" t="s">
        <v>179</v>
      </c>
      <c r="C110" s="103">
        <f t="shared" si="4"/>
        <v>4560</v>
      </c>
      <c r="D110" s="99"/>
      <c r="E110" s="103">
        <v>4560</v>
      </c>
      <c r="F110" s="99"/>
      <c r="G110" s="100"/>
    </row>
    <row r="111" spans="1:7" ht="19.5" customHeight="1">
      <c r="A111" s="97">
        <v>102</v>
      </c>
      <c r="B111" s="107" t="s">
        <v>209</v>
      </c>
      <c r="C111" s="102">
        <f t="shared" si="4"/>
        <v>919</v>
      </c>
      <c r="D111" s="102"/>
      <c r="E111" s="102">
        <v>919</v>
      </c>
      <c r="F111" s="99"/>
      <c r="G111" s="100"/>
    </row>
    <row r="112" spans="1:7" ht="19.5" customHeight="1">
      <c r="A112" s="97">
        <v>103</v>
      </c>
      <c r="B112" s="85" t="s">
        <v>82</v>
      </c>
      <c r="C112" s="103">
        <f t="shared" si="4"/>
        <v>919</v>
      </c>
      <c r="D112" s="99"/>
      <c r="E112" s="103">
        <v>919</v>
      </c>
      <c r="F112" s="99"/>
      <c r="G112" s="100"/>
    </row>
    <row r="113" spans="1:7" ht="19.5" customHeight="1">
      <c r="A113" s="97">
        <v>104</v>
      </c>
      <c r="B113" s="104" t="s">
        <v>179</v>
      </c>
      <c r="C113" s="103">
        <f t="shared" si="4"/>
        <v>919</v>
      </c>
      <c r="D113" s="99"/>
      <c r="E113" s="103">
        <v>919</v>
      </c>
      <c r="F113" s="99"/>
      <c r="G113" s="100"/>
    </row>
    <row r="114" spans="1:7" ht="19.5" customHeight="1">
      <c r="A114" s="97">
        <v>105</v>
      </c>
      <c r="B114" s="98" t="s">
        <v>210</v>
      </c>
      <c r="C114" s="99">
        <f>SUM(C115)</f>
        <v>4295</v>
      </c>
      <c r="D114" s="99">
        <f>SUM(D115)</f>
        <v>0</v>
      </c>
      <c r="E114" s="99">
        <f>SUM(E115)</f>
        <v>4295</v>
      </c>
      <c r="F114" s="99"/>
      <c r="G114" s="100"/>
    </row>
    <row r="115" spans="1:7" s="106" customFormat="1" ht="19.5" customHeight="1">
      <c r="A115" s="97">
        <v>106</v>
      </c>
      <c r="B115" s="85" t="s">
        <v>82</v>
      </c>
      <c r="C115" s="105">
        <v>4295</v>
      </c>
      <c r="D115" s="105"/>
      <c r="E115" s="105">
        <v>4295</v>
      </c>
      <c r="F115" s="105"/>
      <c r="G115" s="100"/>
    </row>
    <row r="116" spans="1:7" ht="19.5" customHeight="1">
      <c r="A116" s="97">
        <v>107</v>
      </c>
      <c r="B116" s="104" t="s">
        <v>179</v>
      </c>
      <c r="C116" s="103">
        <f t="shared" si="4"/>
        <v>4295</v>
      </c>
      <c r="D116" s="103"/>
      <c r="E116" s="103">
        <v>4295</v>
      </c>
      <c r="F116" s="103"/>
      <c r="G116" s="100"/>
    </row>
    <row r="117" spans="1:7" ht="19.5" customHeight="1">
      <c r="A117" s="97">
        <v>108</v>
      </c>
      <c r="B117" s="98" t="s">
        <v>572</v>
      </c>
      <c r="C117" s="99">
        <f t="shared" si="4"/>
        <v>33557</v>
      </c>
      <c r="D117" s="99">
        <f>SUM(D119:D121)</f>
        <v>33557</v>
      </c>
      <c r="E117" s="99">
        <f>SUM(E118:E121)/3</f>
        <v>0</v>
      </c>
      <c r="F117" s="99">
        <f>SUM(F118:F121)/3</f>
        <v>0</v>
      </c>
      <c r="G117" s="100"/>
    </row>
    <row r="118" spans="1:7" ht="19.5" customHeight="1">
      <c r="A118" s="97">
        <v>109</v>
      </c>
      <c r="B118" s="85" t="s">
        <v>82</v>
      </c>
      <c r="C118" s="103">
        <f t="shared" si="4"/>
        <v>33557</v>
      </c>
      <c r="D118" s="105">
        <f>D119+D120+D121</f>
        <v>33557</v>
      </c>
      <c r="E118" s="105">
        <f>+E120</f>
        <v>0</v>
      </c>
      <c r="F118" s="105">
        <f>+F120</f>
        <v>0</v>
      </c>
      <c r="G118" s="100"/>
    </row>
    <row r="119" spans="1:7" ht="19.5" customHeight="1">
      <c r="A119" s="97">
        <v>110</v>
      </c>
      <c r="B119" s="104" t="s">
        <v>174</v>
      </c>
      <c r="C119" s="103">
        <f t="shared" si="4"/>
        <v>17935</v>
      </c>
      <c r="D119" s="105">
        <v>17935</v>
      </c>
      <c r="E119" s="105">
        <f>+E120</f>
        <v>0</v>
      </c>
      <c r="F119" s="105">
        <f>+F120</f>
        <v>0</v>
      </c>
      <c r="G119" s="100"/>
    </row>
    <row r="120" spans="1:7" ht="19.5" customHeight="1">
      <c r="A120" s="97">
        <v>111</v>
      </c>
      <c r="B120" s="104" t="s">
        <v>175</v>
      </c>
      <c r="C120" s="103">
        <f t="shared" si="4"/>
        <v>4842</v>
      </c>
      <c r="D120" s="103">
        <v>4842</v>
      </c>
      <c r="E120" s="103"/>
      <c r="F120" s="103"/>
      <c r="G120" s="100"/>
    </row>
    <row r="121" spans="1:7" s="106" customFormat="1" ht="19.5" customHeight="1">
      <c r="A121" s="97">
        <v>112</v>
      </c>
      <c r="B121" s="104" t="s">
        <v>179</v>
      </c>
      <c r="C121" s="103">
        <f t="shared" si="4"/>
        <v>10780</v>
      </c>
      <c r="D121" s="105">
        <v>10780</v>
      </c>
      <c r="E121" s="105"/>
      <c r="F121" s="105"/>
      <c r="G121" s="100"/>
    </row>
    <row r="122" spans="1:7" ht="19.5" customHeight="1">
      <c r="A122" s="97">
        <v>113</v>
      </c>
      <c r="B122" s="98" t="s">
        <v>211</v>
      </c>
      <c r="C122" s="99">
        <f t="shared" si="4"/>
        <v>385</v>
      </c>
      <c r="D122" s="99"/>
      <c r="E122" s="99">
        <f>SUM(E123:E123)</f>
        <v>385</v>
      </c>
      <c r="F122" s="99">
        <f>SUM(F123:F123)/3</f>
        <v>0</v>
      </c>
      <c r="G122" s="100"/>
    </row>
    <row r="123" spans="1:7" s="106" customFormat="1" ht="19.5" customHeight="1">
      <c r="A123" s="97">
        <v>114</v>
      </c>
      <c r="B123" s="104" t="s">
        <v>212</v>
      </c>
      <c r="C123" s="103">
        <f t="shared" si="4"/>
        <v>385</v>
      </c>
      <c r="D123" s="105"/>
      <c r="E123" s="105">
        <v>385</v>
      </c>
      <c r="F123" s="105"/>
      <c r="G123" s="100"/>
    </row>
    <row r="124" spans="1:7" ht="19.5" customHeight="1">
      <c r="A124" s="97">
        <v>115</v>
      </c>
      <c r="B124" s="98" t="s">
        <v>213</v>
      </c>
      <c r="C124" s="103">
        <f t="shared" si="4"/>
        <v>0</v>
      </c>
      <c r="D124" s="99"/>
      <c r="E124" s="99"/>
      <c r="F124" s="99"/>
      <c r="G124" s="100"/>
    </row>
    <row r="125" spans="1:7" ht="19.5" customHeight="1">
      <c r="A125" s="97">
        <v>116</v>
      </c>
      <c r="B125" s="98" t="s">
        <v>214</v>
      </c>
      <c r="C125" s="99">
        <f>SUM(C126)</f>
        <v>11196</v>
      </c>
      <c r="D125" s="99">
        <f>SUM(D126)</f>
        <v>7211</v>
      </c>
      <c r="E125" s="99">
        <f>SUM(E126)</f>
        <v>3985</v>
      </c>
      <c r="F125" s="99">
        <f>SUM(F126:F130)/3</f>
        <v>0</v>
      </c>
      <c r="G125" s="100"/>
    </row>
    <row r="126" spans="1:7" ht="19.5" customHeight="1">
      <c r="A126" s="97">
        <v>117</v>
      </c>
      <c r="B126" s="108" t="s">
        <v>215</v>
      </c>
      <c r="C126" s="105">
        <f>SUM(C128:C131)</f>
        <v>11196</v>
      </c>
      <c r="D126" s="105">
        <f>SUM(D128:D131)</f>
        <v>7211</v>
      </c>
      <c r="E126" s="105">
        <f>SUM(E128:E131)</f>
        <v>3985</v>
      </c>
      <c r="F126" s="105">
        <f>SUM(F129:F130)</f>
        <v>0</v>
      </c>
      <c r="G126" s="100"/>
    </row>
    <row r="127" spans="1:7" ht="19.5" customHeight="1">
      <c r="A127" s="97">
        <v>118</v>
      </c>
      <c r="B127" s="85" t="s">
        <v>82</v>
      </c>
      <c r="C127" s="105">
        <f>C128+C129+C130+C131</f>
        <v>11196</v>
      </c>
      <c r="D127" s="105">
        <f>D128+D129+D130+D131</f>
        <v>7211</v>
      </c>
      <c r="E127" s="105">
        <f>E128+E129+E130+E131</f>
        <v>3985</v>
      </c>
      <c r="F127" s="105">
        <f>+F129+F130</f>
        <v>0</v>
      </c>
      <c r="G127" s="100"/>
    </row>
    <row r="128" spans="1:7" ht="19.5" customHeight="1">
      <c r="A128" s="97">
        <v>119</v>
      </c>
      <c r="B128" s="104" t="s">
        <v>174</v>
      </c>
      <c r="C128" s="103">
        <f t="shared" si="4"/>
        <v>5678</v>
      </c>
      <c r="D128" s="105">
        <v>5678</v>
      </c>
      <c r="E128" s="105"/>
      <c r="F128" s="105"/>
      <c r="G128" s="100"/>
    </row>
    <row r="129" spans="1:7" ht="19.5" customHeight="1">
      <c r="A129" s="97">
        <v>120</v>
      </c>
      <c r="B129" s="104" t="s">
        <v>175</v>
      </c>
      <c r="C129" s="103">
        <f t="shared" si="4"/>
        <v>1533</v>
      </c>
      <c r="D129" s="103">
        <v>1533</v>
      </c>
      <c r="E129" s="103"/>
      <c r="F129" s="103"/>
      <c r="G129" s="100"/>
    </row>
    <row r="130" spans="1:7" ht="19.5" customHeight="1">
      <c r="A130" s="97">
        <v>121</v>
      </c>
      <c r="B130" s="104" t="s">
        <v>179</v>
      </c>
      <c r="C130" s="103">
        <f t="shared" si="4"/>
        <v>2985</v>
      </c>
      <c r="D130" s="103"/>
      <c r="E130" s="103">
        <v>2985</v>
      </c>
      <c r="F130" s="103"/>
      <c r="G130" s="100"/>
    </row>
    <row r="131" spans="1:7" ht="19.5" customHeight="1">
      <c r="A131" s="97"/>
      <c r="B131" s="109" t="s">
        <v>216</v>
      </c>
      <c r="C131" s="103">
        <f t="shared" si="4"/>
        <v>1000</v>
      </c>
      <c r="D131" s="103"/>
      <c r="E131" s="103">
        <v>1000</v>
      </c>
      <c r="F131" s="103"/>
      <c r="G131" s="100"/>
    </row>
    <row r="132" spans="1:7" ht="19.5" customHeight="1">
      <c r="A132" s="97">
        <v>127</v>
      </c>
      <c r="B132" s="110" t="s">
        <v>217</v>
      </c>
      <c r="C132" s="99">
        <f>C9+C14+C15+C16+C17+C39+C46+C47+C59+C84+C95+C100+C114+C117+C122+C124+C125</f>
        <v>183500</v>
      </c>
      <c r="D132" s="99">
        <f>D9+D14+D15+D16+D17+D39+D46+D47+D59+D84+D95+D100+D114+D117+D122+D124+D125</f>
        <v>128027</v>
      </c>
      <c r="E132" s="99">
        <f>E9+E14+E15+E16+E17+E39+E46+E47+E59+E84+E95+E100+E114+E117+E122+E124+E125</f>
        <v>55473</v>
      </c>
      <c r="F132" s="99"/>
      <c r="G132" s="100"/>
    </row>
    <row r="133" spans="1:7" ht="19.5" customHeight="1">
      <c r="A133" s="97">
        <v>128</v>
      </c>
      <c r="B133" s="98" t="s">
        <v>218</v>
      </c>
      <c r="C133" s="103">
        <f>C134+C135+C136+C138</f>
        <v>172415</v>
      </c>
      <c r="D133" s="103">
        <f>D134+D135+D136+D138</f>
        <v>128027</v>
      </c>
      <c r="E133" s="103">
        <f>E134+E135+E136+E138</f>
        <v>44388</v>
      </c>
      <c r="F133" s="99"/>
      <c r="G133" s="100"/>
    </row>
    <row r="134" spans="1:7" s="113" customFormat="1" ht="19.5" customHeight="1">
      <c r="A134" s="97">
        <v>129</v>
      </c>
      <c r="B134" s="111" t="s">
        <v>219</v>
      </c>
      <c r="C134" s="103">
        <f aca="true" t="shared" si="5" ref="C134:E135">C56+C62+C67+C76+C87+C92+C103+C108+C119+C128+C81+C12</f>
        <v>59685</v>
      </c>
      <c r="D134" s="103">
        <f t="shared" si="5"/>
        <v>47800</v>
      </c>
      <c r="E134" s="103">
        <f t="shared" si="5"/>
        <v>11885</v>
      </c>
      <c r="F134" s="112"/>
      <c r="G134" s="100"/>
    </row>
    <row r="135" spans="1:7" s="113" customFormat="1" ht="19.5" customHeight="1">
      <c r="A135" s="97">
        <v>130</v>
      </c>
      <c r="B135" s="111" t="s">
        <v>220</v>
      </c>
      <c r="C135" s="103">
        <f t="shared" si="5"/>
        <v>16115</v>
      </c>
      <c r="D135" s="103">
        <f t="shared" si="5"/>
        <v>12906</v>
      </c>
      <c r="E135" s="103">
        <f t="shared" si="5"/>
        <v>3209</v>
      </c>
      <c r="F135" s="112"/>
      <c r="G135" s="100"/>
    </row>
    <row r="136" spans="1:7" s="113" customFormat="1" ht="19.5" customHeight="1">
      <c r="A136" s="97">
        <v>131</v>
      </c>
      <c r="B136" s="111" t="s">
        <v>221</v>
      </c>
      <c r="C136" s="103">
        <f>C58+C64+C69+C78+C89+C94+C105+C110+C121+C130+C83+C14+C15+C20+C23+C29+C35+C38+C42+C50+C98+C116+C26+C32+C53+C113</f>
        <v>80315</v>
      </c>
      <c r="D136" s="103">
        <f>D58+D64+D69+D78+D89+D94+D105+D110+D121+D130+D83+D14+D15+D20+D23+D29+D35+D38+D42+D50+D98+D116+D26+D32+D53+D113</f>
        <v>53171</v>
      </c>
      <c r="E136" s="103">
        <f>E58+E64+E69+E78+E89+E94+E105+E110+E121+E130+E83+E14+E15+E20+E23+E29+E35+E38+E42+E50+E98+E116+E26+E32+E53+E113</f>
        <v>27144</v>
      </c>
      <c r="F136" s="112"/>
      <c r="G136" s="100"/>
    </row>
    <row r="137" spans="1:7" s="113" customFormat="1" ht="19.5" customHeight="1">
      <c r="A137" s="97">
        <v>135</v>
      </c>
      <c r="B137" s="111" t="s">
        <v>222</v>
      </c>
      <c r="C137" s="103">
        <f>F137+E137+D137</f>
        <v>0</v>
      </c>
      <c r="D137" s="112"/>
      <c r="E137" s="112"/>
      <c r="F137" s="112"/>
      <c r="G137" s="100"/>
    </row>
    <row r="138" spans="1:7" s="113" customFormat="1" ht="19.5" customHeight="1">
      <c r="A138" s="97">
        <v>136</v>
      </c>
      <c r="B138" s="111" t="s">
        <v>223</v>
      </c>
      <c r="C138" s="103">
        <f>C139+C140+C141+C142+C143</f>
        <v>16300</v>
      </c>
      <c r="D138" s="103">
        <f>D139+D140+D141+D142+D143</f>
        <v>14150</v>
      </c>
      <c r="E138" s="103">
        <f>E139+E140+E141+E142+E143</f>
        <v>2150</v>
      </c>
      <c r="F138" s="112"/>
      <c r="G138" s="100"/>
    </row>
    <row r="139" spans="1:7" s="106" customFormat="1" ht="19.5" customHeight="1">
      <c r="A139" s="97">
        <v>137</v>
      </c>
      <c r="B139" s="114" t="s">
        <v>224</v>
      </c>
      <c r="C139" s="103">
        <v>0</v>
      </c>
      <c r="D139" s="103">
        <v>0</v>
      </c>
      <c r="E139" s="103">
        <v>0</v>
      </c>
      <c r="F139" s="115"/>
      <c r="G139" s="100"/>
    </row>
    <row r="140" spans="1:7" s="106" customFormat="1" ht="19.5" customHeight="1">
      <c r="A140" s="97">
        <v>138</v>
      </c>
      <c r="B140" s="114" t="s">
        <v>225</v>
      </c>
      <c r="C140" s="103">
        <f>C131</f>
        <v>1000</v>
      </c>
      <c r="D140" s="115">
        <v>0</v>
      </c>
      <c r="E140" s="115">
        <v>1000</v>
      </c>
      <c r="F140" s="115"/>
      <c r="G140" s="100"/>
    </row>
    <row r="141" spans="1:7" s="106" customFormat="1" ht="19.5" customHeight="1">
      <c r="A141" s="97">
        <v>139</v>
      </c>
      <c r="B141" s="114" t="s">
        <v>226</v>
      </c>
      <c r="C141" s="103">
        <f>C73</f>
        <v>15300</v>
      </c>
      <c r="D141" s="103">
        <f>D73</f>
        <v>14150</v>
      </c>
      <c r="E141" s="103">
        <f>E73</f>
        <v>1150</v>
      </c>
      <c r="F141" s="115"/>
      <c r="G141" s="100"/>
    </row>
    <row r="142" spans="1:7" s="106" customFormat="1" ht="19.5" customHeight="1">
      <c r="A142" s="97">
        <v>140</v>
      </c>
      <c r="B142" s="114" t="s">
        <v>227</v>
      </c>
      <c r="C142" s="103">
        <v>0</v>
      </c>
      <c r="D142" s="103">
        <v>0</v>
      </c>
      <c r="E142" s="103">
        <v>0</v>
      </c>
      <c r="F142" s="115"/>
      <c r="G142" s="100"/>
    </row>
    <row r="143" spans="1:7" s="106" customFormat="1" ht="19.5" customHeight="1">
      <c r="A143" s="97">
        <v>141</v>
      </c>
      <c r="B143" s="114" t="s">
        <v>228</v>
      </c>
      <c r="C143" s="103">
        <f>F143+E143+D143</f>
        <v>0</v>
      </c>
      <c r="D143" s="115"/>
      <c r="E143" s="115"/>
      <c r="F143" s="115"/>
      <c r="G143" s="100"/>
    </row>
    <row r="144" spans="1:7" s="113" customFormat="1" ht="19.5" customHeight="1">
      <c r="A144" s="97">
        <v>142</v>
      </c>
      <c r="B144" s="111" t="s">
        <v>229</v>
      </c>
      <c r="C144" s="103">
        <f>F144+E144+D144</f>
        <v>0</v>
      </c>
      <c r="D144" s="116">
        <f>SUM(D145:D146)</f>
        <v>0</v>
      </c>
      <c r="E144" s="116">
        <f>SUM(E145:E146)</f>
        <v>0</v>
      </c>
      <c r="F144" s="116"/>
      <c r="G144" s="100"/>
    </row>
    <row r="145" spans="1:7" s="106" customFormat="1" ht="19.5" customHeight="1">
      <c r="A145" s="97">
        <v>143</v>
      </c>
      <c r="B145" s="114" t="s">
        <v>230</v>
      </c>
      <c r="C145" s="103">
        <v>0</v>
      </c>
      <c r="D145" s="115">
        <v>0</v>
      </c>
      <c r="E145" s="115">
        <v>0</v>
      </c>
      <c r="F145" s="115"/>
      <c r="G145" s="100"/>
    </row>
    <row r="146" spans="1:7" s="106" customFormat="1" ht="19.5" customHeight="1">
      <c r="A146" s="97">
        <v>144</v>
      </c>
      <c r="B146" s="114" t="s">
        <v>231</v>
      </c>
      <c r="C146" s="103">
        <v>0</v>
      </c>
      <c r="D146" s="115">
        <v>0</v>
      </c>
      <c r="E146" s="115">
        <v>0</v>
      </c>
      <c r="F146" s="115"/>
      <c r="G146" s="100"/>
    </row>
    <row r="147" spans="1:7" ht="19.5" customHeight="1">
      <c r="A147" s="97">
        <v>145</v>
      </c>
      <c r="B147" s="98" t="s">
        <v>141</v>
      </c>
      <c r="C147" s="99">
        <f aca="true" t="shared" si="6" ref="C147:C152">F147+E147+D147</f>
        <v>11085</v>
      </c>
      <c r="D147" s="112">
        <v>0</v>
      </c>
      <c r="E147" s="112">
        <f>+E148+E149+E150+E151</f>
        <v>11085</v>
      </c>
      <c r="F147" s="112"/>
      <c r="G147" s="100"/>
    </row>
    <row r="148" spans="1:7" s="113" customFormat="1" ht="19.5" customHeight="1">
      <c r="A148" s="97">
        <v>146</v>
      </c>
      <c r="B148" s="111" t="s">
        <v>232</v>
      </c>
      <c r="C148" s="99">
        <f t="shared" si="6"/>
        <v>250</v>
      </c>
      <c r="D148" s="112">
        <v>0</v>
      </c>
      <c r="E148" s="112">
        <v>250</v>
      </c>
      <c r="F148" s="112"/>
      <c r="G148" s="100"/>
    </row>
    <row r="149" spans="1:7" s="113" customFormat="1" ht="19.5" customHeight="1">
      <c r="A149" s="97">
        <v>147</v>
      </c>
      <c r="B149" s="111" t="s">
        <v>233</v>
      </c>
      <c r="C149" s="99">
        <f t="shared" si="6"/>
        <v>10450</v>
      </c>
      <c r="D149" s="99">
        <v>0</v>
      </c>
      <c r="E149" s="99">
        <v>10450</v>
      </c>
      <c r="F149" s="99"/>
      <c r="G149" s="100"/>
    </row>
    <row r="150" spans="1:7" s="113" customFormat="1" ht="19.5" customHeight="1">
      <c r="A150" s="97">
        <v>148</v>
      </c>
      <c r="B150" s="111" t="s">
        <v>234</v>
      </c>
      <c r="C150" s="103">
        <f t="shared" si="6"/>
        <v>0</v>
      </c>
      <c r="D150" s="112">
        <v>0</v>
      </c>
      <c r="E150" s="112">
        <v>0</v>
      </c>
      <c r="F150" s="112"/>
      <c r="G150" s="100"/>
    </row>
    <row r="151" spans="1:7" s="113" customFormat="1" ht="19.5" customHeight="1">
      <c r="A151" s="97">
        <v>154</v>
      </c>
      <c r="B151" s="111" t="s">
        <v>235</v>
      </c>
      <c r="C151" s="103">
        <f t="shared" si="6"/>
        <v>385</v>
      </c>
      <c r="D151" s="112">
        <v>0</v>
      </c>
      <c r="E151" s="112">
        <v>385</v>
      </c>
      <c r="F151" s="112"/>
      <c r="G151" s="100"/>
    </row>
    <row r="152" spans="1:7" s="117" customFormat="1" ht="19.5" customHeight="1">
      <c r="A152" s="97">
        <v>156</v>
      </c>
      <c r="B152" s="98" t="s">
        <v>236</v>
      </c>
      <c r="C152" s="103">
        <f t="shared" si="6"/>
        <v>0</v>
      </c>
      <c r="D152" s="112">
        <f>SUM(D153:D154)</f>
        <v>0</v>
      </c>
      <c r="E152" s="112">
        <f>SUM(E153:E154)</f>
        <v>0</v>
      </c>
      <c r="F152" s="112"/>
      <c r="G152" s="100"/>
    </row>
    <row r="153" spans="1:7" ht="19.5" customHeight="1">
      <c r="A153" s="97">
        <v>157</v>
      </c>
      <c r="B153" s="109" t="s">
        <v>237</v>
      </c>
      <c r="C153" s="103"/>
      <c r="D153" s="118"/>
      <c r="E153" s="118"/>
      <c r="F153" s="118"/>
      <c r="G153" s="100"/>
    </row>
    <row r="154" spans="1:7" ht="19.5" customHeight="1">
      <c r="A154" s="97">
        <v>158</v>
      </c>
      <c r="B154" s="109" t="s">
        <v>238</v>
      </c>
      <c r="C154" s="103"/>
      <c r="D154" s="118"/>
      <c r="E154" s="118"/>
      <c r="F154" s="118"/>
      <c r="G154" s="100"/>
    </row>
    <row r="155" spans="1:7" ht="19.5" customHeight="1">
      <c r="A155" s="97">
        <v>159</v>
      </c>
      <c r="B155" s="98" t="s">
        <v>239</v>
      </c>
      <c r="C155" s="99">
        <f>C133+C147+C152</f>
        <v>183500</v>
      </c>
      <c r="D155" s="99">
        <f>D133+D147+D152</f>
        <v>128027</v>
      </c>
      <c r="E155" s="99">
        <f>E133+E147+E152</f>
        <v>55473</v>
      </c>
      <c r="F155" s="112"/>
      <c r="G155" s="100"/>
    </row>
    <row r="156" spans="1:7" ht="19.5" customHeight="1">
      <c r="A156" s="97">
        <v>160</v>
      </c>
      <c r="B156" s="98" t="s">
        <v>240</v>
      </c>
      <c r="C156" s="103">
        <f>F156+E156+D156</f>
        <v>0</v>
      </c>
      <c r="D156" s="99">
        <f>SUM(D157:D158)</f>
        <v>0</v>
      </c>
      <c r="E156" s="99">
        <f>SUM(E157:E158)</f>
        <v>0</v>
      </c>
      <c r="F156" s="99"/>
      <c r="G156" s="100"/>
    </row>
    <row r="157" spans="1:7" ht="19.5" customHeight="1">
      <c r="A157" s="97">
        <v>161</v>
      </c>
      <c r="B157" s="109" t="s">
        <v>241</v>
      </c>
      <c r="C157" s="103"/>
      <c r="D157" s="118"/>
      <c r="E157" s="118"/>
      <c r="F157" s="118"/>
      <c r="G157" s="100"/>
    </row>
    <row r="158" spans="1:7" ht="19.5" customHeight="1">
      <c r="A158" s="97">
        <v>162</v>
      </c>
      <c r="B158" s="109" t="s">
        <v>242</v>
      </c>
      <c r="C158" s="103"/>
      <c r="D158" s="118"/>
      <c r="E158" s="118"/>
      <c r="F158" s="118"/>
      <c r="G158" s="100">
        <f>+C158-D158-E158-F158</f>
        <v>0</v>
      </c>
    </row>
    <row r="159" spans="1:7" ht="19.5" customHeight="1">
      <c r="A159" s="97">
        <v>163</v>
      </c>
      <c r="B159" s="119" t="s">
        <v>243</v>
      </c>
      <c r="C159" s="99">
        <f>C155+C156</f>
        <v>183500</v>
      </c>
      <c r="D159" s="112">
        <f>+D155+D156</f>
        <v>128027</v>
      </c>
      <c r="E159" s="112">
        <f>+E155+E156</f>
        <v>55473</v>
      </c>
      <c r="F159" s="112"/>
      <c r="G159" s="100"/>
    </row>
    <row r="161" spans="2:6" s="121" customFormat="1" ht="22.5" customHeight="1">
      <c r="B161" s="91"/>
      <c r="C161" s="120"/>
      <c r="D161" s="120"/>
      <c r="E161" s="120"/>
      <c r="F161" s="120"/>
    </row>
    <row r="162" spans="2:6" s="121" customFormat="1" ht="22.5" customHeight="1">
      <c r="B162" s="91"/>
      <c r="C162" s="120"/>
      <c r="D162" s="120"/>
      <c r="E162" s="120"/>
      <c r="F162" s="120"/>
    </row>
  </sheetData>
  <mergeCells count="10">
    <mergeCell ref="B1:F1"/>
    <mergeCell ref="B2:F2"/>
    <mergeCell ref="B3:F3"/>
    <mergeCell ref="A4:A7"/>
    <mergeCell ref="B4:B7"/>
    <mergeCell ref="C4:C7"/>
    <mergeCell ref="D4:F4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scale="54" r:id="rId1"/>
  <rowBreaks count="2" manualBreakCount="2">
    <brk id="64" max="6" man="1"/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00390625" defaultRowHeight="12.75"/>
  <cols>
    <col min="1" max="1" width="5.75390625" style="426" customWidth="1"/>
    <col min="2" max="2" width="62.875" style="419" customWidth="1"/>
    <col min="3" max="3" width="20.625" style="419" customWidth="1"/>
    <col min="4" max="4" width="20.625" style="420" customWidth="1"/>
    <col min="5" max="16384" width="9.125" style="149" customWidth="1"/>
  </cols>
  <sheetData>
    <row r="1" spans="1:4" ht="15">
      <c r="A1" s="462" t="s">
        <v>563</v>
      </c>
      <c r="B1" s="462"/>
      <c r="C1" s="462"/>
      <c r="D1" s="462"/>
    </row>
    <row r="2" spans="1:4" ht="15">
      <c r="A2" s="400"/>
      <c r="B2" s="400"/>
      <c r="C2" s="400"/>
      <c r="D2" s="400"/>
    </row>
    <row r="3" spans="1:4" ht="15">
      <c r="A3" s="400"/>
      <c r="B3" s="400"/>
      <c r="C3" s="400"/>
      <c r="D3" s="400"/>
    </row>
    <row r="4" spans="1:4" ht="15">
      <c r="A4" s="400"/>
      <c r="B4" s="400"/>
      <c r="C4" s="400"/>
      <c r="D4" s="400"/>
    </row>
    <row r="5" spans="1:4" ht="30.75" customHeight="1">
      <c r="A5" s="463" t="s">
        <v>552</v>
      </c>
      <c r="B5" s="463"/>
      <c r="C5" s="463"/>
      <c r="D5" s="463"/>
    </row>
    <row r="6" spans="1:4" ht="30.75" customHeight="1">
      <c r="A6" s="401"/>
      <c r="B6" s="401"/>
      <c r="C6" s="401"/>
      <c r="D6" s="401"/>
    </row>
    <row r="7" spans="1:4" ht="30.75" customHeight="1">
      <c r="A7" s="401"/>
      <c r="B7" s="401"/>
      <c r="C7" s="401"/>
      <c r="D7" s="401"/>
    </row>
    <row r="8" spans="1:4" ht="15.75" thickBot="1">
      <c r="A8" s="464" t="s">
        <v>2</v>
      </c>
      <c r="B8" s="464"/>
      <c r="C8" s="464"/>
      <c r="D8" s="464"/>
    </row>
    <row r="9" spans="1:4" ht="39.75" customHeight="1">
      <c r="A9" s="465" t="s">
        <v>3</v>
      </c>
      <c r="B9" s="434" t="s">
        <v>553</v>
      </c>
      <c r="C9" s="436" t="s">
        <v>554</v>
      </c>
      <c r="D9" s="436" t="s">
        <v>555</v>
      </c>
    </row>
    <row r="10" spans="1:4" ht="16.5" customHeight="1" thickBot="1">
      <c r="A10" s="433"/>
      <c r="B10" s="435"/>
      <c r="C10" s="437"/>
      <c r="D10" s="437"/>
    </row>
    <row r="11" spans="1:4" ht="16.5" customHeight="1" thickBot="1">
      <c r="A11" s="402"/>
      <c r="B11" s="403" t="s">
        <v>8</v>
      </c>
      <c r="C11" s="404" t="s">
        <v>9</v>
      </c>
      <c r="D11" s="404" t="s">
        <v>10</v>
      </c>
    </row>
    <row r="12" spans="1:4" ht="19.5" customHeight="1">
      <c r="A12" s="405" t="s">
        <v>556</v>
      </c>
      <c r="B12" s="406" t="s">
        <v>557</v>
      </c>
      <c r="C12" s="407">
        <v>0</v>
      </c>
      <c r="D12" s="407">
        <v>5955</v>
      </c>
    </row>
    <row r="13" spans="1:4" ht="19.5" customHeight="1" thickBot="1">
      <c r="A13" s="405" t="s">
        <v>558</v>
      </c>
      <c r="B13" s="406" t="s">
        <v>559</v>
      </c>
      <c r="C13" s="407">
        <v>0</v>
      </c>
      <c r="D13" s="407">
        <v>450</v>
      </c>
    </row>
    <row r="14" spans="1:4" ht="19.5" customHeight="1" thickBot="1">
      <c r="A14" s="405" t="s">
        <v>560</v>
      </c>
      <c r="B14" s="406" t="s">
        <v>568</v>
      </c>
      <c r="C14" s="408">
        <v>0</v>
      </c>
      <c r="D14" s="409">
        <v>4045</v>
      </c>
    </row>
    <row r="15" spans="1:4" ht="19.5" customHeight="1" thickBot="1">
      <c r="A15" s="410" t="s">
        <v>561</v>
      </c>
      <c r="B15" s="411" t="s">
        <v>567</v>
      </c>
      <c r="C15" s="412">
        <v>250</v>
      </c>
      <c r="D15" s="412"/>
    </row>
    <row r="16" spans="1:5" ht="19.5" customHeight="1" thickBot="1">
      <c r="A16" s="413">
        <v>5</v>
      </c>
      <c r="B16" s="414" t="s">
        <v>562</v>
      </c>
      <c r="C16" s="415">
        <f>SUM(C12:C15)</f>
        <v>250</v>
      </c>
      <c r="D16" s="415">
        <f>SUM(D12:D15)</f>
        <v>10450</v>
      </c>
      <c r="E16" s="416"/>
    </row>
    <row r="17" spans="1:4" ht="15">
      <c r="A17" s="417"/>
      <c r="B17" s="149"/>
      <c r="C17" s="149"/>
      <c r="D17" s="418"/>
    </row>
    <row r="18" ht="15">
      <c r="A18" s="417"/>
    </row>
    <row r="19" ht="15">
      <c r="A19" s="417"/>
    </row>
    <row r="20" ht="15">
      <c r="A20" s="417"/>
    </row>
    <row r="21" ht="15">
      <c r="A21" s="421"/>
    </row>
    <row r="22" ht="15">
      <c r="A22" s="422"/>
    </row>
    <row r="23" ht="15">
      <c r="A23" s="417"/>
    </row>
    <row r="24" ht="15">
      <c r="A24" s="417"/>
    </row>
    <row r="25" spans="1:4" s="419" customFormat="1" ht="15">
      <c r="A25" s="417"/>
      <c r="D25" s="420"/>
    </row>
    <row r="26" spans="1:4" s="419" customFormat="1" ht="15">
      <c r="A26" s="417"/>
      <c r="D26" s="420"/>
    </row>
    <row r="27" spans="1:4" s="419" customFormat="1" ht="15">
      <c r="A27" s="417"/>
      <c r="D27" s="420"/>
    </row>
    <row r="28" spans="1:4" s="419" customFormat="1" ht="15">
      <c r="A28" s="417"/>
      <c r="D28" s="420"/>
    </row>
    <row r="29" spans="1:4" s="419" customFormat="1" ht="15">
      <c r="A29" s="417"/>
      <c r="D29" s="420"/>
    </row>
    <row r="30" spans="1:4" s="419" customFormat="1" ht="15">
      <c r="A30" s="417"/>
      <c r="D30" s="420"/>
    </row>
    <row r="31" spans="1:4" s="419" customFormat="1" ht="15">
      <c r="A31" s="417"/>
      <c r="D31" s="420"/>
    </row>
    <row r="32" spans="1:4" s="419" customFormat="1" ht="15">
      <c r="A32" s="417"/>
      <c r="D32" s="420"/>
    </row>
    <row r="33" spans="1:4" s="419" customFormat="1" ht="15">
      <c r="A33" s="417"/>
      <c r="D33" s="420"/>
    </row>
    <row r="34" spans="1:4" s="419" customFormat="1" ht="15">
      <c r="A34" s="417"/>
      <c r="D34" s="420"/>
    </row>
    <row r="35" spans="1:4" s="419" customFormat="1" ht="15">
      <c r="A35" s="417"/>
      <c r="D35" s="420"/>
    </row>
    <row r="36" spans="1:4" s="419" customFormat="1" ht="15">
      <c r="A36" s="417"/>
      <c r="D36" s="420"/>
    </row>
    <row r="37" spans="1:4" s="419" customFormat="1" ht="15">
      <c r="A37" s="421"/>
      <c r="D37" s="420"/>
    </row>
    <row r="38" spans="1:4" s="419" customFormat="1" ht="15">
      <c r="A38" s="423"/>
      <c r="D38" s="420"/>
    </row>
    <row r="39" spans="1:4" s="419" customFormat="1" ht="15">
      <c r="A39" s="417"/>
      <c r="D39" s="420"/>
    </row>
    <row r="40" spans="1:4" s="419" customFormat="1" ht="15">
      <c r="A40" s="417"/>
      <c r="D40" s="420"/>
    </row>
    <row r="41" spans="1:4" s="419" customFormat="1" ht="15">
      <c r="A41" s="417"/>
      <c r="D41" s="420"/>
    </row>
    <row r="42" spans="1:4" s="419" customFormat="1" ht="15">
      <c r="A42" s="417"/>
      <c r="D42" s="420"/>
    </row>
    <row r="43" spans="1:4" s="419" customFormat="1" ht="15">
      <c r="A43" s="417"/>
      <c r="D43" s="420"/>
    </row>
    <row r="44" spans="1:4" s="419" customFormat="1" ht="15">
      <c r="A44" s="417"/>
      <c r="D44" s="420"/>
    </row>
    <row r="45" spans="1:4" s="419" customFormat="1" ht="15">
      <c r="A45" s="417"/>
      <c r="D45" s="420"/>
    </row>
    <row r="46" spans="1:4" s="419" customFormat="1" ht="15">
      <c r="A46" s="417"/>
      <c r="D46" s="420"/>
    </row>
    <row r="47" spans="1:4" s="419" customFormat="1" ht="15">
      <c r="A47" s="417"/>
      <c r="D47" s="420"/>
    </row>
    <row r="48" spans="1:4" s="419" customFormat="1" ht="15">
      <c r="A48" s="417"/>
      <c r="D48" s="420"/>
    </row>
    <row r="49" spans="1:4" s="419" customFormat="1" ht="15">
      <c r="A49" s="417"/>
      <c r="D49" s="420"/>
    </row>
    <row r="50" spans="1:4" s="419" customFormat="1" ht="15">
      <c r="A50" s="417"/>
      <c r="D50" s="420"/>
    </row>
    <row r="51" spans="1:4" s="419" customFormat="1" ht="15">
      <c r="A51" s="417"/>
      <c r="D51" s="420"/>
    </row>
    <row r="52" spans="1:4" s="419" customFormat="1" ht="15">
      <c r="A52" s="424"/>
      <c r="D52" s="420"/>
    </row>
    <row r="53" spans="1:4" s="419" customFormat="1" ht="15">
      <c r="A53" s="425"/>
      <c r="D53" s="420"/>
    </row>
    <row r="54" spans="1:4" s="419" customFormat="1" ht="15">
      <c r="A54" s="169"/>
      <c r="D54" s="420"/>
    </row>
  </sheetData>
  <mergeCells count="7">
    <mergeCell ref="A1:D1"/>
    <mergeCell ref="A5:D5"/>
    <mergeCell ref="A8:D8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82">
      <selection activeCell="I84" sqref="I84"/>
    </sheetView>
  </sheetViews>
  <sheetFormatPr defaultColWidth="9.00390625" defaultRowHeight="15" customHeight="1"/>
  <cols>
    <col min="1" max="1" width="26.875" style="148" customWidth="1"/>
    <col min="2" max="5" width="11.875" style="143" customWidth="1"/>
    <col min="6" max="9" width="13.75390625" style="123" customWidth="1"/>
    <col min="10" max="16384" width="9.125" style="123" customWidth="1"/>
  </cols>
  <sheetData>
    <row r="1" spans="1:5" ht="15" customHeight="1">
      <c r="A1" s="431" t="s">
        <v>275</v>
      </c>
      <c r="B1" s="432"/>
      <c r="C1" s="432"/>
      <c r="D1" s="432"/>
      <c r="E1" s="432"/>
    </row>
    <row r="2" spans="1:5" ht="15" customHeight="1">
      <c r="A2" s="466"/>
      <c r="B2" s="466"/>
      <c r="C2" s="466"/>
      <c r="D2" s="466"/>
      <c r="E2" s="466"/>
    </row>
    <row r="3" spans="1:5" ht="15" customHeight="1">
      <c r="A3" s="467" t="s">
        <v>2</v>
      </c>
      <c r="B3" s="468"/>
      <c r="C3" s="468"/>
      <c r="D3" s="468"/>
      <c r="E3" s="468"/>
    </row>
    <row r="4" spans="1:5" ht="34.5" customHeight="1" thickBot="1">
      <c r="A4" s="469" t="s">
        <v>244</v>
      </c>
      <c r="B4" s="470"/>
      <c r="C4" s="470"/>
      <c r="D4" s="470"/>
      <c r="E4" s="470"/>
    </row>
    <row r="5" spans="1:5" ht="12.75">
      <c r="A5" s="438" t="s">
        <v>245</v>
      </c>
      <c r="B5" s="439"/>
      <c r="C5" s="439"/>
      <c r="D5" s="439"/>
      <c r="E5" s="427"/>
    </row>
    <row r="6" spans="1:5" ht="15" customHeight="1" thickBot="1">
      <c r="A6" s="428"/>
      <c r="B6" s="429"/>
      <c r="C6" s="429"/>
      <c r="D6" s="429"/>
      <c r="E6" s="430"/>
    </row>
    <row r="7" spans="1:5" ht="36" customHeight="1">
      <c r="A7" s="125" t="s">
        <v>246</v>
      </c>
      <c r="B7" s="126" t="s">
        <v>247</v>
      </c>
      <c r="C7" s="126" t="s">
        <v>248</v>
      </c>
      <c r="D7" s="126" t="s">
        <v>249</v>
      </c>
      <c r="E7" s="127" t="s">
        <v>250</v>
      </c>
    </row>
    <row r="8" spans="1:5" ht="12.75">
      <c r="A8" s="128" t="s">
        <v>251</v>
      </c>
      <c r="B8" s="129">
        <v>3683</v>
      </c>
      <c r="C8" s="129">
        <v>3491</v>
      </c>
      <c r="D8" s="129">
        <f>B8-C8</f>
        <v>192</v>
      </c>
      <c r="E8" s="130"/>
    </row>
    <row r="9" spans="1:5" ht="12.75">
      <c r="A9" s="128" t="s">
        <v>252</v>
      </c>
      <c r="B9" s="129"/>
      <c r="C9" s="129"/>
      <c r="D9" s="129">
        <f aca="true" t="shared" si="0" ref="D9:D19">B9-C9</f>
        <v>0</v>
      </c>
      <c r="E9" s="130"/>
    </row>
    <row r="10" spans="1:5" ht="12.75">
      <c r="A10" s="128" t="s">
        <v>253</v>
      </c>
      <c r="B10" s="129"/>
      <c r="C10" s="129"/>
      <c r="D10" s="129">
        <f t="shared" si="0"/>
        <v>0</v>
      </c>
      <c r="E10" s="130"/>
    </row>
    <row r="11" spans="1:5" ht="12.75">
      <c r="A11" s="128" t="s">
        <v>254</v>
      </c>
      <c r="B11" s="129"/>
      <c r="C11" s="129"/>
      <c r="D11" s="129">
        <f t="shared" si="0"/>
        <v>0</v>
      </c>
      <c r="E11" s="130"/>
    </row>
    <row r="12" spans="1:5" ht="12.75">
      <c r="A12" s="128" t="s">
        <v>255</v>
      </c>
      <c r="B12" s="129">
        <v>194</v>
      </c>
      <c r="C12" s="129">
        <v>194</v>
      </c>
      <c r="D12" s="129">
        <v>259</v>
      </c>
      <c r="E12" s="130"/>
    </row>
    <row r="13" spans="1:5" ht="12.75">
      <c r="A13" s="128" t="s">
        <v>256</v>
      </c>
      <c r="B13" s="129"/>
      <c r="C13" s="129"/>
      <c r="D13" s="129">
        <f t="shared" si="0"/>
        <v>0</v>
      </c>
      <c r="E13" s="130"/>
    </row>
    <row r="14" spans="1:5" ht="13.5" thickBot="1">
      <c r="A14" s="131" t="s">
        <v>257</v>
      </c>
      <c r="B14" s="132"/>
      <c r="C14" s="132"/>
      <c r="D14" s="132">
        <f t="shared" si="0"/>
        <v>0</v>
      </c>
      <c r="E14" s="133"/>
    </row>
    <row r="15" spans="1:5" ht="13.5" thickBot="1">
      <c r="A15" s="134" t="s">
        <v>258</v>
      </c>
      <c r="B15" s="135">
        <f>B12+B8</f>
        <v>3877</v>
      </c>
      <c r="C15" s="135">
        <f>C12+C8</f>
        <v>3685</v>
      </c>
      <c r="D15" s="135">
        <f>D12+D8</f>
        <v>451</v>
      </c>
      <c r="E15" s="136"/>
    </row>
    <row r="16" spans="1:5" ht="12.75">
      <c r="A16" s="137" t="s">
        <v>259</v>
      </c>
      <c r="B16" s="138">
        <v>3053</v>
      </c>
      <c r="C16" s="138">
        <v>2698</v>
      </c>
      <c r="D16" s="139">
        <f t="shared" si="0"/>
        <v>355</v>
      </c>
      <c r="E16" s="140"/>
    </row>
    <row r="17" spans="1:5" ht="25.5">
      <c r="A17" s="128" t="s">
        <v>260</v>
      </c>
      <c r="B17" s="129">
        <v>0</v>
      </c>
      <c r="C17" s="129"/>
      <c r="D17" s="139">
        <f t="shared" si="0"/>
        <v>0</v>
      </c>
      <c r="E17" s="130"/>
    </row>
    <row r="18" spans="1:5" ht="12.75">
      <c r="A18" s="128" t="s">
        <v>261</v>
      </c>
      <c r="B18" s="129">
        <v>824</v>
      </c>
      <c r="C18" s="129">
        <v>728</v>
      </c>
      <c r="D18" s="139">
        <f t="shared" si="0"/>
        <v>96</v>
      </c>
      <c r="E18" s="130"/>
    </row>
    <row r="19" spans="1:5" ht="13.5" thickBot="1">
      <c r="A19" s="131" t="s">
        <v>262</v>
      </c>
      <c r="B19" s="132"/>
      <c r="C19" s="132"/>
      <c r="D19" s="132">
        <f t="shared" si="0"/>
        <v>0</v>
      </c>
      <c r="E19" s="133"/>
    </row>
    <row r="20" spans="1:5" ht="13.5" thickBot="1">
      <c r="A20" s="134" t="s">
        <v>263</v>
      </c>
      <c r="B20" s="135">
        <f>SUM(B16:B19)</f>
        <v>3877</v>
      </c>
      <c r="C20" s="135">
        <f>SUM(C16:C19)</f>
        <v>3426</v>
      </c>
      <c r="D20" s="135">
        <f>SUM(D16:D19)</f>
        <v>451</v>
      </c>
      <c r="E20" s="136"/>
    </row>
    <row r="21" spans="1:3" ht="12.75">
      <c r="A21" s="141"/>
      <c r="B21" s="142"/>
      <c r="C21" s="142"/>
    </row>
    <row r="22" spans="1:3" ht="13.5" thickBot="1">
      <c r="A22" s="141"/>
      <c r="B22" s="142"/>
      <c r="C22" s="142"/>
    </row>
    <row r="23" spans="1:5" ht="12.75">
      <c r="A23" s="438" t="s">
        <v>264</v>
      </c>
      <c r="B23" s="439"/>
      <c r="C23" s="439"/>
      <c r="D23" s="439"/>
      <c r="E23" s="427"/>
    </row>
    <row r="24" spans="1:5" ht="13.5" thickBot="1">
      <c r="A24" s="428"/>
      <c r="B24" s="429"/>
      <c r="C24" s="429"/>
      <c r="D24" s="429"/>
      <c r="E24" s="430"/>
    </row>
    <row r="25" spans="1:5" ht="38.25">
      <c r="A25" s="125" t="s">
        <v>246</v>
      </c>
      <c r="B25" s="126" t="s">
        <v>247</v>
      </c>
      <c r="C25" s="126" t="s">
        <v>248</v>
      </c>
      <c r="D25" s="126" t="s">
        <v>249</v>
      </c>
      <c r="E25" s="127" t="s">
        <v>250</v>
      </c>
    </row>
    <row r="26" spans="1:5" ht="12.75">
      <c r="A26" s="128" t="s">
        <v>251</v>
      </c>
      <c r="B26" s="129">
        <v>8759</v>
      </c>
      <c r="C26" s="129"/>
      <c r="D26" s="129">
        <v>5003</v>
      </c>
      <c r="E26" s="130">
        <f>B26-D26</f>
        <v>3756</v>
      </c>
    </row>
    <row r="27" spans="1:5" ht="12.75">
      <c r="A27" s="128" t="s">
        <v>252</v>
      </c>
      <c r="B27" s="129"/>
      <c r="C27" s="129"/>
      <c r="D27" s="129">
        <f>B27-C27</f>
        <v>0</v>
      </c>
      <c r="E27" s="130">
        <f aca="true" t="shared" si="1" ref="E27:E38">B27-D27</f>
        <v>0</v>
      </c>
    </row>
    <row r="28" spans="1:5" ht="12.75">
      <c r="A28" s="128" t="s">
        <v>253</v>
      </c>
      <c r="B28" s="129"/>
      <c r="C28" s="129"/>
      <c r="D28" s="129">
        <f>B28-C28</f>
        <v>0</v>
      </c>
      <c r="E28" s="130">
        <f t="shared" si="1"/>
        <v>0</v>
      </c>
    </row>
    <row r="29" spans="1:5" ht="12.75">
      <c r="A29" s="128" t="s">
        <v>254</v>
      </c>
      <c r="B29" s="129"/>
      <c r="C29" s="129"/>
      <c r="D29" s="129">
        <f>B29-C29</f>
        <v>0</v>
      </c>
      <c r="E29" s="130">
        <f t="shared" si="1"/>
        <v>0</v>
      </c>
    </row>
    <row r="30" spans="1:5" ht="12.75">
      <c r="A30" s="128" t="s">
        <v>255</v>
      </c>
      <c r="B30" s="129"/>
      <c r="C30" s="129"/>
      <c r="D30" s="129">
        <v>0</v>
      </c>
      <c r="E30" s="130">
        <f t="shared" si="1"/>
        <v>0</v>
      </c>
    </row>
    <row r="31" spans="1:5" ht="12.75">
      <c r="A31" s="128" t="s">
        <v>256</v>
      </c>
      <c r="B31" s="129"/>
      <c r="C31" s="129"/>
      <c r="D31" s="129">
        <f>B31-C31</f>
        <v>0</v>
      </c>
      <c r="E31" s="130">
        <f t="shared" si="1"/>
        <v>0</v>
      </c>
    </row>
    <row r="32" spans="1:5" ht="13.5" thickBot="1">
      <c r="A32" s="131" t="s">
        <v>257</v>
      </c>
      <c r="B32" s="132"/>
      <c r="C32" s="132"/>
      <c r="D32" s="132">
        <f>B32-C32</f>
        <v>0</v>
      </c>
      <c r="E32" s="133">
        <f t="shared" si="1"/>
        <v>0</v>
      </c>
    </row>
    <row r="33" spans="1:5" ht="13.5" thickBot="1">
      <c r="A33" s="134" t="s">
        <v>258</v>
      </c>
      <c r="B33" s="135">
        <f>B30+B26</f>
        <v>8759</v>
      </c>
      <c r="C33" s="135"/>
      <c r="D33" s="135">
        <f>SUM(D26:D32)</f>
        <v>5003</v>
      </c>
      <c r="E33" s="144">
        <f t="shared" si="1"/>
        <v>3756</v>
      </c>
    </row>
    <row r="34" spans="1:5" ht="12.75">
      <c r="A34" s="137" t="s">
        <v>259</v>
      </c>
      <c r="B34" s="139">
        <v>4313</v>
      </c>
      <c r="C34" s="138"/>
      <c r="D34" s="139">
        <v>4153</v>
      </c>
      <c r="E34" s="140">
        <v>160</v>
      </c>
    </row>
    <row r="35" spans="1:5" ht="12.75">
      <c r="A35" s="128" t="s">
        <v>265</v>
      </c>
      <c r="B35" s="129">
        <v>2503</v>
      </c>
      <c r="C35" s="129"/>
      <c r="D35" s="129">
        <v>0</v>
      </c>
      <c r="E35" s="130">
        <v>2503</v>
      </c>
    </row>
    <row r="36" spans="1:5" ht="12.75">
      <c r="A36" s="128" t="s">
        <v>266</v>
      </c>
      <c r="B36" s="129">
        <v>1943</v>
      </c>
      <c r="C36" s="129"/>
      <c r="D36" s="129">
        <v>850</v>
      </c>
      <c r="E36" s="130">
        <f t="shared" si="1"/>
        <v>1093</v>
      </c>
    </row>
    <row r="37" spans="1:5" ht="13.5" thickBot="1">
      <c r="A37" s="131" t="s">
        <v>262</v>
      </c>
      <c r="B37" s="132">
        <v>0</v>
      </c>
      <c r="C37" s="132"/>
      <c r="D37" s="132">
        <f>B37-C37</f>
        <v>0</v>
      </c>
      <c r="E37" s="133">
        <f t="shared" si="1"/>
        <v>0</v>
      </c>
    </row>
    <row r="38" spans="1:5" ht="13.5" thickBot="1">
      <c r="A38" s="134" t="s">
        <v>263</v>
      </c>
      <c r="B38" s="135">
        <f>SUM(B34:B37)</f>
        <v>8759</v>
      </c>
      <c r="C38" s="135">
        <f>SUM(C34:C37)</f>
        <v>0</v>
      </c>
      <c r="D38" s="135">
        <f>SUM(D34:D37)</f>
        <v>5003</v>
      </c>
      <c r="E38" s="144">
        <f t="shared" si="1"/>
        <v>3756</v>
      </c>
    </row>
    <row r="39" spans="1:3" ht="12.75">
      <c r="A39" s="141"/>
      <c r="B39" s="142"/>
      <c r="C39" s="142"/>
    </row>
    <row r="40" spans="1:3" ht="13.5" thickBot="1">
      <c r="A40" s="141"/>
      <c r="B40" s="142"/>
      <c r="C40" s="142"/>
    </row>
    <row r="41" spans="1:5" ht="22.5" customHeight="1">
      <c r="A41" s="471" t="s">
        <v>267</v>
      </c>
      <c r="B41" s="472"/>
      <c r="C41" s="472"/>
      <c r="D41" s="472"/>
      <c r="E41" s="473"/>
    </row>
    <row r="42" spans="1:5" ht="22.5" customHeight="1" thickBot="1">
      <c r="A42" s="474"/>
      <c r="B42" s="475"/>
      <c r="C42" s="475"/>
      <c r="D42" s="475"/>
      <c r="E42" s="476"/>
    </row>
    <row r="43" spans="1:5" ht="38.25">
      <c r="A43" s="125" t="s">
        <v>246</v>
      </c>
      <c r="B43" s="126" t="s">
        <v>247</v>
      </c>
      <c r="C43" s="126" t="s">
        <v>248</v>
      </c>
      <c r="D43" s="126" t="s">
        <v>249</v>
      </c>
      <c r="E43" s="127" t="s">
        <v>250</v>
      </c>
    </row>
    <row r="44" spans="1:5" ht="12.75">
      <c r="A44" s="128" t="s">
        <v>251</v>
      </c>
      <c r="B44" s="129">
        <v>2324</v>
      </c>
      <c r="C44" s="129">
        <v>586</v>
      </c>
      <c r="D44" s="129">
        <v>1743</v>
      </c>
      <c r="E44" s="130"/>
    </row>
    <row r="45" spans="1:5" ht="12.75">
      <c r="A45" s="128" t="s">
        <v>252</v>
      </c>
      <c r="B45" s="129"/>
      <c r="C45" s="129"/>
      <c r="D45" s="129">
        <f>B45-C45</f>
        <v>0</v>
      </c>
      <c r="E45" s="130"/>
    </row>
    <row r="46" spans="1:5" ht="12.75">
      <c r="A46" s="128" t="s">
        <v>253</v>
      </c>
      <c r="B46" s="129"/>
      <c r="C46" s="129"/>
      <c r="D46" s="129">
        <f>B46-C46</f>
        <v>0</v>
      </c>
      <c r="E46" s="130"/>
    </row>
    <row r="47" spans="1:5" ht="12.75">
      <c r="A47" s="128" t="s">
        <v>254</v>
      </c>
      <c r="B47" s="129"/>
      <c r="C47" s="129"/>
      <c r="D47" s="129">
        <f>B47-C47</f>
        <v>0</v>
      </c>
      <c r="E47" s="130"/>
    </row>
    <row r="48" spans="1:5" ht="12.75">
      <c r="A48" s="128" t="s">
        <v>255</v>
      </c>
      <c r="B48" s="129">
        <v>342</v>
      </c>
      <c r="C48" s="129">
        <v>2080</v>
      </c>
      <c r="D48" s="129">
        <v>-1743</v>
      </c>
      <c r="E48" s="130"/>
    </row>
    <row r="49" spans="1:5" ht="12.75">
      <c r="A49" s="128" t="s">
        <v>256</v>
      </c>
      <c r="B49" s="129"/>
      <c r="C49" s="129"/>
      <c r="D49" s="129">
        <f>B49-C49</f>
        <v>0</v>
      </c>
      <c r="E49" s="130"/>
    </row>
    <row r="50" spans="1:5" ht="13.5" thickBot="1">
      <c r="A50" s="131" t="s">
        <v>257</v>
      </c>
      <c r="B50" s="132"/>
      <c r="C50" s="132"/>
      <c r="D50" s="132">
        <f>B50-C50</f>
        <v>0</v>
      </c>
      <c r="E50" s="133"/>
    </row>
    <row r="51" spans="1:5" ht="13.5" thickBot="1">
      <c r="A51" s="134" t="s">
        <v>258</v>
      </c>
      <c r="B51" s="135">
        <f>B48+B44</f>
        <v>2666</v>
      </c>
      <c r="C51" s="135">
        <f>C48+C44</f>
        <v>2666</v>
      </c>
      <c r="D51" s="135">
        <f>D48+D44</f>
        <v>0</v>
      </c>
      <c r="E51" s="135">
        <f>E48+E44</f>
        <v>0</v>
      </c>
    </row>
    <row r="52" spans="1:5" ht="12.75">
      <c r="A52" s="145"/>
      <c r="B52" s="138"/>
      <c r="C52" s="138"/>
      <c r="D52" s="139">
        <f>B52-C52</f>
        <v>0</v>
      </c>
      <c r="E52" s="140"/>
    </row>
    <row r="53" spans="1:5" ht="25.5">
      <c r="A53" s="128" t="s">
        <v>260</v>
      </c>
      <c r="B53" s="129">
        <v>2099</v>
      </c>
      <c r="C53" s="129">
        <v>2099</v>
      </c>
      <c r="D53" s="129">
        <v>0</v>
      </c>
      <c r="E53" s="130"/>
    </row>
    <row r="54" spans="1:5" ht="12.75">
      <c r="A54" s="128" t="s">
        <v>261</v>
      </c>
      <c r="B54" s="129">
        <v>567</v>
      </c>
      <c r="C54" s="129">
        <v>567</v>
      </c>
      <c r="D54" s="129">
        <v>0</v>
      </c>
      <c r="E54" s="130"/>
    </row>
    <row r="55" spans="1:5" ht="13.5" thickBot="1">
      <c r="A55" s="131" t="s">
        <v>262</v>
      </c>
      <c r="B55" s="132">
        <v>0</v>
      </c>
      <c r="C55" s="132"/>
      <c r="D55" s="132">
        <f>B55-C55</f>
        <v>0</v>
      </c>
      <c r="E55" s="133"/>
    </row>
    <row r="56" spans="1:5" ht="13.5" thickBot="1">
      <c r="A56" s="134" t="s">
        <v>263</v>
      </c>
      <c r="B56" s="135">
        <f>SUM(B53:B55)</f>
        <v>2666</v>
      </c>
      <c r="C56" s="135">
        <f>SUM(C53:C55)</f>
        <v>2666</v>
      </c>
      <c r="D56" s="135">
        <f>SUM(D53:D55)</f>
        <v>0</v>
      </c>
      <c r="E56" s="135">
        <f>SUM(E53:E55)</f>
        <v>0</v>
      </c>
    </row>
    <row r="57" spans="1:3" ht="12.75">
      <c r="A57" s="141"/>
      <c r="B57" s="142"/>
      <c r="C57" s="142"/>
    </row>
    <row r="58" spans="1:5" ht="13.5" thickBot="1">
      <c r="A58" s="141"/>
      <c r="B58" s="142"/>
      <c r="C58" s="142"/>
      <c r="D58" s="142"/>
      <c r="E58" s="146" t="s">
        <v>268</v>
      </c>
    </row>
    <row r="59" spans="1:5" ht="14.25" customHeight="1">
      <c r="A59" s="438" t="s">
        <v>269</v>
      </c>
      <c r="B59" s="477"/>
      <c r="C59" s="477"/>
      <c r="D59" s="477"/>
      <c r="E59" s="478"/>
    </row>
    <row r="60" spans="1:5" ht="15" customHeight="1" thickBot="1">
      <c r="A60" s="479"/>
      <c r="B60" s="480"/>
      <c r="C60" s="480"/>
      <c r="D60" s="480"/>
      <c r="E60" s="481"/>
    </row>
    <row r="61" spans="1:5" ht="36" customHeight="1">
      <c r="A61" s="125" t="s">
        <v>246</v>
      </c>
      <c r="B61" s="126" t="s">
        <v>247</v>
      </c>
      <c r="C61" s="126" t="s">
        <v>248</v>
      </c>
      <c r="D61" s="126" t="s">
        <v>249</v>
      </c>
      <c r="E61" s="127" t="s">
        <v>250</v>
      </c>
    </row>
    <row r="62" spans="1:6" ht="12.75">
      <c r="A62" s="128" t="s">
        <v>251</v>
      </c>
      <c r="B62" s="129">
        <v>29064</v>
      </c>
      <c r="C62" s="129">
        <v>12980</v>
      </c>
      <c r="D62" s="129">
        <v>11908</v>
      </c>
      <c r="E62" s="130">
        <v>3000</v>
      </c>
      <c r="F62" s="143"/>
    </row>
    <row r="63" spans="1:5" ht="12.75">
      <c r="A63" s="128" t="s">
        <v>252</v>
      </c>
      <c r="B63" s="129"/>
      <c r="C63" s="129"/>
      <c r="D63" s="129">
        <f>B63-C63-E63</f>
        <v>0</v>
      </c>
      <c r="E63" s="130"/>
    </row>
    <row r="64" spans="1:5" ht="12.75">
      <c r="A64" s="128" t="s">
        <v>253</v>
      </c>
      <c r="B64" s="129"/>
      <c r="C64" s="129"/>
      <c r="D64" s="129">
        <f>B64-C64-E64</f>
        <v>0</v>
      </c>
      <c r="E64" s="130"/>
    </row>
    <row r="65" spans="1:5" ht="12.75">
      <c r="A65" s="128" t="s">
        <v>254</v>
      </c>
      <c r="B65" s="129"/>
      <c r="C65" s="129"/>
      <c r="D65" s="129">
        <f>B65-C65-E65</f>
        <v>0</v>
      </c>
      <c r="E65" s="130"/>
    </row>
    <row r="66" spans="1:5" ht="12.75">
      <c r="A66" s="128" t="s">
        <v>270</v>
      </c>
      <c r="B66" s="129">
        <v>6614</v>
      </c>
      <c r="C66" s="129">
        <v>22698</v>
      </c>
      <c r="D66" s="129">
        <v>-8908</v>
      </c>
      <c r="E66" s="130"/>
    </row>
    <row r="67" spans="1:5" ht="12.75">
      <c r="A67" s="128" t="s">
        <v>256</v>
      </c>
      <c r="B67" s="129"/>
      <c r="C67" s="129"/>
      <c r="D67" s="129">
        <f>B67-C67-E67</f>
        <v>0</v>
      </c>
      <c r="E67" s="130"/>
    </row>
    <row r="68" spans="1:5" ht="13.5" thickBot="1">
      <c r="A68" s="131" t="s">
        <v>257</v>
      </c>
      <c r="B68" s="132"/>
      <c r="C68" s="132"/>
      <c r="D68" s="132">
        <f>B68-C68-E68</f>
        <v>0</v>
      </c>
      <c r="E68" s="133"/>
    </row>
    <row r="69" spans="1:5" ht="13.5" thickBot="1">
      <c r="A69" s="134" t="s">
        <v>258</v>
      </c>
      <c r="B69" s="135">
        <f>B66+B62</f>
        <v>35678</v>
      </c>
      <c r="C69" s="135">
        <f>C66+C62</f>
        <v>35678</v>
      </c>
      <c r="D69" s="135">
        <f>SUM(D62:D68)</f>
        <v>3000</v>
      </c>
      <c r="E69" s="144">
        <f>E66+E62</f>
        <v>3000</v>
      </c>
    </row>
    <row r="70" spans="1:5" ht="12.75">
      <c r="A70" s="145"/>
      <c r="B70" s="138"/>
      <c r="C70" s="138"/>
      <c r="D70" s="138">
        <f>B70-C70-E70</f>
        <v>0</v>
      </c>
      <c r="E70" s="147"/>
    </row>
    <row r="71" spans="1:5" ht="25.5">
      <c r="A71" s="128" t="s">
        <v>260</v>
      </c>
      <c r="B71" s="129">
        <v>23749</v>
      </c>
      <c r="C71" s="129">
        <v>27807</v>
      </c>
      <c r="D71" s="129">
        <v>0</v>
      </c>
      <c r="E71" s="130"/>
    </row>
    <row r="72" spans="1:5" ht="12.75">
      <c r="A72" s="128" t="s">
        <v>261</v>
      </c>
      <c r="B72" s="129">
        <v>5929</v>
      </c>
      <c r="C72" s="129">
        <v>7021</v>
      </c>
      <c r="D72" s="129">
        <v>0</v>
      </c>
      <c r="E72" s="130"/>
    </row>
    <row r="73" spans="1:5" ht="12.75">
      <c r="A73" s="128" t="s">
        <v>271</v>
      </c>
      <c r="B73" s="129">
        <v>6000</v>
      </c>
      <c r="C73" s="129"/>
      <c r="D73" s="129">
        <v>3000</v>
      </c>
      <c r="E73" s="130">
        <v>3000</v>
      </c>
    </row>
    <row r="74" spans="1:5" ht="13.5" thickBot="1">
      <c r="A74" s="131" t="s">
        <v>272</v>
      </c>
      <c r="B74" s="132"/>
      <c r="C74" s="132">
        <v>850</v>
      </c>
      <c r="D74" s="132">
        <v>0</v>
      </c>
      <c r="E74" s="133"/>
    </row>
    <row r="75" spans="1:5" ht="13.5" thickBot="1">
      <c r="A75" s="134" t="s">
        <v>263</v>
      </c>
      <c r="B75" s="135">
        <f>B71+B72+B73</f>
        <v>35678</v>
      </c>
      <c r="C75" s="135">
        <f>C71+C72+C74</f>
        <v>35678</v>
      </c>
      <c r="D75" s="135">
        <f>SUM(D71:D74)</f>
        <v>3000</v>
      </c>
      <c r="E75" s="144">
        <f>E71+E72+E73</f>
        <v>3000</v>
      </c>
    </row>
    <row r="76" spans="1:5" ht="12.75">
      <c r="A76" s="141"/>
      <c r="B76" s="142"/>
      <c r="C76" s="142"/>
      <c r="D76" s="142"/>
      <c r="E76" s="142"/>
    </row>
    <row r="77" spans="1:5" ht="13.5" thickBot="1">
      <c r="A77" s="141"/>
      <c r="B77" s="142"/>
      <c r="C77" s="142"/>
      <c r="D77" s="142"/>
      <c r="E77" s="142"/>
    </row>
    <row r="78" spans="1:5" ht="12.75">
      <c r="A78" s="438" t="s">
        <v>273</v>
      </c>
      <c r="B78" s="439"/>
      <c r="C78" s="439"/>
      <c r="D78" s="439"/>
      <c r="E78" s="427"/>
    </row>
    <row r="79" spans="1:5" ht="15" customHeight="1" thickBot="1">
      <c r="A79" s="428"/>
      <c r="B79" s="429"/>
      <c r="C79" s="429"/>
      <c r="D79" s="429"/>
      <c r="E79" s="430"/>
    </row>
    <row r="80" spans="1:5" ht="36" customHeight="1">
      <c r="A80" s="125" t="s">
        <v>246</v>
      </c>
      <c r="B80" s="126" t="s">
        <v>247</v>
      </c>
      <c r="C80" s="126" t="s">
        <v>248</v>
      </c>
      <c r="D80" s="126" t="s">
        <v>249</v>
      </c>
      <c r="E80" s="127" t="s">
        <v>250</v>
      </c>
    </row>
    <row r="81" spans="1:5" ht="12.75">
      <c r="A81" s="125"/>
      <c r="B81" s="139"/>
      <c r="C81" s="139"/>
      <c r="D81" s="139"/>
      <c r="E81" s="140"/>
    </row>
    <row r="82" spans="1:5" ht="12.75">
      <c r="A82" s="128" t="s">
        <v>251</v>
      </c>
      <c r="B82" s="129">
        <v>4667</v>
      </c>
      <c r="C82" s="129">
        <v>30</v>
      </c>
      <c r="D82" s="129">
        <v>4637</v>
      </c>
      <c r="E82" s="130"/>
    </row>
    <row r="83" spans="1:5" ht="12.75">
      <c r="A83" s="128" t="s">
        <v>252</v>
      </c>
      <c r="B83" s="129"/>
      <c r="C83" s="129"/>
      <c r="D83" s="129"/>
      <c r="E83" s="130"/>
    </row>
    <row r="84" spans="1:5" ht="12.75">
      <c r="A84" s="128" t="s">
        <v>253</v>
      </c>
      <c r="B84" s="129"/>
      <c r="C84" s="129"/>
      <c r="D84" s="129"/>
      <c r="E84" s="130"/>
    </row>
    <row r="85" spans="1:5" ht="12.75">
      <c r="A85" s="128" t="s">
        <v>254</v>
      </c>
      <c r="B85" s="129"/>
      <c r="C85" s="129"/>
      <c r="D85" s="129"/>
      <c r="E85" s="130"/>
    </row>
    <row r="86" spans="1:5" ht="12.75">
      <c r="A86" s="128" t="s">
        <v>255</v>
      </c>
      <c r="B86" s="129">
        <v>1767</v>
      </c>
      <c r="C86" s="129">
        <v>449</v>
      </c>
      <c r="D86" s="129">
        <v>1318</v>
      </c>
      <c r="E86" s="130"/>
    </row>
    <row r="87" spans="1:5" ht="12.75">
      <c r="A87" s="128" t="s">
        <v>256</v>
      </c>
      <c r="B87" s="129"/>
      <c r="C87" s="129"/>
      <c r="D87" s="129"/>
      <c r="E87" s="130"/>
    </row>
    <row r="88" spans="1:5" ht="13.5" thickBot="1">
      <c r="A88" s="131" t="s">
        <v>257</v>
      </c>
      <c r="B88" s="132"/>
      <c r="C88" s="132"/>
      <c r="D88" s="132"/>
      <c r="E88" s="133"/>
    </row>
    <row r="89" spans="1:5" ht="13.5" thickBot="1">
      <c r="A89" s="134" t="s">
        <v>258</v>
      </c>
      <c r="B89" s="135">
        <f>B86+B82</f>
        <v>6434</v>
      </c>
      <c r="C89" s="135">
        <f>C86+C82</f>
        <v>479</v>
      </c>
      <c r="D89" s="135">
        <f>D86+D82</f>
        <v>5955</v>
      </c>
      <c r="E89" s="136"/>
    </row>
    <row r="90" spans="1:5" ht="12.75">
      <c r="A90" s="145"/>
      <c r="B90" s="138"/>
      <c r="C90" s="138"/>
      <c r="D90" s="138"/>
      <c r="E90" s="140"/>
    </row>
    <row r="91" spans="1:5" ht="25.5">
      <c r="A91" s="128" t="s">
        <v>260</v>
      </c>
      <c r="B91" s="129">
        <v>5066</v>
      </c>
      <c r="C91" s="129">
        <v>471</v>
      </c>
      <c r="D91" s="129">
        <v>4595</v>
      </c>
      <c r="E91" s="130"/>
    </row>
    <row r="92" spans="1:5" ht="12.75">
      <c r="A92" s="128" t="s">
        <v>261</v>
      </c>
      <c r="B92" s="129">
        <v>1368</v>
      </c>
      <c r="C92" s="129">
        <v>8</v>
      </c>
      <c r="D92" s="129">
        <v>1360</v>
      </c>
      <c r="E92" s="130"/>
    </row>
    <row r="93" spans="1:5" ht="13.5" thickBot="1">
      <c r="A93" s="131" t="s">
        <v>262</v>
      </c>
      <c r="B93" s="132"/>
      <c r="C93" s="132"/>
      <c r="D93" s="132"/>
      <c r="E93" s="133"/>
    </row>
    <row r="94" spans="1:5" ht="13.5" thickBot="1">
      <c r="A94" s="134" t="s">
        <v>263</v>
      </c>
      <c r="B94" s="135">
        <f>B91+B92</f>
        <v>6434</v>
      </c>
      <c r="C94" s="135">
        <f>C91+C92</f>
        <v>479</v>
      </c>
      <c r="D94" s="135">
        <f>D91+D92</f>
        <v>5955</v>
      </c>
      <c r="E94" s="136"/>
    </row>
    <row r="95" spans="1:4" ht="12.75">
      <c r="A95" s="141"/>
      <c r="B95" s="142"/>
      <c r="C95" s="142"/>
      <c r="D95" s="142"/>
    </row>
    <row r="96" spans="1:4" ht="13.5" thickBot="1">
      <c r="A96" s="141"/>
      <c r="B96" s="142"/>
      <c r="C96" s="142"/>
      <c r="D96" s="142"/>
    </row>
    <row r="97" spans="1:5" ht="12.75">
      <c r="A97" s="438" t="s">
        <v>566</v>
      </c>
      <c r="B97" s="439"/>
      <c r="C97" s="439"/>
      <c r="D97" s="439"/>
      <c r="E97" s="427"/>
    </row>
    <row r="98" spans="1:5" ht="15" customHeight="1" thickBot="1">
      <c r="A98" s="428"/>
      <c r="B98" s="429"/>
      <c r="C98" s="429"/>
      <c r="D98" s="429"/>
      <c r="E98" s="430"/>
    </row>
    <row r="99" spans="1:5" ht="36" customHeight="1">
      <c r="A99" s="125" t="s">
        <v>246</v>
      </c>
      <c r="B99" s="126" t="s">
        <v>247</v>
      </c>
      <c r="C99" s="126" t="s">
        <v>248</v>
      </c>
      <c r="D99" s="126" t="s">
        <v>249</v>
      </c>
      <c r="E99" s="127" t="s">
        <v>250</v>
      </c>
    </row>
    <row r="100" spans="1:5" ht="12.75">
      <c r="A100" s="125"/>
      <c r="B100" s="139"/>
      <c r="C100" s="139"/>
      <c r="D100" s="139"/>
      <c r="E100" s="140"/>
    </row>
    <row r="101" spans="1:5" ht="12.75">
      <c r="A101" s="128" t="s">
        <v>251</v>
      </c>
      <c r="B101" s="129">
        <v>36377</v>
      </c>
      <c r="C101" s="129">
        <v>0</v>
      </c>
      <c r="D101" s="129">
        <v>15020</v>
      </c>
      <c r="E101" s="130">
        <v>21357</v>
      </c>
    </row>
    <row r="102" spans="1:5" ht="12.75">
      <c r="A102" s="128" t="s">
        <v>252</v>
      </c>
      <c r="B102" s="129"/>
      <c r="C102" s="129"/>
      <c r="D102" s="129">
        <f aca="true" t="shared" si="2" ref="D102:D112">B102-C102</f>
        <v>0</v>
      </c>
      <c r="E102" s="130"/>
    </row>
    <row r="103" spans="1:5" ht="12.75">
      <c r="A103" s="128" t="s">
        <v>253</v>
      </c>
      <c r="B103" s="129"/>
      <c r="C103" s="129"/>
      <c r="D103" s="129">
        <f t="shared" si="2"/>
        <v>0</v>
      </c>
      <c r="E103" s="130"/>
    </row>
    <row r="104" spans="1:5" ht="12.75">
      <c r="A104" s="128" t="s">
        <v>254</v>
      </c>
      <c r="B104" s="129"/>
      <c r="C104" s="129"/>
      <c r="D104" s="129">
        <f t="shared" si="2"/>
        <v>0</v>
      </c>
      <c r="E104" s="130"/>
    </row>
    <row r="105" spans="1:5" ht="12.75">
      <c r="A105" s="128" t="s">
        <v>274</v>
      </c>
      <c r="B105" s="129">
        <v>9823</v>
      </c>
      <c r="C105" s="129">
        <v>0</v>
      </c>
      <c r="D105" s="129">
        <v>4045</v>
      </c>
      <c r="E105" s="130">
        <v>5778</v>
      </c>
    </row>
    <row r="106" spans="1:5" ht="12.75">
      <c r="A106" s="128" t="s">
        <v>256</v>
      </c>
      <c r="B106" s="129"/>
      <c r="C106" s="129"/>
      <c r="D106" s="129">
        <f t="shared" si="2"/>
        <v>0</v>
      </c>
      <c r="E106" s="130"/>
    </row>
    <row r="107" spans="1:5" ht="13.5" thickBot="1">
      <c r="A107" s="131" t="s">
        <v>257</v>
      </c>
      <c r="B107" s="132"/>
      <c r="C107" s="132"/>
      <c r="D107" s="132">
        <f t="shared" si="2"/>
        <v>0</v>
      </c>
      <c r="E107" s="133">
        <v>0</v>
      </c>
    </row>
    <row r="108" spans="1:5" ht="13.5" thickBot="1">
      <c r="A108" s="134" t="s">
        <v>258</v>
      </c>
      <c r="B108" s="135">
        <f>B105+B101</f>
        <v>46200</v>
      </c>
      <c r="C108" s="135">
        <f>C105+C101</f>
        <v>0</v>
      </c>
      <c r="D108" s="135">
        <v>19065</v>
      </c>
      <c r="E108" s="136">
        <f>SUM(E101:E107)</f>
        <v>27135</v>
      </c>
    </row>
    <row r="109" spans="1:5" ht="12.75">
      <c r="A109" s="145"/>
      <c r="B109" s="138"/>
      <c r="C109" s="138"/>
      <c r="D109" s="139">
        <f t="shared" si="2"/>
        <v>0</v>
      </c>
      <c r="E109" s="140"/>
    </row>
    <row r="110" spans="1:5" ht="25.5">
      <c r="A110" s="128" t="s">
        <v>260</v>
      </c>
      <c r="B110" s="129">
        <v>36377</v>
      </c>
      <c r="C110" s="129"/>
      <c r="D110" s="129">
        <v>15020</v>
      </c>
      <c r="E110" s="130">
        <v>21357</v>
      </c>
    </row>
    <row r="111" spans="1:5" ht="12.75">
      <c r="A111" s="128" t="s">
        <v>261</v>
      </c>
      <c r="B111" s="129">
        <v>9823</v>
      </c>
      <c r="C111" s="129"/>
      <c r="D111" s="129">
        <v>4045</v>
      </c>
      <c r="E111" s="130">
        <v>5778</v>
      </c>
    </row>
    <row r="112" spans="1:5" ht="13.5" thickBot="1">
      <c r="A112" s="131" t="s">
        <v>262</v>
      </c>
      <c r="B112" s="132"/>
      <c r="C112" s="132"/>
      <c r="D112" s="132">
        <f t="shared" si="2"/>
        <v>0</v>
      </c>
      <c r="E112" s="133"/>
    </row>
    <row r="113" spans="1:5" ht="13.5" thickBot="1">
      <c r="A113" s="134" t="s">
        <v>263</v>
      </c>
      <c r="B113" s="135">
        <f>B110+B111</f>
        <v>46200</v>
      </c>
      <c r="C113" s="135">
        <f>C110+C111</f>
        <v>0</v>
      </c>
      <c r="D113" s="135">
        <f>SUM(D110:D112)</f>
        <v>19065</v>
      </c>
      <c r="E113" s="135">
        <f>SUM(E110:E112)</f>
        <v>27135</v>
      </c>
    </row>
  </sheetData>
  <mergeCells count="10">
    <mergeCell ref="A97:E98"/>
    <mergeCell ref="A23:E24"/>
    <mergeCell ref="A41:E42"/>
    <mergeCell ref="A59:E60"/>
    <mergeCell ref="A78:E79"/>
    <mergeCell ref="A5:E6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39" max="255" man="1"/>
    <brk id="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H8" sqref="H8"/>
    </sheetView>
  </sheetViews>
  <sheetFormatPr defaultColWidth="9.00390625" defaultRowHeight="12.75"/>
  <cols>
    <col min="1" max="1" width="47.875" style="149" customWidth="1"/>
    <col min="2" max="2" width="19.125" style="149" customWidth="1"/>
    <col min="3" max="3" width="16.625" style="149" customWidth="1"/>
    <col min="4" max="4" width="9.00390625" style="149" customWidth="1"/>
    <col min="5" max="5" width="15.625" style="149" hidden="1" customWidth="1"/>
    <col min="6" max="6" width="28.25390625" style="149" hidden="1" customWidth="1"/>
    <col min="7" max="16384" width="9.125" style="149" customWidth="1"/>
  </cols>
  <sheetData>
    <row r="1" spans="1:4" ht="39.75" customHeight="1">
      <c r="A1" s="482" t="s">
        <v>289</v>
      </c>
      <c r="B1" s="482"/>
      <c r="C1" s="482"/>
      <c r="D1" s="482"/>
    </row>
    <row r="2" spans="1:4" ht="29.25" customHeight="1">
      <c r="A2" s="483" t="s">
        <v>276</v>
      </c>
      <c r="B2" s="483"/>
      <c r="C2" s="483"/>
      <c r="D2" s="483"/>
    </row>
    <row r="3" spans="1:4" ht="33.75" customHeight="1" thickBot="1">
      <c r="A3" s="484" t="s">
        <v>2</v>
      </c>
      <c r="B3" s="484"/>
      <c r="C3" s="484"/>
      <c r="D3" s="484"/>
    </row>
    <row r="4" spans="1:6" ht="43.5" customHeight="1">
      <c r="A4" s="150" t="s">
        <v>277</v>
      </c>
      <c r="B4" s="485" t="s">
        <v>278</v>
      </c>
      <c r="C4" s="485"/>
      <c r="D4" s="486"/>
      <c r="E4" s="151"/>
      <c r="F4" s="152"/>
    </row>
    <row r="5" spans="1:6" ht="62.25" customHeight="1">
      <c r="A5" s="153"/>
      <c r="B5" s="487"/>
      <c r="C5" s="487"/>
      <c r="D5" s="488"/>
      <c r="E5" s="154"/>
      <c r="F5" s="155"/>
    </row>
    <row r="6" spans="1:6" ht="62.25" customHeight="1">
      <c r="A6" s="153"/>
      <c r="B6" s="489"/>
      <c r="C6" s="489"/>
      <c r="D6" s="490"/>
      <c r="E6" s="156" t="s">
        <v>279</v>
      </c>
      <c r="F6" s="157" t="s">
        <v>280</v>
      </c>
    </row>
    <row r="7" spans="1:6" ht="62.25" customHeight="1">
      <c r="A7" s="158"/>
      <c r="B7" s="487"/>
      <c r="C7" s="487"/>
      <c r="D7" s="488"/>
      <c r="E7" s="159">
        <v>168</v>
      </c>
      <c r="F7" s="160" t="s">
        <v>281</v>
      </c>
    </row>
    <row r="8" spans="1:6" ht="62.25" customHeight="1">
      <c r="A8" s="153"/>
      <c r="B8" s="487"/>
      <c r="C8" s="487"/>
      <c r="D8" s="488"/>
      <c r="E8" s="159">
        <f aca="true" t="shared" si="0" ref="E8:E14">B6</f>
        <v>0</v>
      </c>
      <c r="F8" s="161" t="s">
        <v>282</v>
      </c>
    </row>
    <row r="9" spans="1:6" ht="62.25" customHeight="1">
      <c r="A9" s="153"/>
      <c r="B9" s="487"/>
      <c r="C9" s="487"/>
      <c r="D9" s="488"/>
      <c r="E9" s="159">
        <f t="shared" si="0"/>
        <v>0</v>
      </c>
      <c r="F9" s="160" t="s">
        <v>283</v>
      </c>
    </row>
    <row r="10" spans="1:6" ht="62.25" customHeight="1">
      <c r="A10" s="153"/>
      <c r="B10" s="487"/>
      <c r="C10" s="487"/>
      <c r="D10" s="488"/>
      <c r="E10" s="159">
        <f t="shared" si="0"/>
        <v>0</v>
      </c>
      <c r="F10" s="160" t="s">
        <v>284</v>
      </c>
    </row>
    <row r="11" spans="1:6" ht="62.25" customHeight="1">
      <c r="A11" s="153"/>
      <c r="B11" s="487"/>
      <c r="C11" s="487"/>
      <c r="D11" s="488"/>
      <c r="E11" s="159" t="e">
        <f>#REF!</f>
        <v>#REF!</v>
      </c>
      <c r="F11" s="160" t="s">
        <v>285</v>
      </c>
    </row>
    <row r="12" spans="1:6" ht="62.25" customHeight="1">
      <c r="A12" s="153"/>
      <c r="B12" s="487"/>
      <c r="C12" s="487"/>
      <c r="D12" s="488"/>
      <c r="E12" s="159" t="e">
        <f>#REF!</f>
        <v>#REF!</v>
      </c>
      <c r="F12" s="160" t="s">
        <v>286</v>
      </c>
    </row>
    <row r="13" spans="1:6" ht="62.25" customHeight="1" thickBot="1">
      <c r="A13" s="162" t="s">
        <v>287</v>
      </c>
      <c r="B13" s="492">
        <f>SUM(B5:B12)</f>
        <v>0</v>
      </c>
      <c r="C13" s="492"/>
      <c r="D13" s="493"/>
      <c r="E13" s="159">
        <f t="shared" si="0"/>
        <v>0</v>
      </c>
      <c r="F13" s="160" t="s">
        <v>288</v>
      </c>
    </row>
    <row r="14" spans="1:6" ht="55.5" customHeight="1">
      <c r="A14" s="163"/>
      <c r="E14" s="164">
        <f t="shared" si="0"/>
        <v>0</v>
      </c>
      <c r="F14" s="160" t="s">
        <v>284</v>
      </c>
    </row>
    <row r="15" spans="1:6" s="168" customFormat="1" ht="15.75" thickBot="1">
      <c r="A15" s="165"/>
      <c r="B15" s="491"/>
      <c r="C15" s="482"/>
      <c r="D15" s="482"/>
      <c r="E15" s="166">
        <v>1057308</v>
      </c>
      <c r="F15" s="167"/>
    </row>
    <row r="17" spans="1:4" s="169" customFormat="1" ht="15">
      <c r="A17" s="149"/>
      <c r="B17" s="149"/>
      <c r="C17" s="149"/>
      <c r="D17" s="149"/>
    </row>
  </sheetData>
  <mergeCells count="14">
    <mergeCell ref="B15:D15"/>
    <mergeCell ref="B11:D11"/>
    <mergeCell ref="B12:D12"/>
    <mergeCell ref="B13:D13"/>
    <mergeCell ref="B9:D9"/>
    <mergeCell ref="B10:D10"/>
    <mergeCell ref="B5:D5"/>
    <mergeCell ref="B6:D6"/>
    <mergeCell ref="B7:D7"/>
    <mergeCell ref="B8:D8"/>
    <mergeCell ref="A1:D1"/>
    <mergeCell ref="A2:D2"/>
    <mergeCell ref="A3:D3"/>
    <mergeCell ref="B4:D4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73">
      <selection activeCell="G69" sqref="G69"/>
    </sheetView>
  </sheetViews>
  <sheetFormatPr defaultColWidth="9.00390625" defaultRowHeight="12.75"/>
  <cols>
    <col min="1" max="1" width="7.75390625" style="290" customWidth="1"/>
    <col min="2" max="2" width="58.00390625" style="290" customWidth="1"/>
    <col min="3" max="3" width="18.625" style="291" customWidth="1"/>
    <col min="4" max="4" width="7.75390625" style="170" customWidth="1"/>
    <col min="5" max="16384" width="9.125" style="170" customWidth="1"/>
  </cols>
  <sheetData>
    <row r="1" spans="1:3" ht="15.75" customHeight="1">
      <c r="A1" s="496" t="s">
        <v>290</v>
      </c>
      <c r="B1" s="496"/>
      <c r="C1" s="496"/>
    </row>
    <row r="2" spans="1:3" ht="15.75" customHeight="1" thickBot="1">
      <c r="A2" s="495" t="s">
        <v>493</v>
      </c>
      <c r="B2" s="495"/>
      <c r="C2" s="171" t="s">
        <v>291</v>
      </c>
    </row>
    <row r="3" spans="1:3" ht="37.5" customHeight="1" thickBot="1">
      <c r="A3" s="172" t="s">
        <v>88</v>
      </c>
      <c r="B3" s="173" t="s">
        <v>292</v>
      </c>
      <c r="C3" s="174" t="s">
        <v>293</v>
      </c>
    </row>
    <row r="4" spans="1:3" s="178" customFormat="1" ht="12" customHeight="1" thickBot="1">
      <c r="A4" s="175">
        <v>1</v>
      </c>
      <c r="B4" s="176">
        <v>2</v>
      </c>
      <c r="C4" s="177">
        <v>3</v>
      </c>
    </row>
    <row r="5" spans="1:3" s="182" customFormat="1" ht="12" customHeight="1" thickBot="1">
      <c r="A5" s="179" t="s">
        <v>294</v>
      </c>
      <c r="B5" s="180" t="s">
        <v>295</v>
      </c>
      <c r="C5" s="181">
        <f>+C6+C11+C20</f>
        <v>83707</v>
      </c>
    </row>
    <row r="6" spans="1:3" s="182" customFormat="1" ht="12" customHeight="1" thickBot="1">
      <c r="A6" s="183" t="s">
        <v>296</v>
      </c>
      <c r="B6" s="184" t="s">
        <v>297</v>
      </c>
      <c r="C6" s="185">
        <f>+C7+C8+C9+C10</f>
        <v>65547</v>
      </c>
    </row>
    <row r="7" spans="1:3" s="182" customFormat="1" ht="12" customHeight="1">
      <c r="A7" s="186" t="s">
        <v>298</v>
      </c>
      <c r="B7" s="187" t="s">
        <v>299</v>
      </c>
      <c r="C7" s="188">
        <v>65397</v>
      </c>
    </row>
    <row r="8" spans="1:3" s="182" customFormat="1" ht="12" customHeight="1">
      <c r="A8" s="186" t="s">
        <v>300</v>
      </c>
      <c r="B8" s="189" t="s">
        <v>301</v>
      </c>
      <c r="C8" s="188"/>
    </row>
    <row r="9" spans="1:3" s="182" customFormat="1" ht="12" customHeight="1">
      <c r="A9" s="186" t="s">
        <v>302</v>
      </c>
      <c r="B9" s="189" t="s">
        <v>303</v>
      </c>
      <c r="C9" s="188">
        <v>150</v>
      </c>
    </row>
    <row r="10" spans="1:3" s="182" customFormat="1" ht="12" customHeight="1" thickBot="1">
      <c r="A10" s="186" t="s">
        <v>304</v>
      </c>
      <c r="B10" s="190" t="s">
        <v>305</v>
      </c>
      <c r="C10" s="188"/>
    </row>
    <row r="11" spans="1:3" s="182" customFormat="1" ht="12" customHeight="1" thickBot="1">
      <c r="A11" s="183" t="s">
        <v>306</v>
      </c>
      <c r="B11" s="180" t="s">
        <v>307</v>
      </c>
      <c r="C11" s="191">
        <f>+C12+C13+C14+C15+C16+C17+C18+C19</f>
        <v>11360</v>
      </c>
    </row>
    <row r="12" spans="1:3" s="182" customFormat="1" ht="12" customHeight="1">
      <c r="A12" s="192" t="s">
        <v>308</v>
      </c>
      <c r="B12" s="193" t="s">
        <v>309</v>
      </c>
      <c r="C12" s="194"/>
    </row>
    <row r="13" spans="1:3" s="182" customFormat="1" ht="12" customHeight="1">
      <c r="A13" s="186" t="s">
        <v>310</v>
      </c>
      <c r="B13" s="195" t="s">
        <v>311</v>
      </c>
      <c r="C13" s="196">
        <v>95</v>
      </c>
    </row>
    <row r="14" spans="1:3" s="182" customFormat="1" ht="12" customHeight="1">
      <c r="A14" s="186" t="s">
        <v>312</v>
      </c>
      <c r="B14" s="195" t="s">
        <v>313</v>
      </c>
      <c r="C14" s="196">
        <v>1470</v>
      </c>
    </row>
    <row r="15" spans="1:3" s="182" customFormat="1" ht="12" customHeight="1">
      <c r="A15" s="186" t="s">
        <v>314</v>
      </c>
      <c r="B15" s="195" t="s">
        <v>315</v>
      </c>
      <c r="C15" s="196">
        <v>6700</v>
      </c>
    </row>
    <row r="16" spans="1:3" s="182" customFormat="1" ht="12" customHeight="1">
      <c r="A16" s="197" t="s">
        <v>316</v>
      </c>
      <c r="B16" s="198" t="s">
        <v>317</v>
      </c>
      <c r="C16" s="199"/>
    </row>
    <row r="17" spans="1:3" s="182" customFormat="1" ht="12" customHeight="1">
      <c r="A17" s="186" t="s">
        <v>318</v>
      </c>
      <c r="B17" s="195" t="s">
        <v>319</v>
      </c>
      <c r="C17" s="196">
        <v>2345</v>
      </c>
    </row>
    <row r="18" spans="1:3" s="182" customFormat="1" ht="12" customHeight="1">
      <c r="A18" s="186" t="s">
        <v>320</v>
      </c>
      <c r="B18" s="195" t="s">
        <v>321</v>
      </c>
      <c r="C18" s="196">
        <v>100</v>
      </c>
    </row>
    <row r="19" spans="1:3" s="182" customFormat="1" ht="12" customHeight="1" thickBot="1">
      <c r="A19" s="200" t="s">
        <v>322</v>
      </c>
      <c r="B19" s="201" t="s">
        <v>323</v>
      </c>
      <c r="C19" s="202">
        <v>650</v>
      </c>
    </row>
    <row r="20" spans="1:3" s="182" customFormat="1" ht="12" customHeight="1" thickBot="1">
      <c r="A20" s="183" t="s">
        <v>324</v>
      </c>
      <c r="B20" s="180" t="s">
        <v>325</v>
      </c>
      <c r="C20" s="203">
        <v>6800</v>
      </c>
    </row>
    <row r="21" spans="1:3" s="182" customFormat="1" ht="12" customHeight="1" thickBot="1">
      <c r="A21" s="183" t="s">
        <v>326</v>
      </c>
      <c r="B21" s="180" t="s">
        <v>327</v>
      </c>
      <c r="C21" s="191">
        <f>+C22+C23+C24+C25+C26+C27+C28+C29</f>
        <v>64285</v>
      </c>
    </row>
    <row r="22" spans="1:3" s="182" customFormat="1" ht="12" customHeight="1">
      <c r="A22" s="204" t="s">
        <v>328</v>
      </c>
      <c r="B22" s="205" t="s">
        <v>329</v>
      </c>
      <c r="C22" s="206">
        <v>55850</v>
      </c>
    </row>
    <row r="23" spans="1:3" s="182" customFormat="1" ht="12" customHeight="1">
      <c r="A23" s="186" t="s">
        <v>330</v>
      </c>
      <c r="B23" s="195" t="s">
        <v>331</v>
      </c>
      <c r="C23" s="196"/>
    </row>
    <row r="24" spans="1:3" s="182" customFormat="1" ht="12" customHeight="1">
      <c r="A24" s="186" t="s">
        <v>332</v>
      </c>
      <c r="B24" s="195" t="s">
        <v>333</v>
      </c>
      <c r="C24" s="196"/>
    </row>
    <row r="25" spans="1:3" s="182" customFormat="1" ht="12" customHeight="1">
      <c r="A25" s="207" t="s">
        <v>334</v>
      </c>
      <c r="B25" s="195" t="s">
        <v>335</v>
      </c>
      <c r="C25" s="208"/>
    </row>
    <row r="26" spans="1:3" s="182" customFormat="1" ht="12" customHeight="1">
      <c r="A26" s="207" t="s">
        <v>336</v>
      </c>
      <c r="B26" s="195" t="s">
        <v>337</v>
      </c>
      <c r="C26" s="208"/>
    </row>
    <row r="27" spans="1:3" s="182" customFormat="1" ht="12" customHeight="1">
      <c r="A27" s="186" t="s">
        <v>338</v>
      </c>
      <c r="B27" s="195" t="s">
        <v>339</v>
      </c>
      <c r="C27" s="196"/>
    </row>
    <row r="28" spans="1:3" s="182" customFormat="1" ht="12" customHeight="1">
      <c r="A28" s="186" t="s">
        <v>340</v>
      </c>
      <c r="B28" s="195" t="s">
        <v>341</v>
      </c>
      <c r="C28" s="209"/>
    </row>
    <row r="29" spans="1:3" s="182" customFormat="1" ht="12" customHeight="1" thickBot="1">
      <c r="A29" s="186" t="s">
        <v>342</v>
      </c>
      <c r="B29" s="210" t="s">
        <v>343</v>
      </c>
      <c r="C29" s="209">
        <v>8435</v>
      </c>
    </row>
    <row r="30" spans="1:3" s="182" customFormat="1" ht="12" customHeight="1" thickBot="1">
      <c r="A30" s="211" t="s">
        <v>344</v>
      </c>
      <c r="B30" s="180" t="s">
        <v>345</v>
      </c>
      <c r="C30" s="185">
        <f>+C31+C37</f>
        <v>4420</v>
      </c>
    </row>
    <row r="31" spans="1:3" s="182" customFormat="1" ht="12" customHeight="1">
      <c r="A31" s="212" t="s">
        <v>346</v>
      </c>
      <c r="B31" s="213" t="s">
        <v>347</v>
      </c>
      <c r="C31" s="214">
        <f>+C32+C33+C34+C35+C36</f>
        <v>4420</v>
      </c>
    </row>
    <row r="32" spans="1:3" s="182" customFormat="1" ht="12" customHeight="1">
      <c r="A32" s="215" t="s">
        <v>348</v>
      </c>
      <c r="B32" s="216" t="s">
        <v>349</v>
      </c>
      <c r="C32" s="217">
        <v>4420</v>
      </c>
    </row>
    <row r="33" spans="1:3" s="182" customFormat="1" ht="12" customHeight="1">
      <c r="A33" s="215" t="s">
        <v>350</v>
      </c>
      <c r="B33" s="216" t="s">
        <v>351</v>
      </c>
      <c r="C33" s="217"/>
    </row>
    <row r="34" spans="1:3" s="182" customFormat="1" ht="12" customHeight="1">
      <c r="A34" s="215" t="s">
        <v>352</v>
      </c>
      <c r="B34" s="216" t="s">
        <v>353</v>
      </c>
      <c r="C34" s="217"/>
    </row>
    <row r="35" spans="1:3" s="182" customFormat="1" ht="12" customHeight="1">
      <c r="A35" s="215" t="s">
        <v>354</v>
      </c>
      <c r="B35" s="216" t="s">
        <v>355</v>
      </c>
      <c r="C35" s="217"/>
    </row>
    <row r="36" spans="1:3" s="182" customFormat="1" ht="12" customHeight="1">
      <c r="A36" s="215" t="s">
        <v>356</v>
      </c>
      <c r="B36" s="216" t="s">
        <v>357</v>
      </c>
      <c r="C36" s="217"/>
    </row>
    <row r="37" spans="1:3" s="182" customFormat="1" ht="12" customHeight="1">
      <c r="A37" s="215" t="s">
        <v>358</v>
      </c>
      <c r="B37" s="218" t="s">
        <v>359</v>
      </c>
      <c r="C37" s="219">
        <v>0</v>
      </c>
    </row>
    <row r="38" spans="1:3" s="182" customFormat="1" ht="12" customHeight="1">
      <c r="A38" s="215" t="s">
        <v>360</v>
      </c>
      <c r="B38" s="216" t="s">
        <v>349</v>
      </c>
      <c r="C38" s="217"/>
    </row>
    <row r="39" spans="1:3" s="182" customFormat="1" ht="12" customHeight="1">
      <c r="A39" s="215" t="s">
        <v>361</v>
      </c>
      <c r="B39" s="216" t="s">
        <v>351</v>
      </c>
      <c r="C39" s="217"/>
    </row>
    <row r="40" spans="1:3" s="182" customFormat="1" ht="12" customHeight="1">
      <c r="A40" s="215" t="s">
        <v>362</v>
      </c>
      <c r="B40" s="216" t="s">
        <v>353</v>
      </c>
      <c r="C40" s="217"/>
    </row>
    <row r="41" spans="1:3" s="182" customFormat="1" ht="12" customHeight="1">
      <c r="A41" s="215" t="s">
        <v>363</v>
      </c>
      <c r="B41" s="220" t="s">
        <v>355</v>
      </c>
      <c r="C41" s="217"/>
    </row>
    <row r="42" spans="1:3" s="182" customFormat="1" ht="12" customHeight="1" thickBot="1">
      <c r="A42" s="221" t="s">
        <v>364</v>
      </c>
      <c r="B42" s="222" t="s">
        <v>365</v>
      </c>
      <c r="C42" s="223"/>
    </row>
    <row r="43" spans="1:3" s="182" customFormat="1" ht="12" customHeight="1" thickBot="1">
      <c r="A43" s="183" t="s">
        <v>366</v>
      </c>
      <c r="B43" s="224" t="s">
        <v>367</v>
      </c>
      <c r="C43" s="185">
        <f>+C44+C45</f>
        <v>0</v>
      </c>
    </row>
    <row r="44" spans="1:3" s="182" customFormat="1" ht="12" customHeight="1">
      <c r="A44" s="204" t="s">
        <v>368</v>
      </c>
      <c r="B44" s="189" t="s">
        <v>369</v>
      </c>
      <c r="C44" s="225"/>
    </row>
    <row r="45" spans="1:3" s="182" customFormat="1" ht="12" customHeight="1" thickBot="1">
      <c r="A45" s="197" t="s">
        <v>370</v>
      </c>
      <c r="B45" s="226" t="s">
        <v>371</v>
      </c>
      <c r="C45" s="227"/>
    </row>
    <row r="46" spans="1:3" s="182" customFormat="1" ht="12" customHeight="1" thickBot="1">
      <c r="A46" s="183" t="s">
        <v>372</v>
      </c>
      <c r="B46" s="224" t="s">
        <v>373</v>
      </c>
      <c r="C46" s="185">
        <f>+C47+C48+C49</f>
        <v>0</v>
      </c>
    </row>
    <row r="47" spans="1:3" s="182" customFormat="1" ht="12" customHeight="1">
      <c r="A47" s="204" t="s">
        <v>374</v>
      </c>
      <c r="B47" s="189" t="s">
        <v>375</v>
      </c>
      <c r="C47" s="228"/>
    </row>
    <row r="48" spans="1:3" s="182" customFormat="1" ht="12" customHeight="1">
      <c r="A48" s="186" t="s">
        <v>376</v>
      </c>
      <c r="B48" s="216" t="s">
        <v>377</v>
      </c>
      <c r="C48" s="209"/>
    </row>
    <row r="49" spans="1:3" s="182" customFormat="1" ht="12" customHeight="1" thickBot="1">
      <c r="A49" s="197" t="s">
        <v>378</v>
      </c>
      <c r="B49" s="226" t="s">
        <v>379</v>
      </c>
      <c r="C49" s="229"/>
    </row>
    <row r="50" spans="1:3" s="182" customFormat="1" ht="17.25" customHeight="1" thickBot="1">
      <c r="A50" s="183" t="s">
        <v>380</v>
      </c>
      <c r="B50" s="230" t="s">
        <v>381</v>
      </c>
      <c r="C50" s="231"/>
    </row>
    <row r="51" spans="1:3" s="182" customFormat="1" ht="12" customHeight="1" thickBot="1">
      <c r="A51" s="183" t="s">
        <v>382</v>
      </c>
      <c r="B51" s="232" t="s">
        <v>383</v>
      </c>
      <c r="C51" s="302">
        <f>+C6+C11+C20+C21+C30+C43+C46+C50</f>
        <v>152412</v>
      </c>
    </row>
    <row r="52" spans="1:3" s="182" customFormat="1" ht="12" customHeight="1" thickBot="1">
      <c r="A52" s="234" t="s">
        <v>384</v>
      </c>
      <c r="B52" s="184" t="s">
        <v>385</v>
      </c>
      <c r="C52" s="235">
        <f>+C53+C59</f>
        <v>0</v>
      </c>
    </row>
    <row r="53" spans="1:3" s="182" customFormat="1" ht="12" customHeight="1">
      <c r="A53" s="236" t="s">
        <v>386</v>
      </c>
      <c r="B53" s="213" t="s">
        <v>387</v>
      </c>
      <c r="C53" s="237">
        <f>+C54+C55+C56+C57+C58</f>
        <v>0</v>
      </c>
    </row>
    <row r="54" spans="1:3" s="182" customFormat="1" ht="12" customHeight="1">
      <c r="A54" s="238" t="s">
        <v>388</v>
      </c>
      <c r="B54" s="216" t="s">
        <v>389</v>
      </c>
      <c r="C54" s="209"/>
    </row>
    <row r="55" spans="1:3" s="182" customFormat="1" ht="12" customHeight="1">
      <c r="A55" s="238" t="s">
        <v>390</v>
      </c>
      <c r="B55" s="216" t="s">
        <v>391</v>
      </c>
      <c r="C55" s="209"/>
    </row>
    <row r="56" spans="1:3" s="182" customFormat="1" ht="12" customHeight="1">
      <c r="A56" s="238" t="s">
        <v>392</v>
      </c>
      <c r="B56" s="216" t="s">
        <v>393</v>
      </c>
      <c r="C56" s="209"/>
    </row>
    <row r="57" spans="1:3" s="182" customFormat="1" ht="12" customHeight="1">
      <c r="A57" s="238" t="s">
        <v>394</v>
      </c>
      <c r="B57" s="216" t="s">
        <v>395</v>
      </c>
      <c r="C57" s="209"/>
    </row>
    <row r="58" spans="1:3" s="182" customFormat="1" ht="12" customHeight="1">
      <c r="A58" s="238" t="s">
        <v>396</v>
      </c>
      <c r="B58" s="216" t="s">
        <v>397</v>
      </c>
      <c r="C58" s="209"/>
    </row>
    <row r="59" spans="1:3" s="182" customFormat="1" ht="12" customHeight="1">
      <c r="A59" s="239" t="s">
        <v>398</v>
      </c>
      <c r="B59" s="218" t="s">
        <v>399</v>
      </c>
      <c r="C59" s="240">
        <f>+C60+C61+C62+C63+C64</f>
        <v>0</v>
      </c>
    </row>
    <row r="60" spans="1:3" s="182" customFormat="1" ht="12" customHeight="1">
      <c r="A60" s="238" t="s">
        <v>400</v>
      </c>
      <c r="B60" s="216" t="s">
        <v>401</v>
      </c>
      <c r="C60" s="209"/>
    </row>
    <row r="61" spans="1:3" s="182" customFormat="1" ht="12" customHeight="1">
      <c r="A61" s="238" t="s">
        <v>402</v>
      </c>
      <c r="B61" s="216" t="s">
        <v>403</v>
      </c>
      <c r="C61" s="209"/>
    </row>
    <row r="62" spans="1:3" s="182" customFormat="1" ht="12" customHeight="1">
      <c r="A62" s="238" t="s">
        <v>404</v>
      </c>
      <c r="B62" s="216" t="s">
        <v>405</v>
      </c>
      <c r="C62" s="209"/>
    </row>
    <row r="63" spans="1:3" s="182" customFormat="1" ht="12" customHeight="1">
      <c r="A63" s="238" t="s">
        <v>406</v>
      </c>
      <c r="B63" s="216" t="s">
        <v>407</v>
      </c>
      <c r="C63" s="209"/>
    </row>
    <row r="64" spans="1:3" s="182" customFormat="1" ht="12" customHeight="1" thickBot="1">
      <c r="A64" s="241" t="s">
        <v>408</v>
      </c>
      <c r="B64" s="226" t="s">
        <v>409</v>
      </c>
      <c r="C64" s="242"/>
    </row>
    <row r="65" spans="1:3" s="182" customFormat="1" ht="12" customHeight="1" thickBot="1">
      <c r="A65" s="243" t="s">
        <v>410</v>
      </c>
      <c r="B65" s="244" t="s">
        <v>411</v>
      </c>
      <c r="C65" s="235">
        <f>+C51+C52</f>
        <v>152412</v>
      </c>
    </row>
    <row r="66" spans="1:3" s="182" customFormat="1" ht="13.5" customHeight="1" thickBot="1">
      <c r="A66" s="245" t="s">
        <v>412</v>
      </c>
      <c r="B66" s="246" t="s">
        <v>413</v>
      </c>
      <c r="C66" s="247"/>
    </row>
    <row r="67" spans="1:3" s="182" customFormat="1" ht="12" customHeight="1" thickBot="1">
      <c r="A67" s="243" t="s">
        <v>414</v>
      </c>
      <c r="B67" s="244" t="s">
        <v>415</v>
      </c>
      <c r="C67" s="248">
        <f>+C65+C66</f>
        <v>152412</v>
      </c>
    </row>
    <row r="68" spans="1:3" s="182" customFormat="1" ht="12.75" customHeight="1">
      <c r="A68" s="249"/>
      <c r="B68" s="250"/>
      <c r="C68" s="251"/>
    </row>
    <row r="69" spans="1:3" ht="16.5" customHeight="1">
      <c r="A69" s="496" t="s">
        <v>416</v>
      </c>
      <c r="B69" s="496"/>
      <c r="C69" s="496"/>
    </row>
    <row r="70" spans="1:3" s="253" customFormat="1" ht="16.5" customHeight="1" thickBot="1">
      <c r="A70" s="495" t="s">
        <v>493</v>
      </c>
      <c r="B70" s="495"/>
      <c r="C70" s="252" t="s">
        <v>291</v>
      </c>
    </row>
    <row r="71" spans="1:3" ht="37.5" customHeight="1" thickBot="1">
      <c r="A71" s="172" t="s">
        <v>417</v>
      </c>
      <c r="B71" s="173" t="s">
        <v>292</v>
      </c>
      <c r="C71" s="174" t="s">
        <v>293</v>
      </c>
    </row>
    <row r="72" spans="1:3" s="178" customFormat="1" ht="12" customHeight="1" thickBot="1">
      <c r="A72" s="175">
        <v>1</v>
      </c>
      <c r="B72" s="176">
        <v>2</v>
      </c>
      <c r="C72" s="254">
        <v>3</v>
      </c>
    </row>
    <row r="73" spans="1:3" ht="12" customHeight="1" thickBot="1">
      <c r="A73" s="179" t="s">
        <v>294</v>
      </c>
      <c r="B73" s="255" t="s">
        <v>418</v>
      </c>
      <c r="C73" s="181">
        <f>+C74+C75+C76+C77+C78</f>
        <v>128027</v>
      </c>
    </row>
    <row r="74" spans="1:3" ht="12" customHeight="1">
      <c r="A74" s="192" t="s">
        <v>419</v>
      </c>
      <c r="B74" s="193" t="s">
        <v>420</v>
      </c>
      <c r="C74" s="194">
        <v>47800</v>
      </c>
    </row>
    <row r="75" spans="1:3" ht="12" customHeight="1">
      <c r="A75" s="186" t="s">
        <v>421</v>
      </c>
      <c r="B75" s="195" t="s">
        <v>422</v>
      </c>
      <c r="C75" s="196">
        <v>12906</v>
      </c>
    </row>
    <row r="76" spans="1:3" ht="12" customHeight="1">
      <c r="A76" s="186" t="s">
        <v>423</v>
      </c>
      <c r="B76" s="195" t="s">
        <v>424</v>
      </c>
      <c r="C76" s="208">
        <v>53171</v>
      </c>
    </row>
    <row r="77" spans="1:3" ht="12" customHeight="1">
      <c r="A77" s="186" t="s">
        <v>425</v>
      </c>
      <c r="B77" s="256" t="s">
        <v>426</v>
      </c>
      <c r="C77" s="208">
        <v>14150</v>
      </c>
    </row>
    <row r="78" spans="1:3" ht="12" customHeight="1">
      <c r="A78" s="186" t="s">
        <v>427</v>
      </c>
      <c r="B78" s="257" t="s">
        <v>428</v>
      </c>
      <c r="C78" s="208">
        <v>0</v>
      </c>
    </row>
    <row r="79" spans="1:3" ht="12" customHeight="1">
      <c r="A79" s="186" t="s">
        <v>429</v>
      </c>
      <c r="B79" s="195" t="s">
        <v>430</v>
      </c>
      <c r="C79" s="208"/>
    </row>
    <row r="80" spans="1:3" ht="12" customHeight="1">
      <c r="A80" s="186" t="s">
        <v>431</v>
      </c>
      <c r="B80" s="258" t="s">
        <v>432</v>
      </c>
      <c r="C80" s="208"/>
    </row>
    <row r="81" spans="1:3" ht="12" customHeight="1">
      <c r="A81" s="186" t="s">
        <v>433</v>
      </c>
      <c r="B81" s="258" t="s">
        <v>434</v>
      </c>
      <c r="C81" s="208"/>
    </row>
    <row r="82" spans="1:3" ht="12" customHeight="1">
      <c r="A82" s="186" t="s">
        <v>435</v>
      </c>
      <c r="B82" s="259" t="s">
        <v>436</v>
      </c>
      <c r="C82" s="208">
        <v>0</v>
      </c>
    </row>
    <row r="83" spans="1:3" ht="12" customHeight="1">
      <c r="A83" s="197" t="s">
        <v>437</v>
      </c>
      <c r="B83" s="260" t="s">
        <v>438</v>
      </c>
      <c r="C83" s="208"/>
    </row>
    <row r="84" spans="1:3" ht="12" customHeight="1">
      <c r="A84" s="186" t="s">
        <v>439</v>
      </c>
      <c r="B84" s="260" t="s">
        <v>440</v>
      </c>
      <c r="C84" s="208"/>
    </row>
    <row r="85" spans="1:3" ht="12" customHeight="1" thickBot="1">
      <c r="A85" s="261" t="s">
        <v>441</v>
      </c>
      <c r="B85" s="262" t="s">
        <v>442</v>
      </c>
      <c r="C85" s="263"/>
    </row>
    <row r="86" spans="1:3" ht="12" customHeight="1" thickBot="1">
      <c r="A86" s="183" t="s">
        <v>296</v>
      </c>
      <c r="B86" s="264" t="s">
        <v>443</v>
      </c>
      <c r="C86" s="191">
        <f>+C87+C88+C89</f>
        <v>0</v>
      </c>
    </row>
    <row r="87" spans="1:3" ht="12" customHeight="1">
      <c r="A87" s="204" t="s">
        <v>298</v>
      </c>
      <c r="B87" s="195" t="s">
        <v>444</v>
      </c>
      <c r="C87" s="206">
        <v>0</v>
      </c>
    </row>
    <row r="88" spans="1:3" ht="12" customHeight="1">
      <c r="A88" s="204" t="s">
        <v>300</v>
      </c>
      <c r="B88" s="210" t="s">
        <v>189</v>
      </c>
      <c r="C88" s="196">
        <v>0</v>
      </c>
    </row>
    <row r="89" spans="1:3" ht="12" customHeight="1">
      <c r="A89" s="204" t="s">
        <v>302</v>
      </c>
      <c r="B89" s="216" t="s">
        <v>445</v>
      </c>
      <c r="C89" s="188"/>
    </row>
    <row r="90" spans="1:3" ht="12" customHeight="1">
      <c r="A90" s="204" t="s">
        <v>304</v>
      </c>
      <c r="B90" s="216" t="s">
        <v>446</v>
      </c>
      <c r="C90" s="188"/>
    </row>
    <row r="91" spans="1:3" ht="12" customHeight="1">
      <c r="A91" s="204" t="s">
        <v>447</v>
      </c>
      <c r="B91" s="216" t="s">
        <v>448</v>
      </c>
      <c r="C91" s="188"/>
    </row>
    <row r="92" spans="1:3" ht="15.75">
      <c r="A92" s="204" t="s">
        <v>449</v>
      </c>
      <c r="B92" s="216" t="s">
        <v>450</v>
      </c>
      <c r="C92" s="188"/>
    </row>
    <row r="93" spans="1:3" ht="12" customHeight="1">
      <c r="A93" s="204" t="s">
        <v>451</v>
      </c>
      <c r="B93" s="265" t="s">
        <v>452</v>
      </c>
      <c r="C93" s="188"/>
    </row>
    <row r="94" spans="1:3" ht="12" customHeight="1">
      <c r="A94" s="204" t="s">
        <v>453</v>
      </c>
      <c r="B94" s="265" t="s">
        <v>454</v>
      </c>
      <c r="C94" s="188"/>
    </row>
    <row r="95" spans="1:3" ht="12" customHeight="1">
      <c r="A95" s="204" t="s">
        <v>455</v>
      </c>
      <c r="B95" s="265" t="s">
        <v>456</v>
      </c>
      <c r="C95" s="188"/>
    </row>
    <row r="96" spans="1:3" ht="24" customHeight="1" thickBot="1">
      <c r="A96" s="197" t="s">
        <v>457</v>
      </c>
      <c r="B96" s="266" t="s">
        <v>458</v>
      </c>
      <c r="C96" s="267"/>
    </row>
    <row r="97" spans="1:3" ht="12" customHeight="1" thickBot="1">
      <c r="A97" s="183" t="s">
        <v>306</v>
      </c>
      <c r="B97" s="268" t="s">
        <v>459</v>
      </c>
      <c r="C97" s="191">
        <f>+C98+C99</f>
        <v>0</v>
      </c>
    </row>
    <row r="98" spans="1:3" ht="12" customHeight="1">
      <c r="A98" s="204" t="s">
        <v>308</v>
      </c>
      <c r="B98" s="205" t="s">
        <v>230</v>
      </c>
      <c r="C98" s="206"/>
    </row>
    <row r="99" spans="1:3" ht="12" customHeight="1" thickBot="1">
      <c r="A99" s="207" t="s">
        <v>310</v>
      </c>
      <c r="B99" s="210" t="s">
        <v>460</v>
      </c>
      <c r="C99" s="208"/>
    </row>
    <row r="100" spans="1:3" s="270" customFormat="1" ht="12" customHeight="1" thickBot="1">
      <c r="A100" s="234" t="s">
        <v>461</v>
      </c>
      <c r="B100" s="184" t="s">
        <v>462</v>
      </c>
      <c r="C100" s="269"/>
    </row>
    <row r="101" spans="1:3" ht="12" customHeight="1" thickBot="1">
      <c r="A101" s="271" t="s">
        <v>326</v>
      </c>
      <c r="B101" s="272" t="s">
        <v>463</v>
      </c>
      <c r="C101" s="181">
        <f>+C73+C86+C97+C100</f>
        <v>128027</v>
      </c>
    </row>
    <row r="102" spans="1:3" ht="12" customHeight="1" thickBot="1">
      <c r="A102" s="234" t="s">
        <v>344</v>
      </c>
      <c r="B102" s="184" t="s">
        <v>464</v>
      </c>
      <c r="C102" s="191">
        <f>+C103+C111</f>
        <v>0</v>
      </c>
    </row>
    <row r="103" spans="1:3" ht="12" customHeight="1" thickBot="1">
      <c r="A103" s="273" t="s">
        <v>346</v>
      </c>
      <c r="B103" s="274" t="s">
        <v>465</v>
      </c>
      <c r="C103" s="275">
        <f>+C104+C105+C106+C107+C108+C109+C110</f>
        <v>0</v>
      </c>
    </row>
    <row r="104" spans="1:3" ht="12" customHeight="1">
      <c r="A104" s="276" t="s">
        <v>348</v>
      </c>
      <c r="B104" s="189" t="s">
        <v>466</v>
      </c>
      <c r="C104" s="277"/>
    </row>
    <row r="105" spans="1:3" ht="12" customHeight="1">
      <c r="A105" s="238" t="s">
        <v>350</v>
      </c>
      <c r="B105" s="216" t="s">
        <v>467</v>
      </c>
      <c r="C105" s="278"/>
    </row>
    <row r="106" spans="1:3" ht="12" customHeight="1">
      <c r="A106" s="238" t="s">
        <v>352</v>
      </c>
      <c r="B106" s="216" t="s">
        <v>468</v>
      </c>
      <c r="C106" s="278"/>
    </row>
    <row r="107" spans="1:3" ht="12" customHeight="1">
      <c r="A107" s="238" t="s">
        <v>354</v>
      </c>
      <c r="B107" s="216" t="s">
        <v>469</v>
      </c>
      <c r="C107" s="278"/>
    </row>
    <row r="108" spans="1:3" ht="12" customHeight="1">
      <c r="A108" s="238" t="s">
        <v>356</v>
      </c>
      <c r="B108" s="216" t="s">
        <v>470</v>
      </c>
      <c r="C108" s="278"/>
    </row>
    <row r="109" spans="1:3" ht="12" customHeight="1">
      <c r="A109" s="238" t="s">
        <v>471</v>
      </c>
      <c r="B109" s="216" t="s">
        <v>472</v>
      </c>
      <c r="C109" s="278"/>
    </row>
    <row r="110" spans="1:3" ht="12" customHeight="1" thickBot="1">
      <c r="A110" s="279" t="s">
        <v>473</v>
      </c>
      <c r="B110" s="280" t="s">
        <v>474</v>
      </c>
      <c r="C110" s="281"/>
    </row>
    <row r="111" spans="1:3" ht="12" customHeight="1" thickBot="1">
      <c r="A111" s="273" t="s">
        <v>358</v>
      </c>
      <c r="B111" s="274" t="s">
        <v>475</v>
      </c>
      <c r="C111" s="275">
        <f>+C112+C113+C114+C115+C116+C117+C118+C119</f>
        <v>0</v>
      </c>
    </row>
    <row r="112" spans="1:3" ht="12" customHeight="1">
      <c r="A112" s="276" t="s">
        <v>360</v>
      </c>
      <c r="B112" s="189" t="s">
        <v>466</v>
      </c>
      <c r="C112" s="277"/>
    </row>
    <row r="113" spans="1:3" ht="12" customHeight="1">
      <c r="A113" s="238" t="s">
        <v>361</v>
      </c>
      <c r="B113" s="216" t="s">
        <v>476</v>
      </c>
      <c r="C113" s="278"/>
    </row>
    <row r="114" spans="1:3" ht="12" customHeight="1">
      <c r="A114" s="238" t="s">
        <v>362</v>
      </c>
      <c r="B114" s="216" t="s">
        <v>468</v>
      </c>
      <c r="C114" s="278"/>
    </row>
    <row r="115" spans="1:3" ht="12" customHeight="1">
      <c r="A115" s="238" t="s">
        <v>363</v>
      </c>
      <c r="B115" s="216" t="s">
        <v>469</v>
      </c>
      <c r="C115" s="278"/>
    </row>
    <row r="116" spans="1:3" ht="12" customHeight="1">
      <c r="A116" s="238" t="s">
        <v>364</v>
      </c>
      <c r="B116" s="216" t="s">
        <v>470</v>
      </c>
      <c r="C116" s="278"/>
    </row>
    <row r="117" spans="1:3" ht="12" customHeight="1">
      <c r="A117" s="238" t="s">
        <v>477</v>
      </c>
      <c r="B117" s="216" t="s">
        <v>478</v>
      </c>
      <c r="C117" s="278"/>
    </row>
    <row r="118" spans="1:3" ht="12" customHeight="1">
      <c r="A118" s="238" t="s">
        <v>479</v>
      </c>
      <c r="B118" s="216" t="s">
        <v>474</v>
      </c>
      <c r="C118" s="278"/>
    </row>
    <row r="119" spans="1:3" ht="12" customHeight="1" thickBot="1">
      <c r="A119" s="279" t="s">
        <v>480</v>
      </c>
      <c r="B119" s="280" t="s">
        <v>481</v>
      </c>
      <c r="C119" s="281"/>
    </row>
    <row r="120" spans="1:3" ht="12" customHeight="1" thickBot="1">
      <c r="A120" s="234" t="s">
        <v>482</v>
      </c>
      <c r="B120" s="244" t="s">
        <v>483</v>
      </c>
      <c r="C120" s="282">
        <f>+C101+C102</f>
        <v>128027</v>
      </c>
    </row>
    <row r="121" spans="1:9" ht="15" customHeight="1" thickBot="1">
      <c r="A121" s="234" t="s">
        <v>372</v>
      </c>
      <c r="B121" s="244" t="s">
        <v>484</v>
      </c>
      <c r="C121" s="283"/>
      <c r="G121" s="284"/>
      <c r="H121" s="284"/>
      <c r="I121" s="284"/>
    </row>
    <row r="122" spans="1:3" s="182" customFormat="1" ht="12.75" customHeight="1" thickBot="1">
      <c r="A122" s="285" t="s">
        <v>485</v>
      </c>
      <c r="B122" s="246" t="s">
        <v>486</v>
      </c>
      <c r="C122" s="235">
        <f>+C120+C121</f>
        <v>128027</v>
      </c>
    </row>
    <row r="123" spans="1:3" ht="7.5" customHeight="1">
      <c r="A123" s="286"/>
      <c r="B123" s="286"/>
      <c r="C123" s="287"/>
    </row>
    <row r="124" spans="1:3" ht="15.75">
      <c r="A124" s="494" t="s">
        <v>487</v>
      </c>
      <c r="B124" s="494"/>
      <c r="C124" s="494"/>
    </row>
    <row r="125" spans="1:3" ht="15" customHeight="1" thickBot="1">
      <c r="A125" s="495" t="s">
        <v>488</v>
      </c>
      <c r="B125" s="495"/>
      <c r="C125" s="171" t="s">
        <v>291</v>
      </c>
    </row>
    <row r="126" spans="1:4" ht="13.5" customHeight="1" thickBot="1">
      <c r="A126" s="183">
        <v>1</v>
      </c>
      <c r="B126" s="303" t="s">
        <v>489</v>
      </c>
      <c r="C126" s="288">
        <f>+C51-C101</f>
        <v>24385</v>
      </c>
      <c r="D126" s="289"/>
    </row>
    <row r="127" spans="1:3" ht="7.5" customHeight="1">
      <c r="A127" s="286"/>
      <c r="B127" s="286"/>
      <c r="C127" s="287"/>
    </row>
  </sheetData>
  <mergeCells count="6">
    <mergeCell ref="A124:C124"/>
    <mergeCell ref="A125:B125"/>
    <mergeCell ref="A1:C1"/>
    <mergeCell ref="A2:B2"/>
    <mergeCell ref="A69:C69"/>
    <mergeCell ref="A70:B70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28">
      <selection activeCell="B71" sqref="B71"/>
    </sheetView>
  </sheetViews>
  <sheetFormatPr defaultColWidth="9.00390625" defaultRowHeight="12.75"/>
  <cols>
    <col min="1" max="1" width="7.75390625" style="290" customWidth="1"/>
    <col min="2" max="2" width="78.625" style="290" customWidth="1"/>
    <col min="3" max="3" width="18.625" style="291" customWidth="1"/>
    <col min="4" max="4" width="7.75390625" style="170" customWidth="1"/>
    <col min="5" max="16384" width="9.125" style="170" customWidth="1"/>
  </cols>
  <sheetData>
    <row r="1" spans="1:3" ht="15.75" customHeight="1">
      <c r="A1" s="496" t="s">
        <v>290</v>
      </c>
      <c r="B1" s="496"/>
      <c r="C1" s="496"/>
    </row>
    <row r="2" spans="1:3" ht="15.75" customHeight="1" thickBot="1">
      <c r="A2" s="495" t="s">
        <v>491</v>
      </c>
      <c r="B2" s="495"/>
      <c r="C2" s="300" t="s">
        <v>492</v>
      </c>
    </row>
    <row r="3" spans="1:5" ht="37.5" customHeight="1" thickBot="1">
      <c r="A3" s="172" t="s">
        <v>88</v>
      </c>
      <c r="B3" s="173" t="s">
        <v>292</v>
      </c>
      <c r="C3" s="174" t="s">
        <v>293</v>
      </c>
      <c r="D3" s="290"/>
      <c r="E3" s="290"/>
    </row>
    <row r="4" spans="1:6" s="178" customFormat="1" ht="12" customHeight="1" thickBot="1">
      <c r="A4" s="175">
        <v>1</v>
      </c>
      <c r="B4" s="176">
        <v>2</v>
      </c>
      <c r="C4" s="177">
        <v>3</v>
      </c>
      <c r="D4" s="292"/>
      <c r="E4" s="292"/>
      <c r="F4" s="292"/>
    </row>
    <row r="5" spans="1:6" s="182" customFormat="1" ht="12" customHeight="1" thickBot="1">
      <c r="A5" s="179" t="s">
        <v>294</v>
      </c>
      <c r="B5" s="180" t="s">
        <v>295</v>
      </c>
      <c r="C5" s="181">
        <f>+C6+C11+C20</f>
        <v>20003</v>
      </c>
      <c r="D5" s="304"/>
      <c r="E5" s="304"/>
      <c r="F5" s="304"/>
    </row>
    <row r="6" spans="1:6" s="182" customFormat="1" ht="12" customHeight="1" thickBot="1">
      <c r="A6" s="183" t="s">
        <v>296</v>
      </c>
      <c r="B6" s="184" t="s">
        <v>297</v>
      </c>
      <c r="C6" s="185">
        <f>+C7+C8+C9+C10</f>
        <v>5453</v>
      </c>
      <c r="D6" s="304"/>
      <c r="E6" s="304"/>
      <c r="F6" s="304"/>
    </row>
    <row r="7" spans="1:6" s="182" customFormat="1" ht="12" customHeight="1">
      <c r="A7" s="186" t="s">
        <v>298</v>
      </c>
      <c r="B7" s="187" t="s">
        <v>299</v>
      </c>
      <c r="C7" s="188">
        <v>5453</v>
      </c>
      <c r="D7" s="297"/>
      <c r="E7" s="297"/>
      <c r="F7" s="304"/>
    </row>
    <row r="8" spans="1:6" s="182" customFormat="1" ht="12" customHeight="1">
      <c r="A8" s="186" t="s">
        <v>300</v>
      </c>
      <c r="B8" s="189" t="s">
        <v>301</v>
      </c>
      <c r="C8" s="188"/>
      <c r="D8" s="297"/>
      <c r="E8" s="297"/>
      <c r="F8" s="304"/>
    </row>
    <row r="9" spans="1:6" s="182" customFormat="1" ht="12" customHeight="1">
      <c r="A9" s="186" t="s">
        <v>302</v>
      </c>
      <c r="B9" s="189" t="s">
        <v>303</v>
      </c>
      <c r="C9" s="188"/>
      <c r="D9" s="297"/>
      <c r="E9" s="297"/>
      <c r="F9" s="304"/>
    </row>
    <row r="10" spans="1:6" s="182" customFormat="1" ht="12" customHeight="1" thickBot="1">
      <c r="A10" s="186" t="s">
        <v>304</v>
      </c>
      <c r="B10" s="190" t="s">
        <v>305</v>
      </c>
      <c r="C10" s="188"/>
      <c r="D10" s="297"/>
      <c r="E10" s="297"/>
      <c r="F10" s="304"/>
    </row>
    <row r="11" spans="1:6" s="182" customFormat="1" ht="12" customHeight="1" thickBot="1">
      <c r="A11" s="183" t="s">
        <v>306</v>
      </c>
      <c r="B11" s="180" t="s">
        <v>307</v>
      </c>
      <c r="C11" s="191">
        <f>+C12+C13+C14+C15+C16+C17+C18+C19</f>
        <v>14550</v>
      </c>
      <c r="D11" s="304"/>
      <c r="E11" s="304"/>
      <c r="F11" s="304"/>
    </row>
    <row r="12" spans="1:6" s="182" customFormat="1" ht="12" customHeight="1">
      <c r="A12" s="192" t="s">
        <v>308</v>
      </c>
      <c r="B12" s="193" t="s">
        <v>309</v>
      </c>
      <c r="C12" s="194"/>
      <c r="D12" s="297"/>
      <c r="E12" s="297"/>
      <c r="F12" s="304"/>
    </row>
    <row r="13" spans="1:6" s="182" customFormat="1" ht="12" customHeight="1">
      <c r="A13" s="186" t="s">
        <v>310</v>
      </c>
      <c r="B13" s="195" t="s">
        <v>311</v>
      </c>
      <c r="C13" s="196">
        <v>3730</v>
      </c>
      <c r="D13" s="297"/>
      <c r="E13" s="297"/>
      <c r="F13" s="304"/>
    </row>
    <row r="14" spans="1:6" s="182" customFormat="1" ht="12" customHeight="1">
      <c r="A14" s="186" t="s">
        <v>312</v>
      </c>
      <c r="B14" s="195" t="s">
        <v>313</v>
      </c>
      <c r="C14" s="196">
        <v>3780</v>
      </c>
      <c r="D14" s="297"/>
      <c r="E14" s="297"/>
      <c r="F14" s="304"/>
    </row>
    <row r="15" spans="1:6" s="182" customFormat="1" ht="12" customHeight="1">
      <c r="A15" s="186" t="s">
        <v>314</v>
      </c>
      <c r="B15" s="195" t="s">
        <v>315</v>
      </c>
      <c r="C15" s="196">
        <v>340</v>
      </c>
      <c r="D15" s="297"/>
      <c r="E15" s="297"/>
      <c r="F15" s="304"/>
    </row>
    <row r="16" spans="1:6" s="182" customFormat="1" ht="12" customHeight="1">
      <c r="A16" s="197" t="s">
        <v>316</v>
      </c>
      <c r="B16" s="198" t="s">
        <v>317</v>
      </c>
      <c r="C16" s="199">
        <v>2780</v>
      </c>
      <c r="D16" s="297"/>
      <c r="E16" s="297"/>
      <c r="F16" s="304"/>
    </row>
    <row r="17" spans="1:6" s="182" customFormat="1" ht="12" customHeight="1">
      <c r="A17" s="186" t="s">
        <v>318</v>
      </c>
      <c r="B17" s="195" t="s">
        <v>319</v>
      </c>
      <c r="C17" s="196">
        <v>3170</v>
      </c>
      <c r="D17" s="297"/>
      <c r="E17" s="297"/>
      <c r="F17" s="304"/>
    </row>
    <row r="18" spans="1:6" s="182" customFormat="1" ht="12" customHeight="1">
      <c r="A18" s="186" t="s">
        <v>320</v>
      </c>
      <c r="B18" s="195" t="s">
        <v>321</v>
      </c>
      <c r="C18" s="196"/>
      <c r="D18" s="297"/>
      <c r="E18" s="297"/>
      <c r="F18" s="304"/>
    </row>
    <row r="19" spans="1:6" s="182" customFormat="1" ht="12" customHeight="1" thickBot="1">
      <c r="A19" s="200" t="s">
        <v>322</v>
      </c>
      <c r="B19" s="201" t="s">
        <v>323</v>
      </c>
      <c r="C19" s="202">
        <v>750</v>
      </c>
      <c r="D19" s="297"/>
      <c r="E19" s="297"/>
      <c r="F19" s="304"/>
    </row>
    <row r="20" spans="1:6" s="182" customFormat="1" ht="12" customHeight="1" thickBot="1">
      <c r="A20" s="183" t="s">
        <v>324</v>
      </c>
      <c r="B20" s="180" t="s">
        <v>325</v>
      </c>
      <c r="C20" s="203"/>
      <c r="D20" s="297"/>
      <c r="E20" s="297"/>
      <c r="F20" s="304"/>
    </row>
    <row r="21" spans="1:6" s="182" customFormat="1" ht="12" customHeight="1" thickBot="1">
      <c r="A21" s="183" t="s">
        <v>326</v>
      </c>
      <c r="B21" s="180" t="s">
        <v>327</v>
      </c>
      <c r="C21" s="191">
        <f>+C22+C23+C24+C25+C26+C27+C28+C29</f>
        <v>0</v>
      </c>
      <c r="D21" s="304"/>
      <c r="E21" s="304"/>
      <c r="F21" s="304"/>
    </row>
    <row r="22" spans="1:6" s="182" customFormat="1" ht="12" customHeight="1">
      <c r="A22" s="204" t="s">
        <v>328</v>
      </c>
      <c r="B22" s="205" t="s">
        <v>329</v>
      </c>
      <c r="C22" s="206">
        <v>0</v>
      </c>
      <c r="D22" s="297"/>
      <c r="E22" s="297"/>
      <c r="F22" s="304"/>
    </row>
    <row r="23" spans="1:6" s="182" customFormat="1" ht="12" customHeight="1">
      <c r="A23" s="186" t="s">
        <v>330</v>
      </c>
      <c r="B23" s="195" t="s">
        <v>331</v>
      </c>
      <c r="C23" s="196"/>
      <c r="D23" s="297"/>
      <c r="E23" s="297"/>
      <c r="F23" s="304"/>
    </row>
    <row r="24" spans="1:6" s="182" customFormat="1" ht="12" customHeight="1">
      <c r="A24" s="186" t="s">
        <v>332</v>
      </c>
      <c r="B24" s="195" t="s">
        <v>333</v>
      </c>
      <c r="C24" s="196"/>
      <c r="D24" s="297"/>
      <c r="E24" s="297"/>
      <c r="F24" s="304"/>
    </row>
    <row r="25" spans="1:6" s="182" customFormat="1" ht="12" customHeight="1">
      <c r="A25" s="207" t="s">
        <v>334</v>
      </c>
      <c r="B25" s="195" t="s">
        <v>335</v>
      </c>
      <c r="C25" s="208"/>
      <c r="D25" s="297"/>
      <c r="E25" s="297"/>
      <c r="F25" s="304"/>
    </row>
    <row r="26" spans="1:6" s="182" customFormat="1" ht="12" customHeight="1">
      <c r="A26" s="207" t="s">
        <v>336</v>
      </c>
      <c r="B26" s="195" t="s">
        <v>337</v>
      </c>
      <c r="C26" s="208"/>
      <c r="D26" s="297"/>
      <c r="E26" s="297"/>
      <c r="F26" s="304"/>
    </row>
    <row r="27" spans="1:6" s="182" customFormat="1" ht="12" customHeight="1">
      <c r="A27" s="186" t="s">
        <v>338</v>
      </c>
      <c r="B27" s="195" t="s">
        <v>339</v>
      </c>
      <c r="C27" s="196"/>
      <c r="D27" s="297"/>
      <c r="E27" s="297"/>
      <c r="F27" s="304"/>
    </row>
    <row r="28" spans="1:6" s="182" customFormat="1" ht="12" customHeight="1">
      <c r="A28" s="186" t="s">
        <v>340</v>
      </c>
      <c r="B28" s="195" t="s">
        <v>341</v>
      </c>
      <c r="C28" s="209"/>
      <c r="D28" s="297"/>
      <c r="E28" s="297"/>
      <c r="F28" s="304"/>
    </row>
    <row r="29" spans="1:6" s="182" customFormat="1" ht="12" customHeight="1" thickBot="1">
      <c r="A29" s="186" t="s">
        <v>342</v>
      </c>
      <c r="B29" s="210" t="s">
        <v>490</v>
      </c>
      <c r="C29" s="209"/>
      <c r="D29" s="297"/>
      <c r="E29" s="297"/>
      <c r="F29" s="304"/>
    </row>
    <row r="30" spans="1:6" s="182" customFormat="1" ht="12" customHeight="1" thickBot="1">
      <c r="A30" s="211" t="s">
        <v>344</v>
      </c>
      <c r="B30" s="180" t="s">
        <v>345</v>
      </c>
      <c r="C30" s="185">
        <f>+C31+C37</f>
        <v>8900</v>
      </c>
      <c r="D30" s="304"/>
      <c r="E30" s="304"/>
      <c r="F30" s="304"/>
    </row>
    <row r="31" spans="1:6" s="182" customFormat="1" ht="12" customHeight="1">
      <c r="A31" s="212" t="s">
        <v>346</v>
      </c>
      <c r="B31" s="213" t="s">
        <v>347</v>
      </c>
      <c r="C31" s="214">
        <f>+C32+C33+C34+C35+C36</f>
        <v>0</v>
      </c>
      <c r="D31" s="305"/>
      <c r="E31" s="305"/>
      <c r="F31" s="304"/>
    </row>
    <row r="32" spans="1:6" s="182" customFormat="1" ht="12" customHeight="1">
      <c r="A32" s="215" t="s">
        <v>348</v>
      </c>
      <c r="B32" s="216" t="s">
        <v>349</v>
      </c>
      <c r="C32" s="217"/>
      <c r="D32" s="297"/>
      <c r="E32" s="297"/>
      <c r="F32" s="304"/>
    </row>
    <row r="33" spans="1:6" s="182" customFormat="1" ht="12" customHeight="1">
      <c r="A33" s="215" t="s">
        <v>350</v>
      </c>
      <c r="B33" s="216" t="s">
        <v>351</v>
      </c>
      <c r="C33" s="217"/>
      <c r="D33" s="297"/>
      <c r="E33" s="297"/>
      <c r="F33" s="304"/>
    </row>
    <row r="34" spans="1:6" s="182" customFormat="1" ht="12" customHeight="1">
      <c r="A34" s="215" t="s">
        <v>352</v>
      </c>
      <c r="B34" s="216" t="s">
        <v>353</v>
      </c>
      <c r="C34" s="217"/>
      <c r="D34" s="297"/>
      <c r="E34" s="297"/>
      <c r="F34" s="304"/>
    </row>
    <row r="35" spans="1:6" s="182" customFormat="1" ht="12" customHeight="1">
      <c r="A35" s="215" t="s">
        <v>354</v>
      </c>
      <c r="B35" s="216" t="s">
        <v>355</v>
      </c>
      <c r="C35" s="217"/>
      <c r="D35" s="297"/>
      <c r="E35" s="297"/>
      <c r="F35" s="304"/>
    </row>
    <row r="36" spans="1:6" s="182" customFormat="1" ht="12" customHeight="1">
      <c r="A36" s="215" t="s">
        <v>356</v>
      </c>
      <c r="B36" s="216" t="s">
        <v>357</v>
      </c>
      <c r="C36" s="217"/>
      <c r="D36" s="297"/>
      <c r="E36" s="297"/>
      <c r="F36" s="304"/>
    </row>
    <row r="37" spans="1:6" s="182" customFormat="1" ht="12" customHeight="1">
      <c r="A37" s="215" t="s">
        <v>358</v>
      </c>
      <c r="B37" s="218" t="s">
        <v>359</v>
      </c>
      <c r="C37" s="219">
        <v>8900</v>
      </c>
      <c r="D37" s="297"/>
      <c r="E37" s="297"/>
      <c r="F37" s="304"/>
    </row>
    <row r="38" spans="1:6" s="182" customFormat="1" ht="12" customHeight="1">
      <c r="A38" s="215" t="s">
        <v>360</v>
      </c>
      <c r="B38" s="216" t="s">
        <v>349</v>
      </c>
      <c r="C38" s="217"/>
      <c r="D38" s="297"/>
      <c r="E38" s="297"/>
      <c r="F38" s="304"/>
    </row>
    <row r="39" spans="1:6" s="182" customFormat="1" ht="12" customHeight="1">
      <c r="A39" s="215" t="s">
        <v>361</v>
      </c>
      <c r="B39" s="216" t="s">
        <v>351</v>
      </c>
      <c r="C39" s="217"/>
      <c r="D39" s="297"/>
      <c r="E39" s="297"/>
      <c r="F39" s="304"/>
    </row>
    <row r="40" spans="1:6" s="182" customFormat="1" ht="12" customHeight="1">
      <c r="A40" s="215" t="s">
        <v>362</v>
      </c>
      <c r="B40" s="216" t="s">
        <v>353</v>
      </c>
      <c r="C40" s="217"/>
      <c r="D40" s="297"/>
      <c r="E40" s="297"/>
      <c r="F40" s="304"/>
    </row>
    <row r="41" spans="1:6" s="182" customFormat="1" ht="12" customHeight="1">
      <c r="A41" s="215" t="s">
        <v>363</v>
      </c>
      <c r="B41" s="220" t="s">
        <v>355</v>
      </c>
      <c r="C41" s="217">
        <v>8900</v>
      </c>
      <c r="D41" s="297"/>
      <c r="E41" s="297"/>
      <c r="F41" s="304"/>
    </row>
    <row r="42" spans="1:6" s="182" customFormat="1" ht="12" customHeight="1" thickBot="1">
      <c r="A42" s="221" t="s">
        <v>364</v>
      </c>
      <c r="B42" s="222" t="s">
        <v>365</v>
      </c>
      <c r="C42" s="223"/>
      <c r="D42" s="297"/>
      <c r="E42" s="297"/>
      <c r="F42" s="304"/>
    </row>
    <row r="43" spans="1:6" s="182" customFormat="1" ht="12" customHeight="1" thickBot="1">
      <c r="A43" s="183" t="s">
        <v>366</v>
      </c>
      <c r="B43" s="224" t="s">
        <v>367</v>
      </c>
      <c r="C43" s="185">
        <f>+C44+C45</f>
        <v>0</v>
      </c>
      <c r="D43" s="297"/>
      <c r="E43" s="297"/>
      <c r="F43" s="304"/>
    </row>
    <row r="44" spans="1:6" s="182" customFormat="1" ht="12" customHeight="1">
      <c r="A44" s="204" t="s">
        <v>368</v>
      </c>
      <c r="B44" s="189" t="s">
        <v>369</v>
      </c>
      <c r="C44" s="225"/>
      <c r="D44" s="297"/>
      <c r="E44" s="297"/>
      <c r="F44" s="304"/>
    </row>
    <row r="45" spans="1:6" s="182" customFormat="1" ht="12" customHeight="1" thickBot="1">
      <c r="A45" s="197" t="s">
        <v>370</v>
      </c>
      <c r="B45" s="226" t="s">
        <v>371</v>
      </c>
      <c r="C45" s="227"/>
      <c r="D45" s="297"/>
      <c r="E45" s="297"/>
      <c r="F45" s="304"/>
    </row>
    <row r="46" spans="1:6" s="182" customFormat="1" ht="12" customHeight="1" thickBot="1">
      <c r="A46" s="183" t="s">
        <v>372</v>
      </c>
      <c r="B46" s="224" t="s">
        <v>373</v>
      </c>
      <c r="C46" s="185">
        <f>+C47+C48+C49</f>
        <v>2150</v>
      </c>
      <c r="D46" s="304"/>
      <c r="E46" s="304"/>
      <c r="F46" s="304"/>
    </row>
    <row r="47" spans="1:6" s="182" customFormat="1" ht="12" customHeight="1">
      <c r="A47" s="204" t="s">
        <v>374</v>
      </c>
      <c r="B47" s="189" t="s">
        <v>375</v>
      </c>
      <c r="C47" s="228">
        <v>2150</v>
      </c>
      <c r="D47" s="297"/>
      <c r="E47" s="297"/>
      <c r="F47" s="304"/>
    </row>
    <row r="48" spans="1:6" s="182" customFormat="1" ht="12" customHeight="1">
      <c r="A48" s="186" t="s">
        <v>376</v>
      </c>
      <c r="B48" s="216" t="s">
        <v>377</v>
      </c>
      <c r="C48" s="209"/>
      <c r="D48" s="297"/>
      <c r="E48" s="297"/>
      <c r="F48" s="304"/>
    </row>
    <row r="49" spans="1:6" s="182" customFormat="1" ht="12" customHeight="1" thickBot="1">
      <c r="A49" s="197" t="s">
        <v>378</v>
      </c>
      <c r="B49" s="226" t="s">
        <v>379</v>
      </c>
      <c r="C49" s="229"/>
      <c r="D49" s="297"/>
      <c r="E49" s="306"/>
      <c r="F49" s="304"/>
    </row>
    <row r="50" spans="1:6" s="182" customFormat="1" ht="17.25" customHeight="1" thickBot="1">
      <c r="A50" s="183" t="s">
        <v>380</v>
      </c>
      <c r="B50" s="230" t="s">
        <v>381</v>
      </c>
      <c r="C50" s="231">
        <v>35</v>
      </c>
      <c r="D50" s="297"/>
      <c r="E50" s="297"/>
      <c r="F50" s="304"/>
    </row>
    <row r="51" spans="1:6" s="182" customFormat="1" ht="12" customHeight="1" thickBot="1">
      <c r="A51" s="183" t="s">
        <v>382</v>
      </c>
      <c r="B51" s="232" t="s">
        <v>383</v>
      </c>
      <c r="C51" s="233">
        <f>+C6+C11+C20+C21+C30+C43+C46+C50</f>
        <v>31088</v>
      </c>
      <c r="D51" s="307"/>
      <c r="E51" s="308"/>
      <c r="F51" s="304"/>
    </row>
    <row r="52" spans="1:6" s="182" customFormat="1" ht="12" customHeight="1" thickBot="1">
      <c r="A52" s="234" t="s">
        <v>384</v>
      </c>
      <c r="B52" s="184" t="s">
        <v>385</v>
      </c>
      <c r="C52" s="235">
        <f>+C53+C59</f>
        <v>0</v>
      </c>
      <c r="D52" s="297"/>
      <c r="E52" s="297"/>
      <c r="F52" s="304"/>
    </row>
    <row r="53" spans="1:6" s="182" customFormat="1" ht="12" customHeight="1">
      <c r="A53" s="236" t="s">
        <v>386</v>
      </c>
      <c r="B53" s="213" t="s">
        <v>387</v>
      </c>
      <c r="C53" s="237">
        <f>+C54+C55+C56+C57+C58</f>
        <v>0</v>
      </c>
      <c r="D53" s="297"/>
      <c r="E53" s="297"/>
      <c r="F53" s="304"/>
    </row>
    <row r="54" spans="1:6" s="182" customFormat="1" ht="12" customHeight="1">
      <c r="A54" s="294" t="s">
        <v>388</v>
      </c>
      <c r="B54" s="216" t="s">
        <v>389</v>
      </c>
      <c r="C54" s="209"/>
      <c r="D54" s="297"/>
      <c r="E54" s="297"/>
      <c r="F54" s="304"/>
    </row>
    <row r="55" spans="1:6" s="182" customFormat="1" ht="12" customHeight="1">
      <c r="A55" s="294" t="s">
        <v>390</v>
      </c>
      <c r="B55" s="216" t="s">
        <v>391</v>
      </c>
      <c r="C55" s="209"/>
      <c r="D55" s="297"/>
      <c r="E55" s="297"/>
      <c r="F55" s="304"/>
    </row>
    <row r="56" spans="1:6" s="182" customFormat="1" ht="12" customHeight="1">
      <c r="A56" s="294" t="s">
        <v>392</v>
      </c>
      <c r="B56" s="216" t="s">
        <v>393</v>
      </c>
      <c r="C56" s="209"/>
      <c r="D56" s="297"/>
      <c r="E56" s="297"/>
      <c r="F56" s="304"/>
    </row>
    <row r="57" spans="1:6" s="182" customFormat="1" ht="12" customHeight="1">
      <c r="A57" s="294" t="s">
        <v>394</v>
      </c>
      <c r="B57" s="216" t="s">
        <v>395</v>
      </c>
      <c r="C57" s="209"/>
      <c r="D57" s="297"/>
      <c r="E57" s="297"/>
      <c r="F57" s="304"/>
    </row>
    <row r="58" spans="1:6" s="182" customFormat="1" ht="12" customHeight="1">
      <c r="A58" s="294" t="s">
        <v>396</v>
      </c>
      <c r="B58" s="216" t="s">
        <v>397</v>
      </c>
      <c r="C58" s="209"/>
      <c r="D58" s="297"/>
      <c r="E58" s="297"/>
      <c r="F58" s="304"/>
    </row>
    <row r="59" spans="1:6" s="182" customFormat="1" ht="12" customHeight="1">
      <c r="A59" s="239" t="s">
        <v>398</v>
      </c>
      <c r="B59" s="218" t="s">
        <v>399</v>
      </c>
      <c r="C59" s="240">
        <f>+C60+C61+C62+C63+C64</f>
        <v>0</v>
      </c>
      <c r="D59" s="297"/>
      <c r="E59" s="297"/>
      <c r="F59" s="304"/>
    </row>
    <row r="60" spans="1:6" s="182" customFormat="1" ht="12" customHeight="1">
      <c r="A60" s="294" t="s">
        <v>400</v>
      </c>
      <c r="B60" s="216" t="s">
        <v>401</v>
      </c>
      <c r="C60" s="209"/>
      <c r="D60" s="297"/>
      <c r="E60" s="297"/>
      <c r="F60" s="304"/>
    </row>
    <row r="61" spans="1:6" s="182" customFormat="1" ht="12" customHeight="1">
      <c r="A61" s="294" t="s">
        <v>402</v>
      </c>
      <c r="B61" s="216" t="s">
        <v>403</v>
      </c>
      <c r="C61" s="209"/>
      <c r="D61" s="297"/>
      <c r="E61" s="297"/>
      <c r="F61" s="304"/>
    </row>
    <row r="62" spans="1:6" s="182" customFormat="1" ht="12" customHeight="1">
      <c r="A62" s="294" t="s">
        <v>404</v>
      </c>
      <c r="B62" s="216" t="s">
        <v>405</v>
      </c>
      <c r="C62" s="209"/>
      <c r="D62" s="297"/>
      <c r="E62" s="297"/>
      <c r="F62" s="304"/>
    </row>
    <row r="63" spans="1:6" s="182" customFormat="1" ht="12" customHeight="1">
      <c r="A63" s="294" t="s">
        <v>406</v>
      </c>
      <c r="B63" s="216" t="s">
        <v>407</v>
      </c>
      <c r="C63" s="209"/>
      <c r="D63" s="297"/>
      <c r="E63" s="297"/>
      <c r="F63" s="304"/>
    </row>
    <row r="64" spans="1:6" s="182" customFormat="1" ht="12" customHeight="1" thickBot="1">
      <c r="A64" s="295" t="s">
        <v>408</v>
      </c>
      <c r="B64" s="226" t="s">
        <v>409</v>
      </c>
      <c r="C64" s="242"/>
      <c r="D64" s="297"/>
      <c r="E64" s="297"/>
      <c r="F64" s="304"/>
    </row>
    <row r="65" spans="1:6" s="182" customFormat="1" ht="12" customHeight="1" thickBot="1">
      <c r="A65" s="243" t="s">
        <v>410</v>
      </c>
      <c r="B65" s="244" t="s">
        <v>411</v>
      </c>
      <c r="C65" s="235">
        <f>+C51+C52</f>
        <v>31088</v>
      </c>
      <c r="D65" s="301"/>
      <c r="E65" s="296"/>
      <c r="F65" s="304"/>
    </row>
    <row r="66" spans="1:6" s="182" customFormat="1" ht="13.5" customHeight="1" thickBot="1">
      <c r="A66" s="245" t="s">
        <v>412</v>
      </c>
      <c r="B66" s="246" t="s">
        <v>413</v>
      </c>
      <c r="C66" s="247"/>
      <c r="D66" s="297"/>
      <c r="E66" s="297"/>
      <c r="F66" s="304"/>
    </row>
    <row r="67" spans="1:6" s="182" customFormat="1" ht="12" customHeight="1" thickBot="1">
      <c r="A67" s="243" t="s">
        <v>414</v>
      </c>
      <c r="B67" s="244" t="s">
        <v>415</v>
      </c>
      <c r="C67" s="248">
        <f>+C65+C66</f>
        <v>31088</v>
      </c>
      <c r="D67" s="301"/>
      <c r="E67" s="298"/>
      <c r="F67" s="304"/>
    </row>
    <row r="68" spans="1:6" s="182" customFormat="1" ht="12.75" customHeight="1">
      <c r="A68" s="249"/>
      <c r="B68" s="250"/>
      <c r="C68" s="251"/>
      <c r="D68" s="316"/>
      <c r="E68" s="297"/>
      <c r="F68" s="304"/>
    </row>
    <row r="69" spans="1:6" ht="16.5" customHeight="1">
      <c r="A69" s="496" t="s">
        <v>416</v>
      </c>
      <c r="B69" s="496"/>
      <c r="C69" s="496"/>
      <c r="D69" s="317"/>
      <c r="E69" s="309"/>
      <c r="F69" s="304"/>
    </row>
    <row r="70" spans="1:6" s="253" customFormat="1" ht="16.5" customHeight="1" thickBot="1">
      <c r="A70" s="497" t="s">
        <v>551</v>
      </c>
      <c r="B70" s="497"/>
      <c r="C70" s="252" t="s">
        <v>291</v>
      </c>
      <c r="D70" s="318"/>
      <c r="E70" s="310"/>
      <c r="F70" s="304"/>
    </row>
    <row r="71" spans="1:6" ht="37.5" customHeight="1" thickBot="1">
      <c r="A71" s="172" t="s">
        <v>417</v>
      </c>
      <c r="B71" s="173" t="s">
        <v>292</v>
      </c>
      <c r="C71" s="174" t="s">
        <v>293</v>
      </c>
      <c r="D71" s="309"/>
      <c r="E71" s="309"/>
      <c r="F71" s="304"/>
    </row>
    <row r="72" spans="1:6" s="178" customFormat="1" ht="12" customHeight="1" thickBot="1">
      <c r="A72" s="175">
        <v>1</v>
      </c>
      <c r="B72" s="176">
        <v>2</v>
      </c>
      <c r="C72" s="254">
        <v>3</v>
      </c>
      <c r="D72" s="292"/>
      <c r="E72" s="292"/>
      <c r="F72" s="304"/>
    </row>
    <row r="73" spans="1:6" ht="12" customHeight="1" thickBot="1">
      <c r="A73" s="179" t="s">
        <v>294</v>
      </c>
      <c r="B73" s="255" t="s">
        <v>418</v>
      </c>
      <c r="C73" s="181">
        <f>+C74+C75+C76+C77+C78</f>
        <v>44388</v>
      </c>
      <c r="D73" s="311"/>
      <c r="E73" s="304"/>
      <c r="F73" s="304"/>
    </row>
    <row r="74" spans="1:6" ht="12" customHeight="1">
      <c r="A74" s="192" t="s">
        <v>419</v>
      </c>
      <c r="B74" s="193" t="s">
        <v>420</v>
      </c>
      <c r="C74" s="194">
        <v>9168</v>
      </c>
      <c r="D74" s="312"/>
      <c r="E74" s="312"/>
      <c r="F74" s="304"/>
    </row>
    <row r="75" spans="1:6" ht="12" customHeight="1">
      <c r="A75" s="186" t="s">
        <v>421</v>
      </c>
      <c r="B75" s="195" t="s">
        <v>422</v>
      </c>
      <c r="C75" s="196">
        <v>2476</v>
      </c>
      <c r="D75" s="312"/>
      <c r="E75" s="312"/>
      <c r="F75" s="304"/>
    </row>
    <row r="76" spans="1:6" ht="12" customHeight="1">
      <c r="A76" s="186" t="s">
        <v>423</v>
      </c>
      <c r="B76" s="195" t="s">
        <v>424</v>
      </c>
      <c r="C76" s="208">
        <v>30594</v>
      </c>
      <c r="D76" s="312"/>
      <c r="E76" s="312"/>
      <c r="F76" s="304"/>
    </row>
    <row r="77" spans="1:6" ht="12" customHeight="1">
      <c r="A77" s="186" t="s">
        <v>425</v>
      </c>
      <c r="B77" s="256" t="s">
        <v>426</v>
      </c>
      <c r="C77" s="208">
        <v>1150</v>
      </c>
      <c r="D77" s="312"/>
      <c r="E77" s="312"/>
      <c r="F77" s="304"/>
    </row>
    <row r="78" spans="1:6" ht="12" customHeight="1">
      <c r="A78" s="186" t="s">
        <v>427</v>
      </c>
      <c r="B78" s="257" t="s">
        <v>428</v>
      </c>
      <c r="C78" s="208">
        <v>1000</v>
      </c>
      <c r="D78" s="312"/>
      <c r="E78" s="312"/>
      <c r="F78" s="304"/>
    </row>
    <row r="79" spans="1:6" ht="12" customHeight="1">
      <c r="A79" s="186" t="s">
        <v>429</v>
      </c>
      <c r="B79" s="195" t="s">
        <v>430</v>
      </c>
      <c r="C79" s="208"/>
      <c r="D79" s="312"/>
      <c r="E79" s="312"/>
      <c r="F79" s="304"/>
    </row>
    <row r="80" spans="1:6" ht="12" customHeight="1">
      <c r="A80" s="186" t="s">
        <v>431</v>
      </c>
      <c r="B80" s="258" t="s">
        <v>432</v>
      </c>
      <c r="C80" s="208"/>
      <c r="D80" s="312"/>
      <c r="E80" s="312"/>
      <c r="F80" s="304"/>
    </row>
    <row r="81" spans="1:6" ht="12" customHeight="1">
      <c r="A81" s="186" t="s">
        <v>433</v>
      </c>
      <c r="B81" s="258" t="s">
        <v>434</v>
      </c>
      <c r="C81" s="208"/>
      <c r="D81" s="312"/>
      <c r="E81" s="312"/>
      <c r="F81" s="304"/>
    </row>
    <row r="82" spans="1:6" ht="12" customHeight="1">
      <c r="A82" s="186" t="s">
        <v>435</v>
      </c>
      <c r="B82" s="259" t="s">
        <v>436</v>
      </c>
      <c r="C82" s="208">
        <v>1000</v>
      </c>
      <c r="D82" s="312"/>
      <c r="E82" s="312"/>
      <c r="F82" s="304"/>
    </row>
    <row r="83" spans="1:6" ht="12" customHeight="1">
      <c r="A83" s="197" t="s">
        <v>437</v>
      </c>
      <c r="B83" s="260" t="s">
        <v>438</v>
      </c>
      <c r="C83" s="208"/>
      <c r="D83" s="312"/>
      <c r="E83" s="312"/>
      <c r="F83" s="304"/>
    </row>
    <row r="84" spans="1:6" ht="12" customHeight="1">
      <c r="A84" s="186" t="s">
        <v>439</v>
      </c>
      <c r="B84" s="260" t="s">
        <v>440</v>
      </c>
      <c r="C84" s="208"/>
      <c r="D84" s="309"/>
      <c r="E84" s="309"/>
      <c r="F84" s="304"/>
    </row>
    <row r="85" spans="1:6" ht="12" customHeight="1" thickBot="1">
      <c r="A85" s="261" t="s">
        <v>441</v>
      </c>
      <c r="B85" s="262" t="s">
        <v>442</v>
      </c>
      <c r="C85" s="263"/>
      <c r="D85" s="309"/>
      <c r="E85" s="309"/>
      <c r="F85" s="304"/>
    </row>
    <row r="86" spans="1:6" ht="12" customHeight="1" thickBot="1">
      <c r="A86" s="183" t="s">
        <v>296</v>
      </c>
      <c r="B86" s="264" t="s">
        <v>443</v>
      </c>
      <c r="C86" s="191">
        <f>+C87+C88+C89</f>
        <v>10700</v>
      </c>
      <c r="D86" s="304"/>
      <c r="E86" s="304"/>
      <c r="F86" s="304"/>
    </row>
    <row r="87" spans="1:6" ht="12" customHeight="1">
      <c r="A87" s="204" t="s">
        <v>298</v>
      </c>
      <c r="B87" s="195" t="s">
        <v>444</v>
      </c>
      <c r="C87" s="206">
        <v>250</v>
      </c>
      <c r="D87" s="312"/>
      <c r="E87" s="312"/>
      <c r="F87" s="304"/>
    </row>
    <row r="88" spans="1:6" ht="12" customHeight="1">
      <c r="A88" s="204" t="s">
        <v>300</v>
      </c>
      <c r="B88" s="210" t="s">
        <v>189</v>
      </c>
      <c r="C88" s="196">
        <v>10450</v>
      </c>
      <c r="D88" s="312"/>
      <c r="E88" s="312"/>
      <c r="F88" s="304"/>
    </row>
    <row r="89" spans="1:6" ht="12" customHeight="1">
      <c r="A89" s="204" t="s">
        <v>302</v>
      </c>
      <c r="B89" s="216" t="s">
        <v>445</v>
      </c>
      <c r="C89" s="188"/>
      <c r="D89" s="312"/>
      <c r="E89" s="312"/>
      <c r="F89" s="304"/>
    </row>
    <row r="90" spans="1:6" ht="12" customHeight="1">
      <c r="A90" s="204" t="s">
        <v>304</v>
      </c>
      <c r="B90" s="216" t="s">
        <v>446</v>
      </c>
      <c r="C90" s="188"/>
      <c r="D90" s="312"/>
      <c r="E90" s="312"/>
      <c r="F90" s="304"/>
    </row>
    <row r="91" spans="1:6" ht="12" customHeight="1">
      <c r="A91" s="204" t="s">
        <v>447</v>
      </c>
      <c r="B91" s="216" t="s">
        <v>448</v>
      </c>
      <c r="C91" s="188"/>
      <c r="D91" s="312"/>
      <c r="E91" s="312"/>
      <c r="F91" s="304"/>
    </row>
    <row r="92" spans="1:6" ht="15.75">
      <c r="A92" s="204" t="s">
        <v>449</v>
      </c>
      <c r="B92" s="216" t="s">
        <v>450</v>
      </c>
      <c r="C92" s="188"/>
      <c r="D92" s="312"/>
      <c r="E92" s="312"/>
      <c r="F92" s="304"/>
    </row>
    <row r="93" spans="1:6" ht="12" customHeight="1">
      <c r="A93" s="204" t="s">
        <v>451</v>
      </c>
      <c r="B93" s="265" t="s">
        <v>452</v>
      </c>
      <c r="C93" s="188"/>
      <c r="D93" s="312"/>
      <c r="E93" s="312"/>
      <c r="F93" s="304"/>
    </row>
    <row r="94" spans="1:6" ht="12" customHeight="1">
      <c r="A94" s="204" t="s">
        <v>453</v>
      </c>
      <c r="B94" s="265" t="s">
        <v>454</v>
      </c>
      <c r="C94" s="188"/>
      <c r="D94" s="312"/>
      <c r="E94" s="312"/>
      <c r="F94" s="304"/>
    </row>
    <row r="95" spans="1:6" ht="12" customHeight="1">
      <c r="A95" s="204" t="s">
        <v>455</v>
      </c>
      <c r="B95" s="265" t="s">
        <v>456</v>
      </c>
      <c r="C95" s="188"/>
      <c r="D95" s="312"/>
      <c r="E95" s="312"/>
      <c r="F95" s="304"/>
    </row>
    <row r="96" spans="1:6" ht="24" customHeight="1" thickBot="1">
      <c r="A96" s="197" t="s">
        <v>457</v>
      </c>
      <c r="B96" s="266" t="s">
        <v>458</v>
      </c>
      <c r="C96" s="267"/>
      <c r="D96" s="312"/>
      <c r="E96" s="312"/>
      <c r="F96" s="304"/>
    </row>
    <row r="97" spans="1:6" ht="12" customHeight="1" thickBot="1">
      <c r="A97" s="183" t="s">
        <v>306</v>
      </c>
      <c r="B97" s="268" t="s">
        <v>459</v>
      </c>
      <c r="C97" s="191">
        <f>+C98+C99</f>
        <v>385</v>
      </c>
      <c r="D97" s="312"/>
      <c r="E97" s="312"/>
      <c r="F97" s="304"/>
    </row>
    <row r="98" spans="1:6" ht="12" customHeight="1">
      <c r="A98" s="204" t="s">
        <v>308</v>
      </c>
      <c r="B98" s="205" t="s">
        <v>230</v>
      </c>
      <c r="C98" s="206">
        <v>385</v>
      </c>
      <c r="D98" s="312"/>
      <c r="E98" s="312"/>
      <c r="F98" s="304"/>
    </row>
    <row r="99" spans="1:6" ht="12" customHeight="1" thickBot="1">
      <c r="A99" s="207" t="s">
        <v>310</v>
      </c>
      <c r="B99" s="210" t="s">
        <v>460</v>
      </c>
      <c r="C99" s="208"/>
      <c r="D99" s="309"/>
      <c r="E99" s="309"/>
      <c r="F99" s="304"/>
    </row>
    <row r="100" spans="1:6" s="270" customFormat="1" ht="12" customHeight="1" thickBot="1">
      <c r="A100" s="234" t="s">
        <v>461</v>
      </c>
      <c r="B100" s="184" t="s">
        <v>462</v>
      </c>
      <c r="C100" s="269"/>
      <c r="D100" s="313"/>
      <c r="E100" s="313"/>
      <c r="F100" s="304"/>
    </row>
    <row r="101" spans="1:6" ht="12" customHeight="1" thickBot="1">
      <c r="A101" s="271" t="s">
        <v>326</v>
      </c>
      <c r="B101" s="272" t="s">
        <v>463</v>
      </c>
      <c r="C101" s="181">
        <f>+C73+C86+C97+C100</f>
        <v>55473</v>
      </c>
      <c r="D101" s="311"/>
      <c r="E101" s="304"/>
      <c r="F101" s="304"/>
    </row>
    <row r="102" spans="1:6" ht="12" customHeight="1" thickBot="1">
      <c r="A102" s="234" t="s">
        <v>344</v>
      </c>
      <c r="B102" s="184" t="s">
        <v>464</v>
      </c>
      <c r="C102" s="191">
        <f>+C103+C111</f>
        <v>0</v>
      </c>
      <c r="D102" s="309"/>
      <c r="E102" s="309"/>
      <c r="F102" s="304"/>
    </row>
    <row r="103" spans="1:6" ht="12" customHeight="1" thickBot="1">
      <c r="A103" s="299" t="s">
        <v>346</v>
      </c>
      <c r="B103" s="274" t="s">
        <v>465</v>
      </c>
      <c r="C103" s="191">
        <f>+C104+C105+C106+C107+C108+C109+C110</f>
        <v>0</v>
      </c>
      <c r="D103" s="309"/>
      <c r="E103" s="309"/>
      <c r="F103" s="304"/>
    </row>
    <row r="104" spans="1:6" ht="12" customHeight="1">
      <c r="A104" s="276" t="s">
        <v>348</v>
      </c>
      <c r="B104" s="189" t="s">
        <v>466</v>
      </c>
      <c r="C104" s="277"/>
      <c r="D104" s="309"/>
      <c r="E104" s="309"/>
      <c r="F104" s="304"/>
    </row>
    <row r="105" spans="1:6" ht="12" customHeight="1">
      <c r="A105" s="238" t="s">
        <v>350</v>
      </c>
      <c r="B105" s="216" t="s">
        <v>467</v>
      </c>
      <c r="C105" s="278"/>
      <c r="D105" s="309"/>
      <c r="E105" s="309"/>
      <c r="F105" s="304"/>
    </row>
    <row r="106" spans="1:6" ht="12" customHeight="1">
      <c r="A106" s="238" t="s">
        <v>352</v>
      </c>
      <c r="B106" s="216" t="s">
        <v>468</v>
      </c>
      <c r="C106" s="278"/>
      <c r="D106" s="309"/>
      <c r="E106" s="309"/>
      <c r="F106" s="304"/>
    </row>
    <row r="107" spans="1:6" ht="12" customHeight="1">
      <c r="A107" s="238" t="s">
        <v>354</v>
      </c>
      <c r="B107" s="216" t="s">
        <v>469</v>
      </c>
      <c r="C107" s="278"/>
      <c r="D107" s="309"/>
      <c r="E107" s="309"/>
      <c r="F107" s="304"/>
    </row>
    <row r="108" spans="1:6" ht="12" customHeight="1">
      <c r="A108" s="238" t="s">
        <v>356</v>
      </c>
      <c r="B108" s="216" t="s">
        <v>470</v>
      </c>
      <c r="C108" s="278"/>
      <c r="D108" s="309"/>
      <c r="E108" s="309"/>
      <c r="F108" s="304"/>
    </row>
    <row r="109" spans="1:6" ht="12" customHeight="1">
      <c r="A109" s="238" t="s">
        <v>471</v>
      </c>
      <c r="B109" s="216" t="s">
        <v>472</v>
      </c>
      <c r="C109" s="278"/>
      <c r="D109" s="309"/>
      <c r="E109" s="309"/>
      <c r="F109" s="304"/>
    </row>
    <row r="110" spans="1:6" ht="12" customHeight="1" thickBot="1">
      <c r="A110" s="279" t="s">
        <v>473</v>
      </c>
      <c r="B110" s="280" t="s">
        <v>474</v>
      </c>
      <c r="C110" s="281"/>
      <c r="D110" s="309"/>
      <c r="E110" s="309"/>
      <c r="F110" s="304"/>
    </row>
    <row r="111" spans="1:6" ht="12" customHeight="1" thickBot="1">
      <c r="A111" s="299" t="s">
        <v>358</v>
      </c>
      <c r="B111" s="274" t="s">
        <v>475</v>
      </c>
      <c r="C111" s="191">
        <f>+C112+C113+C114+C115+C116+C117+C118+C119</f>
        <v>0</v>
      </c>
      <c r="D111" s="309"/>
      <c r="E111" s="309"/>
      <c r="F111" s="304"/>
    </row>
    <row r="112" spans="1:6" ht="12" customHeight="1">
      <c r="A112" s="276" t="s">
        <v>360</v>
      </c>
      <c r="B112" s="189" t="s">
        <v>466</v>
      </c>
      <c r="C112" s="277"/>
      <c r="D112" s="309"/>
      <c r="E112" s="309"/>
      <c r="F112" s="304"/>
    </row>
    <row r="113" spans="1:6" ht="12" customHeight="1">
      <c r="A113" s="238" t="s">
        <v>361</v>
      </c>
      <c r="B113" s="216" t="s">
        <v>476</v>
      </c>
      <c r="C113" s="278"/>
      <c r="D113" s="309"/>
      <c r="E113" s="309"/>
      <c r="F113" s="304"/>
    </row>
    <row r="114" spans="1:6" ht="12" customHeight="1">
      <c r="A114" s="238" t="s">
        <v>362</v>
      </c>
      <c r="B114" s="216" t="s">
        <v>468</v>
      </c>
      <c r="C114" s="278"/>
      <c r="D114" s="309"/>
      <c r="E114" s="309"/>
      <c r="F114" s="304"/>
    </row>
    <row r="115" spans="1:6" ht="12" customHeight="1">
      <c r="A115" s="238" t="s">
        <v>363</v>
      </c>
      <c r="B115" s="216" t="s">
        <v>469</v>
      </c>
      <c r="C115" s="278"/>
      <c r="D115" s="309"/>
      <c r="E115" s="309"/>
      <c r="F115" s="304"/>
    </row>
    <row r="116" spans="1:6" ht="12" customHeight="1">
      <c r="A116" s="238" t="s">
        <v>364</v>
      </c>
      <c r="B116" s="216" t="s">
        <v>470</v>
      </c>
      <c r="C116" s="278"/>
      <c r="D116" s="309"/>
      <c r="E116" s="309"/>
      <c r="F116" s="304"/>
    </row>
    <row r="117" spans="1:6" ht="12" customHeight="1">
      <c r="A117" s="238" t="s">
        <v>477</v>
      </c>
      <c r="B117" s="216" t="s">
        <v>478</v>
      </c>
      <c r="C117" s="278"/>
      <c r="D117" s="309"/>
      <c r="E117" s="309"/>
      <c r="F117" s="304"/>
    </row>
    <row r="118" spans="1:6" ht="12" customHeight="1">
      <c r="A118" s="238" t="s">
        <v>479</v>
      </c>
      <c r="B118" s="216" t="s">
        <v>474</v>
      </c>
      <c r="C118" s="278"/>
      <c r="D118" s="309"/>
      <c r="E118" s="309"/>
      <c r="F118" s="304"/>
    </row>
    <row r="119" spans="1:6" ht="12" customHeight="1" thickBot="1">
      <c r="A119" s="279" t="s">
        <v>480</v>
      </c>
      <c r="B119" s="280" t="s">
        <v>481</v>
      </c>
      <c r="C119" s="281"/>
      <c r="D119" s="309"/>
      <c r="E119" s="309"/>
      <c r="F119" s="304"/>
    </row>
    <row r="120" spans="1:6" ht="12" customHeight="1" thickBot="1">
      <c r="A120" s="234" t="s">
        <v>482</v>
      </c>
      <c r="B120" s="244" t="s">
        <v>483</v>
      </c>
      <c r="C120" s="282">
        <f>+C101+C102</f>
        <v>55473</v>
      </c>
      <c r="D120" s="314"/>
      <c r="E120" s="315"/>
      <c r="F120" s="304"/>
    </row>
    <row r="121" spans="1:9" ht="15" customHeight="1" thickBot="1">
      <c r="A121" s="234" t="s">
        <v>372</v>
      </c>
      <c r="B121" s="244" t="s">
        <v>484</v>
      </c>
      <c r="C121" s="283"/>
      <c r="D121" s="309"/>
      <c r="E121" s="309"/>
      <c r="F121" s="304"/>
      <c r="G121" s="284"/>
      <c r="H121" s="284"/>
      <c r="I121" s="284"/>
    </row>
    <row r="122" spans="1:6" s="182" customFormat="1" ht="12.75" customHeight="1" thickBot="1">
      <c r="A122" s="285" t="s">
        <v>485</v>
      </c>
      <c r="B122" s="246" t="s">
        <v>486</v>
      </c>
      <c r="C122" s="235">
        <f>+C120+C121</f>
        <v>55473</v>
      </c>
      <c r="D122" s="301"/>
      <c r="E122" s="296"/>
      <c r="F122" s="304"/>
    </row>
    <row r="123" spans="1:6" ht="7.5" customHeight="1">
      <c r="A123" s="286"/>
      <c r="B123" s="286"/>
      <c r="C123" s="287"/>
      <c r="D123" s="317"/>
      <c r="E123" s="309"/>
      <c r="F123" s="309"/>
    </row>
    <row r="124" spans="1:6" ht="15.75">
      <c r="A124" s="494" t="s">
        <v>487</v>
      </c>
      <c r="B124" s="494"/>
      <c r="C124" s="494"/>
      <c r="D124" s="317"/>
      <c r="E124" s="309"/>
      <c r="F124" s="309"/>
    </row>
    <row r="125" spans="1:6" ht="15" customHeight="1" thickBot="1">
      <c r="A125" s="495" t="s">
        <v>488</v>
      </c>
      <c r="B125" s="495"/>
      <c r="C125" s="171" t="s">
        <v>291</v>
      </c>
      <c r="D125" s="317"/>
      <c r="E125" s="309"/>
      <c r="F125" s="309"/>
    </row>
    <row r="126" spans="1:6" ht="13.5" customHeight="1" thickBot="1">
      <c r="A126" s="183">
        <v>1</v>
      </c>
      <c r="B126" s="264" t="s">
        <v>489</v>
      </c>
      <c r="C126" s="288">
        <f>+C51-C101</f>
        <v>-24385</v>
      </c>
      <c r="D126" s="317"/>
      <c r="E126" s="309"/>
      <c r="F126" s="309"/>
    </row>
    <row r="127" spans="1:6" ht="7.5" customHeight="1">
      <c r="A127" s="286"/>
      <c r="B127" s="286"/>
      <c r="C127" s="287"/>
      <c r="D127" s="317"/>
      <c r="E127" s="309"/>
      <c r="F127" s="309"/>
    </row>
    <row r="128" spans="4:6" ht="15.75">
      <c r="D128" s="317"/>
      <c r="E128" s="309"/>
      <c r="F128" s="309"/>
    </row>
    <row r="129" spans="4:6" ht="15.75">
      <c r="D129" s="317"/>
      <c r="E129" s="309"/>
      <c r="F129" s="309"/>
    </row>
    <row r="130" spans="4:6" ht="15.75">
      <c r="D130" s="317"/>
      <c r="E130" s="309"/>
      <c r="F130" s="309"/>
    </row>
    <row r="131" spans="4:6" ht="15.75">
      <c r="D131" s="317"/>
      <c r="E131" s="309"/>
      <c r="F131" s="309"/>
    </row>
  </sheetData>
  <mergeCells count="6">
    <mergeCell ref="A124:C124"/>
    <mergeCell ref="A125:B125"/>
    <mergeCell ref="A1:C1"/>
    <mergeCell ref="A2:B2"/>
    <mergeCell ref="A69:C69"/>
    <mergeCell ref="A70:B70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68" max="255" man="1"/>
  </rowBreaks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G71" sqref="G71"/>
    </sheetView>
  </sheetViews>
  <sheetFormatPr defaultColWidth="9.00390625" defaultRowHeight="12.75"/>
  <cols>
    <col min="1" max="1" width="7.75390625" style="290" customWidth="1"/>
    <col min="2" max="2" width="78.625" style="290" customWidth="1"/>
    <col min="3" max="3" width="18.625" style="291" customWidth="1"/>
    <col min="4" max="4" width="7.75390625" style="170" customWidth="1"/>
    <col min="5" max="16384" width="9.125" style="170" customWidth="1"/>
  </cols>
  <sheetData>
    <row r="1" spans="1:3" ht="15.75" customHeight="1">
      <c r="A1" s="496" t="s">
        <v>290</v>
      </c>
      <c r="B1" s="496"/>
      <c r="C1" s="496"/>
    </row>
    <row r="2" spans="1:3" ht="15.75" customHeight="1" thickBot="1">
      <c r="A2" s="495" t="s">
        <v>494</v>
      </c>
      <c r="B2" s="495"/>
      <c r="C2" s="171" t="s">
        <v>291</v>
      </c>
    </row>
    <row r="3" spans="1:3" ht="37.5" customHeight="1" thickBot="1">
      <c r="A3" s="172" t="s">
        <v>88</v>
      </c>
      <c r="B3" s="173" t="s">
        <v>292</v>
      </c>
      <c r="C3" s="174" t="s">
        <v>293</v>
      </c>
    </row>
    <row r="4" spans="1:3" s="178" customFormat="1" ht="12" customHeight="1" thickBot="1">
      <c r="A4" s="175">
        <v>1</v>
      </c>
      <c r="B4" s="176">
        <v>2</v>
      </c>
      <c r="C4" s="177">
        <v>3</v>
      </c>
    </row>
    <row r="5" spans="1:3" s="182" customFormat="1" ht="12" customHeight="1" thickBot="1">
      <c r="A5" s="179" t="s">
        <v>294</v>
      </c>
      <c r="B5" s="180" t="s">
        <v>295</v>
      </c>
      <c r="C5" s="181">
        <f>+C6+C11+C20</f>
        <v>0</v>
      </c>
    </row>
    <row r="6" spans="1:3" s="182" customFormat="1" ht="12" customHeight="1" thickBot="1">
      <c r="A6" s="183" t="s">
        <v>296</v>
      </c>
      <c r="B6" s="184" t="s">
        <v>297</v>
      </c>
      <c r="C6" s="185">
        <f>+C7+C8+C9+C10</f>
        <v>0</v>
      </c>
    </row>
    <row r="7" spans="1:3" s="182" customFormat="1" ht="12" customHeight="1">
      <c r="A7" s="186" t="s">
        <v>298</v>
      </c>
      <c r="B7" s="187" t="s">
        <v>299</v>
      </c>
      <c r="C7" s="188"/>
    </row>
    <row r="8" spans="1:3" s="182" customFormat="1" ht="12" customHeight="1">
      <c r="A8" s="186" t="s">
        <v>300</v>
      </c>
      <c r="B8" s="189" t="s">
        <v>301</v>
      </c>
      <c r="C8" s="188"/>
    </row>
    <row r="9" spans="1:3" s="182" customFormat="1" ht="12" customHeight="1">
      <c r="A9" s="186" t="s">
        <v>302</v>
      </c>
      <c r="B9" s="189" t="s">
        <v>303</v>
      </c>
      <c r="C9" s="188"/>
    </row>
    <row r="10" spans="1:3" s="182" customFormat="1" ht="12" customHeight="1" thickBot="1">
      <c r="A10" s="186" t="s">
        <v>304</v>
      </c>
      <c r="B10" s="190" t="s">
        <v>305</v>
      </c>
      <c r="C10" s="188"/>
    </row>
    <row r="11" spans="1:3" s="182" customFormat="1" ht="12" customHeight="1" thickBot="1">
      <c r="A11" s="183" t="s">
        <v>306</v>
      </c>
      <c r="B11" s="180" t="s">
        <v>307</v>
      </c>
      <c r="C11" s="191">
        <f>+C12+C13+C14+C15+C16+C17+C18+C19</f>
        <v>0</v>
      </c>
    </row>
    <row r="12" spans="1:3" s="182" customFormat="1" ht="12" customHeight="1">
      <c r="A12" s="192" t="s">
        <v>308</v>
      </c>
      <c r="B12" s="193" t="s">
        <v>309</v>
      </c>
      <c r="C12" s="194"/>
    </row>
    <row r="13" spans="1:3" s="182" customFormat="1" ht="12" customHeight="1">
      <c r="A13" s="186" t="s">
        <v>310</v>
      </c>
      <c r="B13" s="195" t="s">
        <v>311</v>
      </c>
      <c r="C13" s="196"/>
    </row>
    <row r="14" spans="1:3" s="182" customFormat="1" ht="12" customHeight="1">
      <c r="A14" s="186" t="s">
        <v>312</v>
      </c>
      <c r="B14" s="195" t="s">
        <v>313</v>
      </c>
      <c r="C14" s="196"/>
    </row>
    <row r="15" spans="1:3" s="182" customFormat="1" ht="12" customHeight="1">
      <c r="A15" s="186" t="s">
        <v>314</v>
      </c>
      <c r="B15" s="195" t="s">
        <v>315</v>
      </c>
      <c r="C15" s="196"/>
    </row>
    <row r="16" spans="1:3" s="182" customFormat="1" ht="12" customHeight="1">
      <c r="A16" s="197" t="s">
        <v>316</v>
      </c>
      <c r="B16" s="198" t="s">
        <v>317</v>
      </c>
      <c r="C16" s="199"/>
    </row>
    <row r="17" spans="1:3" s="182" customFormat="1" ht="12" customHeight="1">
      <c r="A17" s="186" t="s">
        <v>318</v>
      </c>
      <c r="B17" s="195" t="s">
        <v>319</v>
      </c>
      <c r="C17" s="196"/>
    </row>
    <row r="18" spans="1:3" s="182" customFormat="1" ht="12" customHeight="1">
      <c r="A18" s="186" t="s">
        <v>320</v>
      </c>
      <c r="B18" s="195" t="s">
        <v>321</v>
      </c>
      <c r="C18" s="196"/>
    </row>
    <row r="19" spans="1:3" s="182" customFormat="1" ht="12" customHeight="1" thickBot="1">
      <c r="A19" s="200" t="s">
        <v>322</v>
      </c>
      <c r="B19" s="201" t="s">
        <v>323</v>
      </c>
      <c r="C19" s="202"/>
    </row>
    <row r="20" spans="1:3" s="182" customFormat="1" ht="12" customHeight="1" thickBot="1">
      <c r="A20" s="183" t="s">
        <v>324</v>
      </c>
      <c r="B20" s="180" t="s">
        <v>325</v>
      </c>
      <c r="C20" s="203"/>
    </row>
    <row r="21" spans="1:3" s="182" customFormat="1" ht="12" customHeight="1" thickBot="1">
      <c r="A21" s="183" t="s">
        <v>326</v>
      </c>
      <c r="B21" s="180" t="s">
        <v>327</v>
      </c>
      <c r="C21" s="191">
        <f>+C22+C23+C24+C25+C26+C27+C28+C29</f>
        <v>0</v>
      </c>
    </row>
    <row r="22" spans="1:3" s="182" customFormat="1" ht="12" customHeight="1">
      <c r="A22" s="204" t="s">
        <v>328</v>
      </c>
      <c r="B22" s="205" t="s">
        <v>329</v>
      </c>
      <c r="C22" s="206"/>
    </row>
    <row r="23" spans="1:3" s="182" customFormat="1" ht="12" customHeight="1">
      <c r="A23" s="186" t="s">
        <v>330</v>
      </c>
      <c r="B23" s="195" t="s">
        <v>331</v>
      </c>
      <c r="C23" s="196"/>
    </row>
    <row r="24" spans="1:3" s="182" customFormat="1" ht="12" customHeight="1">
      <c r="A24" s="186" t="s">
        <v>332</v>
      </c>
      <c r="B24" s="195" t="s">
        <v>333</v>
      </c>
      <c r="C24" s="196"/>
    </row>
    <row r="25" spans="1:3" s="182" customFormat="1" ht="12" customHeight="1">
      <c r="A25" s="207" t="s">
        <v>334</v>
      </c>
      <c r="B25" s="195" t="s">
        <v>335</v>
      </c>
      <c r="C25" s="208"/>
    </row>
    <row r="26" spans="1:3" s="182" customFormat="1" ht="12" customHeight="1">
      <c r="A26" s="207" t="s">
        <v>336</v>
      </c>
      <c r="B26" s="195" t="s">
        <v>337</v>
      </c>
      <c r="C26" s="208"/>
    </row>
    <row r="27" spans="1:3" s="182" customFormat="1" ht="12" customHeight="1">
      <c r="A27" s="186" t="s">
        <v>338</v>
      </c>
      <c r="B27" s="195" t="s">
        <v>339</v>
      </c>
      <c r="C27" s="196"/>
    </row>
    <row r="28" spans="1:3" s="182" customFormat="1" ht="12" customHeight="1">
      <c r="A28" s="186" t="s">
        <v>340</v>
      </c>
      <c r="B28" s="195" t="s">
        <v>341</v>
      </c>
      <c r="C28" s="209"/>
    </row>
    <row r="29" spans="1:3" s="182" customFormat="1" ht="12" customHeight="1" thickBot="1">
      <c r="A29" s="186" t="s">
        <v>342</v>
      </c>
      <c r="B29" s="210" t="s">
        <v>490</v>
      </c>
      <c r="C29" s="209"/>
    </row>
    <row r="30" spans="1:3" s="182" customFormat="1" ht="12" customHeight="1" thickBot="1">
      <c r="A30" s="211" t="s">
        <v>344</v>
      </c>
      <c r="B30" s="180" t="s">
        <v>345</v>
      </c>
      <c r="C30" s="185">
        <f>+C31+C37</f>
        <v>0</v>
      </c>
    </row>
    <row r="31" spans="1:3" s="182" customFormat="1" ht="12" customHeight="1">
      <c r="A31" s="212" t="s">
        <v>346</v>
      </c>
      <c r="B31" s="213" t="s">
        <v>347</v>
      </c>
      <c r="C31" s="214">
        <f>+C32+C33+C34+C35+C36</f>
        <v>0</v>
      </c>
    </row>
    <row r="32" spans="1:3" s="182" customFormat="1" ht="12" customHeight="1">
      <c r="A32" s="215" t="s">
        <v>348</v>
      </c>
      <c r="B32" s="216" t="s">
        <v>349</v>
      </c>
      <c r="C32" s="217"/>
    </row>
    <row r="33" spans="1:3" s="182" customFormat="1" ht="12" customHeight="1">
      <c r="A33" s="215" t="s">
        <v>350</v>
      </c>
      <c r="B33" s="216" t="s">
        <v>351</v>
      </c>
      <c r="C33" s="217"/>
    </row>
    <row r="34" spans="1:3" s="182" customFormat="1" ht="12" customHeight="1">
      <c r="A34" s="215" t="s">
        <v>352</v>
      </c>
      <c r="B34" s="216" t="s">
        <v>353</v>
      </c>
      <c r="C34" s="217"/>
    </row>
    <row r="35" spans="1:3" s="182" customFormat="1" ht="12" customHeight="1">
      <c r="A35" s="215" t="s">
        <v>354</v>
      </c>
      <c r="B35" s="216" t="s">
        <v>355</v>
      </c>
      <c r="C35" s="217"/>
    </row>
    <row r="36" spans="1:3" s="182" customFormat="1" ht="12" customHeight="1">
      <c r="A36" s="215" t="s">
        <v>356</v>
      </c>
      <c r="B36" s="216" t="s">
        <v>357</v>
      </c>
      <c r="C36" s="217"/>
    </row>
    <row r="37" spans="1:3" s="182" customFormat="1" ht="12" customHeight="1">
      <c r="A37" s="215" t="s">
        <v>358</v>
      </c>
      <c r="B37" s="218" t="s">
        <v>359</v>
      </c>
      <c r="C37" s="219">
        <f>+C38+C39+C40+C41+C42</f>
        <v>0</v>
      </c>
    </row>
    <row r="38" spans="1:3" s="182" customFormat="1" ht="12" customHeight="1">
      <c r="A38" s="215" t="s">
        <v>360</v>
      </c>
      <c r="B38" s="216" t="s">
        <v>349</v>
      </c>
      <c r="C38" s="217"/>
    </row>
    <row r="39" spans="1:3" s="182" customFormat="1" ht="12" customHeight="1">
      <c r="A39" s="215" t="s">
        <v>361</v>
      </c>
      <c r="B39" s="216" t="s">
        <v>351</v>
      </c>
      <c r="C39" s="217"/>
    </row>
    <row r="40" spans="1:3" s="182" customFormat="1" ht="12" customHeight="1">
      <c r="A40" s="215" t="s">
        <v>362</v>
      </c>
      <c r="B40" s="216" t="s">
        <v>353</v>
      </c>
      <c r="C40" s="217"/>
    </row>
    <row r="41" spans="1:3" s="182" customFormat="1" ht="12" customHeight="1">
      <c r="A41" s="215" t="s">
        <v>363</v>
      </c>
      <c r="B41" s="220" t="s">
        <v>355</v>
      </c>
      <c r="C41" s="217"/>
    </row>
    <row r="42" spans="1:3" s="182" customFormat="1" ht="12" customHeight="1" thickBot="1">
      <c r="A42" s="221" t="s">
        <v>364</v>
      </c>
      <c r="B42" s="222" t="s">
        <v>365</v>
      </c>
      <c r="C42" s="223"/>
    </row>
    <row r="43" spans="1:3" s="182" customFormat="1" ht="12" customHeight="1" thickBot="1">
      <c r="A43" s="183" t="s">
        <v>366</v>
      </c>
      <c r="B43" s="224" t="s">
        <v>367</v>
      </c>
      <c r="C43" s="185">
        <f>+C44+C45</f>
        <v>0</v>
      </c>
    </row>
    <row r="44" spans="1:3" s="182" customFormat="1" ht="12" customHeight="1">
      <c r="A44" s="204" t="s">
        <v>368</v>
      </c>
      <c r="B44" s="189" t="s">
        <v>369</v>
      </c>
      <c r="C44" s="225"/>
    </row>
    <row r="45" spans="1:3" s="182" customFormat="1" ht="12" customHeight="1" thickBot="1">
      <c r="A45" s="197" t="s">
        <v>370</v>
      </c>
      <c r="B45" s="226" t="s">
        <v>371</v>
      </c>
      <c r="C45" s="227"/>
    </row>
    <row r="46" spans="1:3" s="182" customFormat="1" ht="12" customHeight="1" thickBot="1">
      <c r="A46" s="183" t="s">
        <v>372</v>
      </c>
      <c r="B46" s="224" t="s">
        <v>373</v>
      </c>
      <c r="C46" s="185">
        <f>+C47+C48+C49</f>
        <v>0</v>
      </c>
    </row>
    <row r="47" spans="1:3" s="182" customFormat="1" ht="12" customHeight="1">
      <c r="A47" s="204" t="s">
        <v>374</v>
      </c>
      <c r="B47" s="189" t="s">
        <v>375</v>
      </c>
      <c r="C47" s="228"/>
    </row>
    <row r="48" spans="1:3" s="182" customFormat="1" ht="12" customHeight="1">
      <c r="A48" s="186" t="s">
        <v>376</v>
      </c>
      <c r="B48" s="216" t="s">
        <v>377</v>
      </c>
      <c r="C48" s="209"/>
    </row>
    <row r="49" spans="1:3" s="182" customFormat="1" ht="12" customHeight="1" thickBot="1">
      <c r="A49" s="197" t="s">
        <v>378</v>
      </c>
      <c r="B49" s="226" t="s">
        <v>379</v>
      </c>
      <c r="C49" s="229"/>
    </row>
    <row r="50" spans="1:5" s="182" customFormat="1" ht="17.25" customHeight="1" thickBot="1">
      <c r="A50" s="183" t="s">
        <v>380</v>
      </c>
      <c r="B50" s="230" t="s">
        <v>381</v>
      </c>
      <c r="C50" s="231"/>
      <c r="E50" s="293"/>
    </row>
    <row r="51" spans="1:3" s="182" customFormat="1" ht="12" customHeight="1" thickBot="1">
      <c r="A51" s="183" t="s">
        <v>382</v>
      </c>
      <c r="B51" s="232" t="s">
        <v>383</v>
      </c>
      <c r="C51" s="233">
        <f>+C6+C11+C20+C21+C30+C43+C46+C50</f>
        <v>0</v>
      </c>
    </row>
    <row r="52" spans="1:3" s="182" customFormat="1" ht="12" customHeight="1" thickBot="1">
      <c r="A52" s="234" t="s">
        <v>384</v>
      </c>
      <c r="B52" s="184" t="s">
        <v>385</v>
      </c>
      <c r="C52" s="235">
        <f>+C53+C59</f>
        <v>0</v>
      </c>
    </row>
    <row r="53" spans="1:3" s="182" customFormat="1" ht="12" customHeight="1">
      <c r="A53" s="236" t="s">
        <v>386</v>
      </c>
      <c r="B53" s="213" t="s">
        <v>387</v>
      </c>
      <c r="C53" s="237">
        <f>+C54+C55+C56+C57+C58</f>
        <v>0</v>
      </c>
    </row>
    <row r="54" spans="1:3" s="182" customFormat="1" ht="12" customHeight="1">
      <c r="A54" s="238" t="s">
        <v>388</v>
      </c>
      <c r="B54" s="216" t="s">
        <v>389</v>
      </c>
      <c r="C54" s="209"/>
    </row>
    <row r="55" spans="1:3" s="182" customFormat="1" ht="12" customHeight="1">
      <c r="A55" s="238" t="s">
        <v>390</v>
      </c>
      <c r="B55" s="216" t="s">
        <v>391</v>
      </c>
      <c r="C55" s="209"/>
    </row>
    <row r="56" spans="1:3" s="182" customFormat="1" ht="12" customHeight="1">
      <c r="A56" s="238" t="s">
        <v>392</v>
      </c>
      <c r="B56" s="216" t="s">
        <v>393</v>
      </c>
      <c r="C56" s="209"/>
    </row>
    <row r="57" spans="1:3" s="182" customFormat="1" ht="12" customHeight="1">
      <c r="A57" s="238" t="s">
        <v>394</v>
      </c>
      <c r="B57" s="216" t="s">
        <v>395</v>
      </c>
      <c r="C57" s="209"/>
    </row>
    <row r="58" spans="1:3" s="182" customFormat="1" ht="12" customHeight="1">
      <c r="A58" s="238" t="s">
        <v>396</v>
      </c>
      <c r="B58" s="216" t="s">
        <v>397</v>
      </c>
      <c r="C58" s="209"/>
    </row>
    <row r="59" spans="1:3" s="182" customFormat="1" ht="12" customHeight="1">
      <c r="A59" s="239" t="s">
        <v>398</v>
      </c>
      <c r="B59" s="218" t="s">
        <v>399</v>
      </c>
      <c r="C59" s="240">
        <f>+C60+C61+C62+C63+C64</f>
        <v>0</v>
      </c>
    </row>
    <row r="60" spans="1:3" s="182" customFormat="1" ht="12" customHeight="1">
      <c r="A60" s="238" t="s">
        <v>400</v>
      </c>
      <c r="B60" s="216" t="s">
        <v>401</v>
      </c>
      <c r="C60" s="209"/>
    </row>
    <row r="61" spans="1:3" s="182" customFormat="1" ht="12" customHeight="1">
      <c r="A61" s="238" t="s">
        <v>402</v>
      </c>
      <c r="B61" s="216" t="s">
        <v>403</v>
      </c>
      <c r="C61" s="209"/>
    </row>
    <row r="62" spans="1:3" s="182" customFormat="1" ht="12" customHeight="1">
      <c r="A62" s="238" t="s">
        <v>404</v>
      </c>
      <c r="B62" s="216" t="s">
        <v>405</v>
      </c>
      <c r="C62" s="209"/>
    </row>
    <row r="63" spans="1:3" s="182" customFormat="1" ht="12" customHeight="1">
      <c r="A63" s="238" t="s">
        <v>406</v>
      </c>
      <c r="B63" s="216" t="s">
        <v>407</v>
      </c>
      <c r="C63" s="209"/>
    </row>
    <row r="64" spans="1:3" s="182" customFormat="1" ht="12" customHeight="1" thickBot="1">
      <c r="A64" s="241" t="s">
        <v>408</v>
      </c>
      <c r="B64" s="226" t="s">
        <v>409</v>
      </c>
      <c r="C64" s="242"/>
    </row>
    <row r="65" spans="1:3" s="182" customFormat="1" ht="12" customHeight="1" thickBot="1">
      <c r="A65" s="243" t="s">
        <v>410</v>
      </c>
      <c r="B65" s="244" t="s">
        <v>411</v>
      </c>
      <c r="C65" s="235">
        <f>+C51+C52</f>
        <v>0</v>
      </c>
    </row>
    <row r="66" spans="1:3" s="182" customFormat="1" ht="13.5" customHeight="1" thickBot="1">
      <c r="A66" s="245" t="s">
        <v>412</v>
      </c>
      <c r="B66" s="246" t="s">
        <v>413</v>
      </c>
      <c r="C66" s="247"/>
    </row>
    <row r="67" spans="1:3" s="182" customFormat="1" ht="12" customHeight="1" thickBot="1">
      <c r="A67" s="243" t="s">
        <v>414</v>
      </c>
      <c r="B67" s="244" t="s">
        <v>415</v>
      </c>
      <c r="C67" s="248">
        <f>+C65+C66</f>
        <v>0</v>
      </c>
    </row>
    <row r="68" spans="1:3" s="182" customFormat="1" ht="12.75" customHeight="1">
      <c r="A68" s="249"/>
      <c r="B68" s="250"/>
      <c r="C68" s="251"/>
    </row>
    <row r="69" spans="1:3" ht="16.5" customHeight="1">
      <c r="A69" s="496" t="s">
        <v>416</v>
      </c>
      <c r="B69" s="496"/>
      <c r="C69" s="496"/>
    </row>
    <row r="70" spans="1:3" s="253" customFormat="1" ht="16.5" customHeight="1" thickBot="1">
      <c r="A70" s="497" t="s">
        <v>494</v>
      </c>
      <c r="B70" s="497"/>
      <c r="C70" s="252" t="s">
        <v>291</v>
      </c>
    </row>
    <row r="71" spans="1:3" ht="37.5" customHeight="1" thickBot="1">
      <c r="A71" s="172" t="s">
        <v>417</v>
      </c>
      <c r="B71" s="173" t="s">
        <v>292</v>
      </c>
      <c r="C71" s="174" t="s">
        <v>293</v>
      </c>
    </row>
    <row r="72" spans="1:3" s="178" customFormat="1" ht="12" customHeight="1" thickBot="1">
      <c r="A72" s="175">
        <v>1</v>
      </c>
      <c r="B72" s="176">
        <v>2</v>
      </c>
      <c r="C72" s="254">
        <v>3</v>
      </c>
    </row>
    <row r="73" spans="1:3" ht="12" customHeight="1" thickBot="1">
      <c r="A73" s="179" t="s">
        <v>294</v>
      </c>
      <c r="B73" s="255" t="s">
        <v>418</v>
      </c>
      <c r="C73" s="181">
        <f>+C74+C75+C76+C77+C78</f>
        <v>0</v>
      </c>
    </row>
    <row r="74" spans="1:3" ht="12" customHeight="1">
      <c r="A74" s="192" t="s">
        <v>419</v>
      </c>
      <c r="B74" s="193" t="s">
        <v>420</v>
      </c>
      <c r="C74" s="194"/>
    </row>
    <row r="75" spans="1:3" ht="12" customHeight="1">
      <c r="A75" s="186" t="s">
        <v>421</v>
      </c>
      <c r="B75" s="195" t="s">
        <v>422</v>
      </c>
      <c r="C75" s="196"/>
    </row>
    <row r="76" spans="1:3" ht="12" customHeight="1">
      <c r="A76" s="186" t="s">
        <v>423</v>
      </c>
      <c r="B76" s="195" t="s">
        <v>424</v>
      </c>
      <c r="C76" s="208"/>
    </row>
    <row r="77" spans="1:3" ht="12" customHeight="1">
      <c r="A77" s="186" t="s">
        <v>425</v>
      </c>
      <c r="B77" s="256" t="s">
        <v>426</v>
      </c>
      <c r="C77" s="208"/>
    </row>
    <row r="78" spans="1:3" ht="12" customHeight="1">
      <c r="A78" s="186" t="s">
        <v>427</v>
      </c>
      <c r="B78" s="257" t="s">
        <v>428</v>
      </c>
      <c r="C78" s="208"/>
    </row>
    <row r="79" spans="1:3" ht="12" customHeight="1">
      <c r="A79" s="186" t="s">
        <v>429</v>
      </c>
      <c r="B79" s="195" t="s">
        <v>430</v>
      </c>
      <c r="C79" s="208"/>
    </row>
    <row r="80" spans="1:3" ht="12" customHeight="1">
      <c r="A80" s="186" t="s">
        <v>431</v>
      </c>
      <c r="B80" s="258" t="s">
        <v>432</v>
      </c>
      <c r="C80" s="208"/>
    </row>
    <row r="81" spans="1:3" ht="12" customHeight="1">
      <c r="A81" s="186" t="s">
        <v>433</v>
      </c>
      <c r="B81" s="258" t="s">
        <v>434</v>
      </c>
      <c r="C81" s="208"/>
    </row>
    <row r="82" spans="1:3" ht="12" customHeight="1">
      <c r="A82" s="186" t="s">
        <v>435</v>
      </c>
      <c r="B82" s="259" t="s">
        <v>436</v>
      </c>
      <c r="C82" s="208"/>
    </row>
    <row r="83" spans="1:3" ht="12" customHeight="1">
      <c r="A83" s="197" t="s">
        <v>437</v>
      </c>
      <c r="B83" s="260" t="s">
        <v>438</v>
      </c>
      <c r="C83" s="208"/>
    </row>
    <row r="84" spans="1:3" ht="12" customHeight="1">
      <c r="A84" s="186" t="s">
        <v>439</v>
      </c>
      <c r="B84" s="260" t="s">
        <v>440</v>
      </c>
      <c r="C84" s="208"/>
    </row>
    <row r="85" spans="1:3" ht="12" customHeight="1" thickBot="1">
      <c r="A85" s="261" t="s">
        <v>441</v>
      </c>
      <c r="B85" s="262" t="s">
        <v>442</v>
      </c>
      <c r="C85" s="263"/>
    </row>
    <row r="86" spans="1:3" ht="12" customHeight="1" thickBot="1">
      <c r="A86" s="183" t="s">
        <v>296</v>
      </c>
      <c r="B86" s="264" t="s">
        <v>443</v>
      </c>
      <c r="C86" s="191">
        <f>+C87+C88+C89</f>
        <v>0</v>
      </c>
    </row>
    <row r="87" spans="1:3" ht="12" customHeight="1">
      <c r="A87" s="204" t="s">
        <v>298</v>
      </c>
      <c r="B87" s="195" t="s">
        <v>444</v>
      </c>
      <c r="C87" s="206"/>
    </row>
    <row r="88" spans="1:3" ht="12" customHeight="1">
      <c r="A88" s="204" t="s">
        <v>300</v>
      </c>
      <c r="B88" s="210" t="s">
        <v>189</v>
      </c>
      <c r="C88" s="196"/>
    </row>
    <row r="89" spans="1:3" ht="12" customHeight="1">
      <c r="A89" s="204" t="s">
        <v>302</v>
      </c>
      <c r="B89" s="216" t="s">
        <v>445</v>
      </c>
      <c r="C89" s="188"/>
    </row>
    <row r="90" spans="1:3" ht="12" customHeight="1">
      <c r="A90" s="204" t="s">
        <v>304</v>
      </c>
      <c r="B90" s="216" t="s">
        <v>446</v>
      </c>
      <c r="C90" s="188"/>
    </row>
    <row r="91" spans="1:3" ht="12" customHeight="1">
      <c r="A91" s="204" t="s">
        <v>447</v>
      </c>
      <c r="B91" s="216" t="s">
        <v>448</v>
      </c>
      <c r="C91" s="188"/>
    </row>
    <row r="92" spans="1:3" ht="15.75">
      <c r="A92" s="204" t="s">
        <v>449</v>
      </c>
      <c r="B92" s="216" t="s">
        <v>450</v>
      </c>
      <c r="C92" s="188"/>
    </row>
    <row r="93" spans="1:3" ht="12" customHeight="1">
      <c r="A93" s="204" t="s">
        <v>451</v>
      </c>
      <c r="B93" s="265" t="s">
        <v>452</v>
      </c>
      <c r="C93" s="188"/>
    </row>
    <row r="94" spans="1:3" ht="12" customHeight="1">
      <c r="A94" s="204" t="s">
        <v>453</v>
      </c>
      <c r="B94" s="265" t="s">
        <v>454</v>
      </c>
      <c r="C94" s="188"/>
    </row>
    <row r="95" spans="1:3" ht="12" customHeight="1">
      <c r="A95" s="204" t="s">
        <v>455</v>
      </c>
      <c r="B95" s="265" t="s">
        <v>456</v>
      </c>
      <c r="C95" s="188"/>
    </row>
    <row r="96" spans="1:3" ht="24" customHeight="1" thickBot="1">
      <c r="A96" s="197" t="s">
        <v>457</v>
      </c>
      <c r="B96" s="266" t="s">
        <v>458</v>
      </c>
      <c r="C96" s="267"/>
    </row>
    <row r="97" spans="1:3" ht="12" customHeight="1" thickBot="1">
      <c r="A97" s="183" t="s">
        <v>306</v>
      </c>
      <c r="B97" s="268" t="s">
        <v>459</v>
      </c>
      <c r="C97" s="191">
        <f>+C98+C99</f>
        <v>0</v>
      </c>
    </row>
    <row r="98" spans="1:3" ht="12" customHeight="1">
      <c r="A98" s="204" t="s">
        <v>308</v>
      </c>
      <c r="B98" s="205" t="s">
        <v>230</v>
      </c>
      <c r="C98" s="206"/>
    </row>
    <row r="99" spans="1:3" ht="12" customHeight="1" thickBot="1">
      <c r="A99" s="207" t="s">
        <v>310</v>
      </c>
      <c r="B99" s="210" t="s">
        <v>460</v>
      </c>
      <c r="C99" s="208"/>
    </row>
    <row r="100" spans="1:3" s="270" customFormat="1" ht="12" customHeight="1" thickBot="1">
      <c r="A100" s="234" t="s">
        <v>461</v>
      </c>
      <c r="B100" s="184" t="s">
        <v>462</v>
      </c>
      <c r="C100" s="269"/>
    </row>
    <row r="101" spans="1:3" ht="12" customHeight="1" thickBot="1">
      <c r="A101" s="271" t="s">
        <v>326</v>
      </c>
      <c r="B101" s="272" t="s">
        <v>463</v>
      </c>
      <c r="C101" s="181">
        <f>+C73+C86+C97+C100</f>
        <v>0</v>
      </c>
    </row>
    <row r="102" spans="1:3" ht="12" customHeight="1" thickBot="1">
      <c r="A102" s="234" t="s">
        <v>344</v>
      </c>
      <c r="B102" s="184" t="s">
        <v>464</v>
      </c>
      <c r="C102" s="191">
        <f>+C103+C111</f>
        <v>0</v>
      </c>
    </row>
    <row r="103" spans="1:3" ht="12" customHeight="1" thickBot="1">
      <c r="A103" s="299" t="s">
        <v>346</v>
      </c>
      <c r="B103" s="274" t="s">
        <v>465</v>
      </c>
      <c r="C103" s="191">
        <f>+C104+C105+C106+C107+C108+C109+C110</f>
        <v>0</v>
      </c>
    </row>
    <row r="104" spans="1:3" ht="12" customHeight="1">
      <c r="A104" s="276" t="s">
        <v>348</v>
      </c>
      <c r="B104" s="189" t="s">
        <v>466</v>
      </c>
      <c r="C104" s="277"/>
    </row>
    <row r="105" spans="1:3" ht="12" customHeight="1">
      <c r="A105" s="238" t="s">
        <v>350</v>
      </c>
      <c r="B105" s="216" t="s">
        <v>467</v>
      </c>
      <c r="C105" s="278"/>
    </row>
    <row r="106" spans="1:3" ht="12" customHeight="1">
      <c r="A106" s="238" t="s">
        <v>352</v>
      </c>
      <c r="B106" s="216" t="s">
        <v>468</v>
      </c>
      <c r="C106" s="278"/>
    </row>
    <row r="107" spans="1:3" ht="12" customHeight="1">
      <c r="A107" s="238" t="s">
        <v>354</v>
      </c>
      <c r="B107" s="216" t="s">
        <v>469</v>
      </c>
      <c r="C107" s="278"/>
    </row>
    <row r="108" spans="1:3" ht="12" customHeight="1">
      <c r="A108" s="238" t="s">
        <v>356</v>
      </c>
      <c r="B108" s="216" t="s">
        <v>470</v>
      </c>
      <c r="C108" s="278"/>
    </row>
    <row r="109" spans="1:3" ht="12" customHeight="1">
      <c r="A109" s="238" t="s">
        <v>471</v>
      </c>
      <c r="B109" s="216" t="s">
        <v>472</v>
      </c>
      <c r="C109" s="278"/>
    </row>
    <row r="110" spans="1:3" ht="12" customHeight="1" thickBot="1">
      <c r="A110" s="279" t="s">
        <v>473</v>
      </c>
      <c r="B110" s="280" t="s">
        <v>474</v>
      </c>
      <c r="C110" s="281"/>
    </row>
    <row r="111" spans="1:3" ht="12" customHeight="1" thickBot="1">
      <c r="A111" s="299" t="s">
        <v>358</v>
      </c>
      <c r="B111" s="274" t="s">
        <v>475</v>
      </c>
      <c r="C111" s="191">
        <f>+C112+C113+C114+C115+C116+C117+C118+C119</f>
        <v>0</v>
      </c>
    </row>
    <row r="112" spans="1:3" ht="12" customHeight="1">
      <c r="A112" s="276" t="s">
        <v>360</v>
      </c>
      <c r="B112" s="189" t="s">
        <v>466</v>
      </c>
      <c r="C112" s="277"/>
    </row>
    <row r="113" spans="1:3" ht="12" customHeight="1">
      <c r="A113" s="238" t="s">
        <v>361</v>
      </c>
      <c r="B113" s="216" t="s">
        <v>476</v>
      </c>
      <c r="C113" s="278"/>
    </row>
    <row r="114" spans="1:3" ht="12" customHeight="1">
      <c r="A114" s="238" t="s">
        <v>362</v>
      </c>
      <c r="B114" s="216" t="s">
        <v>468</v>
      </c>
      <c r="C114" s="278"/>
    </row>
    <row r="115" spans="1:3" ht="12" customHeight="1">
      <c r="A115" s="238" t="s">
        <v>363</v>
      </c>
      <c r="B115" s="216" t="s">
        <v>469</v>
      </c>
      <c r="C115" s="278"/>
    </row>
    <row r="116" spans="1:3" ht="12" customHeight="1">
      <c r="A116" s="238" t="s">
        <v>364</v>
      </c>
      <c r="B116" s="216" t="s">
        <v>470</v>
      </c>
      <c r="C116" s="278"/>
    </row>
    <row r="117" spans="1:3" ht="12" customHeight="1">
      <c r="A117" s="238" t="s">
        <v>477</v>
      </c>
      <c r="B117" s="216" t="s">
        <v>478</v>
      </c>
      <c r="C117" s="278"/>
    </row>
    <row r="118" spans="1:3" ht="12" customHeight="1">
      <c r="A118" s="238" t="s">
        <v>479</v>
      </c>
      <c r="B118" s="216" t="s">
        <v>474</v>
      </c>
      <c r="C118" s="278"/>
    </row>
    <row r="119" spans="1:3" ht="12" customHeight="1" thickBot="1">
      <c r="A119" s="279" t="s">
        <v>480</v>
      </c>
      <c r="B119" s="280" t="s">
        <v>481</v>
      </c>
      <c r="C119" s="281"/>
    </row>
    <row r="120" spans="1:3" ht="12" customHeight="1" thickBot="1">
      <c r="A120" s="234" t="s">
        <v>482</v>
      </c>
      <c r="B120" s="244" t="s">
        <v>483</v>
      </c>
      <c r="C120" s="282">
        <f>+C101+C102</f>
        <v>0</v>
      </c>
    </row>
    <row r="121" spans="1:9" ht="15" customHeight="1" thickBot="1">
      <c r="A121" s="234" t="s">
        <v>372</v>
      </c>
      <c r="B121" s="244" t="s">
        <v>484</v>
      </c>
      <c r="C121" s="283"/>
      <c r="F121" s="293"/>
      <c r="G121" s="284"/>
      <c r="H121" s="284"/>
      <c r="I121" s="284"/>
    </row>
    <row r="122" spans="1:3" s="182" customFormat="1" ht="12.75" customHeight="1" thickBot="1">
      <c r="A122" s="285" t="s">
        <v>485</v>
      </c>
      <c r="B122" s="246" t="s">
        <v>486</v>
      </c>
      <c r="C122" s="235">
        <f>+C120+C121</f>
        <v>0</v>
      </c>
    </row>
    <row r="123" spans="1:3" ht="7.5" customHeight="1">
      <c r="A123" s="286"/>
      <c r="B123" s="286"/>
      <c r="C123" s="287"/>
    </row>
    <row r="124" spans="1:3" ht="15.75">
      <c r="A124" s="494" t="s">
        <v>487</v>
      </c>
      <c r="B124" s="494"/>
      <c r="C124" s="494"/>
    </row>
    <row r="125" spans="1:3" ht="15" customHeight="1" thickBot="1">
      <c r="A125" s="495" t="s">
        <v>488</v>
      </c>
      <c r="B125" s="495"/>
      <c r="C125" s="171" t="s">
        <v>291</v>
      </c>
    </row>
    <row r="126" spans="1:4" ht="13.5" customHeight="1" thickBot="1">
      <c r="A126" s="183">
        <v>1</v>
      </c>
      <c r="B126" s="264" t="s">
        <v>489</v>
      </c>
      <c r="C126" s="288">
        <f>+C51-C101</f>
        <v>0</v>
      </c>
      <c r="D126" s="289"/>
    </row>
    <row r="127" spans="1:3" ht="7.5" customHeight="1">
      <c r="A127" s="286"/>
      <c r="B127" s="286"/>
      <c r="C127" s="287"/>
    </row>
  </sheetData>
  <mergeCells count="6">
    <mergeCell ref="A124:C124"/>
    <mergeCell ref="A125:B125"/>
    <mergeCell ref="A1:C1"/>
    <mergeCell ref="A2:B2"/>
    <mergeCell ref="A69:C69"/>
    <mergeCell ref="A70:B70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68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user6</cp:lastModifiedBy>
  <cp:lastPrinted>2013-02-13T10:19:40Z</cp:lastPrinted>
  <dcterms:created xsi:type="dcterms:W3CDTF">1997-01-17T14:02:09Z</dcterms:created>
  <dcterms:modified xsi:type="dcterms:W3CDTF">2013-02-15T06:41:03Z</dcterms:modified>
  <cp:category/>
  <cp:version/>
  <cp:contentType/>
  <cp:contentStatus/>
</cp:coreProperties>
</file>