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0" yWindow="0" windowWidth="20475" windowHeight="8040" tabRatio="727" activeTab="14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" sheetId="7" r:id="rId7"/>
    <sheet name="4.sz.mell." sheetId="8" r:id="rId8"/>
    <sheet name="5. sz.mell." sheetId="9" r:id="rId9"/>
    <sheet name="6. sz. mell." sheetId="10" r:id="rId10"/>
    <sheet name="7. sz. mell" sheetId="11" r:id="rId11"/>
    <sheet name="8.sz. melléklet" sheetId="12" r:id="rId12"/>
    <sheet name="9. sz. melléklet" sheetId="13" r:id="rId13"/>
    <sheet name="10.sz. melléklet" sheetId="14" r:id="rId14"/>
    <sheet name="11.1.sz. melléklet" sheetId="15" r:id="rId15"/>
    <sheet name="11.2.sz.melléklet" sheetId="16" r:id="rId16"/>
    <sheet name="12.sz. melléklet" sheetId="17" r:id="rId17"/>
    <sheet name="Munka1" sheetId="18" r:id="rId18"/>
  </sheets>
  <definedNames>
    <definedName name="_xlnm.Print_Titles" localSheetId="14">'11.1.sz. melléklet'!$2:$6</definedName>
    <definedName name="_xlnm.Print_Titles" localSheetId="8">'5. sz.mell.'!$1:$6</definedName>
    <definedName name="_xlnm.Print_Titles" localSheetId="9">'6. sz. mell.'!$1:$6</definedName>
    <definedName name="_xlnm.Print_Area" localSheetId="0">'1.1.sz.mell.'!$A$1:$E$146</definedName>
    <definedName name="_xlnm.Print_Area" localSheetId="1">'1.2.sz.mell.'!$A$1:$E$146</definedName>
    <definedName name="_xlnm.Print_Area" localSheetId="2">'1.3.sz.mell.'!$A$1:$E$146</definedName>
    <definedName name="_xlnm.Print_Area" localSheetId="3">'1.4.sz.mell.'!$A$1:$E$146</definedName>
    <definedName name="_xlnm.Print_Area" localSheetId="4">'2.1.sz.mell  '!$A$1:$J$32</definedName>
  </definedNames>
  <calcPr fullCalcOnLoad="1"/>
</workbook>
</file>

<file path=xl/sharedStrings.xml><?xml version="1.0" encoding="utf-8"?>
<sst xmlns="http://schemas.openxmlformats.org/spreadsheetml/2006/main" count="2711" uniqueCount="713">
  <si>
    <t>B E V É T E L E K</t>
  </si>
  <si>
    <t>1. sz. táblázat</t>
  </si>
  <si>
    <t>forint</t>
  </si>
  <si>
    <t>Sor-
szám</t>
  </si>
  <si>
    <t>Bevételi jogcím</t>
  </si>
  <si>
    <t xml:space="preserve">2016. évi 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</si>
  <si>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</si>
  <si>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</si>
  <si>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</si>
  <si>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</si>
  <si>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</si>
  <si>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</si>
  <si>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</si>
  <si>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</si>
  <si>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</si>
  <si>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</si>
  <si>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</si>
  <si>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</si>
  <si>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</si>
  <si>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</si>
  <si>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</si>
  <si>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</si>
  <si>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</si>
  <si>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</si>
  <si>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</si>
  <si>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</si>
  <si>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</si>
  <si>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</si>
  <si>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</si>
  <si>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</si>
  <si>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Működési célú központosított előirányzatok</t>
  </si>
  <si>
    <t>006</t>
  </si>
  <si>
    <t>1.6.</t>
  </si>
  <si>
    <t>Helyi önkormányzatok kiegészítő támogatásai</t>
  </si>
  <si>
    <t>007</t>
  </si>
  <si>
    <t>2.</t>
  </si>
  <si>
    <t>Működési célú támogatások államháztartáson belülről (2.1.+…+.2.5.)</t>
  </si>
  <si>
    <t>008</t>
  </si>
  <si>
    <t>2.1.</t>
  </si>
  <si>
    <t>Elszámolásból származó b ev ételek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</si>
  <si>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</si>
  <si>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</si>
  <si>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</si>
  <si>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</si>
  <si>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</si>
  <si>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</si>
  <si>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</si>
  <si>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</si>
  <si>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</si>
  <si>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</si>
  <si>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</si>
  <si>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</si>
  <si>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</si>
  <si>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</si>
  <si>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</si>
  <si>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</si>
  <si>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3.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</si>
  <si>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</si>
  <si>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</si>
  <si>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</si>
  <si>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</si>
  <si>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</si>
  <si>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</si>
  <si>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</si>
  <si>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</si>
  <si>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</si>
  <si>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</si>
  <si>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</si>
  <si>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</si>
  <si>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</si>
  <si>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</si>
  <si>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</si>
  <si>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</si>
  <si>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</si>
  <si>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</si>
  <si>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</si>
  <si>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</si>
  <si>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</si>
  <si>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</si>
  <si>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</si>
  <si>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</si>
  <si>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</si>
  <si>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</si>
  <si>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</si>
  <si>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</si>
  <si>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</si>
  <si>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</si>
  <si>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</si>
  <si>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</si>
  <si>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</si>
  <si>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</si>
  <si>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</si>
  <si>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</si>
  <si>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</si>
  <si>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</si>
  <si>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</si>
  <si>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</si>
  <si>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</si>
  <si>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5.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</si>
  <si>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</si>
  <si>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</si>
  <si>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</si>
  <si>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</si>
  <si>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</si>
  <si>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</si>
  <si>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</si>
  <si>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</si>
  <si>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</si>
  <si>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</si>
  <si>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</si>
  <si>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</si>
  <si>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</si>
  <si>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</si>
  <si>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</si>
  <si>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</si>
  <si>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</si>
  <si>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</si>
  <si>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</si>
  <si>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</si>
  <si>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</si>
  <si>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</si>
  <si>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</si>
  <si>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</si>
  <si>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</si>
  <si>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</si>
  <si>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</si>
  <si>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</si>
  <si>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</si>
  <si>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</si>
  <si>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</si>
  <si>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</si>
  <si>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</si>
  <si>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</si>
  <si>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</si>
  <si>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</si>
  <si>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</si>
  <si>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</si>
  <si>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</si>
  <si>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</si>
  <si>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</si>
  <si>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</si>
  <si>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</si>
  <si>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</si>
  <si>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</si>
  <si>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</si>
  <si>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</si>
  <si>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</si>
  <si>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</si>
  <si>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</si>
  <si>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</si>
  <si>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</si>
  <si>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</si>
  <si>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</si>
  <si>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</si>
  <si>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</si>
  <si>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</si>
  <si>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</si>
  <si>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</si>
  <si>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</si>
  <si>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</si>
  <si>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</si>
  <si>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</si>
  <si>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</si>
  <si>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</si>
  <si>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</si>
  <si>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</si>
  <si>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</si>
  <si>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</si>
  <si>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</si>
  <si>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</si>
  <si>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</si>
  <si>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</si>
  <si>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</si>
  <si>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</si>
  <si>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</si>
  <si>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</si>
  <si>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</si>
  <si>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</si>
  <si>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</si>
  <si>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</si>
  <si>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</si>
  <si>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</si>
  <si>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</si>
  <si>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</si>
  <si>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</si>
  <si>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</si>
  <si>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</si>
  <si>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</si>
  <si>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</si>
  <si>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</si>
  <si>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</si>
  <si>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</si>
  <si>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</si>
  <si>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</si>
  <si>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</si>
  <si>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</si>
  <si>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</si>
  <si>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</si>
  <si>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</si>
  <si>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</si>
  <si>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</si>
  <si>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</si>
  <si>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</si>
  <si>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</si>
  <si>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</si>
  <si>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</si>
  <si>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</si>
  <si>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</si>
  <si>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</si>
  <si>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</si>
  <si>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</si>
  <si>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</si>
  <si>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</si>
  <si>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</si>
  <si>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</si>
  <si>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</si>
  <si>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</si>
  <si>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</si>
  <si>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</si>
  <si>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Államháztartáson belüli megelőlegezések</t>
  </si>
  <si>
    <t>069</t>
  </si>
  <si>
    <t>13.1.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</si>
  <si>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</si>
  <si>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</si>
  <si>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</si>
  <si>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</si>
  <si>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</si>
  <si>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</si>
  <si>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</si>
  <si>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</si>
  <si>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</si>
  <si>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</si>
  <si>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</si>
  <si>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</si>
  <si>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</si>
  <si>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</si>
  <si>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</si>
  <si>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</si>
  <si>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</si>
  <si>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</si>
  <si>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</si>
  <si>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</si>
  <si>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</si>
  <si>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</si>
  <si>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</si>
  <si>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</si>
  <si>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</si>
  <si>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</si>
  <si>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</si>
  <si>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</si>
  <si>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</si>
  <si>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</si>
  <si>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</si>
  <si>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</si>
  <si>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sz. táblázat</t>
  </si>
  <si>
    <t>Ezer forintban</t>
  </si>
  <si>
    <t>Kiadási jogcím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</si>
  <si>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</si>
  <si>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</si>
  <si>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</si>
  <si>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</si>
  <si>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</si>
  <si>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</si>
  <si>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</si>
  <si>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</si>
  <si>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</si>
  <si>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</si>
  <si>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</si>
  <si>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</si>
  <si>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</si>
  <si>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</si>
  <si>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</si>
  <si>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</si>
  <si>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</si>
  <si>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</si>
  <si>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</si>
  <si>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</si>
  <si>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</si>
  <si>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</si>
  <si>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</si>
  <si>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</si>
  <si>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</si>
  <si>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</si>
  <si>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</si>
  <si>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</si>
  <si>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</si>
  <si>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</si>
  <si>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</si>
  <si>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</si>
  <si>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</si>
  <si>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</si>
  <si>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</si>
  <si>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</si>
  <si>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</si>
  <si>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</si>
  <si>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</si>
  <si>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</si>
  <si>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</si>
  <si>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</si>
  <si>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</si>
  <si>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</si>
  <si>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</si>
  <si>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</si>
  <si>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</si>
  <si>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</si>
  <si>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</si>
  <si>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</si>
  <si>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</si>
  <si>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</si>
  <si>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</si>
  <si>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</si>
  <si>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</si>
  <si>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</si>
  <si>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</si>
  <si>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</si>
  <si>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</si>
  <si>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</si>
  <si>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</si>
  <si>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</si>
  <si>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</si>
  <si>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Központi irányító szervi támogatások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</si>
  <si>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</si>
  <si>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</si>
  <si>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</si>
  <si>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</si>
  <si>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</si>
  <si>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</si>
  <si>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</si>
  <si>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</si>
  <si>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</si>
  <si>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</si>
  <si>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</si>
  <si>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</si>
  <si>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</si>
  <si>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Elvonások és befizetések bevételei</t>
  </si>
  <si>
    <t>Belföldi finanszírozás bevételei (13.1. + … + 13.3.)</t>
  </si>
  <si>
    <t xml:space="preserve"> Pénzeszközök betétként elhelyezése </t>
  </si>
  <si>
    <t>Központi irányítószervi támogatás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</si>
  <si>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</si>
  <si>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</si>
  <si>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</si>
  <si>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</si>
  <si>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</si>
  <si>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F</t>
  </si>
  <si>
    <t>G</t>
  </si>
  <si>
    <t>H</t>
  </si>
  <si>
    <t>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</si>
  <si>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</si>
  <si>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</si>
  <si>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</si>
  <si>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</si>
  <si>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</si>
  <si>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</si>
  <si>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</si>
  <si>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5.-ből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</si>
  <si>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</si>
  <si>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</si>
  <si>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</si>
  <si>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</si>
  <si>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</si>
  <si>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</si>
  <si>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</si>
  <si>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</si>
  <si>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</si>
  <si>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</si>
  <si>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</si>
  <si>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</si>
  <si>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</si>
  <si>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</si>
  <si>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</si>
  <si>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</si>
  <si>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</si>
  <si>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</si>
  <si>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</si>
  <si>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</si>
  <si>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</si>
  <si>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</si>
  <si>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</si>
  <si>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</si>
  <si>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</si>
  <si>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</si>
  <si>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</si>
  <si>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</si>
  <si>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</si>
  <si>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</si>
  <si>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</si>
  <si>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</si>
  <si>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</si>
  <si>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</si>
  <si>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</si>
  <si>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</si>
  <si>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</si>
  <si>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</si>
  <si>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</si>
  <si>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</si>
  <si>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</si>
  <si>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</si>
  <si>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</si>
  <si>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</si>
  <si>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</si>
  <si>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</si>
  <si>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</si>
  <si>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</si>
  <si>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</si>
  <si>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</si>
  <si>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</si>
  <si>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</si>
  <si>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</si>
  <si>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</si>
  <si>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</si>
  <si>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</si>
  <si>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</si>
  <si>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</si>
  <si>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</si>
  <si>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</si>
  <si>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</si>
  <si>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</si>
  <si>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</si>
  <si>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</si>
  <si>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</si>
  <si>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</si>
  <si>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</si>
  <si>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</si>
  <si>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</si>
  <si>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</si>
  <si>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</si>
  <si>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</si>
  <si>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</si>
  <si>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28.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</si>
  <si>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</si>
  <si>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</si>
  <si>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</si>
  <si>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</si>
  <si>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2015-ben maradvány</t>
  </si>
  <si>
    <t>2015.dec.31-én felahasznált.</t>
  </si>
  <si>
    <t>Összesen</t>
  </si>
  <si>
    <t>G=(D+F)</t>
  </si>
  <si>
    <t>ÖSSZESEN:</t>
  </si>
  <si>
    <t>Felújítási kiadások előirányzata felújításonként</t>
  </si>
  <si>
    <t>Felújítás  megnevezése</t>
  </si>
  <si>
    <t>Költségvetési szerv megnevezése</t>
  </si>
  <si>
    <t>Úrhidai Közös Önkormányzati Hivatal</t>
  </si>
  <si>
    <t>02</t>
  </si>
  <si>
    <t>Feladat 
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</si>
  <si>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</si>
  <si>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</si>
  <si>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</si>
  <si>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</si>
  <si>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</si>
  <si>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</si>
  <si>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</si>
  <si>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</si>
  <si>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</si>
  <si>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</si>
  <si>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</si>
  <si>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- 2.3-ból EU-s támogatás</t>
  </si>
  <si>
    <t>Felhalmozási célú támogatások államháztartáson belülről (4.1.+4.2.)</t>
  </si>
  <si>
    <t>Egyéb felhalmozási célú támogatások bevételei államháztartáson belülről</t>
  </si>
  <si>
    <t>- 4.2-ből EU-s támogatás</t>
  </si>
  <si>
    <t>Felhalmozási bevételek (5.1.+…+5.3.)</t>
  </si>
  <si>
    <t>Felhalmozási célú átvett pénzeszközök</t>
  </si>
  <si>
    <t>KÖLTSÉGVETÉSI BEVÉTELEK ÖSSZESEN: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</si>
  <si>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</si>
  <si>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</si>
  <si>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</si>
  <si>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</si>
  <si>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</si>
  <si>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</si>
  <si>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</si>
  <si>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</si>
  <si>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</si>
  <si>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</si>
  <si>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- 2.3-ból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</si>
  <si>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</si>
  <si>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</si>
  <si>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</si>
  <si>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>Úrhidai Tündérkert Óvoda</t>
  </si>
  <si>
    <t>03</t>
  </si>
  <si>
    <t>Feladat megnevezése</t>
  </si>
  <si>
    <t xml:space="preserve"> - 2.3.-ból EU-s támogatás</t>
  </si>
  <si>
    <t>- 4.2.-ből EU-s támogatás</t>
  </si>
  <si>
    <t>Költségvetési bevételek összesen (1.+…+7.)</t>
  </si>
  <si>
    <t xml:space="preserve"> - 2.3.-ból EU-s forrásból tám. megvalósuló programok, projektek kiadásai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</si>
  <si>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</si>
  <si>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</si>
  <si>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</si>
  <si>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</si>
  <si>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</si>
  <si>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</si>
  <si>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</si>
  <si>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</si>
  <si>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0"/>
      </rPr>
      <t>-D</t>
    </r>
    <r>
      <rPr>
        <b/>
        <sz val="8"/>
        <rFont val="Times New Roman CE"/>
        <family val="0"/>
      </rPr>
      <t>)</t>
    </r>
  </si>
  <si>
    <t xml:space="preserve">Úrhida Község Önkormányzat </t>
  </si>
  <si>
    <t>29.</t>
  </si>
  <si>
    <t>30.</t>
  </si>
  <si>
    <t>31.</t>
  </si>
  <si>
    <t>Összesen: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</si>
  <si>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</si>
  <si>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</si>
  <si>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</si>
  <si>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</si>
  <si>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</si>
  <si>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</si>
  <si>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</si>
  <si>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</si>
  <si>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</si>
  <si>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</si>
  <si>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</t>
  </si>
  <si>
    <t>Felújítás célonként</t>
  </si>
  <si>
    <t>Egyéb</t>
  </si>
  <si>
    <t>Összesen (1+4+7+9+11)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</si>
  <si>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</si>
  <si>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</si>
  <si>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</si>
  <si>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</si>
  <si>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</si>
  <si>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</si>
  <si>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</si>
  <si>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</si>
  <si>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</si>
  <si>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</si>
  <si>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</si>
  <si>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</si>
  <si>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</si>
  <si>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</si>
  <si>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</si>
  <si>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</si>
  <si>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</si>
  <si>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</si>
  <si>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</si>
  <si>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Ezer forintban!</t>
  </si>
  <si>
    <t>Támogatott szervezet neve</t>
  </si>
  <si>
    <t>Támogatás célja</t>
  </si>
  <si>
    <t>Tervezett 
(E Ft)</t>
  </si>
  <si>
    <t>Tényleges 
(E Ft)</t>
  </si>
  <si>
    <t>Barátság Klub</t>
  </si>
  <si>
    <t>Kulturális tevékenység</t>
  </si>
  <si>
    <t>Úrhidai Nyugdíjas Klub</t>
  </si>
  <si>
    <t>Úrhidáért Kulturális és Szabadidős Egy.</t>
  </si>
  <si>
    <t>Működési és Kult.tev.</t>
  </si>
  <si>
    <t>Úrhidáért Lovas Egyesület</t>
  </si>
  <si>
    <t>Müködési és Kult.tev.</t>
  </si>
  <si>
    <t>Polgárőr Egyesület</t>
  </si>
  <si>
    <t>Müködési kiadás</t>
  </si>
  <si>
    <t>32.</t>
  </si>
  <si>
    <t>33.</t>
  </si>
  <si>
    <t>Úrhida Község Önkormányzat 2016. évi vagyonkimutatása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</si>
  <si>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</si>
  <si>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</si>
  <si>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</si>
  <si>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</si>
  <si>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</si>
  <si>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</si>
  <si>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</si>
  <si>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</si>
  <si>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</si>
  <si>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</si>
  <si>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</si>
  <si>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</si>
  <si>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</si>
  <si>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</si>
  <si>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</si>
  <si>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</si>
  <si>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</si>
  <si>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</si>
  <si>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</si>
  <si>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</si>
  <si>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</si>
  <si>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</si>
  <si>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</si>
  <si>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</si>
  <si>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</si>
  <si>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</si>
  <si>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</si>
  <si>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</si>
  <si>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</si>
  <si>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</si>
  <si>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</si>
  <si>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</si>
  <si>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</si>
  <si>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</si>
  <si>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</si>
  <si>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</si>
  <si>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</si>
  <si>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</si>
  <si>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</si>
  <si>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</si>
  <si>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</si>
  <si>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</si>
  <si>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</si>
  <si>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</si>
  <si>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</si>
  <si>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</si>
  <si>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</si>
  <si>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</si>
  <si>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</si>
  <si>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</si>
  <si>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</si>
  <si>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</si>
  <si>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</si>
  <si>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</si>
  <si>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</si>
  <si>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</si>
  <si>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</si>
  <si>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</si>
  <si>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</si>
  <si>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</si>
  <si>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</si>
  <si>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</si>
  <si>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</si>
  <si>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</si>
  <si>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</si>
  <si>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</si>
  <si>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</si>
  <si>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</si>
  <si>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</si>
  <si>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</si>
  <si>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</si>
  <si>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</si>
  <si>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</si>
  <si>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</si>
  <si>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</si>
  <si>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</si>
  <si>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</si>
  <si>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</si>
  <si>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</si>
  <si>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</si>
  <si>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</si>
  <si>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</si>
  <si>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</si>
  <si>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</si>
  <si>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</si>
  <si>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</si>
  <si>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</si>
  <si>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</si>
  <si>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</si>
  <si>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</si>
  <si>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</si>
  <si>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</si>
  <si>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</si>
  <si>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</si>
  <si>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</si>
  <si>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</si>
  <si>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</si>
  <si>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</si>
  <si>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</si>
  <si>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</si>
  <si>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</si>
  <si>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</si>
  <si>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</si>
  <si>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</si>
  <si>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</si>
  <si>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</si>
  <si>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</si>
  <si>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</si>
  <si>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</si>
  <si>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 xml:space="preserve">2015. év 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</si>
  <si>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</si>
  <si>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</si>
  <si>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</si>
  <si>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</si>
  <si>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</si>
  <si>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</si>
  <si>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</si>
  <si>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</si>
  <si>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</si>
  <si>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</si>
  <si>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</si>
  <si>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</si>
  <si>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</si>
  <si>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</si>
  <si>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</si>
  <si>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</si>
  <si>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PÉNZESZKÖZÖK VÁLTOZÁSÁNAK LEVEZETÉSE</t>
  </si>
  <si>
    <t>Pénzkészlet 2016.január 1-én</t>
  </si>
  <si>
    <r>
      <t xml:space="preserve"> </t>
    </r>
    <r>
      <rPr>
        <sz val="10"/>
        <rFont val="Times New Roman CE"/>
        <family val="0"/>
      </rPr>
      <t>Bankszámlák egyenlege</t>
    </r>
  </si>
  <si>
    <r>
      <t xml:space="preserve"> </t>
    </r>
    <r>
      <rPr>
        <sz val="10"/>
        <rFont val="Times New Roman CE"/>
        <family val="0"/>
      </rPr>
      <t>Pénztárak és betétkönyvek egyenlege</t>
    </r>
  </si>
  <si>
    <t>Bevételek   ( + )</t>
  </si>
  <si>
    <t>Kiadások    ( - )</t>
  </si>
  <si>
    <t>Záró pénzkészlet 2016. december 31-én</t>
  </si>
  <si>
    <t>Közmunkaprogram teherhordó és utánfutó</t>
  </si>
  <si>
    <t xml:space="preserve">  forintban !</t>
  </si>
  <si>
    <t xml:space="preserve">Motoros gép </t>
  </si>
  <si>
    <t xml:space="preserve">Tarkator beszerzés </t>
  </si>
  <si>
    <t>Pótkocsi traktorhoz</t>
  </si>
  <si>
    <t xml:space="preserve">Mobil garázs </t>
  </si>
  <si>
    <t xml:space="preserve">Honda gép beszerzés </t>
  </si>
  <si>
    <t>Útfelújítás munkáblatok</t>
  </si>
  <si>
    <t xml:space="preserve">Szennyvízrendszeren végzett felújítás </t>
  </si>
  <si>
    <t xml:space="preserve">Útfelújítás , karbantartás </t>
  </si>
  <si>
    <t xml:space="preserve"> forintban !</t>
  </si>
  <si>
    <t xml:space="preserve">Óvoda konyha felújítás </t>
  </si>
  <si>
    <t xml:space="preserve">Katonai emlékmű felújítás </t>
  </si>
  <si>
    <t>Összeg  ( Ft )</t>
  </si>
  <si>
    <t>1.2melléklet a 8/2017. (VI.8.) önkormányzati rendelethez 1. táblázat</t>
  </si>
  <si>
    <t>2. táblázat</t>
  </si>
  <si>
    <t>3.  táblázat</t>
  </si>
  <si>
    <t>1.3 melléklet a 8/2017. (VI.8.) önkormányzati rendelethez1.  táblázat</t>
  </si>
  <si>
    <t>2.  táblázat</t>
  </si>
  <si>
    <t>1.4  melléklet a 8/2017. (VI.8.) önkormányzati rendelethez1.  táblázat</t>
  </si>
  <si>
    <t>2.1 melléklet a 8/2017. (VI.8.) önkormányzati rendelethez</t>
  </si>
  <si>
    <t>2.2 melléklet a 8/2017. (VI.8.) önkormányzati rendelethez</t>
  </si>
  <si>
    <t>3. melléklet a 8/2017. (VI.8.) önkormányzati rendelethez</t>
  </si>
  <si>
    <t>4.melléklet a 8/2017. (VI.8.) önkormányzati rendelethez</t>
  </si>
  <si>
    <t>5. melléklet a 8/2017. (VI.8.) önkormányzati rendelethez</t>
  </si>
  <si>
    <t>6. melléklet a 8/2017. (VI.8.) önkormányzati rendelethez</t>
  </si>
  <si>
    <t>7.  melléklet a 8/2017. (VI.8.) önkormányzati rendelethez</t>
  </si>
  <si>
    <t>8. melléklet a 8/2017. (VI.8.) önkormányzati rendelethez</t>
  </si>
  <si>
    <t>9.melléklet a 8/2017. (VI.8.) önkormányzati rendelethez</t>
  </si>
  <si>
    <t>10. melléklet a 8/2017. (VI.8.) önkormányzati rendelethez</t>
  </si>
  <si>
    <t>11.1 melléklet a 8/2017. (VI.8.) önkormányzati rendelethez</t>
  </si>
  <si>
    <t>11.2 melléklet a 8/2017. (VI.8.) önkormányzati rendelethez</t>
  </si>
  <si>
    <t>12. melléklet a 8/2017. (VI.8.)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</si>
</sst>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#"/>
    <numFmt numFmtId="177" formatCode="#,###__;\-#,###__"/>
    <numFmt numFmtId="178" formatCode="00"/>
    <numFmt numFmtId="179" formatCode="#,###\ _F_t;\-#,###\ _F_t"/>
    <numFmt numFmtId="180" formatCode="#,###__"/>
  </numFmts>
  <fonts count="53">
    <font>
      <sz val="10"/>
      <name val="Times New Roman CE"/>
      <family val="0"/>
    </font>
    <font>
      <sz val="10"/>
      <name val="Arial"/>
      <family val="0"/>
    </font>
    <font>
      <sz val="8"/>
      <name val="Times New Roman CE"/>
      <family val="0"/>
    </font>
    <font>
      <b/>
      <sz val="8"/>
      <name val="Arial"/>
      <family val="0"/>
    </font>
    <font>
      <b/>
      <sz val="8"/>
      <name val="Times New Roman CE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2"/>
      <name val="Times New Roman"/>
      <family val="0"/>
    </font>
    <font>
      <b/>
      <sz val="11"/>
      <color indexed="8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b/>
      <sz val="11"/>
      <color indexed="52"/>
      <name val="Calibri"/>
      <family val="0"/>
    </font>
    <font>
      <b/>
      <sz val="10"/>
      <name val="Times New Roman CE"/>
      <family val="0"/>
    </font>
    <font>
      <sz val="9"/>
      <name val="Times New Roman CE"/>
      <family val="0"/>
    </font>
    <font>
      <i/>
      <sz val="11"/>
      <name val="Times New Roman CE"/>
      <family val="0"/>
    </font>
    <font>
      <b/>
      <sz val="9"/>
      <name val="Times New Roman CE"/>
      <family val="0"/>
    </font>
    <font>
      <b/>
      <i/>
      <sz val="10"/>
      <name val="Times New Roman CE"/>
      <family val="0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8"/>
      <name val="Times New Roman"/>
      <family val="0"/>
    </font>
    <font>
      <b/>
      <sz val="11"/>
      <name val="Times New Roman CE"/>
      <family val="0"/>
    </font>
    <font>
      <b/>
      <sz val="6"/>
      <name val="Times New Roman CE"/>
      <family val="0"/>
    </font>
    <font>
      <sz val="8"/>
      <name val="Times New Roman"/>
      <family val="0"/>
    </font>
    <font>
      <b/>
      <i/>
      <sz val="8"/>
      <name val="Times New Roman"/>
      <family val="0"/>
    </font>
    <font>
      <b/>
      <i/>
      <sz val="11"/>
      <name val="Times New Roman CE"/>
      <family val="0"/>
    </font>
    <font>
      <b/>
      <i/>
      <sz val="8"/>
      <name val="Times New Roman CE"/>
      <family val="0"/>
    </font>
    <font>
      <sz val="10"/>
      <name val="Wingdings"/>
      <family val="0"/>
    </font>
    <font>
      <i/>
      <sz val="10"/>
      <name val="Times New Roman CE"/>
      <family val="0"/>
    </font>
    <font>
      <b/>
      <sz val="9"/>
      <name val="Times New Roman"/>
      <family val="0"/>
    </font>
    <font>
      <b/>
      <sz val="12"/>
      <name val="Times New Roman CE"/>
      <family val="0"/>
    </font>
    <font>
      <sz val="9"/>
      <name val="Times New Roman"/>
      <family val="0"/>
    </font>
    <font>
      <sz val="11"/>
      <name val="Times New Roman CE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i/>
      <sz val="8"/>
      <name val="Times New Roman"/>
      <family val="0"/>
    </font>
    <font>
      <i/>
      <sz val="9"/>
      <name val="Times New Roman"/>
      <family val="0"/>
    </font>
    <font>
      <b/>
      <sz val="12"/>
      <name val="Times New Roman"/>
      <family val="0"/>
    </font>
    <font>
      <b/>
      <i/>
      <sz val="9"/>
      <name val="Times New Roman"/>
      <family val="0"/>
    </font>
    <font>
      <b/>
      <sz val="11"/>
      <name val="Times New Roman"/>
      <family val="0"/>
    </font>
  </fonts>
  <fills count="2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6" borderId="7" applyNumberFormat="0" applyFont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11" borderId="0" applyNumberFormat="0" applyBorder="0" applyAlignment="0" applyProtection="0"/>
    <xf numFmtId="0" fontId="25" fillId="18" borderId="1" applyNumberFormat="0" applyAlignment="0" applyProtection="0"/>
    <xf numFmtId="9" fontId="0" fillId="0" borderId="0" applyFont="0" applyFill="0" applyBorder="0" applyAlignment="0" applyProtection="0"/>
  </cellStyleXfs>
  <cellXfs count="541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  <protection locked="0"/>
    </xf>
    <xf numFmtId="176" fontId="2" fillId="0" borderId="11" xfId="0" applyNumberFormat="1" applyFont="1" applyFill="1" applyBorder="1" applyAlignment="1" applyProtection="1">
      <alignment vertical="center" wrapText="1"/>
      <protection locked="0"/>
    </xf>
    <xf numFmtId="176" fontId="0" fillId="0" borderId="0" xfId="0" applyNumberFormat="1" applyFill="1" applyAlignment="1">
      <alignment vertical="center" wrapText="1"/>
    </xf>
    <xf numFmtId="176" fontId="0" fillId="0" borderId="0" xfId="0" applyNumberFormat="1" applyFill="1" applyAlignment="1">
      <alignment horizontal="center" vertical="center" wrapText="1"/>
    </xf>
    <xf numFmtId="176" fontId="26" fillId="0" borderId="0" xfId="0" applyNumberFormat="1" applyFont="1" applyFill="1" applyAlignment="1">
      <alignment horizontal="center" vertical="center" wrapText="1"/>
    </xf>
    <xf numFmtId="176" fontId="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76" fontId="0" fillId="0" borderId="0" xfId="0" applyNumberFormat="1" applyFill="1" applyAlignment="1" applyProtection="1">
      <alignment vertical="center" wrapText="1"/>
      <protection/>
    </xf>
    <xf numFmtId="1" fontId="2" fillId="0" borderId="10" xfId="0" applyNumberFormat="1" applyFont="1" applyFill="1" applyBorder="1" applyAlignment="1" applyProtection="1">
      <alignment vertical="center" wrapText="1"/>
      <protection locked="0"/>
    </xf>
    <xf numFmtId="176" fontId="2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2" fillId="0" borderId="11" xfId="0" applyNumberFormat="1" applyFont="1" applyFill="1" applyBorder="1" applyAlignment="1" applyProtection="1">
      <alignment vertical="center" wrapText="1"/>
      <protection locked="0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26" fillId="0" borderId="0" xfId="0" applyNumberFormat="1" applyFont="1" applyFill="1" applyAlignment="1">
      <alignment vertical="center" wrapText="1"/>
    </xf>
    <xf numFmtId="176" fontId="2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6" fontId="2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6" fontId="28" fillId="0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176" fontId="4" fillId="20" borderId="14" xfId="0" applyNumberFormat="1" applyFont="1" applyFill="1" applyBorder="1" applyAlignment="1" applyProtection="1">
      <alignment vertical="center" wrapText="1"/>
      <protection/>
    </xf>
    <xf numFmtId="176" fontId="0" fillId="0" borderId="0" xfId="0" applyNumberFormat="1" applyFill="1" applyAlignment="1" applyProtection="1">
      <alignment horizontal="center" vertical="center" wrapText="1"/>
      <protection/>
    </xf>
    <xf numFmtId="176" fontId="29" fillId="0" borderId="16" xfId="0" applyNumberFormat="1" applyFont="1" applyFill="1" applyBorder="1" applyAlignment="1" applyProtection="1">
      <alignment horizontal="center" vertical="center" wrapText="1"/>
      <protection/>
    </xf>
    <xf numFmtId="176" fontId="29" fillId="0" borderId="14" xfId="0" applyNumberFormat="1" applyFont="1" applyFill="1" applyBorder="1" applyAlignment="1" applyProtection="1">
      <alignment horizontal="center" vertical="center" wrapText="1"/>
      <protection/>
    </xf>
    <xf numFmtId="176" fontId="29" fillId="0" borderId="16" xfId="0" applyNumberFormat="1" applyFont="1" applyFill="1" applyBorder="1" applyAlignment="1" applyProtection="1">
      <alignment horizontal="left" vertical="center" wrapText="1"/>
      <protection/>
    </xf>
    <xf numFmtId="0" fontId="29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76" fontId="30" fillId="0" borderId="0" xfId="0" applyNumberFormat="1" applyFont="1" applyFill="1" applyAlignment="1" applyProtection="1">
      <alignment horizontal="right" vertical="center"/>
      <protection/>
    </xf>
    <xf numFmtId="176" fontId="31" fillId="0" borderId="17" xfId="0" applyNumberFormat="1" applyFont="1" applyFill="1" applyBorder="1" applyAlignment="1" applyProtection="1">
      <alignment horizontal="right" vertical="center" wrapText="1" indent="1"/>
      <protection/>
    </xf>
    <xf numFmtId="176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6" fontId="32" fillId="0" borderId="18" xfId="64" applyNumberFormat="1" applyFont="1" applyFill="1" applyBorder="1" applyAlignment="1" applyProtection="1">
      <alignment vertical="center"/>
      <protection/>
    </xf>
    <xf numFmtId="176" fontId="32" fillId="0" borderId="18" xfId="64" applyNumberFormat="1" applyFont="1" applyFill="1" applyBorder="1" applyAlignment="1" applyProtection="1">
      <alignment/>
      <protection/>
    </xf>
    <xf numFmtId="0" fontId="29" fillId="0" borderId="19" xfId="64" applyFont="1" applyFill="1" applyBorder="1" applyAlignment="1" applyProtection="1">
      <alignment horizontal="center" vertical="center" wrapText="1"/>
      <protection/>
    </xf>
    <xf numFmtId="0" fontId="29" fillId="0" borderId="20" xfId="64" applyFont="1" applyFill="1" applyBorder="1" applyAlignment="1" applyProtection="1">
      <alignment horizontal="center" vertical="center" wrapText="1"/>
      <protection/>
    </xf>
    <xf numFmtId="176" fontId="4" fillId="0" borderId="21" xfId="0" applyNumberFormat="1" applyFont="1" applyFill="1" applyBorder="1" applyAlignment="1" applyProtection="1">
      <alignment horizontal="center" vertical="center" wrapText="1"/>
      <protection/>
    </xf>
    <xf numFmtId="176" fontId="2" fillId="0" borderId="22" xfId="0" applyNumberFormat="1" applyFont="1" applyFill="1" applyBorder="1" applyAlignment="1" applyProtection="1">
      <alignment vertical="center" wrapText="1"/>
      <protection locked="0"/>
    </xf>
    <xf numFmtId="176" fontId="4" fillId="0" borderId="23" xfId="0" applyNumberFormat="1" applyFont="1" applyFill="1" applyBorder="1" applyAlignment="1" applyProtection="1">
      <alignment vertical="center" wrapText="1"/>
      <protection/>
    </xf>
    <xf numFmtId="176" fontId="2" fillId="0" borderId="24" xfId="0" applyNumberFormat="1" applyFont="1" applyFill="1" applyBorder="1" applyAlignment="1" applyProtection="1">
      <alignment vertical="center" wrapText="1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/>
    </xf>
    <xf numFmtId="176" fontId="2" fillId="0" borderId="26" xfId="64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19" xfId="64" applyNumberFormat="1" applyFont="1" applyFill="1" applyBorder="1" applyAlignment="1" applyProtection="1">
      <alignment horizontal="right" vertical="center" wrapText="1" indent="1"/>
      <protection locked="0"/>
    </xf>
    <xf numFmtId="176" fontId="33" fillId="0" borderId="14" xfId="0" applyNumberFormat="1" applyFont="1" applyBorder="1" applyAlignment="1" applyProtection="1">
      <alignment horizontal="right" vertical="center" wrapText="1" indent="1"/>
      <protection/>
    </xf>
    <xf numFmtId="176" fontId="26" fillId="0" borderId="14" xfId="0" applyNumberFormat="1" applyFont="1" applyFill="1" applyBorder="1" applyAlignment="1" applyProtection="1">
      <alignment horizontal="right" vertical="center" wrapText="1" indent="1"/>
      <protection/>
    </xf>
    <xf numFmtId="176" fontId="26" fillId="0" borderId="15" xfId="0" applyNumberFormat="1" applyFont="1" applyFill="1" applyBorder="1" applyAlignment="1" applyProtection="1">
      <alignment horizontal="right" vertical="center" wrapText="1" indent="1"/>
      <protection/>
    </xf>
    <xf numFmtId="176" fontId="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6" fontId="29" fillId="0" borderId="28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Font="1" applyBorder="1" applyAlignment="1">
      <alignment horizontal="center" vertical="center" wrapText="1"/>
    </xf>
    <xf numFmtId="176" fontId="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6" fontId="4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3" fontId="2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6" fontId="0" fillId="0" borderId="0" xfId="0" applyNumberFormat="1" applyFill="1" applyAlignment="1" applyProtection="1">
      <alignment horizontal="center" vertical="center" wrapText="1"/>
      <protection locked="0"/>
    </xf>
    <xf numFmtId="176" fontId="0" fillId="0" borderId="0" xfId="0" applyNumberFormat="1" applyFill="1" applyAlignment="1" applyProtection="1">
      <alignment vertical="center" wrapText="1"/>
      <protection locked="0"/>
    </xf>
    <xf numFmtId="176" fontId="30" fillId="0" borderId="0" xfId="0" applyNumberFormat="1" applyFont="1" applyFill="1" applyAlignment="1" applyProtection="1">
      <alignment horizontal="right" vertical="center"/>
      <protection locked="0"/>
    </xf>
    <xf numFmtId="176" fontId="29" fillId="0" borderId="32" xfId="0" applyNumberFormat="1" applyFont="1" applyFill="1" applyBorder="1" applyAlignment="1" applyProtection="1">
      <alignment horizontal="centerContinuous" vertical="center"/>
      <protection/>
    </xf>
    <xf numFmtId="176" fontId="29" fillId="0" borderId="33" xfId="0" applyNumberFormat="1" applyFont="1" applyFill="1" applyBorder="1" applyAlignment="1" applyProtection="1">
      <alignment horizontal="centerContinuous" vertical="center"/>
      <protection/>
    </xf>
    <xf numFmtId="176" fontId="29" fillId="0" borderId="34" xfId="0" applyNumberFormat="1" applyFont="1" applyFill="1" applyBorder="1" applyAlignment="1" applyProtection="1">
      <alignment horizontal="centerContinuous" vertical="center"/>
      <protection/>
    </xf>
    <xf numFmtId="176" fontId="34" fillId="0" borderId="0" xfId="0" applyNumberFormat="1" applyFont="1" applyFill="1" applyAlignment="1">
      <alignment vertical="center"/>
    </xf>
    <xf numFmtId="176" fontId="29" fillId="0" borderId="21" xfId="0" applyNumberFormat="1" applyFont="1" applyFill="1" applyBorder="1" applyAlignment="1" applyProtection="1">
      <alignment horizontal="center" vertical="center"/>
      <protection/>
    </xf>
    <xf numFmtId="176" fontId="29" fillId="0" borderId="35" xfId="0" applyNumberFormat="1" applyFont="1" applyFill="1" applyBorder="1" applyAlignment="1" applyProtection="1">
      <alignment horizontal="center" vertical="center"/>
      <protection/>
    </xf>
    <xf numFmtId="176" fontId="29" fillId="0" borderId="20" xfId="0" applyNumberFormat="1" applyFont="1" applyFill="1" applyBorder="1" applyAlignment="1" applyProtection="1">
      <alignment horizontal="center" vertical="center" wrapText="1"/>
      <protection/>
    </xf>
    <xf numFmtId="176" fontId="34" fillId="0" borderId="0" xfId="0" applyNumberFormat="1" applyFont="1" applyFill="1" applyAlignment="1">
      <alignment horizontal="center" vertical="center"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Alignment="1">
      <alignment horizontal="center" vertical="center" wrapText="1"/>
    </xf>
    <xf numFmtId="176" fontId="4" fillId="0" borderId="36" xfId="0" applyNumberFormat="1" applyFont="1" applyFill="1" applyBorder="1" applyAlignment="1" applyProtection="1">
      <alignment horizontal="right" vertical="center" wrapText="1" indent="1"/>
      <protection/>
    </xf>
    <xf numFmtId="176" fontId="4" fillId="0" borderId="26" xfId="0" applyNumberFormat="1" applyFont="1" applyFill="1" applyBorder="1" applyAlignment="1" applyProtection="1">
      <alignment horizontal="left" vertical="center" wrapText="1" indent="1"/>
      <protection/>
    </xf>
    <xf numFmtId="1" fontId="26" fillId="20" borderId="26" xfId="0" applyNumberFormat="1" applyFont="1" applyFill="1" applyBorder="1" applyAlignment="1" applyProtection="1">
      <alignment horizontal="center" vertical="center" wrapText="1"/>
      <protection/>
    </xf>
    <xf numFmtId="176" fontId="4" fillId="0" borderId="26" xfId="0" applyNumberFormat="1" applyFont="1" applyFill="1" applyBorder="1" applyAlignment="1" applyProtection="1">
      <alignment vertical="center" wrapText="1"/>
      <protection/>
    </xf>
    <xf numFmtId="176" fontId="4" fillId="0" borderId="32" xfId="0" applyNumberFormat="1" applyFont="1" applyFill="1" applyBorder="1" applyAlignment="1" applyProtection="1">
      <alignment vertical="center" wrapText="1"/>
      <protection/>
    </xf>
    <xf numFmtId="176" fontId="4" fillId="0" borderId="37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horizontal="right" vertical="center" wrapText="1" indent="1"/>
      <protection/>
    </xf>
    <xf numFmtId="176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38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26" fillId="2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22" xfId="0" applyNumberFormat="1" applyFont="1" applyFill="1" applyBorder="1" applyAlignment="1" applyProtection="1">
      <alignment vertical="center" wrapText="1"/>
      <protection/>
    </xf>
    <xf numFmtId="176" fontId="4" fillId="0" borderId="38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left" vertical="center" wrapText="1" indent="1"/>
      <protection/>
    </xf>
    <xf numFmtId="176" fontId="4" fillId="0" borderId="39" xfId="0" applyNumberFormat="1" applyFont="1" applyFill="1" applyBorder="1" applyAlignment="1" applyProtection="1">
      <alignment horizontal="right" vertical="center" wrapText="1" indent="1"/>
      <protection/>
    </xf>
    <xf numFmtId="176" fontId="4" fillId="0" borderId="17" xfId="0" applyNumberFormat="1" applyFont="1" applyFill="1" applyBorder="1" applyAlignment="1" applyProtection="1">
      <alignment horizontal="left" vertical="center" wrapText="1" indent="1"/>
      <protection/>
    </xf>
    <xf numFmtId="1" fontId="26" fillId="2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40" xfId="0" applyNumberFormat="1" applyFont="1" applyFill="1" applyBorder="1" applyAlignment="1" applyProtection="1">
      <alignment vertical="center" wrapText="1"/>
      <protection/>
    </xf>
    <xf numFmtId="1" fontId="0" fillId="0" borderId="40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7" xfId="0" applyNumberFormat="1" applyFont="1" applyFill="1" applyBorder="1" applyAlignment="1" applyProtection="1">
      <alignment vertical="center" wrapText="1"/>
      <protection locked="0"/>
    </xf>
    <xf numFmtId="176" fontId="2" fillId="0" borderId="40" xfId="0" applyNumberFormat="1" applyFont="1" applyFill="1" applyBorder="1" applyAlignment="1" applyProtection="1">
      <alignment vertical="center" wrapText="1"/>
      <protection locked="0"/>
    </xf>
    <xf numFmtId="176" fontId="4" fillId="0" borderId="16" xfId="0" applyNumberFormat="1" applyFont="1" applyFill="1" applyBorder="1" applyAlignment="1" applyProtection="1">
      <alignment horizontal="right" vertical="center" wrapText="1" indent="1"/>
      <protection/>
    </xf>
    <xf numFmtId="176" fontId="4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2" fillId="20" borderId="41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41" xfId="0" applyNumberFormat="1" applyFont="1" applyFill="1" applyBorder="1" applyAlignment="1" applyProtection="1">
      <alignment vertical="center" wrapText="1"/>
      <protection/>
    </xf>
    <xf numFmtId="176" fontId="4" fillId="0" borderId="42" xfId="0" applyNumberFormat="1" applyFont="1" applyFill="1" applyBorder="1" applyAlignment="1" applyProtection="1">
      <alignment vertical="center" wrapText="1"/>
      <protection/>
    </xf>
    <xf numFmtId="176" fontId="28" fillId="0" borderId="0" xfId="0" applyNumberFormat="1" applyFont="1" applyFill="1" applyAlignment="1">
      <alignment horizontal="center" vertical="center" wrapText="1"/>
    </xf>
    <xf numFmtId="176" fontId="30" fillId="0" borderId="0" xfId="0" applyNumberFormat="1" applyFont="1" applyFill="1" applyAlignment="1">
      <alignment horizontal="right" vertical="center"/>
    </xf>
    <xf numFmtId="176" fontId="2" fillId="0" borderId="23" xfId="0" applyNumberFormat="1" applyFont="1" applyFill="1" applyBorder="1" applyAlignment="1" applyProtection="1">
      <alignment vertical="center" wrapText="1"/>
      <protection locked="0"/>
    </xf>
    <xf numFmtId="0" fontId="29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vertical="center" wrapText="1"/>
      <protection locked="0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 applyProtection="1">
      <alignment horizontal="right" vertical="center" wrapText="1" indent="1"/>
      <protection/>
    </xf>
    <xf numFmtId="0" fontId="36" fillId="0" borderId="44" xfId="0" applyFont="1" applyFill="1" applyBorder="1" applyAlignment="1" applyProtection="1">
      <alignment horizontal="left" vertical="center" wrapText="1" indent="1"/>
      <protection locked="0"/>
    </xf>
    <xf numFmtId="176" fontId="2" fillId="0" borderId="27" xfId="0" applyNumberFormat="1" applyFont="1" applyFill="1" applyBorder="1" applyAlignment="1" applyProtection="1">
      <alignment horizontal="right" vertical="center" wrapText="1" indent="2"/>
      <protection locked="0"/>
    </xf>
    <xf numFmtId="176" fontId="2" fillId="0" borderId="45" xfId="0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12" xfId="0" applyFont="1" applyFill="1" applyBorder="1" applyAlignment="1" applyProtection="1">
      <alignment horizontal="right" vertical="center" wrapText="1" indent="1"/>
      <protection/>
    </xf>
    <xf numFmtId="0" fontId="36" fillId="0" borderId="46" xfId="0" applyFont="1" applyFill="1" applyBorder="1" applyAlignment="1" applyProtection="1">
      <alignment horizontal="left" vertical="center" wrapText="1" indent="1"/>
      <protection locked="0"/>
    </xf>
    <xf numFmtId="176" fontId="2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76" fontId="2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12" xfId="0" applyFont="1" applyFill="1" applyBorder="1" applyAlignment="1">
      <alignment horizontal="right" vertical="center" wrapText="1" indent="1"/>
    </xf>
    <xf numFmtId="0" fontId="36" fillId="0" borderId="46" xfId="0" applyFont="1" applyFill="1" applyBorder="1" applyAlignment="1" applyProtection="1">
      <alignment horizontal="left" vertical="center" wrapText="1" indent="8"/>
      <protection locked="0"/>
    </xf>
    <xf numFmtId="0" fontId="2" fillId="0" borderId="47" xfId="0" applyFont="1" applyFill="1" applyBorder="1" applyAlignment="1">
      <alignment horizontal="right" vertical="center" wrapText="1" indent="1"/>
    </xf>
    <xf numFmtId="176" fontId="2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176" fontId="2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29" fillId="0" borderId="48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right" vertical="center" indent="1"/>
    </xf>
    <xf numFmtId="0" fontId="2" fillId="0" borderId="26" xfId="0" applyFont="1" applyFill="1" applyBorder="1" applyAlignment="1" applyProtection="1">
      <alignment horizontal="left" vertical="center" indent="1"/>
      <protection locked="0"/>
    </xf>
    <xf numFmtId="3" fontId="2" fillId="0" borderId="32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>
      <alignment horizontal="right" vertical="center" indent="1"/>
    </xf>
    <xf numFmtId="0" fontId="2" fillId="0" borderId="10" xfId="0" applyFont="1" applyFill="1" applyBorder="1" applyAlignment="1" applyProtection="1">
      <alignment horizontal="left" vertical="center" indent="1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>
      <alignment horizontal="right" vertical="center" indent="1"/>
    </xf>
    <xf numFmtId="0" fontId="2" fillId="0" borderId="11" xfId="0" applyFont="1" applyFill="1" applyBorder="1" applyAlignment="1" applyProtection="1">
      <alignment horizontal="left" vertical="center" indent="1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>
      <alignment vertical="center" wrapText="1"/>
    </xf>
    <xf numFmtId="177" fontId="36" fillId="0" borderId="10" xfId="66" applyNumberFormat="1" applyFont="1" applyFill="1" applyBorder="1" applyAlignment="1" applyProtection="1">
      <alignment horizontal="right" vertical="center" wrapText="1"/>
      <protection locked="0"/>
    </xf>
    <xf numFmtId="177" fontId="36" fillId="0" borderId="23" xfId="66" applyNumberFormat="1" applyFont="1" applyFill="1" applyBorder="1" applyAlignment="1" applyProtection="1">
      <alignment horizontal="right" vertical="center" wrapText="1"/>
      <protection locked="0"/>
    </xf>
    <xf numFmtId="177" fontId="37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4" fillId="0" borderId="47" xfId="65" applyNumberFormat="1" applyFont="1" applyFill="1" applyBorder="1" applyAlignment="1" applyProtection="1">
      <alignment horizontal="center" vertical="center" wrapText="1"/>
      <protection/>
    </xf>
    <xf numFmtId="49" fontId="4" fillId="0" borderId="19" xfId="65" applyNumberFormat="1" applyFont="1" applyFill="1" applyBorder="1" applyAlignment="1" applyProtection="1">
      <alignment horizontal="center" vertical="center"/>
      <protection/>
    </xf>
    <xf numFmtId="49" fontId="4" fillId="0" borderId="20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178" fontId="2" fillId="0" borderId="27" xfId="65" applyNumberFormat="1" applyFont="1" applyFill="1" applyBorder="1" applyAlignment="1" applyProtection="1">
      <alignment horizontal="center" vertical="center"/>
      <protection/>
    </xf>
    <xf numFmtId="179" fontId="2" fillId="0" borderId="45" xfId="65" applyNumberFormat="1" applyFont="1" applyFill="1" applyBorder="1" applyAlignment="1" applyProtection="1">
      <alignment vertical="center"/>
      <protection locked="0"/>
    </xf>
    <xf numFmtId="178" fontId="2" fillId="0" borderId="10" xfId="65" applyNumberFormat="1" applyFont="1" applyFill="1" applyBorder="1" applyAlignment="1" applyProtection="1">
      <alignment horizontal="center" vertical="center"/>
      <protection/>
    </xf>
    <xf numFmtId="179" fontId="2" fillId="0" borderId="23" xfId="65" applyNumberFormat="1" applyFont="1" applyFill="1" applyBorder="1" applyAlignment="1" applyProtection="1">
      <alignment vertical="center"/>
      <protection locked="0"/>
    </xf>
    <xf numFmtId="179" fontId="4" fillId="0" borderId="23" xfId="65" applyNumberFormat="1" applyFont="1" applyFill="1" applyBorder="1" applyAlignment="1" applyProtection="1">
      <alignment vertical="center"/>
      <protection/>
    </xf>
    <xf numFmtId="0" fontId="4" fillId="0" borderId="47" xfId="65" applyFont="1" applyFill="1" applyBorder="1" applyAlignment="1" applyProtection="1">
      <alignment horizontal="left" vertical="center" wrapText="1"/>
      <protection/>
    </xf>
    <xf numFmtId="178" fontId="2" fillId="0" borderId="19" xfId="65" applyNumberFormat="1" applyFont="1" applyFill="1" applyBorder="1" applyAlignment="1" applyProtection="1">
      <alignment horizontal="center" vertical="center"/>
      <protection/>
    </xf>
    <xf numFmtId="179" fontId="4" fillId="0" borderId="20" xfId="65" applyNumberFormat="1" applyFont="1" applyFill="1" applyBorder="1" applyAlignment="1" applyProtection="1">
      <alignment vertical="center"/>
      <protection/>
    </xf>
    <xf numFmtId="0" fontId="27" fillId="0" borderId="0" xfId="65" applyFont="1" applyFill="1" applyAlignment="1" applyProtection="1">
      <alignment horizontal="center" vertical="center"/>
      <protection/>
    </xf>
    <xf numFmtId="0" fontId="38" fillId="0" borderId="0" xfId="0" applyFont="1" applyFill="1" applyAlignment="1">
      <alignment horizontal="right"/>
    </xf>
    <xf numFmtId="0" fontId="34" fillId="0" borderId="0" xfId="0" applyFont="1" applyFill="1" applyAlignment="1">
      <alignment horizontal="center"/>
    </xf>
    <xf numFmtId="0" fontId="39" fillId="0" borderId="0" xfId="0" applyFont="1" applyFill="1" applyAlignment="1">
      <alignment horizontal="right"/>
    </xf>
    <xf numFmtId="0" fontId="26" fillId="0" borderId="16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left" vertical="center" wrapText="1" indent="1"/>
      <protection locked="0"/>
    </xf>
    <xf numFmtId="180" fontId="29" fillId="0" borderId="45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indent="5"/>
    </xf>
    <xf numFmtId="180" fontId="27" fillId="0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80" fontId="27" fillId="0" borderId="52" xfId="0" applyNumberFormat="1" applyFont="1" applyFill="1" applyBorder="1" applyAlignment="1" applyProtection="1">
      <alignment horizontal="right" vertical="center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26" xfId="0" applyFill="1" applyBorder="1" applyAlignment="1" applyProtection="1">
      <alignment horizontal="left" vertical="center" wrapText="1" indent="1"/>
      <protection locked="0"/>
    </xf>
    <xf numFmtId="180" fontId="29" fillId="0" borderId="51" xfId="0" applyNumberFormat="1" applyFont="1" applyFill="1" applyBorder="1" applyAlignment="1" applyProtection="1">
      <alignment horizontal="right" vertical="center"/>
      <protection/>
    </xf>
    <xf numFmtId="0" fontId="0" fillId="0" borderId="47" xfId="0" applyFill="1" applyBorder="1" applyAlignment="1">
      <alignment horizontal="center" vertical="center"/>
    </xf>
    <xf numFmtId="0" fontId="40" fillId="0" borderId="19" xfId="0" applyFont="1" applyFill="1" applyBorder="1" applyAlignment="1">
      <alignment horizontal="left" vertical="center" indent="5"/>
    </xf>
    <xf numFmtId="180" fontId="27" fillId="0" borderId="20" xfId="0" applyNumberFormat="1" applyFont="1" applyFill="1" applyBorder="1" applyAlignment="1" applyProtection="1">
      <alignment horizontal="right" vertical="center"/>
      <protection locked="0"/>
    </xf>
    <xf numFmtId="0" fontId="4" fillId="0" borderId="16" xfId="0" applyFont="1" applyFill="1" applyBorder="1" applyAlignment="1">
      <alignment horizontal="right" vertical="center" wrapText="1" indent="1"/>
    </xf>
    <xf numFmtId="0" fontId="4" fillId="0" borderId="14" xfId="0" applyFont="1" applyFill="1" applyBorder="1" applyAlignment="1">
      <alignment vertical="center" wrapText="1"/>
    </xf>
    <xf numFmtId="176" fontId="4" fillId="0" borderId="14" xfId="0" applyNumberFormat="1" applyFont="1" applyFill="1" applyBorder="1" applyAlignment="1">
      <alignment horizontal="right" vertical="center" wrapText="1" indent="2"/>
    </xf>
    <xf numFmtId="176" fontId="4" fillId="0" borderId="15" xfId="0" applyNumberFormat="1" applyFont="1" applyFill="1" applyBorder="1" applyAlignment="1">
      <alignment horizontal="right" vertical="center" wrapText="1" indent="2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41" fillId="0" borderId="0" xfId="0" applyFont="1" applyFill="1" applyAlignment="1" applyProtection="1">
      <alignment vertical="center" wrapText="1"/>
      <protection/>
    </xf>
    <xf numFmtId="0" fontId="2" fillId="0" borderId="43" xfId="0" applyFont="1" applyFill="1" applyBorder="1" applyAlignment="1" applyProtection="1">
      <alignment horizontal="right" vertical="center" wrapText="1" indent="1"/>
      <protection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176" fontId="2" fillId="0" borderId="27" xfId="0" applyNumberFormat="1" applyFont="1" applyFill="1" applyBorder="1" applyAlignment="1" applyProtection="1">
      <alignment vertical="center" wrapText="1"/>
      <protection locked="0"/>
    </xf>
    <xf numFmtId="176" fontId="2" fillId="0" borderId="27" xfId="0" applyNumberFormat="1" applyFont="1" applyFill="1" applyBorder="1" applyAlignment="1" applyProtection="1">
      <alignment vertical="center" wrapText="1"/>
      <protection/>
    </xf>
    <xf numFmtId="176" fontId="2" fillId="0" borderId="45" xfId="0" applyNumberFormat="1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 inden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176" fontId="2" fillId="0" borderId="52" xfId="0" applyNumberFormat="1" applyFont="1" applyFill="1" applyBorder="1" applyAlignment="1" applyProtection="1">
      <alignment vertical="center" wrapText="1"/>
      <protection locked="0"/>
    </xf>
    <xf numFmtId="0" fontId="29" fillId="0" borderId="53" xfId="0" applyFont="1" applyFill="1" applyBorder="1" applyAlignment="1" applyProtection="1">
      <alignment horizontal="center" vertical="center" wrapText="1"/>
      <protection/>
    </xf>
    <xf numFmtId="0" fontId="29" fillId="0" borderId="49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left" vertical="center" wrapText="1" indent="1"/>
      <protection/>
    </xf>
    <xf numFmtId="176" fontId="29" fillId="0" borderId="0" xfId="64" applyNumberFormat="1" applyFont="1" applyFill="1" applyBorder="1" applyAlignment="1" applyProtection="1">
      <alignment horizontal="right" vertical="center" wrapText="1" indent="1"/>
      <protection/>
    </xf>
    <xf numFmtId="0" fontId="33" fillId="0" borderId="14" xfId="0" applyFont="1" applyBorder="1" applyAlignment="1" applyProtection="1">
      <alignment vertical="center" wrapText="1"/>
      <protection/>
    </xf>
    <xf numFmtId="176" fontId="2" fillId="0" borderId="54" xfId="64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11" xfId="0" applyFont="1" applyBorder="1" applyAlignment="1" applyProtection="1">
      <alignment vertical="center" wrapText="1"/>
      <protection/>
    </xf>
    <xf numFmtId="0" fontId="33" fillId="0" borderId="55" xfId="0" applyFont="1" applyBorder="1" applyAlignment="1" applyProtection="1">
      <alignment vertical="center" wrapText="1"/>
      <protection/>
    </xf>
    <xf numFmtId="176" fontId="42" fillId="0" borderId="14" xfId="0" applyNumberFormat="1" applyFont="1" applyBorder="1" applyAlignment="1" applyProtection="1">
      <alignment horizontal="right" vertical="center" wrapText="1" indent="1"/>
      <protection/>
    </xf>
    <xf numFmtId="176" fontId="42" fillId="0" borderId="28" xfId="0" applyNumberFormat="1" applyFont="1" applyBorder="1" applyAlignment="1" applyProtection="1">
      <alignment horizontal="right" vertical="center" wrapText="1" indent="1"/>
      <protection/>
    </xf>
    <xf numFmtId="176" fontId="33" fillId="0" borderId="28" xfId="0" applyNumberFormat="1" applyFont="1" applyBorder="1" applyAlignment="1" applyProtection="1">
      <alignment horizontal="right" vertical="center" wrapText="1" indent="1"/>
      <protection/>
    </xf>
    <xf numFmtId="176" fontId="2" fillId="0" borderId="34" xfId="64" applyNumberFormat="1" applyFont="1" applyFill="1" applyBorder="1" applyAlignment="1" applyProtection="1">
      <alignment horizontal="right" vertical="center" wrapText="1" indent="1"/>
      <protection locked="0"/>
    </xf>
    <xf numFmtId="176" fontId="4" fillId="0" borderId="56" xfId="64" applyNumberFormat="1" applyFont="1" applyFill="1" applyBorder="1" applyAlignment="1" applyProtection="1">
      <alignment horizontal="right" vertical="center" wrapText="1" indent="1"/>
      <protection/>
    </xf>
    <xf numFmtId="0" fontId="2" fillId="0" borderId="17" xfId="64" applyFont="1" applyFill="1" applyBorder="1" applyAlignment="1" applyProtection="1">
      <alignment horizontal="left" vertical="center" wrapText="1" indent="1"/>
      <protection/>
    </xf>
    <xf numFmtId="0" fontId="2" fillId="0" borderId="10" xfId="64" applyFont="1" applyFill="1" applyBorder="1" applyAlignment="1" applyProtection="1">
      <alignment horizontal="left" vertical="center" wrapText="1" indent="1"/>
      <protection/>
    </xf>
    <xf numFmtId="0" fontId="2" fillId="0" borderId="27" xfId="64" applyFont="1" applyFill="1" applyBorder="1" applyAlignment="1" applyProtection="1">
      <alignment horizontal="left" vertical="center" wrapText="1" indent="1"/>
      <protection/>
    </xf>
    <xf numFmtId="0" fontId="2" fillId="0" borderId="26" xfId="64" applyFont="1" applyFill="1" applyBorder="1" applyAlignment="1" applyProtection="1">
      <alignment horizontal="left" vertical="center" wrapText="1" indent="1"/>
      <protection/>
    </xf>
    <xf numFmtId="0" fontId="2" fillId="0" borderId="46" xfId="64" applyFont="1" applyFill="1" applyBorder="1" applyAlignment="1" applyProtection="1">
      <alignment horizontal="left" vertical="center" wrapText="1" indent="1"/>
      <protection/>
    </xf>
    <xf numFmtId="0" fontId="2" fillId="0" borderId="11" xfId="64" applyFont="1" applyFill="1" applyBorder="1" applyAlignment="1" applyProtection="1">
      <alignment horizontal="left" vertical="center" wrapText="1" indent="1"/>
      <protection/>
    </xf>
    <xf numFmtId="49" fontId="2" fillId="0" borderId="39" xfId="64" applyNumberFormat="1" applyFont="1" applyFill="1" applyBorder="1" applyAlignment="1" applyProtection="1">
      <alignment horizontal="left" vertical="center" wrapText="1" indent="1"/>
      <protection/>
    </xf>
    <xf numFmtId="49" fontId="2" fillId="0" borderId="12" xfId="64" applyNumberFormat="1" applyFont="1" applyFill="1" applyBorder="1" applyAlignment="1" applyProtection="1">
      <alignment horizontal="left" vertical="center" wrapText="1" indent="1"/>
      <protection/>
    </xf>
    <xf numFmtId="49" fontId="2" fillId="0" borderId="43" xfId="64" applyNumberFormat="1" applyFont="1" applyFill="1" applyBorder="1" applyAlignment="1" applyProtection="1">
      <alignment horizontal="left" vertical="center" wrapText="1" indent="1"/>
      <protection/>
    </xf>
    <xf numFmtId="49" fontId="2" fillId="0" borderId="13" xfId="64" applyNumberFormat="1" applyFont="1" applyFill="1" applyBorder="1" applyAlignment="1" applyProtection="1">
      <alignment horizontal="left" vertical="center" wrapText="1" indent="1"/>
      <protection/>
    </xf>
    <xf numFmtId="49" fontId="2" fillId="0" borderId="36" xfId="64" applyNumberFormat="1" applyFont="1" applyFill="1" applyBorder="1" applyAlignment="1" applyProtection="1">
      <alignment horizontal="left" vertical="center" wrapText="1" indent="1"/>
      <protection/>
    </xf>
    <xf numFmtId="49" fontId="2" fillId="0" borderId="47" xfId="64" applyNumberFormat="1" applyFont="1" applyFill="1" applyBorder="1" applyAlignment="1" applyProtection="1">
      <alignment horizontal="left" vertical="center" wrapText="1" indent="1"/>
      <protection/>
    </xf>
    <xf numFmtId="0" fontId="2" fillId="0" borderId="0" xfId="64" applyFont="1" applyFill="1" applyBorder="1" applyAlignment="1" applyProtection="1">
      <alignment horizontal="left" vertical="center" wrapText="1" indent="1"/>
      <protection/>
    </xf>
    <xf numFmtId="0" fontId="4" fillId="0" borderId="16" xfId="64" applyFont="1" applyFill="1" applyBorder="1" applyAlignment="1" applyProtection="1">
      <alignment horizontal="left" vertical="center" wrapText="1" indent="1"/>
      <protection/>
    </xf>
    <xf numFmtId="0" fontId="4" fillId="0" borderId="14" xfId="64" applyFont="1" applyFill="1" applyBorder="1" applyAlignment="1" applyProtection="1">
      <alignment horizontal="left" vertical="center" wrapText="1" indent="1"/>
      <protection/>
    </xf>
    <xf numFmtId="0" fontId="4" fillId="0" borderId="48" xfId="64" applyFont="1" applyFill="1" applyBorder="1" applyAlignment="1" applyProtection="1">
      <alignment horizontal="left" vertical="center" wrapText="1" indent="1"/>
      <protection/>
    </xf>
    <xf numFmtId="0" fontId="4" fillId="0" borderId="14" xfId="64" applyFont="1" applyFill="1" applyBorder="1" applyAlignment="1" applyProtection="1">
      <alignment vertical="center" wrapText="1"/>
      <protection/>
    </xf>
    <xf numFmtId="0" fontId="4" fillId="0" borderId="49" xfId="64" applyFont="1" applyFill="1" applyBorder="1" applyAlignment="1" applyProtection="1">
      <alignment vertical="center" wrapText="1"/>
      <protection/>
    </xf>
    <xf numFmtId="0" fontId="4" fillId="0" borderId="16" xfId="64" applyFont="1" applyFill="1" applyBorder="1" applyAlignment="1" applyProtection="1">
      <alignment horizontal="center" vertical="center" wrapText="1"/>
      <protection/>
    </xf>
    <xf numFmtId="0" fontId="4" fillId="0" borderId="14" xfId="64" applyFont="1" applyFill="1" applyBorder="1" applyAlignment="1" applyProtection="1">
      <alignment horizontal="center" vertical="center" wrapText="1"/>
      <protection/>
    </xf>
    <xf numFmtId="0" fontId="4" fillId="0" borderId="15" xfId="64" applyFont="1" applyFill="1" applyBorder="1" applyAlignment="1" applyProtection="1">
      <alignment horizontal="center" vertical="center" wrapText="1"/>
      <protection/>
    </xf>
    <xf numFmtId="0" fontId="4" fillId="0" borderId="14" xfId="64" applyFont="1" applyFill="1" applyBorder="1" applyAlignment="1" applyProtection="1">
      <alignment horizontal="left" vertical="center" wrapText="1" indent="1"/>
      <protection/>
    </xf>
    <xf numFmtId="0" fontId="30" fillId="0" borderId="18" xfId="0" applyFont="1" applyFill="1" applyBorder="1" applyAlignment="1" applyProtection="1">
      <alignment horizontal="right"/>
      <protection/>
    </xf>
    <xf numFmtId="176" fontId="32" fillId="0" borderId="18" xfId="64" applyNumberFormat="1" applyFont="1" applyFill="1" applyBorder="1" applyAlignment="1" applyProtection="1">
      <alignment horizontal="left" vertical="center"/>
      <protection/>
    </xf>
    <xf numFmtId="0" fontId="2" fillId="0" borderId="10" xfId="64" applyFont="1" applyFill="1" applyBorder="1" applyAlignment="1" applyProtection="1">
      <alignment horizontal="left" indent="6"/>
      <protection/>
    </xf>
    <xf numFmtId="0" fontId="2" fillId="0" borderId="10" xfId="64" applyFont="1" applyFill="1" applyBorder="1" applyAlignment="1" applyProtection="1">
      <alignment horizontal="left" vertical="center" wrapText="1" indent="6"/>
      <protection/>
    </xf>
    <xf numFmtId="0" fontId="2" fillId="0" borderId="11" xfId="64" applyFont="1" applyFill="1" applyBorder="1" applyAlignment="1" applyProtection="1">
      <alignment horizontal="left" vertical="center" wrapText="1" indent="6"/>
      <protection/>
    </xf>
    <xf numFmtId="0" fontId="2" fillId="0" borderId="19" xfId="64" applyFont="1" applyFill="1" applyBorder="1" applyAlignment="1" applyProtection="1">
      <alignment horizontal="left" vertical="center" wrapText="1" indent="6"/>
      <protection/>
    </xf>
    <xf numFmtId="176" fontId="4" fillId="0" borderId="28" xfId="64" applyNumberFormat="1" applyFont="1" applyFill="1" applyBorder="1" applyAlignment="1" applyProtection="1">
      <alignment horizontal="right" vertical="center" wrapText="1" indent="1"/>
      <protection/>
    </xf>
    <xf numFmtId="176" fontId="2" fillId="0" borderId="30" xfId="64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57" xfId="64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58" xfId="64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30" xfId="64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58" xfId="64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57" xfId="64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4" xfId="0" applyFont="1" applyBorder="1" applyAlignment="1" applyProtection="1">
      <alignment horizontal="left" vertical="center" wrapText="1" indent="1"/>
      <protection/>
    </xf>
    <xf numFmtId="0" fontId="36" fillId="0" borderId="10" xfId="0" applyFont="1" applyBorder="1" applyAlignment="1" applyProtection="1">
      <alignment horizontal="left" vertical="center" wrapText="1" indent="1"/>
      <protection/>
    </xf>
    <xf numFmtId="0" fontId="36" fillId="0" borderId="11" xfId="0" applyFont="1" applyBorder="1" applyAlignment="1" applyProtection="1">
      <alignment horizontal="left" vertical="center" wrapText="1" indent="1"/>
      <protection/>
    </xf>
    <xf numFmtId="0" fontId="33" fillId="0" borderId="59" xfId="0" applyFont="1" applyBorder="1" applyAlignment="1" applyProtection="1">
      <alignment horizontal="left" vertical="center" wrapText="1" indent="1"/>
      <protection/>
    </xf>
    <xf numFmtId="176" fontId="4" fillId="0" borderId="15" xfId="64" applyNumberFormat="1" applyFont="1" applyFill="1" applyBorder="1" applyAlignment="1" applyProtection="1">
      <alignment horizontal="right" vertical="center" wrapText="1" indent="1"/>
      <protection/>
    </xf>
    <xf numFmtId="0" fontId="30" fillId="0" borderId="18" xfId="0" applyFont="1" applyFill="1" applyBorder="1" applyAlignment="1" applyProtection="1">
      <alignment horizontal="right" vertical="center"/>
      <protection/>
    </xf>
    <xf numFmtId="0" fontId="42" fillId="0" borderId="55" xfId="0" applyFont="1" applyBorder="1" applyAlignment="1" applyProtection="1">
      <alignment horizontal="left" vertical="center" wrapText="1" indent="1"/>
      <protection/>
    </xf>
    <xf numFmtId="0" fontId="20" fillId="0" borderId="0" xfId="64" applyFont="1" applyFill="1" applyProtection="1">
      <alignment/>
      <protection/>
    </xf>
    <xf numFmtId="0" fontId="20" fillId="0" borderId="0" xfId="64" applyFont="1" applyFill="1" applyAlignment="1" applyProtection="1">
      <alignment horizontal="right" vertical="center" indent="1"/>
      <protection/>
    </xf>
    <xf numFmtId="176" fontId="4" fillId="0" borderId="49" xfId="64" applyNumberFormat="1" applyFont="1" applyFill="1" applyBorder="1" applyAlignment="1" applyProtection="1">
      <alignment horizontal="right" vertical="center" wrapText="1" indent="1"/>
      <protection/>
    </xf>
    <xf numFmtId="176" fontId="4" fillId="0" borderId="14" xfId="64" applyNumberFormat="1" applyFont="1" applyFill="1" applyBorder="1" applyAlignment="1" applyProtection="1">
      <alignment horizontal="right" vertical="center" wrapText="1" indent="1"/>
      <protection/>
    </xf>
    <xf numFmtId="176" fontId="2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76" fontId="4" fillId="0" borderId="14" xfId="64" applyNumberFormat="1" applyFont="1" applyFill="1" applyBorder="1" applyAlignment="1" applyProtection="1">
      <alignment horizontal="right" vertical="center" wrapText="1" indent="1"/>
      <protection/>
    </xf>
    <xf numFmtId="0" fontId="2" fillId="0" borderId="27" xfId="64" applyFont="1" applyFill="1" applyBorder="1" applyAlignment="1" applyProtection="1">
      <alignment horizontal="left" vertical="center" wrapText="1" indent="6"/>
      <protection/>
    </xf>
    <xf numFmtId="0" fontId="20" fillId="0" borderId="0" xfId="64" applyFill="1" applyProtection="1">
      <alignment/>
      <protection/>
    </xf>
    <xf numFmtId="0" fontId="2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36" fillId="0" borderId="27" xfId="0" applyFont="1" applyBorder="1" applyAlignment="1" applyProtection="1">
      <alignment horizontal="left" wrapText="1" indent="1"/>
      <protection/>
    </xf>
    <xf numFmtId="0" fontId="36" fillId="0" borderId="10" xfId="0" applyFont="1" applyBorder="1" applyAlignment="1" applyProtection="1">
      <alignment horizontal="left" wrapText="1" indent="1"/>
      <protection/>
    </xf>
    <xf numFmtId="0" fontId="36" fillId="0" borderId="11" xfId="0" applyFont="1" applyBorder="1" applyAlignment="1" applyProtection="1">
      <alignment horizontal="left" wrapText="1" indent="1"/>
      <protection/>
    </xf>
    <xf numFmtId="0" fontId="36" fillId="0" borderId="43" xfId="0" applyFont="1" applyBorder="1" applyAlignment="1" applyProtection="1">
      <alignment wrapText="1"/>
      <protection/>
    </xf>
    <xf numFmtId="0" fontId="36" fillId="0" borderId="12" xfId="0" applyFont="1" applyBorder="1" applyAlignment="1" applyProtection="1">
      <alignment wrapText="1"/>
      <protection/>
    </xf>
    <xf numFmtId="0" fontId="20" fillId="0" borderId="0" xfId="64" applyFill="1" applyAlignment="1" applyProtection="1">
      <alignment/>
      <protection/>
    </xf>
    <xf numFmtId="0" fontId="43" fillId="0" borderId="0" xfId="64" applyFont="1" applyFill="1" applyProtection="1">
      <alignment/>
      <protection/>
    </xf>
    <xf numFmtId="176" fontId="4" fillId="0" borderId="28" xfId="64" applyNumberFormat="1" applyFont="1" applyFill="1" applyBorder="1" applyAlignment="1" applyProtection="1">
      <alignment horizontal="right" vertical="center" wrapText="1" indent="1"/>
      <protection/>
    </xf>
    <xf numFmtId="176" fontId="2" fillId="0" borderId="57" xfId="64" applyNumberFormat="1" applyFont="1" applyFill="1" applyBorder="1" applyAlignment="1" applyProtection="1">
      <alignment horizontal="right" vertical="center" wrapText="1" indent="1"/>
      <protection/>
    </xf>
    <xf numFmtId="176" fontId="2" fillId="0" borderId="27" xfId="64" applyNumberFormat="1" applyFont="1" applyFill="1" applyBorder="1" applyAlignment="1" applyProtection="1">
      <alignment horizontal="right" vertical="center" wrapText="1" indent="1"/>
      <protection/>
    </xf>
    <xf numFmtId="0" fontId="4" fillId="0" borderId="28" xfId="64" applyFont="1" applyFill="1" applyBorder="1" applyAlignment="1" applyProtection="1">
      <alignment horizontal="center" vertical="center" wrapText="1"/>
      <protection/>
    </xf>
    <xf numFmtId="176" fontId="2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6" xfId="0" applyFont="1" applyBorder="1" applyAlignment="1" applyProtection="1">
      <alignment vertical="center" wrapText="1"/>
      <protection/>
    </xf>
    <xf numFmtId="0" fontId="36" fillId="0" borderId="13" xfId="0" applyFont="1" applyBorder="1" applyAlignment="1" applyProtection="1">
      <alignment vertical="center" wrapText="1"/>
      <protection/>
    </xf>
    <xf numFmtId="0" fontId="33" fillId="0" borderId="59" xfId="0" applyFont="1" applyBorder="1" applyAlignment="1" applyProtection="1">
      <alignment vertical="center" wrapText="1"/>
      <protection/>
    </xf>
    <xf numFmtId="176" fontId="4" fillId="0" borderId="14" xfId="64" applyNumberFormat="1" applyFont="1" applyFill="1" applyBorder="1" applyAlignment="1" applyProtection="1">
      <alignment horizontal="right" vertical="center" wrapText="1" indent="1"/>
      <protection locked="0"/>
    </xf>
    <xf numFmtId="176" fontId="4" fillId="0" borderId="28" xfId="64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64" applyFill="1" applyAlignment="1" applyProtection="1">
      <alignment horizontal="left" vertical="center" indent="1"/>
      <protection/>
    </xf>
    <xf numFmtId="176" fontId="29" fillId="0" borderId="29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6" fontId="4" fillId="0" borderId="16" xfId="0" applyNumberFormat="1" applyFont="1" applyFill="1" applyBorder="1" applyAlignment="1" applyProtection="1">
      <alignment horizontal="left" vertical="center" wrapText="1" indent="1"/>
      <protection/>
    </xf>
    <xf numFmtId="176" fontId="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6" fontId="4" fillId="0" borderId="14" xfId="0" applyNumberFormat="1" applyFont="1" applyFill="1" applyBorder="1" applyAlignment="1" applyProtection="1">
      <alignment horizontal="right" vertical="center" wrapText="1" indent="1"/>
      <protection/>
    </xf>
    <xf numFmtId="176" fontId="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76" fontId="43" fillId="0" borderId="0" xfId="0" applyNumberFormat="1" applyFont="1" applyFill="1" applyAlignment="1" applyProtection="1">
      <alignment horizontal="centerContinuous" vertical="center" wrapText="1"/>
      <protection/>
    </xf>
    <xf numFmtId="176" fontId="0" fillId="0" borderId="0" xfId="0" applyNumberFormat="1" applyFill="1" applyAlignment="1" applyProtection="1">
      <alignment horizontal="centerContinuous" vertical="center"/>
      <protection/>
    </xf>
    <xf numFmtId="176" fontId="26" fillId="0" borderId="0" xfId="0" applyNumberFormat="1" applyFont="1" applyFill="1" applyAlignment="1" applyProtection="1">
      <alignment horizontal="center" vertical="center" wrapText="1"/>
      <protection/>
    </xf>
    <xf numFmtId="176" fontId="4" fillId="0" borderId="0" xfId="0" applyNumberFormat="1" applyFont="1" applyFill="1" applyAlignment="1" applyProtection="1">
      <alignment horizontal="center" vertical="center" wrapText="1"/>
      <protection/>
    </xf>
    <xf numFmtId="176" fontId="0" fillId="0" borderId="60" xfId="0" applyNumberFormat="1" applyFill="1" applyBorder="1" applyAlignment="1" applyProtection="1">
      <alignment horizontal="left" vertical="center" wrapText="1" indent="1"/>
      <protection/>
    </xf>
    <xf numFmtId="176" fontId="2" fillId="0" borderId="43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38" xfId="0" applyNumberFormat="1" applyFill="1" applyBorder="1" applyAlignment="1" applyProtection="1">
      <alignment horizontal="left" vertical="center" wrapText="1" indent="1"/>
      <protection/>
    </xf>
    <xf numFmtId="176" fontId="2" fillId="0" borderId="12" xfId="0" applyNumberFormat="1" applyFont="1" applyFill="1" applyBorder="1" applyAlignment="1" applyProtection="1">
      <alignment horizontal="left" vertical="center" wrapText="1" indent="1"/>
      <protection/>
    </xf>
    <xf numFmtId="176" fontId="2" fillId="0" borderId="61" xfId="0" applyNumberFormat="1" applyFont="1" applyFill="1" applyBorder="1" applyAlignment="1" applyProtection="1">
      <alignment horizontal="left" vertical="center" wrapText="1" indent="1"/>
      <protection/>
    </xf>
    <xf numFmtId="176" fontId="26" fillId="0" borderId="42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62" xfId="0" applyNumberFormat="1" applyFont="1" applyFill="1" applyBorder="1" applyAlignment="1" applyProtection="1">
      <alignment horizontal="left" vertical="center" wrapText="1" indent="1"/>
      <protection/>
    </xf>
    <xf numFmtId="176" fontId="2" fillId="0" borderId="39" xfId="0" applyNumberFormat="1" applyFont="1" applyFill="1" applyBorder="1" applyAlignment="1" applyProtection="1">
      <alignment horizontal="left" vertical="center" wrapText="1" indent="1"/>
      <protection/>
    </xf>
    <xf numFmtId="176" fontId="2" fillId="0" borderId="12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76" fontId="31" fillId="0" borderId="10" xfId="0" applyNumberFormat="1" applyFont="1" applyFill="1" applyBorder="1" applyAlignment="1" applyProtection="1">
      <alignment horizontal="right" vertical="center" wrapText="1" indent="1"/>
      <protection/>
    </xf>
    <xf numFmtId="176" fontId="26" fillId="0" borderId="16" xfId="0" applyNumberFormat="1" applyFont="1" applyFill="1" applyBorder="1" applyAlignment="1" applyProtection="1">
      <alignment horizontal="left" vertical="center" wrapText="1" indent="1"/>
      <protection/>
    </xf>
    <xf numFmtId="176" fontId="26" fillId="0" borderId="28" xfId="0" applyNumberFormat="1" applyFont="1" applyFill="1" applyBorder="1" applyAlignment="1" applyProtection="1">
      <alignment horizontal="right" vertical="center" wrapText="1" indent="1"/>
      <protection/>
    </xf>
    <xf numFmtId="176" fontId="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6" fontId="29" fillId="0" borderId="15" xfId="0" applyNumberFormat="1" applyFont="1" applyFill="1" applyBorder="1" applyAlignment="1" applyProtection="1">
      <alignment horizontal="center" vertical="center" wrapText="1"/>
      <protection/>
    </xf>
    <xf numFmtId="176" fontId="4" fillId="0" borderId="59" xfId="0" applyNumberFormat="1" applyFont="1" applyFill="1" applyBorder="1" applyAlignment="1" applyProtection="1">
      <alignment horizontal="center" vertical="center" wrapText="1"/>
      <protection/>
    </xf>
    <xf numFmtId="176" fontId="4" fillId="0" borderId="55" xfId="0" applyNumberFormat="1" applyFont="1" applyFill="1" applyBorder="1" applyAlignment="1" applyProtection="1">
      <alignment horizontal="center" vertical="center" wrapText="1"/>
      <protection/>
    </xf>
    <xf numFmtId="176" fontId="4" fillId="0" borderId="63" xfId="0" applyNumberFormat="1" applyFont="1" applyFill="1" applyBorder="1" applyAlignment="1" applyProtection="1">
      <alignment horizontal="center" vertical="center" wrapText="1"/>
      <protection/>
    </xf>
    <xf numFmtId="176" fontId="2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76" fontId="4" fillId="0" borderId="15" xfId="0" applyNumberFormat="1" applyFont="1" applyFill="1" applyBorder="1" applyAlignment="1" applyProtection="1">
      <alignment horizontal="right" vertical="center" wrapText="1" indent="1"/>
      <protection/>
    </xf>
    <xf numFmtId="176" fontId="29" fillId="0" borderId="16" xfId="0" applyNumberFormat="1" applyFont="1" applyFill="1" applyBorder="1" applyAlignment="1" applyProtection="1">
      <alignment horizontal="centerContinuous" vertical="center" wrapText="1"/>
      <protection/>
    </xf>
    <xf numFmtId="176" fontId="29" fillId="0" borderId="14" xfId="0" applyNumberFormat="1" applyFont="1" applyFill="1" applyBorder="1" applyAlignment="1" applyProtection="1">
      <alignment horizontal="centerContinuous" vertical="center" wrapText="1"/>
      <protection/>
    </xf>
    <xf numFmtId="176" fontId="29" fillId="0" borderId="15" xfId="0" applyNumberFormat="1" applyFont="1" applyFill="1" applyBorder="1" applyAlignment="1" applyProtection="1">
      <alignment horizontal="centerContinuous" vertical="center" wrapText="1"/>
      <protection/>
    </xf>
    <xf numFmtId="176" fontId="4" fillId="0" borderId="42" xfId="0" applyNumberFormat="1" applyFont="1" applyFill="1" applyBorder="1" applyAlignment="1" applyProtection="1">
      <alignment horizontal="center" vertical="center" wrapText="1"/>
      <protection/>
    </xf>
    <xf numFmtId="176" fontId="4" fillId="0" borderId="16" xfId="0" applyNumberFormat="1" applyFont="1" applyFill="1" applyBorder="1" applyAlignment="1" applyProtection="1">
      <alignment horizontal="center" vertical="center" wrapText="1"/>
      <protection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76" fontId="31" fillId="0" borderId="39" xfId="0" applyNumberFormat="1" applyFont="1" applyFill="1" applyBorder="1" applyAlignment="1" applyProtection="1">
      <alignment horizontal="left" vertical="center" wrapText="1" indent="1"/>
      <protection/>
    </xf>
    <xf numFmtId="176" fontId="2" fillId="0" borderId="12" xfId="0" applyNumberFormat="1" applyFont="1" applyFill="1" applyBorder="1" applyAlignment="1" applyProtection="1">
      <alignment horizontal="left" vertical="center" wrapText="1" indent="2"/>
      <protection/>
    </xf>
    <xf numFmtId="176" fontId="2" fillId="0" borderId="10" xfId="0" applyNumberFormat="1" applyFont="1" applyFill="1" applyBorder="1" applyAlignment="1" applyProtection="1">
      <alignment horizontal="left" vertical="center" wrapText="1" indent="2"/>
      <protection/>
    </xf>
    <xf numFmtId="176" fontId="31" fillId="0" borderId="10" xfId="0" applyNumberFormat="1" applyFont="1" applyFill="1" applyBorder="1" applyAlignment="1" applyProtection="1">
      <alignment horizontal="left" vertical="center" wrapText="1" indent="1"/>
      <protection/>
    </xf>
    <xf numFmtId="176" fontId="2" fillId="0" borderId="43" xfId="0" applyNumberFormat="1" applyFont="1" applyFill="1" applyBorder="1" applyAlignment="1" applyProtection="1">
      <alignment horizontal="left" vertical="center" wrapText="1" indent="1"/>
      <protection/>
    </xf>
    <xf numFmtId="176" fontId="2" fillId="0" borderId="43" xfId="0" applyNumberFormat="1" applyFont="1" applyFill="1" applyBorder="1" applyAlignment="1" applyProtection="1">
      <alignment horizontal="left" vertical="center" wrapText="1" indent="2"/>
      <protection/>
    </xf>
    <xf numFmtId="176" fontId="2" fillId="0" borderId="13" xfId="0" applyNumberFormat="1" applyFont="1" applyFill="1" applyBorder="1" applyAlignment="1" applyProtection="1">
      <alignment horizontal="left" vertical="center" wrapText="1" indent="2"/>
      <protection/>
    </xf>
    <xf numFmtId="176" fontId="31" fillId="0" borderId="27" xfId="0" applyNumberFormat="1" applyFont="1" applyFill="1" applyBorder="1" applyAlignment="1" applyProtection="1">
      <alignment horizontal="right" vertical="center" wrapText="1" indent="1"/>
      <protection/>
    </xf>
    <xf numFmtId="176" fontId="0" fillId="0" borderId="62" xfId="0" applyNumberFormat="1" applyFill="1" applyBorder="1" applyAlignment="1" applyProtection="1">
      <alignment horizontal="left" vertical="center" wrapText="1" indent="1"/>
      <protection/>
    </xf>
    <xf numFmtId="176" fontId="2" fillId="0" borderId="39" xfId="0" applyNumberFormat="1" applyFont="1" applyFill="1" applyBorder="1" applyAlignment="1" applyProtection="1">
      <alignment horizontal="left" vertical="center" wrapText="1" indent="1"/>
      <protection/>
    </xf>
    <xf numFmtId="176" fontId="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12" xfId="0" applyNumberFormat="1" applyFont="1" applyFill="1" applyBorder="1" applyAlignment="1" applyProtection="1">
      <alignment horizontal="left" vertical="center" wrapText="1" indent="3"/>
      <protection locked="0"/>
    </xf>
    <xf numFmtId="176" fontId="2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76" fontId="2" fillId="0" borderId="12" xfId="0" applyNumberFormat="1" applyFont="1" applyFill="1" applyBorder="1" applyAlignment="1" applyProtection="1">
      <alignment horizontal="left" vertical="center" wrapText="1" indent="6"/>
      <protection locked="0"/>
    </xf>
    <xf numFmtId="176" fontId="2" fillId="0" borderId="12" xfId="0" applyNumberFormat="1" applyFont="1" applyFill="1" applyBorder="1" applyAlignment="1" applyProtection="1">
      <alignment horizontal="left" vertical="center" wrapText="1" indent="6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76" fontId="20" fillId="0" borderId="0" xfId="0" applyNumberFormat="1" applyFont="1" applyFill="1" applyAlignment="1" applyProtection="1">
      <alignment horizontal="left" vertical="center" wrapText="1"/>
      <protection/>
    </xf>
    <xf numFmtId="176" fontId="20" fillId="0" borderId="0" xfId="0" applyNumberFormat="1" applyFont="1" applyFill="1" applyAlignment="1" applyProtection="1">
      <alignment vertical="center" wrapText="1"/>
      <protection/>
    </xf>
    <xf numFmtId="176" fontId="27" fillId="0" borderId="0" xfId="0" applyNumberFormat="1" applyFont="1" applyFill="1" applyAlignment="1" applyProtection="1">
      <alignment vertical="center" wrapText="1"/>
      <protection/>
    </xf>
    <xf numFmtId="0" fontId="29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 horizontal="right"/>
      <protection/>
    </xf>
    <xf numFmtId="0" fontId="29" fillId="0" borderId="5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6" fillId="0" borderId="16" xfId="0" applyFont="1" applyFill="1" applyBorder="1" applyAlignment="1" applyProtection="1">
      <alignment horizontal="left" vertical="center"/>
      <protection/>
    </xf>
    <xf numFmtId="0" fontId="26" fillId="0" borderId="29" xfId="0" applyFont="1" applyFill="1" applyBorder="1" applyAlignment="1" applyProtection="1">
      <alignment vertical="center" wrapText="1"/>
      <protection/>
    </xf>
    <xf numFmtId="176" fontId="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Fill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0" fontId="29" fillId="0" borderId="64" xfId="0" applyFont="1" applyFill="1" applyBorder="1" applyAlignment="1" applyProtection="1">
      <alignment horizontal="center" vertical="center" wrapText="1"/>
      <protection/>
    </xf>
    <xf numFmtId="0" fontId="29" fillId="0" borderId="65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right" vertical="top"/>
      <protection/>
    </xf>
    <xf numFmtId="0" fontId="43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176" fontId="2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55" xfId="64" applyFont="1" applyFill="1" applyBorder="1" applyAlignment="1" applyProtection="1">
      <alignment horizontal="left" vertical="center" wrapText="1" inden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 indent="1"/>
      <protection/>
    </xf>
    <xf numFmtId="0" fontId="33" fillId="0" borderId="16" xfId="0" applyFont="1" applyBorder="1" applyAlignment="1" applyProtection="1">
      <alignment horizontal="center" vertical="center" wrapText="1"/>
      <protection/>
    </xf>
    <xf numFmtId="0" fontId="46" fillId="0" borderId="29" xfId="0" applyFont="1" applyBorder="1" applyAlignment="1" applyProtection="1">
      <alignment horizontal="left" wrapText="1" indent="1"/>
      <protection/>
    </xf>
    <xf numFmtId="0" fontId="29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76" fontId="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6" fontId="4" fillId="0" borderId="28" xfId="0" applyNumberFormat="1" applyFont="1" applyFill="1" applyBorder="1" applyAlignment="1" applyProtection="1">
      <alignment horizontal="right" vertical="center" wrapText="1" indent="1"/>
      <protection/>
    </xf>
    <xf numFmtId="176" fontId="4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29" fillId="0" borderId="51" xfId="0" applyNumberFormat="1" applyFont="1" applyFill="1" applyBorder="1" applyAlignment="1" applyProtection="1">
      <alignment horizontal="right" vertical="center"/>
      <protection/>
    </xf>
    <xf numFmtId="49" fontId="29" fillId="0" borderId="67" xfId="0" applyNumberFormat="1" applyFont="1" applyFill="1" applyBorder="1" applyAlignment="1" applyProtection="1">
      <alignment horizontal="right" vertical="center"/>
      <protection/>
    </xf>
    <xf numFmtId="49" fontId="2" fillId="0" borderId="36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64" applyFont="1" applyFill="1" applyBorder="1" applyAlignment="1" applyProtection="1">
      <alignment horizontal="left" vertical="center" wrapText="1" indent="1"/>
      <protection/>
    </xf>
    <xf numFmtId="0" fontId="2" fillId="0" borderId="10" xfId="64" applyFont="1" applyFill="1" applyBorder="1" applyAlignment="1" applyProtection="1">
      <alignment horizontal="left" vertical="center" wrapText="1" indent="1"/>
      <protection/>
    </xf>
    <xf numFmtId="176" fontId="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176" fontId="4" fillId="0" borderId="53" xfId="0" applyNumberFormat="1" applyFont="1" applyFill="1" applyBorder="1" applyAlignment="1" applyProtection="1">
      <alignment horizontal="center" vertical="center" wrapText="1"/>
      <protection/>
    </xf>
    <xf numFmtId="176" fontId="4" fillId="0" borderId="41" xfId="0" applyNumberFormat="1" applyFont="1" applyFill="1" applyBorder="1" applyAlignment="1" applyProtection="1">
      <alignment horizontal="center" vertical="center" wrapText="1"/>
      <protection/>
    </xf>
    <xf numFmtId="176" fontId="4" fillId="0" borderId="62" xfId="0" applyNumberFormat="1" applyFont="1" applyFill="1" applyBorder="1" applyAlignment="1" applyProtection="1">
      <alignment horizontal="center" vertical="center" wrapText="1"/>
      <protection/>
    </xf>
    <xf numFmtId="176" fontId="4" fillId="0" borderId="29" xfId="0" applyNumberFormat="1" applyFont="1" applyFill="1" applyBorder="1" applyAlignment="1" applyProtection="1">
      <alignment horizontal="right" vertical="center" wrapText="1" indent="1"/>
      <protection/>
    </xf>
    <xf numFmtId="176" fontId="2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76" fontId="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76" fontId="2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66" applyFill="1" applyProtection="1">
      <alignment/>
      <protection/>
    </xf>
    <xf numFmtId="0" fontId="47" fillId="0" borderId="0" xfId="66" applyFont="1" applyFill="1" applyProtection="1">
      <alignment/>
      <protection/>
    </xf>
    <xf numFmtId="0" fontId="37" fillId="0" borderId="47" xfId="66" applyFont="1" applyFill="1" applyBorder="1" applyAlignment="1" applyProtection="1">
      <alignment horizontal="center" vertical="center" wrapText="1"/>
      <protection/>
    </xf>
    <xf numFmtId="0" fontId="37" fillId="0" borderId="19" xfId="66" applyFont="1" applyFill="1" applyBorder="1" applyAlignment="1" applyProtection="1">
      <alignment horizontal="center" vertical="center" wrapText="1"/>
      <protection/>
    </xf>
    <xf numFmtId="0" fontId="37" fillId="0" borderId="20" xfId="66" applyFont="1" applyFill="1" applyBorder="1" applyAlignment="1" applyProtection="1">
      <alignment horizontal="center" vertical="center" wrapText="1"/>
      <protection/>
    </xf>
    <xf numFmtId="0" fontId="21" fillId="0" borderId="0" xfId="66" applyFill="1" applyAlignment="1" applyProtection="1">
      <alignment horizontal="center" vertical="center"/>
      <protection/>
    </xf>
    <xf numFmtId="0" fontId="33" fillId="0" borderId="36" xfId="66" applyFont="1" applyFill="1" applyBorder="1" applyAlignment="1" applyProtection="1">
      <alignment vertical="center" wrapText="1"/>
      <protection/>
    </xf>
    <xf numFmtId="178" fontId="2" fillId="0" borderId="26" xfId="65" applyNumberFormat="1" applyFont="1" applyFill="1" applyBorder="1" applyAlignment="1" applyProtection="1">
      <alignment horizontal="center" vertical="center"/>
      <protection/>
    </xf>
    <xf numFmtId="177" fontId="33" fillId="0" borderId="26" xfId="66" applyNumberFormat="1" applyFont="1" applyFill="1" applyBorder="1" applyAlignment="1" applyProtection="1">
      <alignment horizontal="right" vertical="center" wrapText="1"/>
      <protection locked="0"/>
    </xf>
    <xf numFmtId="177" fontId="33" fillId="0" borderId="51" xfId="66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66" applyFill="1" applyAlignment="1" applyProtection="1">
      <alignment vertical="center"/>
      <protection/>
    </xf>
    <xf numFmtId="0" fontId="33" fillId="0" borderId="12" xfId="66" applyFont="1" applyFill="1" applyBorder="1" applyAlignment="1" applyProtection="1">
      <alignment vertical="center" wrapText="1"/>
      <protection/>
    </xf>
    <xf numFmtId="177" fontId="33" fillId="0" borderId="10" xfId="66" applyNumberFormat="1" applyFont="1" applyFill="1" applyBorder="1" applyAlignment="1" applyProtection="1">
      <alignment horizontal="right" vertical="center" wrapText="1"/>
      <protection/>
    </xf>
    <xf numFmtId="177" fontId="33" fillId="0" borderId="23" xfId="66" applyNumberFormat="1" applyFont="1" applyFill="1" applyBorder="1" applyAlignment="1" applyProtection="1">
      <alignment horizontal="right" vertical="center" wrapText="1"/>
      <protection/>
    </xf>
    <xf numFmtId="0" fontId="48" fillId="0" borderId="12" xfId="66" applyFont="1" applyFill="1" applyBorder="1" applyAlignment="1" applyProtection="1">
      <alignment horizontal="left" vertical="center" wrapText="1" indent="1"/>
      <protection/>
    </xf>
    <xf numFmtId="177" fontId="37" fillId="0" borderId="23" xfId="66" applyNumberFormat="1" applyFont="1" applyFill="1" applyBorder="1" applyAlignment="1" applyProtection="1">
      <alignment horizontal="right" vertical="center" wrapText="1"/>
      <protection locked="0"/>
    </xf>
    <xf numFmtId="177" fontId="36" fillId="0" borderId="10" xfId="66" applyNumberFormat="1" applyFont="1" applyFill="1" applyBorder="1" applyAlignment="1" applyProtection="1">
      <alignment horizontal="right" vertical="center" wrapText="1"/>
      <protection/>
    </xf>
    <xf numFmtId="177" fontId="36" fillId="0" borderId="23" xfId="66" applyNumberFormat="1" applyFont="1" applyFill="1" applyBorder="1" applyAlignment="1" applyProtection="1">
      <alignment horizontal="right" vertical="center" wrapText="1"/>
      <protection/>
    </xf>
    <xf numFmtId="0" fontId="33" fillId="0" borderId="47" xfId="66" applyFont="1" applyFill="1" applyBorder="1" applyAlignment="1" applyProtection="1">
      <alignment vertical="center" wrapText="1"/>
      <protection/>
    </xf>
    <xf numFmtId="177" fontId="33" fillId="0" borderId="19" xfId="66" applyNumberFormat="1" applyFont="1" applyFill="1" applyBorder="1" applyAlignment="1" applyProtection="1">
      <alignment horizontal="right" vertical="center" wrapText="1"/>
      <protection/>
    </xf>
    <xf numFmtId="177" fontId="33" fillId="0" borderId="20" xfId="66" applyNumberFormat="1" applyFont="1" applyFill="1" applyBorder="1" applyAlignment="1" applyProtection="1">
      <alignment horizontal="right" vertical="center" wrapText="1"/>
      <protection/>
    </xf>
    <xf numFmtId="0" fontId="36" fillId="0" borderId="0" xfId="66" applyFont="1" applyFill="1" applyProtection="1">
      <alignment/>
      <protection/>
    </xf>
    <xf numFmtId="3" fontId="21" fillId="0" borderId="0" xfId="66" applyNumberFormat="1" applyFont="1" applyFill="1" applyProtection="1">
      <alignment/>
      <protection/>
    </xf>
    <xf numFmtId="3" fontId="21" fillId="0" borderId="0" xfId="66" applyNumberFormat="1" applyFont="1" applyFill="1" applyAlignment="1" applyProtection="1">
      <alignment horizontal="center"/>
      <protection/>
    </xf>
    <xf numFmtId="0" fontId="21" fillId="0" borderId="0" xfId="66" applyFont="1" applyFill="1" applyProtection="1">
      <alignment/>
      <protection/>
    </xf>
    <xf numFmtId="0" fontId="21" fillId="0" borderId="0" xfId="66" applyFill="1" applyAlignment="1" applyProtection="1">
      <alignment horizontal="center"/>
      <protection/>
    </xf>
    <xf numFmtId="0" fontId="0" fillId="0" borderId="0" xfId="65" applyFill="1" applyAlignment="1" applyProtection="1">
      <alignment vertical="center"/>
      <protection/>
    </xf>
    <xf numFmtId="179" fontId="4" fillId="0" borderId="23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0" fontId="21" fillId="0" borderId="0" xfId="66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 textRotation="180" wrapText="1"/>
      <protection locked="0"/>
    </xf>
    <xf numFmtId="0" fontId="49" fillId="0" borderId="0" xfId="0" applyFont="1" applyAlignment="1" applyProtection="1">
      <alignment horizontal="right" vertical="top"/>
      <protection locked="0"/>
    </xf>
    <xf numFmtId="0" fontId="29" fillId="0" borderId="15" xfId="0" applyFont="1" applyFill="1" applyBorder="1" applyAlignment="1" applyProtection="1">
      <alignment horizontal="center" vertical="center" wrapText="1"/>
      <protection/>
    </xf>
    <xf numFmtId="49" fontId="20" fillId="0" borderId="0" xfId="64" applyNumberFormat="1" applyFill="1" applyProtection="1">
      <alignment/>
      <protection/>
    </xf>
    <xf numFmtId="49" fontId="2" fillId="0" borderId="0" xfId="64" applyNumberFormat="1" applyFont="1" applyFill="1" applyProtection="1">
      <alignment/>
      <protection/>
    </xf>
    <xf numFmtId="49" fontId="0" fillId="0" borderId="0" xfId="64" applyNumberFormat="1" applyFont="1" applyFill="1" applyProtection="1">
      <alignment/>
      <protection/>
    </xf>
    <xf numFmtId="49" fontId="20" fillId="0" borderId="0" xfId="64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26" fillId="0" borderId="0" xfId="0" applyNumberFormat="1" applyFont="1" applyFill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49" fontId="20" fillId="0" borderId="0" xfId="0" applyNumberFormat="1" applyFont="1" applyFill="1" applyAlignment="1" applyProtection="1">
      <alignment vertical="center" wrapText="1"/>
      <protection/>
    </xf>
    <xf numFmtId="49" fontId="43" fillId="0" borderId="0" xfId="0" applyNumberFormat="1" applyFont="1" applyFill="1" applyAlignment="1" applyProtection="1">
      <alignment vertical="center"/>
      <protection/>
    </xf>
    <xf numFmtId="49" fontId="26" fillId="0" borderId="0" xfId="0" applyNumberFormat="1" applyFont="1" applyFill="1" applyAlignment="1" applyProtection="1">
      <alignment vertical="center"/>
      <protection/>
    </xf>
    <xf numFmtId="49" fontId="43" fillId="0" borderId="0" xfId="0" applyNumberFormat="1" applyFont="1" applyFill="1" applyAlignment="1" applyProtection="1">
      <alignment horizontal="center" vertical="center" wrapText="1"/>
      <protection/>
    </xf>
    <xf numFmtId="49" fontId="45" fillId="0" borderId="0" xfId="0" applyNumberFormat="1" applyFont="1" applyFill="1" applyAlignment="1" applyProtection="1">
      <alignment vertical="center" wrapText="1"/>
      <protection/>
    </xf>
    <xf numFmtId="49" fontId="41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0" fontId="2" fillId="0" borderId="55" xfId="64" applyFont="1" applyFill="1" applyBorder="1" applyAlignment="1" applyProtection="1" quotePrefix="1">
      <alignment horizontal="left" vertical="center" wrapText="1" indent="1"/>
      <protection/>
    </xf>
    <xf numFmtId="0" fontId="29" fillId="0" borderId="14" xfId="0" applyFont="1" applyFill="1" applyBorder="1" applyAlignment="1" applyProtection="1">
      <alignment horizontal="center" vertical="center" wrapText="1"/>
      <protection/>
    </xf>
    <xf numFmtId="0" fontId="29" fillId="0" borderId="15" xfId="0" applyFont="1" applyFill="1" applyBorder="1" applyAlignment="1" applyProtection="1">
      <alignment horizontal="center" vertical="center" wrapText="1"/>
      <protection/>
    </xf>
    <xf numFmtId="3" fontId="29" fillId="0" borderId="10" xfId="64" applyNumberFormat="1" applyFont="1" applyFill="1" applyBorder="1" applyAlignment="1" applyProtection="1">
      <alignment horizontal="right" vertical="center" indent="1"/>
      <protection/>
    </xf>
    <xf numFmtId="0" fontId="20" fillId="0" borderId="10" xfId="64" applyFont="1" applyFill="1" applyBorder="1" applyAlignment="1" applyProtection="1">
      <alignment horizontal="right" vertical="center" indent="1"/>
      <protection/>
    </xf>
    <xf numFmtId="176" fontId="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6" fontId="0" fillId="0" borderId="39" xfId="0" applyNumberFormat="1" applyFill="1" applyBorder="1" applyAlignment="1" applyProtection="1">
      <alignment horizontal="left" vertical="center" wrapText="1"/>
      <protection locked="0"/>
    </xf>
    <xf numFmtId="176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6" fontId="43" fillId="0" borderId="0" xfId="64" applyNumberFormat="1" applyFont="1" applyFill="1" applyBorder="1" applyAlignment="1" applyProtection="1">
      <alignment horizontal="center" vertical="center"/>
      <protection/>
    </xf>
    <xf numFmtId="176" fontId="29" fillId="0" borderId="26" xfId="64" applyNumberFormat="1" applyFont="1" applyFill="1" applyBorder="1" applyAlignment="1" applyProtection="1">
      <alignment horizontal="center" vertical="center"/>
      <protection/>
    </xf>
    <xf numFmtId="176" fontId="29" fillId="0" borderId="51" xfId="64" applyNumberFormat="1" applyFont="1" applyFill="1" applyBorder="1" applyAlignment="1" applyProtection="1">
      <alignment horizontal="center" vertical="center"/>
      <protection/>
    </xf>
    <xf numFmtId="0" fontId="43" fillId="0" borderId="0" xfId="64" applyFont="1" applyFill="1" applyAlignment="1" applyProtection="1">
      <alignment horizontal="center"/>
      <protection/>
    </xf>
    <xf numFmtId="0" fontId="29" fillId="0" borderId="36" xfId="64" applyFont="1" applyFill="1" applyBorder="1" applyAlignment="1" applyProtection="1">
      <alignment horizontal="center" vertical="center" wrapText="1"/>
      <protection/>
    </xf>
    <xf numFmtId="0" fontId="29" fillId="0" borderId="47" xfId="64" applyFont="1" applyFill="1" applyBorder="1" applyAlignment="1" applyProtection="1">
      <alignment horizontal="center" vertical="center" wrapText="1"/>
      <protection/>
    </xf>
    <xf numFmtId="0" fontId="29" fillId="0" borderId="26" xfId="64" applyFont="1" applyFill="1" applyBorder="1" applyAlignment="1" applyProtection="1">
      <alignment horizontal="center" vertical="center" wrapText="1"/>
      <protection/>
    </xf>
    <xf numFmtId="0" fontId="29" fillId="0" borderId="19" xfId="64" applyFont="1" applyFill="1" applyBorder="1" applyAlignment="1" applyProtection="1">
      <alignment horizontal="center" vertical="center" wrapText="1"/>
      <protection/>
    </xf>
    <xf numFmtId="176" fontId="29" fillId="0" borderId="71" xfId="0" applyNumberFormat="1" applyFont="1" applyFill="1" applyBorder="1" applyAlignment="1" applyProtection="1">
      <alignment horizontal="center" vertical="center" wrapText="1"/>
      <protection/>
    </xf>
    <xf numFmtId="176" fontId="29" fillId="0" borderId="72" xfId="0" applyNumberFormat="1" applyFont="1" applyFill="1" applyBorder="1" applyAlignment="1" applyProtection="1">
      <alignment horizontal="center" vertical="center" wrapText="1"/>
      <protection/>
    </xf>
    <xf numFmtId="176" fontId="41" fillId="0" borderId="0" xfId="0" applyNumberFormat="1" applyFont="1" applyFill="1" applyAlignment="1" applyProtection="1">
      <alignment horizontal="center" textRotation="180" wrapText="1"/>
      <protection/>
    </xf>
    <xf numFmtId="176" fontId="29" fillId="0" borderId="37" xfId="0" applyNumberFormat="1" applyFont="1" applyFill="1" applyBorder="1" applyAlignment="1" applyProtection="1">
      <alignment horizontal="center" vertical="center" wrapText="1"/>
      <protection/>
    </xf>
    <xf numFmtId="176" fontId="29" fillId="0" borderId="73" xfId="0" applyNumberFormat="1" applyFont="1" applyFill="1" applyBorder="1" applyAlignment="1" applyProtection="1">
      <alignment horizontal="center" vertical="center" wrapText="1"/>
      <protection/>
    </xf>
    <xf numFmtId="176" fontId="41" fillId="0" borderId="0" xfId="0" applyNumberFormat="1" applyFont="1" applyFill="1" applyAlignment="1" applyProtection="1">
      <alignment horizontal="center" textRotation="180" wrapText="1"/>
      <protection locked="0"/>
    </xf>
    <xf numFmtId="176" fontId="43" fillId="0" borderId="0" xfId="0" applyNumberFormat="1" applyFont="1" applyFill="1" applyAlignment="1">
      <alignment horizontal="center" vertical="center" wrapText="1"/>
    </xf>
    <xf numFmtId="176" fontId="30" fillId="0" borderId="18" xfId="0" applyNumberFormat="1" applyFont="1" applyFill="1" applyBorder="1" applyAlignment="1" applyProtection="1">
      <alignment horizontal="right" wrapText="1"/>
      <protection/>
    </xf>
    <xf numFmtId="0" fontId="41" fillId="0" borderId="0" xfId="0" applyNumberFormat="1" applyFont="1" applyFill="1" applyAlignment="1" applyProtection="1">
      <alignment horizontal="center" textRotation="180" wrapText="1"/>
      <protection locked="0"/>
    </xf>
    <xf numFmtId="176" fontId="41" fillId="0" borderId="0" xfId="0" applyNumberFormat="1" applyFont="1" applyFill="1" applyAlignment="1">
      <alignment horizontal="center" textRotation="180" wrapText="1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33" xfId="0" applyFont="1" applyFill="1" applyBorder="1" applyAlignment="1" applyProtection="1">
      <alignment horizontal="center" vertical="center"/>
      <protection locked="0"/>
    </xf>
    <xf numFmtId="0" fontId="29" fillId="0" borderId="34" xfId="0" applyFont="1" applyFill="1" applyBorder="1" applyAlignment="1" applyProtection="1">
      <alignment horizontal="center" vertical="center"/>
      <protection locked="0"/>
    </xf>
    <xf numFmtId="0" fontId="29" fillId="0" borderId="35" xfId="0" applyFont="1" applyFill="1" applyBorder="1" applyAlignment="1" applyProtection="1">
      <alignment horizontal="center" vertical="center"/>
      <protection/>
    </xf>
    <xf numFmtId="0" fontId="29" fillId="0" borderId="74" xfId="0" applyFont="1" applyFill="1" applyBorder="1" applyAlignment="1" applyProtection="1">
      <alignment horizontal="center" vertical="center"/>
      <protection/>
    </xf>
    <xf numFmtId="0" fontId="29" fillId="0" borderId="54" xfId="0" applyFont="1" applyFill="1" applyBorder="1" applyAlignment="1" applyProtection="1">
      <alignment horizontal="center" vertical="center"/>
      <protection/>
    </xf>
    <xf numFmtId="0" fontId="29" fillId="0" borderId="53" xfId="0" applyFont="1" applyFill="1" applyBorder="1" applyAlignment="1" applyProtection="1">
      <alignment horizontal="center" vertical="center" wrapText="1"/>
      <protection/>
    </xf>
    <xf numFmtId="0" fontId="29" fillId="0" borderId="75" xfId="0" applyFont="1" applyFill="1" applyBorder="1" applyAlignment="1" applyProtection="1">
      <alignment horizontal="center" vertical="center" wrapText="1"/>
      <protection/>
    </xf>
    <xf numFmtId="0" fontId="29" fillId="0" borderId="28" xfId="0" applyFont="1" applyFill="1" applyBorder="1" applyAlignment="1" applyProtection="1">
      <alignment horizontal="center" vertical="center" wrapText="1"/>
      <protection/>
    </xf>
    <xf numFmtId="0" fontId="29" fillId="0" borderId="53" xfId="0" applyFont="1" applyFill="1" applyBorder="1" applyAlignment="1" applyProtection="1">
      <alignment horizontal="left" vertical="center" wrapText="1" indent="1"/>
      <protection/>
    </xf>
    <xf numFmtId="0" fontId="29" fillId="0" borderId="29" xfId="0" applyFont="1" applyFill="1" applyBorder="1" applyAlignment="1" applyProtection="1">
      <alignment horizontal="left" vertical="center" wrapText="1" indent="1"/>
      <protection/>
    </xf>
    <xf numFmtId="0" fontId="29" fillId="0" borderId="48" xfId="0" applyFont="1" applyFill="1" applyBorder="1" applyAlignment="1" applyProtection="1">
      <alignment horizontal="center" vertical="center" wrapText="1"/>
      <protection/>
    </xf>
    <xf numFmtId="0" fontId="29" fillId="0" borderId="59" xfId="0" applyFont="1" applyFill="1" applyBorder="1" applyAlignment="1" applyProtection="1">
      <alignment horizontal="center" vertical="center" wrapText="1"/>
      <protection/>
    </xf>
    <xf numFmtId="0" fontId="29" fillId="0" borderId="49" xfId="0" applyFont="1" applyFill="1" applyBorder="1" applyAlignment="1" applyProtection="1">
      <alignment horizontal="center" vertical="center" wrapText="1"/>
      <protection/>
    </xf>
    <xf numFmtId="0" fontId="29" fillId="0" borderId="55" xfId="0" applyFont="1" applyFill="1" applyBorder="1" applyAlignment="1" applyProtection="1">
      <alignment horizontal="center" vertical="center" wrapText="1"/>
      <protection/>
    </xf>
    <xf numFmtId="176" fontId="29" fillId="0" borderId="48" xfId="0" applyNumberFormat="1" applyFont="1" applyFill="1" applyBorder="1" applyAlignment="1" applyProtection="1">
      <alignment horizontal="center" vertical="center" wrapText="1"/>
      <protection/>
    </xf>
    <xf numFmtId="176" fontId="29" fillId="0" borderId="59" xfId="0" applyNumberFormat="1" applyFont="1" applyFill="1" applyBorder="1" applyAlignment="1" applyProtection="1">
      <alignment horizontal="center" vertical="center" wrapText="1"/>
      <protection/>
    </xf>
    <xf numFmtId="176" fontId="29" fillId="0" borderId="49" xfId="0" applyNumberFormat="1" applyFont="1" applyFill="1" applyBorder="1" applyAlignment="1" applyProtection="1">
      <alignment horizontal="center" vertical="center" wrapText="1"/>
      <protection/>
    </xf>
    <xf numFmtId="176" fontId="29" fillId="0" borderId="55" xfId="0" applyNumberFormat="1" applyFont="1" applyFill="1" applyBorder="1" applyAlignment="1" applyProtection="1">
      <alignment horizontal="center" vertical="center"/>
      <protection/>
    </xf>
    <xf numFmtId="176" fontId="29" fillId="0" borderId="55" xfId="0" applyNumberFormat="1" applyFont="1" applyFill="1" applyBorder="1" applyAlignment="1" applyProtection="1">
      <alignment horizontal="center" vertical="center" wrapText="1"/>
      <protection/>
    </xf>
    <xf numFmtId="176" fontId="29" fillId="0" borderId="71" xfId="0" applyNumberFormat="1" applyFont="1" applyFill="1" applyBorder="1" applyAlignment="1" applyProtection="1">
      <alignment horizontal="center" vertical="center" wrapText="1"/>
      <protection/>
    </xf>
    <xf numFmtId="176" fontId="29" fillId="0" borderId="72" xfId="0" applyNumberFormat="1" applyFont="1" applyFill="1" applyBorder="1" applyAlignment="1" applyProtection="1">
      <alignment horizontal="center" vertical="center" wrapText="1"/>
      <protection/>
    </xf>
    <xf numFmtId="0" fontId="2" fillId="0" borderId="76" xfId="0" applyFont="1" applyFill="1" applyBorder="1" applyAlignment="1">
      <alignment horizontal="justify" vertical="center" wrapText="1"/>
    </xf>
    <xf numFmtId="0" fontId="29" fillId="0" borderId="53" xfId="0" applyFont="1" applyFill="1" applyBorder="1" applyAlignment="1">
      <alignment horizontal="left" vertical="center" indent="2"/>
    </xf>
    <xf numFmtId="0" fontId="29" fillId="0" borderId="29" xfId="0" applyFont="1" applyFill="1" applyBorder="1" applyAlignment="1">
      <alignment horizontal="left" vertical="center" indent="2"/>
    </xf>
    <xf numFmtId="0" fontId="50" fillId="0" borderId="0" xfId="66" applyFont="1" applyFill="1" applyAlignment="1" applyProtection="1">
      <alignment horizontal="center" vertical="center" wrapText="1"/>
      <protection/>
    </xf>
    <xf numFmtId="0" fontId="50" fillId="0" borderId="0" xfId="66" applyFont="1" applyFill="1" applyAlignment="1" applyProtection="1">
      <alignment horizontal="center" vertical="center"/>
      <protection/>
    </xf>
    <xf numFmtId="0" fontId="51" fillId="0" borderId="0" xfId="66" applyFont="1" applyFill="1" applyBorder="1" applyAlignment="1" applyProtection="1">
      <alignment horizontal="right"/>
      <protection/>
    </xf>
    <xf numFmtId="0" fontId="51" fillId="0" borderId="10" xfId="66" applyFont="1" applyFill="1" applyBorder="1" applyAlignment="1" applyProtection="1">
      <alignment horizontal="center" wrapText="1"/>
      <protection/>
    </xf>
    <xf numFmtId="0" fontId="51" fillId="0" borderId="23" xfId="66" applyFont="1" applyFill="1" applyBorder="1" applyAlignment="1" applyProtection="1">
      <alignment horizontal="center" wrapText="1"/>
      <protection/>
    </xf>
    <xf numFmtId="0" fontId="21" fillId="0" borderId="0" xfId="66" applyFont="1" applyFill="1" applyAlignment="1" applyProtection="1">
      <alignment horizontal="left"/>
      <protection/>
    </xf>
    <xf numFmtId="0" fontId="52" fillId="0" borderId="48" xfId="66" applyFont="1" applyFill="1" applyBorder="1" applyAlignment="1" applyProtection="1">
      <alignment horizontal="center" vertical="center" wrapText="1"/>
      <protection/>
    </xf>
    <xf numFmtId="0" fontId="52" fillId="0" borderId="39" xfId="66" applyFont="1" applyFill="1" applyBorder="1" applyAlignment="1" applyProtection="1">
      <alignment horizontal="center" vertical="center" wrapText="1"/>
      <protection/>
    </xf>
    <xf numFmtId="0" fontId="52" fillId="0" borderId="43" xfId="66" applyFont="1" applyFill="1" applyBorder="1" applyAlignment="1" applyProtection="1">
      <alignment horizontal="center" vertical="center" wrapText="1"/>
      <protection/>
    </xf>
    <xf numFmtId="0" fontId="32" fillId="0" borderId="49" xfId="65" applyFont="1" applyFill="1" applyBorder="1" applyAlignment="1" applyProtection="1">
      <alignment horizontal="center" vertical="center" textRotation="90"/>
      <protection/>
    </xf>
    <xf numFmtId="0" fontId="32" fillId="0" borderId="17" xfId="65" applyFont="1" applyFill="1" applyBorder="1" applyAlignment="1" applyProtection="1">
      <alignment horizontal="center" vertical="center" textRotation="90"/>
      <protection/>
    </xf>
    <xf numFmtId="0" fontId="32" fillId="0" borderId="27" xfId="65" applyFont="1" applyFill="1" applyBorder="1" applyAlignment="1" applyProtection="1">
      <alignment horizontal="center" vertical="center" textRotation="90"/>
      <protection/>
    </xf>
    <xf numFmtId="0" fontId="51" fillId="0" borderId="26" xfId="66" applyFont="1" applyFill="1" applyBorder="1" applyAlignment="1" applyProtection="1">
      <alignment horizontal="center" vertical="center" wrapText="1"/>
      <protection/>
    </xf>
    <xf numFmtId="0" fontId="51" fillId="0" borderId="10" xfId="66" applyFont="1" applyFill="1" applyBorder="1" applyAlignment="1" applyProtection="1">
      <alignment horizontal="center" vertical="center" wrapText="1"/>
      <protection/>
    </xf>
    <xf numFmtId="0" fontId="51" fillId="0" borderId="50" xfId="66" applyFont="1" applyFill="1" applyBorder="1" applyAlignment="1" applyProtection="1">
      <alignment horizontal="center" vertical="center" wrapText="1"/>
      <protection/>
    </xf>
    <xf numFmtId="0" fontId="51" fillId="0" borderId="45" xfId="66" applyFont="1" applyFill="1" applyBorder="1" applyAlignment="1" applyProtection="1">
      <alignment horizontal="center" vertical="center" wrapText="1"/>
      <protection/>
    </xf>
    <xf numFmtId="0" fontId="26" fillId="0" borderId="0" xfId="65" applyFont="1" applyFill="1" applyAlignment="1" applyProtection="1">
      <alignment horizontal="center" vertical="center" wrapText="1"/>
      <protection/>
    </xf>
    <xf numFmtId="0" fontId="43" fillId="0" borderId="0" xfId="65" applyFont="1" applyFill="1" applyAlignment="1" applyProtection="1">
      <alignment horizontal="center" vertical="center" wrapText="1"/>
      <protection/>
    </xf>
    <xf numFmtId="0" fontId="32" fillId="0" borderId="0" xfId="65" applyFont="1" applyFill="1" applyBorder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center"/>
      <protection/>
    </xf>
    <xf numFmtId="0" fontId="43" fillId="0" borderId="36" xfId="65" applyFont="1" applyFill="1" applyBorder="1" applyAlignment="1" applyProtection="1">
      <alignment horizontal="center" vertical="center" wrapText="1"/>
      <protection/>
    </xf>
    <xf numFmtId="0" fontId="43" fillId="0" borderId="12" xfId="65" applyFont="1" applyFill="1" applyBorder="1" applyAlignment="1" applyProtection="1">
      <alignment horizontal="center" vertical="center" wrapText="1"/>
      <protection/>
    </xf>
    <xf numFmtId="0" fontId="32" fillId="0" borderId="26" xfId="65" applyFont="1" applyFill="1" applyBorder="1" applyAlignment="1" applyProtection="1">
      <alignment horizontal="center" vertical="center" textRotation="90"/>
      <protection/>
    </xf>
    <xf numFmtId="0" fontId="32" fillId="0" borderId="10" xfId="65" applyFont="1" applyFill="1" applyBorder="1" applyAlignment="1" applyProtection="1">
      <alignment horizontal="center" vertical="center" textRotation="90"/>
      <protection/>
    </xf>
    <xf numFmtId="0" fontId="30" fillId="0" borderId="51" xfId="65" applyFont="1" applyFill="1" applyBorder="1" applyAlignment="1" applyProtection="1">
      <alignment horizontal="center" vertical="center" wrapText="1"/>
      <protection/>
    </xf>
    <xf numFmtId="0" fontId="30" fillId="0" borderId="23" xfId="65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top" wrapText="1"/>
      <protection locked="0"/>
    </xf>
    <xf numFmtId="0" fontId="0" fillId="0" borderId="0" xfId="65" applyFont="1" applyFill="1" applyAlignment="1" applyProtection="1">
      <alignment vertical="center" wrapText="1"/>
      <protection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1"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windowProtection="1" zoomScale="115" zoomScaleNormal="115" zoomScaleSheetLayoutView="100" zoomScalePageLayoutView="0" workbookViewId="0" topLeftCell="A1">
      <selection activeCell="E147" sqref="E147"/>
    </sheetView>
  </sheetViews>
  <sheetFormatPr defaultColWidth="9.00390625" defaultRowHeight="12.75"/>
  <cols>
    <col min="1" max="1" width="9.50390625" style="259" customWidth="1"/>
    <col min="2" max="2" width="60.875" style="259" customWidth="1"/>
    <col min="3" max="5" width="15.875" style="260" customWidth="1"/>
    <col min="6" max="6" width="9.375" style="270" hidden="1" customWidth="1"/>
    <col min="7" max="7" width="9.625" style="270" bestFit="1" customWidth="1"/>
    <col min="8" max="8" width="9.375" style="270" bestFit="1" customWidth="1"/>
    <col min="9" max="16384" width="9.375" style="270" customWidth="1"/>
  </cols>
  <sheetData>
    <row r="1" spans="1:5" ht="15.75" customHeight="1">
      <c r="A1" s="470" t="s">
        <v>0</v>
      </c>
      <c r="B1" s="470"/>
      <c r="C1" s="470"/>
      <c r="D1" s="470"/>
      <c r="E1" s="470"/>
    </row>
    <row r="2" spans="1:5" ht="15.75" customHeight="1">
      <c r="A2" s="30" t="s">
        <v>1</v>
      </c>
      <c r="B2" s="30"/>
      <c r="C2" s="257"/>
      <c r="D2" s="257"/>
      <c r="E2" s="257" t="s">
        <v>2</v>
      </c>
    </row>
    <row r="3" spans="1:6" ht="15.75" customHeight="1">
      <c r="A3" s="474" t="s">
        <v>3</v>
      </c>
      <c r="B3" s="476" t="s">
        <v>4</v>
      </c>
      <c r="C3" s="471" t="s">
        <v>5</v>
      </c>
      <c r="D3" s="471"/>
      <c r="E3" s="472"/>
      <c r="F3" s="448"/>
    </row>
    <row r="4" spans="1:6" ht="37.5" customHeight="1">
      <c r="A4" s="475"/>
      <c r="B4" s="477"/>
      <c r="C4" s="32" t="s">
        <v>6</v>
      </c>
      <c r="D4" s="32" t="s">
        <v>7</v>
      </c>
      <c r="E4" s="33" t="s">
        <v>8</v>
      </c>
      <c r="F4" s="448"/>
    </row>
    <row r="5" spans="1:6" s="271" customFormat="1" ht="12" customHeight="1">
      <c r="A5" s="235" t="s">
        <v>9</v>
      </c>
      <c r="B5" s="236" t="s">
        <v>10</v>
      </c>
      <c r="C5" s="236" t="s">
        <v>11</v>
      </c>
      <c r="D5" s="236" t="s">
        <v>12</v>
      </c>
      <c r="E5" s="283" t="s">
        <v>13</v>
      </c>
      <c r="F5" s="449"/>
    </row>
    <row r="6" spans="1:6" s="272" customFormat="1" ht="12" customHeight="1">
      <c r="A6" s="230" t="s">
        <v>14</v>
      </c>
      <c r="B6" s="231" t="s">
        <v>15</v>
      </c>
      <c r="C6" s="262">
        <f>SUM(C7:C12)</f>
        <v>189888777</v>
      </c>
      <c r="D6" s="262">
        <f>SUM(D7:D12)</f>
        <v>207533605</v>
      </c>
      <c r="E6" s="262">
        <f>SUM(E7:E12)</f>
        <v>207533605</v>
      </c>
      <c r="F6" s="450" t="s">
        <v>16</v>
      </c>
    </row>
    <row r="7" spans="1:6" s="272" customFormat="1" ht="12" customHeight="1">
      <c r="A7" s="225" t="s">
        <v>17</v>
      </c>
      <c r="B7" s="273" t="s">
        <v>18</v>
      </c>
      <c r="C7" s="264">
        <v>108182741</v>
      </c>
      <c r="D7" s="264">
        <v>124390093</v>
      </c>
      <c r="E7" s="247">
        <v>124390093</v>
      </c>
      <c r="F7" s="450" t="s">
        <v>19</v>
      </c>
    </row>
    <row r="8" spans="1:6" s="272" customFormat="1" ht="12" customHeight="1">
      <c r="A8" s="224" t="s">
        <v>20</v>
      </c>
      <c r="B8" s="274" t="s">
        <v>21</v>
      </c>
      <c r="C8" s="263">
        <v>51121710</v>
      </c>
      <c r="D8" s="263">
        <v>50947943</v>
      </c>
      <c r="E8" s="246">
        <v>50947943</v>
      </c>
      <c r="F8" s="450" t="s">
        <v>22</v>
      </c>
    </row>
    <row r="9" spans="1:6" s="272" customFormat="1" ht="12" customHeight="1">
      <c r="A9" s="224" t="s">
        <v>23</v>
      </c>
      <c r="B9" s="274" t="s">
        <v>24</v>
      </c>
      <c r="C9" s="263">
        <v>27741166</v>
      </c>
      <c r="D9" s="263">
        <v>27199378</v>
      </c>
      <c r="E9" s="246">
        <v>27199378</v>
      </c>
      <c r="F9" s="450" t="s">
        <v>25</v>
      </c>
    </row>
    <row r="10" spans="1:6" s="272" customFormat="1" ht="12" customHeight="1">
      <c r="A10" s="224" t="s">
        <v>26</v>
      </c>
      <c r="B10" s="274" t="s">
        <v>27</v>
      </c>
      <c r="C10" s="263">
        <v>2843160</v>
      </c>
      <c r="D10" s="263">
        <v>2843160</v>
      </c>
      <c r="E10" s="246">
        <v>2843160</v>
      </c>
      <c r="F10" s="450" t="s">
        <v>28</v>
      </c>
    </row>
    <row r="11" spans="1:6" s="272" customFormat="1" ht="12" customHeight="1">
      <c r="A11" s="224" t="s">
        <v>29</v>
      </c>
      <c r="B11" s="274" t="s">
        <v>30</v>
      </c>
      <c r="C11" s="263">
        <v>0</v>
      </c>
      <c r="D11" s="263">
        <v>0</v>
      </c>
      <c r="E11" s="246"/>
      <c r="F11" s="450" t="s">
        <v>31</v>
      </c>
    </row>
    <row r="12" spans="1:6" s="272" customFormat="1" ht="12" customHeight="1">
      <c r="A12" s="226" t="s">
        <v>32</v>
      </c>
      <c r="B12" s="275" t="s">
        <v>33</v>
      </c>
      <c r="C12" s="265">
        <v>0</v>
      </c>
      <c r="D12" s="265">
        <v>2153031</v>
      </c>
      <c r="E12" s="248">
        <v>2153031</v>
      </c>
      <c r="F12" s="450" t="s">
        <v>34</v>
      </c>
    </row>
    <row r="13" spans="1:6" s="272" customFormat="1" ht="12" customHeight="1">
      <c r="A13" s="230" t="s">
        <v>35</v>
      </c>
      <c r="B13" s="252" t="s">
        <v>36</v>
      </c>
      <c r="C13" s="262">
        <f>SUM(C14:C18)</f>
        <v>4910000</v>
      </c>
      <c r="D13" s="262">
        <f>SUM(D14:D18)</f>
        <v>20080747</v>
      </c>
      <c r="E13" s="262">
        <f>SUM(E14:E18)</f>
        <v>20080747</v>
      </c>
      <c r="F13" s="450" t="s">
        <v>37</v>
      </c>
    </row>
    <row r="14" spans="1:6" s="272" customFormat="1" ht="12" customHeight="1">
      <c r="A14" s="225" t="s">
        <v>38</v>
      </c>
      <c r="B14" s="273" t="s">
        <v>39</v>
      </c>
      <c r="C14" s="264">
        <v>0</v>
      </c>
      <c r="D14" s="264">
        <v>23614</v>
      </c>
      <c r="E14" s="247">
        <v>23614</v>
      </c>
      <c r="F14" s="450" t="s">
        <v>40</v>
      </c>
    </row>
    <row r="15" spans="1:6" s="272" customFormat="1" ht="12" customHeight="1">
      <c r="A15" s="224" t="s">
        <v>41</v>
      </c>
      <c r="B15" s="274" t="s">
        <v>42</v>
      </c>
      <c r="C15" s="263">
        <v>0</v>
      </c>
      <c r="D15" s="263">
        <v>0</v>
      </c>
      <c r="E15" s="246">
        <v>0</v>
      </c>
      <c r="F15" s="450" t="s">
        <v>43</v>
      </c>
    </row>
    <row r="16" spans="1:6" s="272" customFormat="1" ht="12" customHeight="1">
      <c r="A16" s="224" t="s">
        <v>44</v>
      </c>
      <c r="B16" s="274" t="s">
        <v>45</v>
      </c>
      <c r="C16" s="263">
        <v>0</v>
      </c>
      <c r="D16" s="263">
        <v>0</v>
      </c>
      <c r="E16" s="246">
        <v>0</v>
      </c>
      <c r="F16" s="450" t="s">
        <v>46</v>
      </c>
    </row>
    <row r="17" spans="1:6" s="272" customFormat="1" ht="12" customHeight="1">
      <c r="A17" s="224" t="s">
        <v>47</v>
      </c>
      <c r="B17" s="274" t="s">
        <v>48</v>
      </c>
      <c r="C17" s="263">
        <v>0</v>
      </c>
      <c r="D17" s="263">
        <v>0</v>
      </c>
      <c r="E17" s="246">
        <v>0</v>
      </c>
      <c r="F17" s="450" t="s">
        <v>49</v>
      </c>
    </row>
    <row r="18" spans="1:6" s="272" customFormat="1" ht="12" customHeight="1">
      <c r="A18" s="224" t="s">
        <v>50</v>
      </c>
      <c r="B18" s="274" t="s">
        <v>51</v>
      </c>
      <c r="C18" s="263">
        <v>4910000</v>
      </c>
      <c r="D18" s="263">
        <v>20057133</v>
      </c>
      <c r="E18" s="246">
        <v>20057133</v>
      </c>
      <c r="F18" s="450" t="s">
        <v>52</v>
      </c>
    </row>
    <row r="19" spans="1:6" s="272" customFormat="1" ht="12" customHeight="1">
      <c r="A19" s="226" t="s">
        <v>53</v>
      </c>
      <c r="B19" s="275" t="s">
        <v>54</v>
      </c>
      <c r="C19" s="265">
        <v>0</v>
      </c>
      <c r="D19" s="265">
        <v>0</v>
      </c>
      <c r="E19" s="248">
        <v>0</v>
      </c>
      <c r="F19" s="450" t="s">
        <v>55</v>
      </c>
    </row>
    <row r="20" spans="1:6" s="272" customFormat="1" ht="12" customHeight="1">
      <c r="A20" s="230" t="s">
        <v>56</v>
      </c>
      <c r="B20" s="231" t="s">
        <v>57</v>
      </c>
      <c r="C20" s="262">
        <f>SUM(C21:C26)</f>
        <v>0</v>
      </c>
      <c r="D20" s="262">
        <f>SUM(D21:D26)</f>
        <v>68485280</v>
      </c>
      <c r="E20" s="262">
        <f>SUM(E21:E26)</f>
        <v>68485280</v>
      </c>
      <c r="F20" s="450" t="s">
        <v>58</v>
      </c>
    </row>
    <row r="21" spans="1:6" s="272" customFormat="1" ht="12" customHeight="1">
      <c r="A21" s="225" t="s">
        <v>59</v>
      </c>
      <c r="B21" s="273" t="s">
        <v>60</v>
      </c>
      <c r="C21" s="264">
        <v>0</v>
      </c>
      <c r="D21" s="264">
        <v>61086252</v>
      </c>
      <c r="E21" s="247">
        <v>61086252</v>
      </c>
      <c r="F21" s="450" t="s">
        <v>61</v>
      </c>
    </row>
    <row r="22" spans="1:6" s="272" customFormat="1" ht="12" customHeight="1">
      <c r="A22" s="224" t="s">
        <v>62</v>
      </c>
      <c r="B22" s="274" t="s">
        <v>63</v>
      </c>
      <c r="C22" s="263">
        <v>0</v>
      </c>
      <c r="D22" s="263">
        <v>0</v>
      </c>
      <c r="E22" s="246">
        <v>0</v>
      </c>
      <c r="F22" s="450" t="s">
        <v>64</v>
      </c>
    </row>
    <row r="23" spans="1:6" s="272" customFormat="1" ht="12" customHeight="1">
      <c r="A23" s="224" t="s">
        <v>65</v>
      </c>
      <c r="B23" s="274" t="s">
        <v>66</v>
      </c>
      <c r="C23" s="263">
        <v>0</v>
      </c>
      <c r="D23" s="263">
        <v>0</v>
      </c>
      <c r="E23" s="246">
        <v>0</v>
      </c>
      <c r="F23" s="450" t="s">
        <v>67</v>
      </c>
    </row>
    <row r="24" spans="1:6" s="272" customFormat="1" ht="12" customHeight="1">
      <c r="A24" s="224" t="s">
        <v>68</v>
      </c>
      <c r="B24" s="274" t="s">
        <v>69</v>
      </c>
      <c r="C24" s="263">
        <v>0</v>
      </c>
      <c r="D24" s="263">
        <v>0</v>
      </c>
      <c r="E24" s="246">
        <v>0</v>
      </c>
      <c r="F24" s="450" t="s">
        <v>70</v>
      </c>
    </row>
    <row r="25" spans="1:6" s="272" customFormat="1" ht="12" customHeight="1">
      <c r="A25" s="224" t="s">
        <v>71</v>
      </c>
      <c r="B25" s="274" t="s">
        <v>72</v>
      </c>
      <c r="C25" s="263">
        <v>0</v>
      </c>
      <c r="D25" s="263">
        <v>7399028</v>
      </c>
      <c r="E25" s="246">
        <v>7399028</v>
      </c>
      <c r="F25" s="450" t="s">
        <v>73</v>
      </c>
    </row>
    <row r="26" spans="1:6" s="272" customFormat="1" ht="12" customHeight="1">
      <c r="A26" s="226" t="s">
        <v>74</v>
      </c>
      <c r="B26" s="254" t="s">
        <v>75</v>
      </c>
      <c r="C26" s="265">
        <v>0</v>
      </c>
      <c r="D26" s="265"/>
      <c r="E26" s="248"/>
      <c r="F26" s="450" t="s">
        <v>76</v>
      </c>
    </row>
    <row r="27" spans="1:6" s="272" customFormat="1" ht="12" customHeight="1">
      <c r="A27" s="230" t="s">
        <v>77</v>
      </c>
      <c r="B27" s="231" t="s">
        <v>78</v>
      </c>
      <c r="C27" s="268">
        <f>SUM(C28:C33)</f>
        <v>39351000</v>
      </c>
      <c r="D27" s="268">
        <f>SUM(D28:D33)</f>
        <v>42171104</v>
      </c>
      <c r="E27" s="268">
        <f>SUM(E28:E33)</f>
        <v>22332613</v>
      </c>
      <c r="F27" s="450" t="s">
        <v>79</v>
      </c>
    </row>
    <row r="28" spans="1:6" s="272" customFormat="1" ht="12" customHeight="1">
      <c r="A28" s="225" t="s">
        <v>80</v>
      </c>
      <c r="B28" s="273" t="s">
        <v>81</v>
      </c>
      <c r="C28" s="282"/>
      <c r="D28" s="282"/>
      <c r="E28" s="281"/>
      <c r="F28" s="450" t="s">
        <v>82</v>
      </c>
    </row>
    <row r="29" spans="1:6" s="272" customFormat="1" ht="12" customHeight="1">
      <c r="A29" s="224" t="s">
        <v>83</v>
      </c>
      <c r="B29" s="274" t="s">
        <v>84</v>
      </c>
      <c r="C29" s="263">
        <v>10000000</v>
      </c>
      <c r="D29" s="263">
        <v>10273313</v>
      </c>
      <c r="E29" s="246">
        <v>9980125</v>
      </c>
      <c r="F29" s="450" t="s">
        <v>85</v>
      </c>
    </row>
    <row r="30" spans="1:6" s="272" customFormat="1" ht="12" customHeight="1">
      <c r="A30" s="224" t="s">
        <v>86</v>
      </c>
      <c r="B30" s="274" t="s">
        <v>87</v>
      </c>
      <c r="C30" s="263">
        <v>0</v>
      </c>
      <c r="D30" s="263"/>
      <c r="E30" s="246">
        <v>0</v>
      </c>
      <c r="F30" s="450" t="s">
        <v>88</v>
      </c>
    </row>
    <row r="31" spans="1:6" s="272" customFormat="1" ht="12" customHeight="1">
      <c r="A31" s="224" t="s">
        <v>89</v>
      </c>
      <c r="B31" s="274" t="s">
        <v>90</v>
      </c>
      <c r="C31" s="263">
        <v>11500000</v>
      </c>
      <c r="D31" s="263">
        <v>13351296</v>
      </c>
      <c r="E31" s="246">
        <v>11491628</v>
      </c>
      <c r="F31" s="450" t="s">
        <v>91</v>
      </c>
    </row>
    <row r="32" spans="1:6" s="272" customFormat="1" ht="12" customHeight="1">
      <c r="A32" s="224" t="s">
        <v>92</v>
      </c>
      <c r="B32" s="274" t="s">
        <v>93</v>
      </c>
      <c r="C32" s="263">
        <v>17451000</v>
      </c>
      <c r="D32" s="263">
        <v>0</v>
      </c>
      <c r="E32" s="246">
        <v>0</v>
      </c>
      <c r="F32" s="450" t="s">
        <v>94</v>
      </c>
    </row>
    <row r="33" spans="1:6" s="272" customFormat="1" ht="12" customHeight="1">
      <c r="A33" s="226" t="s">
        <v>95</v>
      </c>
      <c r="B33" s="254" t="s">
        <v>96</v>
      </c>
      <c r="C33" s="265">
        <v>400000</v>
      </c>
      <c r="D33" s="265">
        <v>18546495</v>
      </c>
      <c r="E33" s="248">
        <v>860860</v>
      </c>
      <c r="F33" s="450" t="s">
        <v>97</v>
      </c>
    </row>
    <row r="34" spans="1:6" s="272" customFormat="1" ht="12" customHeight="1">
      <c r="A34" s="230" t="s">
        <v>98</v>
      </c>
      <c r="B34" s="231" t="s">
        <v>99</v>
      </c>
      <c r="C34" s="262">
        <f>SUM(D35:D44)</f>
        <v>17478239</v>
      </c>
      <c r="D34" s="262">
        <f>SUM(D36:D44)</f>
        <v>17478239</v>
      </c>
      <c r="E34" s="262">
        <f>SUM(E36:E44)</f>
        <v>518734</v>
      </c>
      <c r="F34" s="450" t="s">
        <v>100</v>
      </c>
    </row>
    <row r="35" spans="1:6" s="272" customFormat="1" ht="12" customHeight="1">
      <c r="A35" s="225" t="s">
        <v>101</v>
      </c>
      <c r="B35" s="273" t="s">
        <v>102</v>
      </c>
      <c r="C35" s="264"/>
      <c r="D35" s="264"/>
      <c r="E35" s="247"/>
      <c r="F35" s="450" t="s">
        <v>103</v>
      </c>
    </row>
    <row r="36" spans="1:6" s="272" customFormat="1" ht="12" customHeight="1">
      <c r="A36" s="224" t="s">
        <v>104</v>
      </c>
      <c r="B36" s="274" t="s">
        <v>105</v>
      </c>
      <c r="C36" s="263">
        <v>0</v>
      </c>
      <c r="D36" s="263"/>
      <c r="E36" s="246"/>
      <c r="F36" s="450" t="s">
        <v>106</v>
      </c>
    </row>
    <row r="37" spans="1:6" s="272" customFormat="1" ht="12" customHeight="1">
      <c r="A37" s="224" t="s">
        <v>107</v>
      </c>
      <c r="B37" s="274" t="s">
        <v>108</v>
      </c>
      <c r="C37" s="263">
        <v>0</v>
      </c>
      <c r="D37" s="263">
        <v>0</v>
      </c>
      <c r="E37" s="246">
        <v>0</v>
      </c>
      <c r="F37" s="450" t="s">
        <v>109</v>
      </c>
    </row>
    <row r="38" spans="1:6" s="272" customFormat="1" ht="12" customHeight="1">
      <c r="A38" s="224" t="s">
        <v>110</v>
      </c>
      <c r="B38" s="274" t="s">
        <v>111</v>
      </c>
      <c r="C38" s="263">
        <v>14497223</v>
      </c>
      <c r="D38" s="263">
        <v>14497223</v>
      </c>
      <c r="E38" s="246">
        <v>413416</v>
      </c>
      <c r="F38" s="450" t="s">
        <v>112</v>
      </c>
    </row>
    <row r="39" spans="1:6" s="272" customFormat="1" ht="12" customHeight="1">
      <c r="A39" s="224" t="s">
        <v>113</v>
      </c>
      <c r="B39" s="274" t="s">
        <v>114</v>
      </c>
      <c r="C39" s="263"/>
      <c r="D39" s="263"/>
      <c r="E39" s="246"/>
      <c r="F39" s="450" t="s">
        <v>115</v>
      </c>
    </row>
    <row r="40" spans="1:6" s="272" customFormat="1" ht="12" customHeight="1">
      <c r="A40" s="224" t="s">
        <v>116</v>
      </c>
      <c r="B40" s="274" t="s">
        <v>117</v>
      </c>
      <c r="C40" s="263">
        <v>2963000</v>
      </c>
      <c r="D40" s="263">
        <v>2963000</v>
      </c>
      <c r="E40" s="246">
        <v>87302</v>
      </c>
      <c r="F40" s="450" t="s">
        <v>118</v>
      </c>
    </row>
    <row r="41" spans="1:6" s="272" customFormat="1" ht="12" customHeight="1">
      <c r="A41" s="224" t="s">
        <v>119</v>
      </c>
      <c r="B41" s="274" t="s">
        <v>120</v>
      </c>
      <c r="C41" s="263">
        <v>0</v>
      </c>
      <c r="D41" s="263"/>
      <c r="E41" s="246"/>
      <c r="F41" s="450" t="s">
        <v>121</v>
      </c>
    </row>
    <row r="42" spans="1:6" s="272" customFormat="1" ht="12" customHeight="1">
      <c r="A42" s="224" t="s">
        <v>122</v>
      </c>
      <c r="B42" s="274" t="s">
        <v>123</v>
      </c>
      <c r="C42" s="263"/>
      <c r="D42" s="263">
        <v>18004</v>
      </c>
      <c r="E42" s="246">
        <v>18004</v>
      </c>
      <c r="F42" s="450" t="s">
        <v>124</v>
      </c>
    </row>
    <row r="43" spans="1:6" s="272" customFormat="1" ht="12" customHeight="1">
      <c r="A43" s="224" t="s">
        <v>125</v>
      </c>
      <c r="B43" s="274" t="s">
        <v>126</v>
      </c>
      <c r="C43" s="266">
        <v>0</v>
      </c>
      <c r="D43" s="266">
        <v>0</v>
      </c>
      <c r="E43" s="249">
        <v>0</v>
      </c>
      <c r="F43" s="450" t="s">
        <v>127</v>
      </c>
    </row>
    <row r="44" spans="1:6" s="272" customFormat="1" ht="12" customHeight="1">
      <c r="A44" s="226" t="s">
        <v>128</v>
      </c>
      <c r="B44" s="275" t="s">
        <v>129</v>
      </c>
      <c r="C44" s="267"/>
      <c r="D44" s="267">
        <v>12</v>
      </c>
      <c r="E44" s="250">
        <v>12</v>
      </c>
      <c r="F44" s="450" t="s">
        <v>130</v>
      </c>
    </row>
    <row r="45" spans="1:6" s="272" customFormat="1" ht="12" customHeight="1">
      <c r="A45" s="230" t="s">
        <v>131</v>
      </c>
      <c r="B45" s="231" t="s">
        <v>132</v>
      </c>
      <c r="C45" s="262">
        <v>0</v>
      </c>
      <c r="D45" s="262">
        <v>0</v>
      </c>
      <c r="E45" s="262"/>
      <c r="F45" s="450" t="s">
        <v>133</v>
      </c>
    </row>
    <row r="46" spans="1:6" s="272" customFormat="1" ht="12" customHeight="1">
      <c r="A46" s="225" t="s">
        <v>134</v>
      </c>
      <c r="B46" s="273" t="s">
        <v>135</v>
      </c>
      <c r="C46" s="284">
        <v>0</v>
      </c>
      <c r="D46" s="284">
        <v>0</v>
      </c>
      <c r="E46" s="251">
        <v>0</v>
      </c>
      <c r="F46" s="450" t="s">
        <v>136</v>
      </c>
    </row>
    <row r="47" spans="1:6" s="272" customFormat="1" ht="12" customHeight="1">
      <c r="A47" s="224" t="s">
        <v>137</v>
      </c>
      <c r="B47" s="274" t="s">
        <v>138</v>
      </c>
      <c r="C47" s="266">
        <v>0</v>
      </c>
      <c r="D47" s="266"/>
      <c r="E47" s="249">
        <v>0</v>
      </c>
      <c r="F47" s="450" t="s">
        <v>139</v>
      </c>
    </row>
    <row r="48" spans="1:6" s="272" customFormat="1" ht="12" customHeight="1">
      <c r="A48" s="224" t="s">
        <v>140</v>
      </c>
      <c r="B48" s="274" t="s">
        <v>141</v>
      </c>
      <c r="C48" s="266">
        <v>0</v>
      </c>
      <c r="D48" s="266">
        <v>0</v>
      </c>
      <c r="E48" s="249"/>
      <c r="F48" s="450" t="s">
        <v>142</v>
      </c>
    </row>
    <row r="49" spans="1:6" s="272" customFormat="1" ht="12" customHeight="1">
      <c r="A49" s="224" t="s">
        <v>143</v>
      </c>
      <c r="B49" s="274" t="s">
        <v>144</v>
      </c>
      <c r="C49" s="266">
        <v>0</v>
      </c>
      <c r="D49" s="266">
        <v>0</v>
      </c>
      <c r="E49" s="249">
        <v>0</v>
      </c>
      <c r="F49" s="450" t="s">
        <v>145</v>
      </c>
    </row>
    <row r="50" spans="1:6" s="272" customFormat="1" ht="12" customHeight="1">
      <c r="A50" s="226" t="s">
        <v>146</v>
      </c>
      <c r="B50" s="275" t="s">
        <v>147</v>
      </c>
      <c r="C50" s="267">
        <v>0</v>
      </c>
      <c r="D50" s="267">
        <v>0</v>
      </c>
      <c r="E50" s="250">
        <v>0</v>
      </c>
      <c r="F50" s="450" t="s">
        <v>148</v>
      </c>
    </row>
    <row r="51" spans="1:6" s="272" customFormat="1" ht="17.25" customHeight="1">
      <c r="A51" s="230" t="s">
        <v>149</v>
      </c>
      <c r="B51" s="231" t="s">
        <v>150</v>
      </c>
      <c r="C51" s="262">
        <v>0</v>
      </c>
      <c r="D51" s="262"/>
      <c r="E51" s="245">
        <f>SUM(E52:E55)</f>
        <v>0</v>
      </c>
      <c r="F51" s="450" t="s">
        <v>151</v>
      </c>
    </row>
    <row r="52" spans="1:6" s="272" customFormat="1" ht="12" customHeight="1">
      <c r="A52" s="225" t="s">
        <v>152</v>
      </c>
      <c r="B52" s="273" t="s">
        <v>153</v>
      </c>
      <c r="C52" s="264">
        <v>0</v>
      </c>
      <c r="D52" s="264">
        <v>0</v>
      </c>
      <c r="E52" s="247">
        <v>0</v>
      </c>
      <c r="F52" s="450" t="s">
        <v>154</v>
      </c>
    </row>
    <row r="53" spans="1:6" s="272" customFormat="1" ht="12" customHeight="1">
      <c r="A53" s="224" t="s">
        <v>155</v>
      </c>
      <c r="B53" s="274" t="s">
        <v>156</v>
      </c>
      <c r="C53" s="263">
        <v>0</v>
      </c>
      <c r="D53" s="263"/>
      <c r="E53" s="246">
        <v>0</v>
      </c>
      <c r="F53" s="450" t="s">
        <v>157</v>
      </c>
    </row>
    <row r="54" spans="1:6" s="272" customFormat="1" ht="12" customHeight="1">
      <c r="A54" s="224" t="s">
        <v>158</v>
      </c>
      <c r="B54" s="274" t="s">
        <v>159</v>
      </c>
      <c r="C54" s="263">
        <v>0</v>
      </c>
      <c r="D54" s="263">
        <v>0</v>
      </c>
      <c r="E54" s="246"/>
      <c r="F54" s="450" t="s">
        <v>160</v>
      </c>
    </row>
    <row r="55" spans="1:6" s="272" customFormat="1" ht="12" customHeight="1">
      <c r="A55" s="226" t="s">
        <v>161</v>
      </c>
      <c r="B55" s="275" t="s">
        <v>162</v>
      </c>
      <c r="C55" s="265">
        <v>0</v>
      </c>
      <c r="D55" s="265">
        <v>0</v>
      </c>
      <c r="E55" s="248">
        <v>0</v>
      </c>
      <c r="F55" s="450" t="s">
        <v>163</v>
      </c>
    </row>
    <row r="56" spans="1:6" s="272" customFormat="1" ht="12" customHeight="1">
      <c r="A56" s="230" t="s">
        <v>164</v>
      </c>
      <c r="B56" s="252" t="s">
        <v>165</v>
      </c>
      <c r="C56" s="262">
        <f>SUM(C57:C60)</f>
        <v>1000000</v>
      </c>
      <c r="D56" s="262">
        <f>SUM(D57:D60)</f>
        <v>16477371</v>
      </c>
      <c r="E56" s="262">
        <f>SUM(E57:E60)</f>
        <v>15450706</v>
      </c>
      <c r="F56" s="450" t="s">
        <v>166</v>
      </c>
    </row>
    <row r="57" spans="1:6" s="272" customFormat="1" ht="12" customHeight="1">
      <c r="A57" s="225" t="s">
        <v>167</v>
      </c>
      <c r="B57" s="273" t="s">
        <v>168</v>
      </c>
      <c r="C57" s="266">
        <v>0</v>
      </c>
      <c r="D57" s="266">
        <v>0</v>
      </c>
      <c r="E57" s="249">
        <v>0</v>
      </c>
      <c r="F57" s="450" t="s">
        <v>169</v>
      </c>
    </row>
    <row r="58" spans="1:6" s="272" customFormat="1" ht="12" customHeight="1">
      <c r="A58" s="224" t="s">
        <v>170</v>
      </c>
      <c r="B58" s="274" t="s">
        <v>171</v>
      </c>
      <c r="C58" s="266">
        <v>1000000</v>
      </c>
      <c r="D58" s="266">
        <v>1026665</v>
      </c>
      <c r="E58" s="249">
        <v>0</v>
      </c>
      <c r="F58" s="450" t="s">
        <v>172</v>
      </c>
    </row>
    <row r="59" spans="1:6" s="272" customFormat="1" ht="12" customHeight="1">
      <c r="A59" s="224" t="s">
        <v>173</v>
      </c>
      <c r="B59" s="274" t="s">
        <v>174</v>
      </c>
      <c r="C59" s="266"/>
      <c r="D59" s="266">
        <v>15450706</v>
      </c>
      <c r="E59" s="249">
        <v>15450706</v>
      </c>
      <c r="F59" s="450" t="s">
        <v>175</v>
      </c>
    </row>
    <row r="60" spans="1:6" s="272" customFormat="1" ht="12" customHeight="1">
      <c r="A60" s="226" t="s">
        <v>176</v>
      </c>
      <c r="B60" s="275" t="s">
        <v>177</v>
      </c>
      <c r="C60" s="266">
        <v>0</v>
      </c>
      <c r="D60" s="266"/>
      <c r="E60" s="249"/>
      <c r="F60" s="450" t="s">
        <v>178</v>
      </c>
    </row>
    <row r="61" spans="1:6" s="272" customFormat="1" ht="12" customHeight="1">
      <c r="A61" s="230" t="s">
        <v>179</v>
      </c>
      <c r="B61" s="231" t="s">
        <v>180</v>
      </c>
      <c r="C61" s="268">
        <f>SUM(C56)</f>
        <v>1000000</v>
      </c>
      <c r="D61" s="268">
        <f>SUM(D56,D34,D27,D20,D13,D6,D51)</f>
        <v>372226346</v>
      </c>
      <c r="E61" s="268">
        <f>SUM(E51,E45,E34,E27,E20,E13,E6,E56)</f>
        <v>334401685</v>
      </c>
      <c r="F61" s="450" t="s">
        <v>181</v>
      </c>
    </row>
    <row r="62" spans="1:6" s="272" customFormat="1" ht="12" customHeight="1">
      <c r="A62" s="285" t="s">
        <v>182</v>
      </c>
      <c r="B62" s="252" t="s">
        <v>183</v>
      </c>
      <c r="C62" s="262"/>
      <c r="D62" s="262"/>
      <c r="E62" s="245">
        <v>0</v>
      </c>
      <c r="F62" s="450" t="s">
        <v>184</v>
      </c>
    </row>
    <row r="63" spans="1:6" s="272" customFormat="1" ht="12" customHeight="1">
      <c r="A63" s="225" t="s">
        <v>185</v>
      </c>
      <c r="B63" s="273" t="s">
        <v>186</v>
      </c>
      <c r="C63" s="266">
        <v>0</v>
      </c>
      <c r="D63" s="266"/>
      <c r="E63" s="249">
        <v>0</v>
      </c>
      <c r="F63" s="450" t="s">
        <v>187</v>
      </c>
    </row>
    <row r="64" spans="1:6" s="272" customFormat="1" ht="12" customHeight="1">
      <c r="A64" s="224" t="s">
        <v>188</v>
      </c>
      <c r="B64" s="274" t="s">
        <v>189</v>
      </c>
      <c r="C64" s="266">
        <v>0</v>
      </c>
      <c r="D64" s="266">
        <v>0</v>
      </c>
      <c r="E64" s="249">
        <v>0</v>
      </c>
      <c r="F64" s="450" t="s">
        <v>190</v>
      </c>
    </row>
    <row r="65" spans="1:6" s="272" customFormat="1" ht="12" customHeight="1">
      <c r="A65" s="226" t="s">
        <v>191</v>
      </c>
      <c r="B65" s="210" t="s">
        <v>192</v>
      </c>
      <c r="C65" s="266"/>
      <c r="D65" s="266"/>
      <c r="E65" s="249">
        <v>0</v>
      </c>
      <c r="F65" s="450" t="s">
        <v>193</v>
      </c>
    </row>
    <row r="66" spans="1:6" s="272" customFormat="1" ht="12" customHeight="1">
      <c r="A66" s="285" t="s">
        <v>194</v>
      </c>
      <c r="B66" s="252" t="s">
        <v>195</v>
      </c>
      <c r="C66" s="262">
        <v>0</v>
      </c>
      <c r="D66" s="262">
        <v>0</v>
      </c>
      <c r="E66" s="245"/>
      <c r="F66" s="450" t="s">
        <v>196</v>
      </c>
    </row>
    <row r="67" spans="1:6" s="272" customFormat="1" ht="13.5" customHeight="1">
      <c r="A67" s="225" t="s">
        <v>197</v>
      </c>
      <c r="B67" s="273" t="s">
        <v>198</v>
      </c>
      <c r="C67" s="266">
        <v>0</v>
      </c>
      <c r="D67" s="266">
        <v>0</v>
      </c>
      <c r="E67" s="249">
        <v>0</v>
      </c>
      <c r="F67" s="450" t="s">
        <v>199</v>
      </c>
    </row>
    <row r="68" spans="1:6" s="272" customFormat="1" ht="12" customHeight="1">
      <c r="A68" s="224" t="s">
        <v>200</v>
      </c>
      <c r="B68" s="274" t="s">
        <v>201</v>
      </c>
      <c r="C68" s="266">
        <v>0</v>
      </c>
      <c r="D68" s="266">
        <v>0</v>
      </c>
      <c r="E68" s="249">
        <v>0</v>
      </c>
      <c r="F68" s="450" t="s">
        <v>202</v>
      </c>
    </row>
    <row r="69" spans="1:6" s="272" customFormat="1" ht="12" customHeight="1">
      <c r="A69" s="224" t="s">
        <v>203</v>
      </c>
      <c r="B69" s="274" t="s">
        <v>204</v>
      </c>
      <c r="C69" s="266">
        <v>0</v>
      </c>
      <c r="D69" s="266">
        <v>0</v>
      </c>
      <c r="E69" s="249"/>
      <c r="F69" s="450" t="s">
        <v>205</v>
      </c>
    </row>
    <row r="70" spans="1:6" s="272" customFormat="1" ht="12" customHeight="1">
      <c r="A70" s="226" t="s">
        <v>206</v>
      </c>
      <c r="B70" s="275" t="s">
        <v>207</v>
      </c>
      <c r="C70" s="266">
        <v>0</v>
      </c>
      <c r="D70" s="266">
        <v>0</v>
      </c>
      <c r="E70" s="249">
        <v>0</v>
      </c>
      <c r="F70" s="450" t="s">
        <v>208</v>
      </c>
    </row>
    <row r="71" spans="1:6" s="272" customFormat="1" ht="12" customHeight="1">
      <c r="A71" s="285" t="s">
        <v>209</v>
      </c>
      <c r="B71" s="252" t="s">
        <v>210</v>
      </c>
      <c r="C71" s="262">
        <f>SUM(C72:C73)</f>
        <v>132540000</v>
      </c>
      <c r="D71" s="262">
        <f>SUM(D72:D73)</f>
        <v>311435000</v>
      </c>
      <c r="E71" s="262">
        <f>SUM(E72:E73)</f>
        <v>311435000</v>
      </c>
      <c r="F71" s="450" t="s">
        <v>211</v>
      </c>
    </row>
    <row r="72" spans="1:6" s="272" customFormat="1" ht="12" customHeight="1">
      <c r="A72" s="225" t="s">
        <v>212</v>
      </c>
      <c r="B72" s="273" t="s">
        <v>213</v>
      </c>
      <c r="C72" s="266">
        <v>132540000</v>
      </c>
      <c r="D72" s="266">
        <v>311435000</v>
      </c>
      <c r="E72" s="249">
        <v>311435000</v>
      </c>
      <c r="F72" s="450" t="s">
        <v>214</v>
      </c>
    </row>
    <row r="73" spans="1:6" s="272" customFormat="1" ht="12" customHeight="1">
      <c r="A73" s="226" t="s">
        <v>215</v>
      </c>
      <c r="B73" s="275" t="s">
        <v>216</v>
      </c>
      <c r="C73" s="266">
        <v>0</v>
      </c>
      <c r="D73" s="266">
        <v>0</v>
      </c>
      <c r="E73" s="249">
        <v>0</v>
      </c>
      <c r="F73" s="450" t="s">
        <v>217</v>
      </c>
    </row>
    <row r="74" spans="1:6" s="272" customFormat="1" ht="12" customHeight="1">
      <c r="A74" s="285" t="s">
        <v>218</v>
      </c>
      <c r="B74" s="252" t="s">
        <v>219</v>
      </c>
      <c r="C74" s="262">
        <v>0</v>
      </c>
      <c r="D74" s="262">
        <v>7632335</v>
      </c>
      <c r="E74" s="245">
        <v>7632335</v>
      </c>
      <c r="F74" s="450" t="s">
        <v>220</v>
      </c>
    </row>
    <row r="75" spans="1:6" s="272" customFormat="1" ht="12" customHeight="1">
      <c r="A75" s="225" t="s">
        <v>221</v>
      </c>
      <c r="B75" s="273" t="s">
        <v>219</v>
      </c>
      <c r="C75" s="266">
        <v>0</v>
      </c>
      <c r="D75" s="266">
        <v>7632335</v>
      </c>
      <c r="E75" s="249">
        <v>7632335</v>
      </c>
      <c r="F75" s="450" t="s">
        <v>222</v>
      </c>
    </row>
    <row r="76" spans="1:6" s="272" customFormat="1" ht="12" customHeight="1">
      <c r="A76" s="224" t="s">
        <v>223</v>
      </c>
      <c r="B76" s="274" t="s">
        <v>224</v>
      </c>
      <c r="C76" s="266">
        <v>0</v>
      </c>
      <c r="D76" s="266">
        <v>0</v>
      </c>
      <c r="E76" s="249">
        <v>0</v>
      </c>
      <c r="F76" s="450" t="s">
        <v>225</v>
      </c>
    </row>
    <row r="77" spans="1:6" s="272" customFormat="1" ht="12" customHeight="1">
      <c r="A77" s="226" t="s">
        <v>226</v>
      </c>
      <c r="B77" s="254" t="s">
        <v>227</v>
      </c>
      <c r="C77" s="266"/>
      <c r="D77" s="266">
        <v>0</v>
      </c>
      <c r="E77" s="249">
        <v>0</v>
      </c>
      <c r="F77" s="450" t="s">
        <v>228</v>
      </c>
    </row>
    <row r="78" spans="1:6" s="272" customFormat="1" ht="12" customHeight="1">
      <c r="A78" s="285" t="s">
        <v>229</v>
      </c>
      <c r="B78" s="252" t="s">
        <v>230</v>
      </c>
      <c r="C78" s="262">
        <v>0</v>
      </c>
      <c r="D78" s="262">
        <v>0</v>
      </c>
      <c r="E78" s="245">
        <v>0</v>
      </c>
      <c r="F78" s="450" t="s">
        <v>231</v>
      </c>
    </row>
    <row r="79" spans="1:6" s="272" customFormat="1" ht="12" customHeight="1">
      <c r="A79" s="276" t="s">
        <v>232</v>
      </c>
      <c r="B79" s="273" t="s">
        <v>233</v>
      </c>
      <c r="C79" s="266">
        <v>0</v>
      </c>
      <c r="D79" s="266">
        <v>0</v>
      </c>
      <c r="E79" s="249">
        <v>0</v>
      </c>
      <c r="F79" s="450" t="s">
        <v>234</v>
      </c>
    </row>
    <row r="80" spans="1:6" s="272" customFormat="1" ht="12" customHeight="1">
      <c r="A80" s="277" t="s">
        <v>235</v>
      </c>
      <c r="B80" s="274" t="s">
        <v>236</v>
      </c>
      <c r="C80" s="266">
        <v>0</v>
      </c>
      <c r="D80" s="266">
        <v>0</v>
      </c>
      <c r="E80" s="249">
        <v>0</v>
      </c>
      <c r="F80" s="450" t="s">
        <v>237</v>
      </c>
    </row>
    <row r="81" spans="1:6" s="272" customFormat="1" ht="12" customHeight="1">
      <c r="A81" s="277" t="s">
        <v>238</v>
      </c>
      <c r="B81" s="274" t="s">
        <v>239</v>
      </c>
      <c r="C81" s="266">
        <v>0</v>
      </c>
      <c r="D81" s="266">
        <v>0</v>
      </c>
      <c r="E81" s="249">
        <v>0</v>
      </c>
      <c r="F81" s="450" t="s">
        <v>240</v>
      </c>
    </row>
    <row r="82" spans="1:6" s="272" customFormat="1" ht="12" customHeight="1">
      <c r="A82" s="286" t="s">
        <v>241</v>
      </c>
      <c r="B82" s="254" t="s">
        <v>242</v>
      </c>
      <c r="C82" s="266">
        <v>0</v>
      </c>
      <c r="D82" s="266">
        <v>0</v>
      </c>
      <c r="E82" s="249">
        <v>0</v>
      </c>
      <c r="F82" s="450" t="s">
        <v>243</v>
      </c>
    </row>
    <row r="83" spans="1:6" s="272" customFormat="1" ht="12" customHeight="1">
      <c r="A83" s="285" t="s">
        <v>244</v>
      </c>
      <c r="B83" s="252" t="s">
        <v>245</v>
      </c>
      <c r="C83" s="288">
        <v>0</v>
      </c>
      <c r="D83" s="288">
        <v>0</v>
      </c>
      <c r="E83" s="289">
        <v>0</v>
      </c>
      <c r="F83" s="450" t="s">
        <v>246</v>
      </c>
    </row>
    <row r="84" spans="1:6" s="272" customFormat="1" ht="12" customHeight="1">
      <c r="A84" s="285" t="s">
        <v>247</v>
      </c>
      <c r="B84" s="208" t="s">
        <v>248</v>
      </c>
      <c r="C84" s="268">
        <v>252610000</v>
      </c>
      <c r="D84" s="268">
        <f>SUM(D72:D74)</f>
        <v>319067335</v>
      </c>
      <c r="E84" s="268">
        <f>SUM(E72:E74)</f>
        <v>319067335</v>
      </c>
      <c r="F84" s="450" t="s">
        <v>249</v>
      </c>
    </row>
    <row r="85" spans="1:6" s="272" customFormat="1" ht="12" customHeight="1">
      <c r="A85" s="287" t="s">
        <v>250</v>
      </c>
      <c r="B85" s="211" t="s">
        <v>251</v>
      </c>
      <c r="C85" s="268">
        <v>385150000</v>
      </c>
      <c r="D85" s="268">
        <f>SUM(D84,D61)</f>
        <v>691293681</v>
      </c>
      <c r="E85" s="268">
        <f>SUM(E84,E61)</f>
        <v>653469020</v>
      </c>
      <c r="F85" s="450" t="s">
        <v>252</v>
      </c>
    </row>
    <row r="86" spans="1:6" s="272" customFormat="1" ht="12" customHeight="1">
      <c r="A86" s="206"/>
      <c r="B86" s="206"/>
      <c r="C86" s="207"/>
      <c r="D86" s="207"/>
      <c r="E86" s="207"/>
      <c r="F86" s="450"/>
    </row>
    <row r="87" spans="1:6" ht="16.5" customHeight="1">
      <c r="A87" s="470" t="s">
        <v>253</v>
      </c>
      <c r="B87" s="470"/>
      <c r="C87" s="470"/>
      <c r="D87" s="470"/>
      <c r="E87" s="470"/>
      <c r="F87" s="448"/>
    </row>
    <row r="88" spans="1:6" s="278" customFormat="1" ht="16.5" customHeight="1">
      <c r="A88" s="31" t="s">
        <v>254</v>
      </c>
      <c r="B88" s="31"/>
      <c r="C88" s="239"/>
      <c r="D88" s="239"/>
      <c r="E88" s="239" t="s">
        <v>255</v>
      </c>
      <c r="F88" s="451"/>
    </row>
    <row r="89" spans="1:6" s="278" customFormat="1" ht="16.5" customHeight="1">
      <c r="A89" s="474" t="s">
        <v>3</v>
      </c>
      <c r="B89" s="476" t="s">
        <v>256</v>
      </c>
      <c r="C89" s="471" t="str">
        <f>+C3</f>
        <v>2016. évi </v>
      </c>
      <c r="D89" s="471"/>
      <c r="E89" s="472"/>
      <c r="F89" s="451"/>
    </row>
    <row r="90" spans="1:6" ht="37.5" customHeight="1">
      <c r="A90" s="475"/>
      <c r="B90" s="477"/>
      <c r="C90" s="32" t="s">
        <v>6</v>
      </c>
      <c r="D90" s="32" t="s">
        <v>7</v>
      </c>
      <c r="E90" s="33" t="s">
        <v>8</v>
      </c>
      <c r="F90" s="448"/>
    </row>
    <row r="91" spans="1:6" s="271" customFormat="1" ht="12" customHeight="1">
      <c r="A91" s="235" t="s">
        <v>9</v>
      </c>
      <c r="B91" s="236" t="s">
        <v>10</v>
      </c>
      <c r="C91" s="236" t="s">
        <v>11</v>
      </c>
      <c r="D91" s="236" t="s">
        <v>12</v>
      </c>
      <c r="E91" s="237" t="s">
        <v>13</v>
      </c>
      <c r="F91" s="449"/>
    </row>
    <row r="92" spans="1:6" ht="12" customHeight="1">
      <c r="A92" s="232" t="s">
        <v>14</v>
      </c>
      <c r="B92" s="234" t="s">
        <v>257</v>
      </c>
      <c r="C92" s="261">
        <f>SUM(C93:C97)</f>
        <v>69695000</v>
      </c>
      <c r="D92" s="261">
        <f>SUM(D93:D97)</f>
        <v>97216160</v>
      </c>
      <c r="E92" s="261">
        <f>SUM(E93:E97)</f>
        <v>74756876</v>
      </c>
      <c r="F92" s="448" t="s">
        <v>16</v>
      </c>
    </row>
    <row r="93" spans="1:6" ht="12" customHeight="1">
      <c r="A93" s="227" t="s">
        <v>17</v>
      </c>
      <c r="B93" s="220" t="s">
        <v>258</v>
      </c>
      <c r="C93" s="39">
        <v>14880000</v>
      </c>
      <c r="D93" s="39">
        <v>33903716</v>
      </c>
      <c r="E93" s="215">
        <v>33492950</v>
      </c>
      <c r="F93" s="448" t="s">
        <v>19</v>
      </c>
    </row>
    <row r="94" spans="1:6" ht="12" customHeight="1">
      <c r="A94" s="224" t="s">
        <v>20</v>
      </c>
      <c r="B94" s="218" t="s">
        <v>259</v>
      </c>
      <c r="C94" s="263">
        <v>4039000</v>
      </c>
      <c r="D94" s="263">
        <v>6072147</v>
      </c>
      <c r="E94" s="246">
        <v>6072147</v>
      </c>
      <c r="F94" s="448" t="s">
        <v>22</v>
      </c>
    </row>
    <row r="95" spans="1:6" ht="12" customHeight="1">
      <c r="A95" s="224" t="s">
        <v>23</v>
      </c>
      <c r="B95" s="218" t="s">
        <v>260</v>
      </c>
      <c r="C95" s="265">
        <v>26703000</v>
      </c>
      <c r="D95" s="265">
        <v>32728842</v>
      </c>
      <c r="E95" s="248">
        <v>27380727</v>
      </c>
      <c r="F95" s="448" t="s">
        <v>25</v>
      </c>
    </row>
    <row r="96" spans="1:6" ht="12" customHeight="1">
      <c r="A96" s="224" t="s">
        <v>26</v>
      </c>
      <c r="B96" s="221" t="s">
        <v>261</v>
      </c>
      <c r="C96" s="265">
        <v>15829000</v>
      </c>
      <c r="D96" s="265">
        <v>15901000</v>
      </c>
      <c r="E96" s="248">
        <v>4121424</v>
      </c>
      <c r="F96" s="448" t="s">
        <v>28</v>
      </c>
    </row>
    <row r="97" spans="1:6" ht="12" customHeight="1">
      <c r="A97" s="224" t="s">
        <v>262</v>
      </c>
      <c r="B97" s="229" t="s">
        <v>263</v>
      </c>
      <c r="C97" s="265">
        <v>8244000</v>
      </c>
      <c r="D97" s="265">
        <v>8610455</v>
      </c>
      <c r="E97" s="248">
        <v>3689628</v>
      </c>
      <c r="F97" s="448" t="s">
        <v>31</v>
      </c>
    </row>
    <row r="98" spans="1:6" ht="12" customHeight="1">
      <c r="A98" s="224" t="s">
        <v>32</v>
      </c>
      <c r="B98" s="218" t="s">
        <v>264</v>
      </c>
      <c r="C98" s="265">
        <v>0</v>
      </c>
      <c r="D98" s="265"/>
      <c r="E98" s="248"/>
      <c r="F98" s="448" t="s">
        <v>34</v>
      </c>
    </row>
    <row r="99" spans="1:6" ht="12" customHeight="1">
      <c r="A99" s="224" t="s">
        <v>265</v>
      </c>
      <c r="B99" s="241" t="s">
        <v>266</v>
      </c>
      <c r="C99" s="265">
        <v>0</v>
      </c>
      <c r="D99" s="265">
        <v>0</v>
      </c>
      <c r="E99" s="248"/>
      <c r="F99" s="448" t="s">
        <v>37</v>
      </c>
    </row>
    <row r="100" spans="1:6" ht="12" customHeight="1">
      <c r="A100" s="224" t="s">
        <v>267</v>
      </c>
      <c r="B100" s="242" t="s">
        <v>268</v>
      </c>
      <c r="C100" s="265">
        <v>0</v>
      </c>
      <c r="D100" s="265">
        <v>0</v>
      </c>
      <c r="E100" s="248">
        <v>0</v>
      </c>
      <c r="F100" s="448" t="s">
        <v>40</v>
      </c>
    </row>
    <row r="101" spans="1:6" ht="12" customHeight="1">
      <c r="A101" s="224" t="s">
        <v>269</v>
      </c>
      <c r="B101" s="242" t="s">
        <v>270</v>
      </c>
      <c r="C101" s="265">
        <v>0</v>
      </c>
      <c r="D101" s="265">
        <v>0</v>
      </c>
      <c r="E101" s="248">
        <v>0</v>
      </c>
      <c r="F101" s="448" t="s">
        <v>43</v>
      </c>
    </row>
    <row r="102" spans="1:6" ht="12" customHeight="1">
      <c r="A102" s="224" t="s">
        <v>271</v>
      </c>
      <c r="B102" s="241" t="s">
        <v>272</v>
      </c>
      <c r="C102" s="265">
        <v>0</v>
      </c>
      <c r="D102" s="265"/>
      <c r="E102" s="248"/>
      <c r="F102" s="448" t="s">
        <v>46</v>
      </c>
    </row>
    <row r="103" spans="1:6" ht="12" customHeight="1">
      <c r="A103" s="224" t="s">
        <v>273</v>
      </c>
      <c r="B103" s="241" t="s">
        <v>274</v>
      </c>
      <c r="C103" s="265">
        <v>0</v>
      </c>
      <c r="D103" s="265">
        <v>0</v>
      </c>
      <c r="E103" s="248">
        <v>0</v>
      </c>
      <c r="F103" s="448" t="s">
        <v>49</v>
      </c>
    </row>
    <row r="104" spans="1:6" ht="12" customHeight="1">
      <c r="A104" s="224" t="s">
        <v>275</v>
      </c>
      <c r="B104" s="242" t="s">
        <v>276</v>
      </c>
      <c r="C104" s="265">
        <v>0</v>
      </c>
      <c r="D104" s="265"/>
      <c r="E104" s="248"/>
      <c r="F104" s="448" t="s">
        <v>52</v>
      </c>
    </row>
    <row r="105" spans="1:6" ht="12" customHeight="1">
      <c r="A105" s="223" t="s">
        <v>277</v>
      </c>
      <c r="B105" s="243" t="s">
        <v>278</v>
      </c>
      <c r="C105" s="265">
        <v>0</v>
      </c>
      <c r="D105" s="265">
        <v>0</v>
      </c>
      <c r="E105" s="248">
        <v>0</v>
      </c>
      <c r="F105" s="448" t="s">
        <v>55</v>
      </c>
    </row>
    <row r="106" spans="1:6" ht="12" customHeight="1">
      <c r="A106" s="224" t="s">
        <v>279</v>
      </c>
      <c r="B106" s="243" t="s">
        <v>280</v>
      </c>
      <c r="C106" s="265">
        <v>0</v>
      </c>
      <c r="D106" s="265">
        <v>0</v>
      </c>
      <c r="E106" s="248">
        <v>0</v>
      </c>
      <c r="F106" s="448" t="s">
        <v>58</v>
      </c>
    </row>
    <row r="107" spans="1:6" ht="12" customHeight="1">
      <c r="A107" s="228" t="s">
        <v>281</v>
      </c>
      <c r="B107" s="244" t="s">
        <v>282</v>
      </c>
      <c r="C107" s="40"/>
      <c r="D107" s="40"/>
      <c r="E107" s="209"/>
      <c r="F107" s="448" t="s">
        <v>61</v>
      </c>
    </row>
    <row r="108" spans="1:6" ht="12" customHeight="1">
      <c r="A108" s="230" t="s">
        <v>35</v>
      </c>
      <c r="B108" s="233" t="s">
        <v>283</v>
      </c>
      <c r="C108" s="262">
        <f>SUM(C109:C121)</f>
        <v>18270000</v>
      </c>
      <c r="D108" s="262">
        <f>SUM(D109:D121)</f>
        <v>23238059</v>
      </c>
      <c r="E108" s="262">
        <f>SUM(E109:E121)</f>
        <v>22349163</v>
      </c>
      <c r="F108" s="448" t="s">
        <v>64</v>
      </c>
    </row>
    <row r="109" spans="1:6" ht="12" customHeight="1">
      <c r="A109" s="225" t="s">
        <v>38</v>
      </c>
      <c r="B109" s="218" t="s">
        <v>284</v>
      </c>
      <c r="C109" s="264">
        <v>7270000</v>
      </c>
      <c r="D109" s="264">
        <v>8242003</v>
      </c>
      <c r="E109" s="247">
        <v>8242003</v>
      </c>
      <c r="F109" s="448" t="s">
        <v>67</v>
      </c>
    </row>
    <row r="110" spans="1:6" ht="12" customHeight="1">
      <c r="A110" s="225" t="s">
        <v>41</v>
      </c>
      <c r="B110" s="222" t="s">
        <v>285</v>
      </c>
      <c r="C110" s="264">
        <v>0</v>
      </c>
      <c r="D110" s="264">
        <v>0</v>
      </c>
      <c r="E110" s="247">
        <v>0</v>
      </c>
      <c r="F110" s="448" t="s">
        <v>70</v>
      </c>
    </row>
    <row r="111" spans="1:6" ht="15.75">
      <c r="A111" s="225" t="s">
        <v>44</v>
      </c>
      <c r="B111" s="222" t="s">
        <v>286</v>
      </c>
      <c r="C111" s="263">
        <v>11000000</v>
      </c>
      <c r="D111" s="263">
        <v>14996056</v>
      </c>
      <c r="E111" s="246">
        <v>14107160</v>
      </c>
      <c r="F111" s="448" t="s">
        <v>73</v>
      </c>
    </row>
    <row r="112" spans="1:6" ht="12" customHeight="1">
      <c r="A112" s="225" t="s">
        <v>47</v>
      </c>
      <c r="B112" s="222" t="s">
        <v>287</v>
      </c>
      <c r="C112" s="263">
        <v>0</v>
      </c>
      <c r="D112" s="263">
        <v>0</v>
      </c>
      <c r="E112" s="246">
        <v>0</v>
      </c>
      <c r="F112" s="448" t="s">
        <v>76</v>
      </c>
    </row>
    <row r="113" spans="1:6" ht="12" customHeight="1">
      <c r="A113" s="225" t="s">
        <v>50</v>
      </c>
      <c r="B113" s="254" t="s">
        <v>288</v>
      </c>
      <c r="C113" s="263">
        <v>0</v>
      </c>
      <c r="D113" s="263">
        <v>0</v>
      </c>
      <c r="E113" s="246">
        <v>0</v>
      </c>
      <c r="F113" s="448" t="s">
        <v>79</v>
      </c>
    </row>
    <row r="114" spans="1:6" ht="21.75" customHeight="1">
      <c r="A114" s="225" t="s">
        <v>53</v>
      </c>
      <c r="B114" s="253" t="s">
        <v>289</v>
      </c>
      <c r="C114" s="263">
        <v>0</v>
      </c>
      <c r="D114" s="263">
        <v>0</v>
      </c>
      <c r="E114" s="246">
        <v>0</v>
      </c>
      <c r="F114" s="448" t="s">
        <v>82</v>
      </c>
    </row>
    <row r="115" spans="1:6" ht="24" customHeight="1">
      <c r="A115" s="225" t="s">
        <v>290</v>
      </c>
      <c r="B115" s="269" t="s">
        <v>291</v>
      </c>
      <c r="C115" s="263">
        <v>0</v>
      </c>
      <c r="D115" s="263">
        <v>0</v>
      </c>
      <c r="E115" s="246">
        <v>0</v>
      </c>
      <c r="F115" s="448" t="s">
        <v>85</v>
      </c>
    </row>
    <row r="116" spans="1:6" ht="12" customHeight="1">
      <c r="A116" s="225" t="s">
        <v>292</v>
      </c>
      <c r="B116" s="242" t="s">
        <v>270</v>
      </c>
      <c r="C116" s="263">
        <v>0</v>
      </c>
      <c r="D116" s="263"/>
      <c r="E116" s="246"/>
      <c r="F116" s="448" t="s">
        <v>88</v>
      </c>
    </row>
    <row r="117" spans="1:6" ht="12" customHeight="1">
      <c r="A117" s="225" t="s">
        <v>293</v>
      </c>
      <c r="B117" s="242" t="s">
        <v>294</v>
      </c>
      <c r="C117" s="263">
        <v>0</v>
      </c>
      <c r="D117" s="263">
        <v>0</v>
      </c>
      <c r="E117" s="246">
        <v>0</v>
      </c>
      <c r="F117" s="448" t="s">
        <v>91</v>
      </c>
    </row>
    <row r="118" spans="1:6" ht="12" customHeight="1">
      <c r="A118" s="225" t="s">
        <v>295</v>
      </c>
      <c r="B118" s="242" t="s">
        <v>296</v>
      </c>
      <c r="C118" s="263">
        <v>0</v>
      </c>
      <c r="D118" s="263">
        <v>0</v>
      </c>
      <c r="E118" s="246">
        <v>0</v>
      </c>
      <c r="F118" s="448" t="s">
        <v>94</v>
      </c>
    </row>
    <row r="119" spans="1:6" s="290" customFormat="1" ht="12" customHeight="1">
      <c r="A119" s="225" t="s">
        <v>297</v>
      </c>
      <c r="B119" s="242" t="s">
        <v>276</v>
      </c>
      <c r="C119" s="263">
        <v>0</v>
      </c>
      <c r="D119" s="263">
        <v>0</v>
      </c>
      <c r="E119" s="246">
        <v>0</v>
      </c>
      <c r="F119" s="448" t="s">
        <v>97</v>
      </c>
    </row>
    <row r="120" spans="1:6" ht="12" customHeight="1">
      <c r="A120" s="225" t="s">
        <v>298</v>
      </c>
      <c r="B120" s="242" t="s">
        <v>299</v>
      </c>
      <c r="C120" s="263">
        <v>0</v>
      </c>
      <c r="D120" s="263">
        <v>0</v>
      </c>
      <c r="E120" s="246">
        <v>0</v>
      </c>
      <c r="F120" s="448" t="s">
        <v>100</v>
      </c>
    </row>
    <row r="121" spans="1:6" ht="12" customHeight="1">
      <c r="A121" s="223" t="s">
        <v>300</v>
      </c>
      <c r="B121" s="242" t="s">
        <v>301</v>
      </c>
      <c r="C121" s="265">
        <v>0</v>
      </c>
      <c r="D121" s="265">
        <v>0</v>
      </c>
      <c r="E121" s="248">
        <v>0</v>
      </c>
      <c r="F121" s="448" t="s">
        <v>103</v>
      </c>
    </row>
    <row r="122" spans="1:6" ht="12" customHeight="1">
      <c r="A122" s="230" t="s">
        <v>56</v>
      </c>
      <c r="B122" s="238" t="s">
        <v>302</v>
      </c>
      <c r="C122" s="262">
        <f>SUM(C123:C124)</f>
        <v>143961000</v>
      </c>
      <c r="D122" s="262">
        <f>SUM(D123:D124)</f>
        <v>417366721</v>
      </c>
      <c r="E122" s="262">
        <f>SUM(E123:E124)</f>
        <v>0</v>
      </c>
      <c r="F122" s="448" t="s">
        <v>106</v>
      </c>
    </row>
    <row r="123" spans="1:6" ht="12" customHeight="1">
      <c r="A123" s="225" t="s">
        <v>59</v>
      </c>
      <c r="B123" s="219" t="s">
        <v>303</v>
      </c>
      <c r="C123" s="264"/>
      <c r="D123" s="264"/>
      <c r="E123" s="247">
        <v>0</v>
      </c>
      <c r="F123" s="448" t="s">
        <v>109</v>
      </c>
    </row>
    <row r="124" spans="1:6" ht="12" customHeight="1">
      <c r="A124" s="226" t="s">
        <v>62</v>
      </c>
      <c r="B124" s="222" t="s">
        <v>304</v>
      </c>
      <c r="C124" s="265">
        <v>143961000</v>
      </c>
      <c r="D124" s="265">
        <v>417366721</v>
      </c>
      <c r="E124" s="248">
        <v>0</v>
      </c>
      <c r="F124" s="448" t="s">
        <v>112</v>
      </c>
    </row>
    <row r="125" spans="1:6" ht="12" customHeight="1">
      <c r="A125" s="230" t="s">
        <v>305</v>
      </c>
      <c r="B125" s="238" t="s">
        <v>306</v>
      </c>
      <c r="C125" s="262">
        <f>SUM(C122,C108,C92)</f>
        <v>231926000</v>
      </c>
      <c r="D125" s="262">
        <f>SUM(D122,D108,D92)</f>
        <v>537820940</v>
      </c>
      <c r="E125" s="262">
        <f>SUM(E122,E108,E92)</f>
        <v>97106039</v>
      </c>
      <c r="F125" s="448" t="s">
        <v>115</v>
      </c>
    </row>
    <row r="126" spans="1:6" ht="12" customHeight="1">
      <c r="A126" s="230" t="s">
        <v>98</v>
      </c>
      <c r="B126" s="238" t="s">
        <v>307</v>
      </c>
      <c r="C126" s="262">
        <v>0</v>
      </c>
      <c r="D126" s="262">
        <v>0</v>
      </c>
      <c r="E126" s="245">
        <v>0</v>
      </c>
      <c r="F126" s="448" t="s">
        <v>118</v>
      </c>
    </row>
    <row r="127" spans="1:6" ht="12" customHeight="1">
      <c r="A127" s="225" t="s">
        <v>101</v>
      </c>
      <c r="B127" s="219" t="s">
        <v>308</v>
      </c>
      <c r="C127" s="263">
        <v>0</v>
      </c>
      <c r="D127" s="263">
        <v>0</v>
      </c>
      <c r="E127" s="246">
        <v>0</v>
      </c>
      <c r="F127" s="448" t="s">
        <v>121</v>
      </c>
    </row>
    <row r="128" spans="1:6" ht="12" customHeight="1">
      <c r="A128" s="225" t="s">
        <v>104</v>
      </c>
      <c r="B128" s="219" t="s">
        <v>309</v>
      </c>
      <c r="C128" s="263">
        <v>0</v>
      </c>
      <c r="D128" s="263">
        <v>0</v>
      </c>
      <c r="E128" s="246">
        <v>0</v>
      </c>
      <c r="F128" s="448" t="s">
        <v>124</v>
      </c>
    </row>
    <row r="129" spans="1:6" ht="12" customHeight="1">
      <c r="A129" s="223" t="s">
        <v>107</v>
      </c>
      <c r="B129" s="217" t="s">
        <v>310</v>
      </c>
      <c r="C129" s="263">
        <v>0</v>
      </c>
      <c r="D129" s="263">
        <v>0</v>
      </c>
      <c r="E129" s="246">
        <v>0</v>
      </c>
      <c r="F129" s="448" t="s">
        <v>127</v>
      </c>
    </row>
    <row r="130" spans="1:6" ht="12" customHeight="1">
      <c r="A130" s="230" t="s">
        <v>131</v>
      </c>
      <c r="B130" s="238" t="s">
        <v>311</v>
      </c>
      <c r="C130" s="262">
        <v>0</v>
      </c>
      <c r="D130" s="262">
        <v>0</v>
      </c>
      <c r="E130" s="245">
        <v>0</v>
      </c>
      <c r="F130" s="448" t="s">
        <v>130</v>
      </c>
    </row>
    <row r="131" spans="1:6" ht="12" customHeight="1">
      <c r="A131" s="225" t="s">
        <v>134</v>
      </c>
      <c r="B131" s="219" t="s">
        <v>312</v>
      </c>
      <c r="C131" s="263">
        <v>0</v>
      </c>
      <c r="D131" s="263">
        <v>0</v>
      </c>
      <c r="E131" s="246">
        <v>0</v>
      </c>
      <c r="F131" s="448" t="s">
        <v>133</v>
      </c>
    </row>
    <row r="132" spans="1:6" ht="12" customHeight="1">
      <c r="A132" s="225" t="s">
        <v>137</v>
      </c>
      <c r="B132" s="219" t="s">
        <v>313</v>
      </c>
      <c r="C132" s="263">
        <v>0</v>
      </c>
      <c r="D132" s="263">
        <v>0</v>
      </c>
      <c r="E132" s="246">
        <v>0</v>
      </c>
      <c r="F132" s="448" t="s">
        <v>136</v>
      </c>
    </row>
    <row r="133" spans="1:6" ht="12" customHeight="1">
      <c r="A133" s="225" t="s">
        <v>140</v>
      </c>
      <c r="B133" s="219" t="s">
        <v>314</v>
      </c>
      <c r="C133" s="263">
        <v>0</v>
      </c>
      <c r="D133" s="263">
        <v>0</v>
      </c>
      <c r="E133" s="246">
        <v>0</v>
      </c>
      <c r="F133" s="448" t="s">
        <v>139</v>
      </c>
    </row>
    <row r="134" spans="1:6" ht="12" customHeight="1">
      <c r="A134" s="223" t="s">
        <v>143</v>
      </c>
      <c r="B134" s="217" t="s">
        <v>315</v>
      </c>
      <c r="C134" s="263">
        <v>0</v>
      </c>
      <c r="D134" s="263">
        <v>0</v>
      </c>
      <c r="E134" s="246">
        <v>0</v>
      </c>
      <c r="F134" s="448" t="s">
        <v>142</v>
      </c>
    </row>
    <row r="135" spans="1:6" ht="12" customHeight="1">
      <c r="A135" s="230" t="s">
        <v>316</v>
      </c>
      <c r="B135" s="238" t="s">
        <v>317</v>
      </c>
      <c r="C135" s="268">
        <f>SUM(C136:C138)</f>
        <v>153224000</v>
      </c>
      <c r="D135" s="268">
        <f>SUM(D136:D138)</f>
        <v>153472741</v>
      </c>
      <c r="E135" s="268">
        <f>SUM(E136:E138)</f>
        <v>147173903</v>
      </c>
      <c r="F135" s="448" t="s">
        <v>145</v>
      </c>
    </row>
    <row r="136" spans="1:6" ht="12" customHeight="1">
      <c r="A136" s="225" t="s">
        <v>152</v>
      </c>
      <c r="B136" s="219" t="s">
        <v>318</v>
      </c>
      <c r="C136" s="263">
        <v>0</v>
      </c>
      <c r="D136" s="263">
        <v>0</v>
      </c>
      <c r="E136" s="246">
        <v>0</v>
      </c>
      <c r="F136" s="448" t="s">
        <v>148</v>
      </c>
    </row>
    <row r="137" spans="1:6" ht="12" customHeight="1">
      <c r="A137" s="225" t="s">
        <v>155</v>
      </c>
      <c r="B137" s="219" t="s">
        <v>319</v>
      </c>
      <c r="C137" s="263">
        <v>0</v>
      </c>
      <c r="D137" s="263">
        <v>6823139</v>
      </c>
      <c r="E137" s="246">
        <v>6823139</v>
      </c>
      <c r="F137" s="448" t="s">
        <v>151</v>
      </c>
    </row>
    <row r="138" spans="1:6" ht="12" customHeight="1">
      <c r="A138" s="225" t="s">
        <v>158</v>
      </c>
      <c r="B138" s="219" t="s">
        <v>320</v>
      </c>
      <c r="C138" s="263">
        <v>153224000</v>
      </c>
      <c r="D138" s="263">
        <v>146649602</v>
      </c>
      <c r="E138" s="246">
        <v>140350764</v>
      </c>
      <c r="F138" s="448" t="s">
        <v>154</v>
      </c>
    </row>
    <row r="139" spans="1:6" ht="12" customHeight="1">
      <c r="A139" s="223" t="s">
        <v>161</v>
      </c>
      <c r="B139" s="217" t="s">
        <v>321</v>
      </c>
      <c r="C139" s="263">
        <v>0</v>
      </c>
      <c r="D139" s="263">
        <v>0</v>
      </c>
      <c r="E139" s="246">
        <v>0</v>
      </c>
      <c r="F139" s="448" t="s">
        <v>157</v>
      </c>
    </row>
    <row r="140" spans="1:9" ht="15" customHeight="1">
      <c r="A140" s="230" t="s">
        <v>164</v>
      </c>
      <c r="B140" s="238" t="s">
        <v>322</v>
      </c>
      <c r="C140" s="41"/>
      <c r="D140" s="41"/>
      <c r="E140" s="214"/>
      <c r="F140" s="448" t="s">
        <v>160</v>
      </c>
      <c r="G140" s="279"/>
      <c r="H140" s="279"/>
      <c r="I140" s="279"/>
    </row>
    <row r="141" spans="1:6" s="272" customFormat="1" ht="12.75" customHeight="1">
      <c r="A141" s="225" t="s">
        <v>167</v>
      </c>
      <c r="B141" s="219" t="s">
        <v>323</v>
      </c>
      <c r="C141" s="263">
        <v>0</v>
      </c>
      <c r="D141" s="263">
        <v>0</v>
      </c>
      <c r="E141" s="246">
        <v>0</v>
      </c>
      <c r="F141" s="448" t="s">
        <v>163</v>
      </c>
    </row>
    <row r="142" spans="1:6" ht="12.75" customHeight="1">
      <c r="A142" s="225" t="s">
        <v>170</v>
      </c>
      <c r="B142" s="219" t="s">
        <v>324</v>
      </c>
      <c r="C142" s="263">
        <v>0</v>
      </c>
      <c r="D142" s="263">
        <v>0</v>
      </c>
      <c r="E142" s="246">
        <v>0</v>
      </c>
      <c r="F142" s="448" t="s">
        <v>166</v>
      </c>
    </row>
    <row r="143" spans="1:6" ht="12.75" customHeight="1">
      <c r="A143" s="225" t="s">
        <v>173</v>
      </c>
      <c r="B143" s="219" t="s">
        <v>325</v>
      </c>
      <c r="C143" s="263">
        <v>0</v>
      </c>
      <c r="D143" s="263">
        <v>0</v>
      </c>
      <c r="E143" s="246">
        <v>0</v>
      </c>
      <c r="F143" s="448" t="s">
        <v>169</v>
      </c>
    </row>
    <row r="144" spans="1:6" ht="12.75" customHeight="1">
      <c r="A144" s="225" t="s">
        <v>176</v>
      </c>
      <c r="B144" s="219" t="s">
        <v>326</v>
      </c>
      <c r="C144" s="263">
        <v>0</v>
      </c>
      <c r="D144" s="263">
        <v>0</v>
      </c>
      <c r="E144" s="246">
        <v>0</v>
      </c>
      <c r="F144" s="448" t="s">
        <v>172</v>
      </c>
    </row>
    <row r="145" spans="1:6" ht="15.75">
      <c r="A145" s="230" t="s">
        <v>179</v>
      </c>
      <c r="B145" s="238" t="s">
        <v>327</v>
      </c>
      <c r="C145" s="212">
        <v>0</v>
      </c>
      <c r="D145" s="212">
        <v>0</v>
      </c>
      <c r="E145" s="213">
        <v>0</v>
      </c>
      <c r="F145" s="448" t="s">
        <v>175</v>
      </c>
    </row>
    <row r="146" spans="1:6" ht="15.75">
      <c r="A146" s="255" t="s">
        <v>328</v>
      </c>
      <c r="B146" s="258" t="s">
        <v>329</v>
      </c>
      <c r="C146" s="212">
        <f>SUM(C141:C145,C125,C135)</f>
        <v>385150000</v>
      </c>
      <c r="D146" s="212">
        <f>SUM(D141:D145,D125,D135)</f>
        <v>691293681</v>
      </c>
      <c r="E146" s="212">
        <f>SUM(E141:E145,E125,E135)</f>
        <v>244279942</v>
      </c>
      <c r="F146" s="448" t="s">
        <v>178</v>
      </c>
    </row>
    <row r="148" spans="1:5" ht="18.75" customHeight="1">
      <c r="A148" s="473" t="s">
        <v>330</v>
      </c>
      <c r="B148" s="473"/>
      <c r="C148" s="473"/>
      <c r="D148" s="473"/>
      <c r="E148" s="473"/>
    </row>
    <row r="149" spans="1:5" ht="13.5" customHeight="1">
      <c r="A149" s="240" t="s">
        <v>331</v>
      </c>
      <c r="B149" s="240"/>
      <c r="C149" s="270"/>
      <c r="E149" s="257" t="s">
        <v>255</v>
      </c>
    </row>
    <row r="150" spans="1:5" ht="21">
      <c r="A150" s="230">
        <v>1</v>
      </c>
      <c r="B150" s="233" t="s">
        <v>332</v>
      </c>
      <c r="C150" s="256">
        <f>+C61-C125</f>
        <v>-230926000</v>
      </c>
      <c r="D150" s="256">
        <f>+D61-D125</f>
        <v>-165594594</v>
      </c>
      <c r="E150" s="256">
        <f>+E61-E125</f>
        <v>237295646</v>
      </c>
    </row>
    <row r="151" spans="1:5" ht="21">
      <c r="A151" s="230" t="s">
        <v>35</v>
      </c>
      <c r="B151" s="233" t="s">
        <v>333</v>
      </c>
      <c r="C151" s="256">
        <f>+C84-C145</f>
        <v>252610000</v>
      </c>
      <c r="D151" s="256">
        <f>+D84-D145</f>
        <v>319067335</v>
      </c>
      <c r="E151" s="256">
        <f>+E84-E145</f>
        <v>319067335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3:A4"/>
    <mergeCell ref="A89:A90"/>
    <mergeCell ref="B3:B4"/>
    <mergeCell ref="B89:B90"/>
    <mergeCell ref="A1:E1"/>
    <mergeCell ref="C3:E3"/>
    <mergeCell ref="A87:E87"/>
    <mergeCell ref="C89:E89"/>
  </mergeCells>
  <printOptions horizontalCentered="1"/>
  <pageMargins left="0.7868055555555555" right="0.7868055555555555" top="1.45625" bottom="0.8659722222222223" header="0.5" footer="0.5"/>
  <pageSetup horizontalDpi="600" verticalDpi="600" orientation="landscape" paperSize="9" r:id="rId1"/>
  <rowBreaks count="1" manualBreakCount="1">
    <brk id="86" min="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M146"/>
  <sheetViews>
    <sheetView windowProtection="1" zoomScaleSheetLayoutView="145" zoomScalePageLayoutView="0" workbookViewId="0" topLeftCell="A1">
      <selection activeCell="B1" sqref="B1"/>
    </sheetView>
  </sheetViews>
  <sheetFormatPr defaultColWidth="9.00390625" defaultRowHeight="12.75"/>
  <cols>
    <col min="1" max="1" width="18.625" style="390" customWidth="1"/>
    <col min="2" max="2" width="62.00390625" style="26" customWidth="1"/>
    <col min="3" max="5" width="15.875" style="26" customWidth="1"/>
    <col min="6" max="6" width="9.125" style="452" hidden="1" customWidth="1"/>
    <col min="7" max="7" width="9.375" style="26" bestFit="1" customWidth="1"/>
    <col min="8" max="16384" width="9.375" style="26" customWidth="1"/>
  </cols>
  <sheetData>
    <row r="1" spans="1:6" s="355" customFormat="1" ht="21" customHeight="1">
      <c r="A1" s="354"/>
      <c r="B1" s="356" t="s">
        <v>705</v>
      </c>
      <c r="C1" s="371"/>
      <c r="D1" s="371"/>
      <c r="E1" s="446"/>
      <c r="F1" s="455"/>
    </row>
    <row r="2" spans="1:6" s="372" customFormat="1" ht="25.5" customHeight="1">
      <c r="A2" s="369" t="s">
        <v>440</v>
      </c>
      <c r="B2" s="488" t="s">
        <v>476</v>
      </c>
      <c r="C2" s="489"/>
      <c r="D2" s="490"/>
      <c r="E2" s="395" t="s">
        <v>477</v>
      </c>
      <c r="F2" s="456"/>
    </row>
    <row r="3" spans="1:6" s="372" customFormat="1" ht="24">
      <c r="A3" s="370" t="s">
        <v>478</v>
      </c>
      <c r="B3" s="491" t="s">
        <v>444</v>
      </c>
      <c r="C3" s="492"/>
      <c r="D3" s="493"/>
      <c r="E3" s="396" t="s">
        <v>445</v>
      </c>
      <c r="F3" s="456"/>
    </row>
    <row r="4" spans="1:6" s="373" customFormat="1" ht="15.75" customHeight="1">
      <c r="A4" s="357"/>
      <c r="B4" s="357"/>
      <c r="C4" s="358"/>
      <c r="D4" s="358"/>
      <c r="E4" s="358" t="s">
        <v>446</v>
      </c>
      <c r="F4" s="457"/>
    </row>
    <row r="5" spans="1:5" ht="24">
      <c r="A5" s="204" t="s">
        <v>447</v>
      </c>
      <c r="B5" s="205" t="s">
        <v>448</v>
      </c>
      <c r="C5" s="38" t="s">
        <v>6</v>
      </c>
      <c r="D5" s="38" t="s">
        <v>7</v>
      </c>
      <c r="E5" s="359" t="s">
        <v>8</v>
      </c>
    </row>
    <row r="6" spans="1:6" s="374" customFormat="1" ht="12.75" customHeight="1">
      <c r="A6" s="352" t="s">
        <v>9</v>
      </c>
      <c r="B6" s="353" t="s">
        <v>10</v>
      </c>
      <c r="C6" s="353" t="s">
        <v>11</v>
      </c>
      <c r="D6" s="52" t="s">
        <v>12</v>
      </c>
      <c r="E6" s="51" t="s">
        <v>13</v>
      </c>
      <c r="F6" s="458"/>
    </row>
    <row r="7" spans="1:6" s="374" customFormat="1" ht="15.75" customHeight="1">
      <c r="A7" s="494" t="s">
        <v>340</v>
      </c>
      <c r="B7" s="495"/>
      <c r="C7" s="495"/>
      <c r="D7" s="495"/>
      <c r="E7" s="496"/>
      <c r="F7" s="458"/>
    </row>
    <row r="8" spans="1:6" s="368" customFormat="1" ht="12" customHeight="1">
      <c r="A8" s="352" t="s">
        <v>14</v>
      </c>
      <c r="B8" s="386" t="s">
        <v>449</v>
      </c>
      <c r="C8" s="298">
        <f>SUM(C13:C18)</f>
        <v>13076000</v>
      </c>
      <c r="D8" s="298">
        <f>SUM(D10:D15)</f>
        <v>13076000</v>
      </c>
      <c r="E8" s="298">
        <f>SUM(E10:E18)</f>
        <v>12964460</v>
      </c>
      <c r="F8" s="458" t="s">
        <v>16</v>
      </c>
    </row>
    <row r="9" spans="1:6" s="368" customFormat="1" ht="12" customHeight="1">
      <c r="A9" s="397" t="s">
        <v>17</v>
      </c>
      <c r="B9" s="220" t="s">
        <v>102</v>
      </c>
      <c r="C9" s="47"/>
      <c r="D9" s="409"/>
      <c r="E9" s="381"/>
      <c r="F9" s="458" t="s">
        <v>19</v>
      </c>
    </row>
    <row r="10" spans="1:6" s="368" customFormat="1" ht="12" customHeight="1">
      <c r="A10" s="398" t="s">
        <v>20</v>
      </c>
      <c r="B10" s="218" t="s">
        <v>105</v>
      </c>
      <c r="C10" s="295"/>
      <c r="D10" s="410"/>
      <c r="E10" s="54"/>
      <c r="F10" s="458" t="s">
        <v>22</v>
      </c>
    </row>
    <row r="11" spans="1:6" s="368" customFormat="1" ht="12" customHeight="1">
      <c r="A11" s="398" t="s">
        <v>23</v>
      </c>
      <c r="B11" s="218" t="s">
        <v>108</v>
      </c>
      <c r="C11" s="295"/>
      <c r="D11" s="410"/>
      <c r="E11" s="54"/>
      <c r="F11" s="458" t="s">
        <v>25</v>
      </c>
    </row>
    <row r="12" spans="1:6" s="368" customFormat="1" ht="12" customHeight="1">
      <c r="A12" s="398" t="s">
        <v>26</v>
      </c>
      <c r="B12" s="218" t="s">
        <v>111</v>
      </c>
      <c r="C12" s="295"/>
      <c r="D12" s="410"/>
      <c r="E12" s="54"/>
      <c r="F12" s="458" t="s">
        <v>28</v>
      </c>
    </row>
    <row r="13" spans="1:6" s="368" customFormat="1" ht="12" customHeight="1">
      <c r="A13" s="398" t="s">
        <v>29</v>
      </c>
      <c r="B13" s="218" t="s">
        <v>114</v>
      </c>
      <c r="C13" s="295">
        <v>10296000</v>
      </c>
      <c r="D13" s="410">
        <v>10296000</v>
      </c>
      <c r="E13" s="54">
        <v>10207949</v>
      </c>
      <c r="F13" s="458" t="s">
        <v>31</v>
      </c>
    </row>
    <row r="14" spans="1:6" s="368" customFormat="1" ht="12" customHeight="1">
      <c r="A14" s="398" t="s">
        <v>32</v>
      </c>
      <c r="B14" s="218" t="s">
        <v>450</v>
      </c>
      <c r="C14" s="295">
        <v>2780000</v>
      </c>
      <c r="D14" s="410">
        <v>2780000</v>
      </c>
      <c r="E14" s="54">
        <v>2756084</v>
      </c>
      <c r="F14" s="458" t="s">
        <v>34</v>
      </c>
    </row>
    <row r="15" spans="1:6" s="375" customFormat="1" ht="12" customHeight="1">
      <c r="A15" s="398" t="s">
        <v>265</v>
      </c>
      <c r="B15" s="217" t="s">
        <v>451</v>
      </c>
      <c r="C15" s="295"/>
      <c r="D15" s="410"/>
      <c r="E15" s="54"/>
      <c r="F15" s="458" t="s">
        <v>37</v>
      </c>
    </row>
    <row r="16" spans="1:6" s="375" customFormat="1" ht="12" customHeight="1">
      <c r="A16" s="398" t="s">
        <v>267</v>
      </c>
      <c r="B16" s="218" t="s">
        <v>123</v>
      </c>
      <c r="C16" s="48"/>
      <c r="D16" s="411"/>
      <c r="E16" s="380">
        <v>375</v>
      </c>
      <c r="F16" s="458" t="s">
        <v>40</v>
      </c>
    </row>
    <row r="17" spans="1:6" s="368" customFormat="1" ht="12" customHeight="1">
      <c r="A17" s="398" t="s">
        <v>269</v>
      </c>
      <c r="B17" s="218" t="s">
        <v>126</v>
      </c>
      <c r="C17" s="295"/>
      <c r="D17" s="410"/>
      <c r="E17" s="54"/>
      <c r="F17" s="458" t="s">
        <v>43</v>
      </c>
    </row>
    <row r="18" spans="1:6" s="375" customFormat="1" ht="12" customHeight="1">
      <c r="A18" s="398" t="s">
        <v>271</v>
      </c>
      <c r="B18" s="217" t="s">
        <v>129</v>
      </c>
      <c r="C18" s="297"/>
      <c r="D18" s="55"/>
      <c r="E18" s="376">
        <v>52</v>
      </c>
      <c r="F18" s="458" t="s">
        <v>46</v>
      </c>
    </row>
    <row r="19" spans="1:6" s="375" customFormat="1" ht="12" customHeight="1">
      <c r="A19" s="352" t="s">
        <v>35</v>
      </c>
      <c r="B19" s="386" t="s">
        <v>452</v>
      </c>
      <c r="C19" s="298"/>
      <c r="D19" s="408"/>
      <c r="E19" s="392"/>
      <c r="F19" s="458" t="s">
        <v>49</v>
      </c>
    </row>
    <row r="20" spans="1:6" s="375" customFormat="1" ht="12" customHeight="1">
      <c r="A20" s="398" t="s">
        <v>38</v>
      </c>
      <c r="B20" s="219" t="s">
        <v>334</v>
      </c>
      <c r="C20" s="295"/>
      <c r="D20" s="410"/>
      <c r="E20" s="54"/>
      <c r="F20" s="458" t="s">
        <v>52</v>
      </c>
    </row>
    <row r="21" spans="1:6" s="375" customFormat="1" ht="12" customHeight="1">
      <c r="A21" s="398" t="s">
        <v>41</v>
      </c>
      <c r="B21" s="218" t="s">
        <v>453</v>
      </c>
      <c r="C21" s="295"/>
      <c r="D21" s="410"/>
      <c r="E21" s="54"/>
      <c r="F21" s="458" t="s">
        <v>55</v>
      </c>
    </row>
    <row r="22" spans="1:6" s="375" customFormat="1" ht="12" customHeight="1">
      <c r="A22" s="398" t="s">
        <v>44</v>
      </c>
      <c r="B22" s="218" t="s">
        <v>454</v>
      </c>
      <c r="C22" s="295"/>
      <c r="D22" s="410"/>
      <c r="E22" s="54"/>
      <c r="F22" s="458" t="s">
        <v>58</v>
      </c>
    </row>
    <row r="23" spans="1:6" s="368" customFormat="1" ht="12" customHeight="1">
      <c r="A23" s="398" t="s">
        <v>47</v>
      </c>
      <c r="B23" s="218" t="s">
        <v>479</v>
      </c>
      <c r="C23" s="295"/>
      <c r="D23" s="410"/>
      <c r="E23" s="54"/>
      <c r="F23" s="458" t="s">
        <v>61</v>
      </c>
    </row>
    <row r="24" spans="1:6" s="368" customFormat="1" ht="12" customHeight="1">
      <c r="A24" s="385" t="s">
        <v>56</v>
      </c>
      <c r="B24" s="238" t="s">
        <v>352</v>
      </c>
      <c r="C24" s="29"/>
      <c r="D24" s="412"/>
      <c r="E24" s="391"/>
      <c r="F24" s="458" t="s">
        <v>64</v>
      </c>
    </row>
    <row r="25" spans="1:6" s="368" customFormat="1" ht="12" customHeight="1">
      <c r="A25" s="385" t="s">
        <v>305</v>
      </c>
      <c r="B25" s="238" t="s">
        <v>456</v>
      </c>
      <c r="C25" s="298"/>
      <c r="D25" s="408"/>
      <c r="E25" s="392"/>
      <c r="F25" s="458" t="s">
        <v>67</v>
      </c>
    </row>
    <row r="26" spans="1:6" s="368" customFormat="1" ht="12" customHeight="1">
      <c r="A26" s="399" t="s">
        <v>80</v>
      </c>
      <c r="B26" s="400" t="s">
        <v>453</v>
      </c>
      <c r="C26" s="44"/>
      <c r="D26" s="403"/>
      <c r="E26" s="379"/>
      <c r="F26" s="458" t="s">
        <v>70</v>
      </c>
    </row>
    <row r="27" spans="1:6" s="368" customFormat="1" ht="12" customHeight="1">
      <c r="A27" s="399" t="s">
        <v>89</v>
      </c>
      <c r="B27" s="401" t="s">
        <v>457</v>
      </c>
      <c r="C27" s="299"/>
      <c r="D27" s="413"/>
      <c r="E27" s="378"/>
      <c r="F27" s="458" t="s">
        <v>73</v>
      </c>
    </row>
    <row r="28" spans="1:6" s="368" customFormat="1" ht="12" customHeight="1">
      <c r="A28" s="398" t="s">
        <v>92</v>
      </c>
      <c r="B28" s="462" t="s">
        <v>480</v>
      </c>
      <c r="C28" s="382"/>
      <c r="D28" s="414"/>
      <c r="E28" s="377"/>
      <c r="F28" s="458" t="s">
        <v>76</v>
      </c>
    </row>
    <row r="29" spans="1:6" s="368" customFormat="1" ht="12" customHeight="1">
      <c r="A29" s="385" t="s">
        <v>98</v>
      </c>
      <c r="B29" s="238" t="s">
        <v>459</v>
      </c>
      <c r="C29" s="298"/>
      <c r="D29" s="408"/>
      <c r="E29" s="392"/>
      <c r="F29" s="458" t="s">
        <v>79</v>
      </c>
    </row>
    <row r="30" spans="1:6" s="368" customFormat="1" ht="12" customHeight="1">
      <c r="A30" s="399" t="s">
        <v>101</v>
      </c>
      <c r="B30" s="400" t="s">
        <v>135</v>
      </c>
      <c r="C30" s="44">
        <v>0</v>
      </c>
      <c r="D30" s="403">
        <v>0</v>
      </c>
      <c r="E30" s="379">
        <v>0</v>
      </c>
      <c r="F30" s="458" t="s">
        <v>82</v>
      </c>
    </row>
    <row r="31" spans="1:6" s="368" customFormat="1" ht="12" customHeight="1">
      <c r="A31" s="399" t="s">
        <v>104</v>
      </c>
      <c r="B31" s="401" t="s">
        <v>138</v>
      </c>
      <c r="C31" s="299"/>
      <c r="D31" s="413"/>
      <c r="E31" s="378"/>
      <c r="F31" s="458" t="s">
        <v>85</v>
      </c>
    </row>
    <row r="32" spans="1:6" s="368" customFormat="1" ht="12" customHeight="1">
      <c r="A32" s="398" t="s">
        <v>107</v>
      </c>
      <c r="B32" s="384" t="s">
        <v>141</v>
      </c>
      <c r="C32" s="382"/>
      <c r="D32" s="414"/>
      <c r="E32" s="377"/>
      <c r="F32" s="458" t="s">
        <v>88</v>
      </c>
    </row>
    <row r="33" spans="1:6" s="368" customFormat="1" ht="12" customHeight="1">
      <c r="A33" s="385" t="s">
        <v>131</v>
      </c>
      <c r="B33" s="238" t="s">
        <v>353</v>
      </c>
      <c r="C33" s="29"/>
      <c r="D33" s="412"/>
      <c r="E33" s="391"/>
      <c r="F33" s="458" t="s">
        <v>91</v>
      </c>
    </row>
    <row r="34" spans="1:6" s="368" customFormat="1" ht="12" customHeight="1">
      <c r="A34" s="385" t="s">
        <v>316</v>
      </c>
      <c r="B34" s="238" t="s">
        <v>460</v>
      </c>
      <c r="C34" s="29"/>
      <c r="D34" s="412"/>
      <c r="E34" s="391"/>
      <c r="F34" s="458" t="s">
        <v>94</v>
      </c>
    </row>
    <row r="35" spans="1:6" s="368" customFormat="1" ht="12" customHeight="1">
      <c r="A35" s="352" t="s">
        <v>164</v>
      </c>
      <c r="B35" s="238" t="s">
        <v>481</v>
      </c>
      <c r="C35" s="298"/>
      <c r="D35" s="408"/>
      <c r="E35" s="392"/>
      <c r="F35" s="458" t="s">
        <v>97</v>
      </c>
    </row>
    <row r="36" spans="1:6" s="375" customFormat="1" ht="12" customHeight="1">
      <c r="A36" s="387" t="s">
        <v>179</v>
      </c>
      <c r="B36" s="238" t="s">
        <v>462</v>
      </c>
      <c r="C36" s="298">
        <v>67369000</v>
      </c>
      <c r="D36" s="408">
        <v>68663132</v>
      </c>
      <c r="E36" s="392">
        <v>65056958</v>
      </c>
      <c r="F36" s="458" t="s">
        <v>100</v>
      </c>
    </row>
    <row r="37" spans="1:6" s="375" customFormat="1" ht="15" customHeight="1">
      <c r="A37" s="399" t="s">
        <v>463</v>
      </c>
      <c r="B37" s="400" t="s">
        <v>408</v>
      </c>
      <c r="C37" s="44"/>
      <c r="D37" s="403">
        <v>2486000</v>
      </c>
      <c r="E37" s="379">
        <v>2486000</v>
      </c>
      <c r="F37" s="458" t="s">
        <v>103</v>
      </c>
    </row>
    <row r="38" spans="1:6" s="375" customFormat="1" ht="15" customHeight="1">
      <c r="A38" s="399" t="s">
        <v>464</v>
      </c>
      <c r="B38" s="401" t="s">
        <v>465</v>
      </c>
      <c r="C38" s="299"/>
      <c r="D38" s="413"/>
      <c r="E38" s="378"/>
      <c r="F38" s="458" t="s">
        <v>106</v>
      </c>
    </row>
    <row r="39" spans="1:6" ht="15.75">
      <c r="A39" s="398" t="s">
        <v>466</v>
      </c>
      <c r="B39" s="384" t="s">
        <v>467</v>
      </c>
      <c r="C39" s="382">
        <v>67369000</v>
      </c>
      <c r="D39" s="414">
        <v>66177132</v>
      </c>
      <c r="E39" s="377">
        <v>62570958</v>
      </c>
      <c r="F39" s="458" t="s">
        <v>109</v>
      </c>
    </row>
    <row r="40" spans="1:6" s="374" customFormat="1" ht="16.5" customHeight="1">
      <c r="A40" s="387" t="s">
        <v>328</v>
      </c>
      <c r="B40" s="388" t="s">
        <v>468</v>
      </c>
      <c r="C40" s="50">
        <f>SUM(C36,C8)</f>
        <v>80445000</v>
      </c>
      <c r="D40" s="50">
        <f>SUM(D36,D8)</f>
        <v>81739132</v>
      </c>
      <c r="E40" s="50">
        <f>SUM(E36,E8)</f>
        <v>78021418</v>
      </c>
      <c r="F40" s="458" t="s">
        <v>112</v>
      </c>
    </row>
    <row r="41" spans="1:6" s="194" customFormat="1" ht="12" customHeight="1">
      <c r="A41" s="360"/>
      <c r="B41" s="361"/>
      <c r="C41" s="366"/>
      <c r="D41" s="366"/>
      <c r="E41" s="366"/>
      <c r="F41" s="458"/>
    </row>
    <row r="42" spans="1:6" ht="12" customHeight="1">
      <c r="A42" s="362"/>
      <c r="B42" s="363"/>
      <c r="C42" s="367"/>
      <c r="D42" s="367"/>
      <c r="E42" s="367"/>
      <c r="F42" s="458"/>
    </row>
    <row r="43" spans="1:6" ht="12" customHeight="1">
      <c r="A43" s="494" t="s">
        <v>341</v>
      </c>
      <c r="B43" s="495"/>
      <c r="C43" s="495"/>
      <c r="D43" s="495"/>
      <c r="E43" s="496"/>
      <c r="F43" s="374"/>
    </row>
    <row r="44" spans="1:6" ht="12" customHeight="1">
      <c r="A44" s="385" t="s">
        <v>14</v>
      </c>
      <c r="B44" s="238" t="s">
        <v>469</v>
      </c>
      <c r="C44" s="298">
        <f>SUM(C45:C49)</f>
        <v>80445000</v>
      </c>
      <c r="D44" s="298">
        <f>SUM(D45:D49)</f>
        <v>81496212</v>
      </c>
      <c r="E44" s="298">
        <f>SUM(E45:E49)</f>
        <v>77535931</v>
      </c>
      <c r="F44" s="458" t="s">
        <v>16</v>
      </c>
    </row>
    <row r="45" spans="1:13" ht="12" customHeight="1">
      <c r="A45" s="398" t="s">
        <v>17</v>
      </c>
      <c r="B45" s="219" t="s">
        <v>258</v>
      </c>
      <c r="C45" s="44">
        <v>47114000</v>
      </c>
      <c r="D45" s="44">
        <v>46948379</v>
      </c>
      <c r="E45" s="379">
        <v>44525491</v>
      </c>
      <c r="F45" s="458" t="s">
        <v>19</v>
      </c>
      <c r="M45" s="26">
        <f>15000/60</f>
        <v>250</v>
      </c>
    </row>
    <row r="46" spans="1:13" ht="12" customHeight="1">
      <c r="A46" s="398" t="s">
        <v>20</v>
      </c>
      <c r="B46" s="218" t="s">
        <v>259</v>
      </c>
      <c r="C46" s="292">
        <v>11825000</v>
      </c>
      <c r="D46" s="292">
        <v>12136736</v>
      </c>
      <c r="E46" s="402">
        <v>12136736</v>
      </c>
      <c r="F46" s="458" t="s">
        <v>22</v>
      </c>
      <c r="M46" s="26">
        <f>+M45/8</f>
        <v>31.25</v>
      </c>
    </row>
    <row r="47" spans="1:6" ht="12" customHeight="1">
      <c r="A47" s="398" t="s">
        <v>23</v>
      </c>
      <c r="B47" s="218" t="s">
        <v>260</v>
      </c>
      <c r="C47" s="292">
        <v>21506000</v>
      </c>
      <c r="D47" s="292">
        <v>22411097</v>
      </c>
      <c r="E47" s="402">
        <v>20873704</v>
      </c>
      <c r="F47" s="458" t="s">
        <v>25</v>
      </c>
    </row>
    <row r="48" spans="1:6" s="194" customFormat="1" ht="12" customHeight="1">
      <c r="A48" s="398" t="s">
        <v>26</v>
      </c>
      <c r="B48" s="218" t="s">
        <v>261</v>
      </c>
      <c r="C48" s="292"/>
      <c r="D48" s="292"/>
      <c r="E48" s="402"/>
      <c r="F48" s="458" t="s">
        <v>28</v>
      </c>
    </row>
    <row r="49" spans="1:6" ht="12" customHeight="1">
      <c r="A49" s="398" t="s">
        <v>29</v>
      </c>
      <c r="B49" s="218" t="s">
        <v>263</v>
      </c>
      <c r="C49" s="292"/>
      <c r="D49" s="292"/>
      <c r="E49" s="402"/>
      <c r="F49" s="458" t="s">
        <v>31</v>
      </c>
    </row>
    <row r="50" spans="1:6" ht="12" customHeight="1">
      <c r="A50" s="385" t="s">
        <v>35</v>
      </c>
      <c r="B50" s="238" t="s">
        <v>470</v>
      </c>
      <c r="C50" s="298">
        <f>SUM(C51:C54)</f>
        <v>0</v>
      </c>
      <c r="D50" s="298">
        <f>SUM(D51:D54)</f>
        <v>242920</v>
      </c>
      <c r="E50" s="298">
        <f>SUM(E51:E54)</f>
        <v>242920</v>
      </c>
      <c r="F50" s="458" t="s">
        <v>34</v>
      </c>
    </row>
    <row r="51" spans="1:6" ht="12" customHeight="1">
      <c r="A51" s="398" t="s">
        <v>38</v>
      </c>
      <c r="B51" s="219" t="s">
        <v>284</v>
      </c>
      <c r="C51" s="44"/>
      <c r="D51" s="44">
        <v>242920</v>
      </c>
      <c r="E51" s="379">
        <v>242920</v>
      </c>
      <c r="F51" s="458" t="s">
        <v>37</v>
      </c>
    </row>
    <row r="52" spans="1:6" ht="12" customHeight="1">
      <c r="A52" s="398" t="s">
        <v>41</v>
      </c>
      <c r="B52" s="218" t="s">
        <v>286</v>
      </c>
      <c r="C52" s="292"/>
      <c r="D52" s="292"/>
      <c r="E52" s="402">
        <v>0</v>
      </c>
      <c r="F52" s="458" t="s">
        <v>40</v>
      </c>
    </row>
    <row r="53" spans="1:6" ht="15" customHeight="1">
      <c r="A53" s="398" t="s">
        <v>44</v>
      </c>
      <c r="B53" s="218" t="s">
        <v>471</v>
      </c>
      <c r="C53" s="292"/>
      <c r="D53" s="292"/>
      <c r="E53" s="402">
        <v>0</v>
      </c>
      <c r="F53" s="458" t="s">
        <v>43</v>
      </c>
    </row>
    <row r="54" spans="1:6" ht="22.5">
      <c r="A54" s="398" t="s">
        <v>47</v>
      </c>
      <c r="B54" s="218" t="s">
        <v>482</v>
      </c>
      <c r="C54" s="292">
        <v>0</v>
      </c>
      <c r="D54" s="292">
        <v>0</v>
      </c>
      <c r="E54" s="402">
        <v>0</v>
      </c>
      <c r="F54" s="458" t="s">
        <v>46</v>
      </c>
    </row>
    <row r="55" spans="1:6" ht="15" customHeight="1">
      <c r="A55" s="385" t="s">
        <v>56</v>
      </c>
      <c r="B55" s="389" t="s">
        <v>473</v>
      </c>
      <c r="C55" s="50">
        <f>SUM(C50,C44)</f>
        <v>80445000</v>
      </c>
      <c r="D55" s="50">
        <f>SUM(D50,D44)</f>
        <v>81739132</v>
      </c>
      <c r="E55" s="50">
        <f>SUM(E50,E44)</f>
        <v>77778851</v>
      </c>
      <c r="F55" s="458" t="s">
        <v>49</v>
      </c>
    </row>
    <row r="56" spans="3:6" ht="15.75">
      <c r="C56" s="394"/>
      <c r="D56" s="394"/>
      <c r="E56" s="394"/>
      <c r="F56" s="458"/>
    </row>
    <row r="57" spans="1:6" ht="15.75">
      <c r="A57" s="364" t="s">
        <v>474</v>
      </c>
      <c r="B57" s="365"/>
      <c r="C57" s="53"/>
      <c r="D57" s="53"/>
      <c r="E57" s="383">
        <v>14</v>
      </c>
      <c r="F57" s="458"/>
    </row>
    <row r="58" spans="1:6" ht="15.75">
      <c r="A58" s="364" t="s">
        <v>475</v>
      </c>
      <c r="B58" s="365"/>
      <c r="C58" s="53"/>
      <c r="D58" s="53"/>
      <c r="E58" s="383">
        <v>0</v>
      </c>
      <c r="F58" s="458"/>
    </row>
    <row r="59" ht="15.75">
      <c r="F59" s="458"/>
    </row>
    <row r="60" ht="15.75">
      <c r="F60" s="458"/>
    </row>
    <row r="61" ht="15.75">
      <c r="F61" s="458"/>
    </row>
    <row r="62" ht="15.75">
      <c r="F62" s="458"/>
    </row>
    <row r="63" ht="15.75">
      <c r="F63" s="458"/>
    </row>
    <row r="64" ht="15.75">
      <c r="F64" s="458"/>
    </row>
    <row r="65" ht="15.75">
      <c r="F65" s="458"/>
    </row>
    <row r="66" ht="15.75">
      <c r="F66" s="458"/>
    </row>
    <row r="67" ht="15.75">
      <c r="F67" s="458"/>
    </row>
    <row r="68" ht="15.75">
      <c r="F68" s="458"/>
    </row>
    <row r="69" ht="15.75">
      <c r="F69" s="458"/>
    </row>
    <row r="70" ht="15.75">
      <c r="F70" s="458"/>
    </row>
    <row r="71" ht="15.75">
      <c r="F71" s="458"/>
    </row>
    <row r="72" ht="15.75">
      <c r="F72" s="458"/>
    </row>
    <row r="73" ht="15.75">
      <c r="F73" s="458"/>
    </row>
    <row r="74" ht="15.75">
      <c r="F74" s="458"/>
    </row>
    <row r="75" ht="15.75">
      <c r="F75" s="458"/>
    </row>
    <row r="76" ht="15.75">
      <c r="F76" s="458"/>
    </row>
    <row r="77" ht="15.75">
      <c r="F77" s="458"/>
    </row>
    <row r="78" ht="15.75">
      <c r="F78" s="458"/>
    </row>
    <row r="79" ht="15.75">
      <c r="F79" s="458"/>
    </row>
    <row r="80" ht="15.75">
      <c r="F80" s="458"/>
    </row>
    <row r="81" ht="15.75">
      <c r="F81" s="458"/>
    </row>
    <row r="82" ht="15.75">
      <c r="F82" s="458"/>
    </row>
    <row r="83" ht="15.75">
      <c r="F83" s="458"/>
    </row>
    <row r="84" ht="15.75">
      <c r="F84" s="458"/>
    </row>
    <row r="85" ht="15.75">
      <c r="F85" s="458"/>
    </row>
    <row r="86" ht="15.75">
      <c r="F86" s="458"/>
    </row>
    <row r="87" ht="15.75">
      <c r="F87" s="458"/>
    </row>
    <row r="88" ht="15">
      <c r="F88" s="459"/>
    </row>
    <row r="90" ht="15.75">
      <c r="F90" s="458"/>
    </row>
    <row r="91" ht="12.75">
      <c r="F91" s="460"/>
    </row>
    <row r="92" ht="12.75">
      <c r="F92" s="460"/>
    </row>
    <row r="93" ht="12.75">
      <c r="F93" s="460"/>
    </row>
    <row r="94" ht="12.75">
      <c r="F94" s="460"/>
    </row>
    <row r="95" ht="12.75">
      <c r="F95" s="460"/>
    </row>
    <row r="96" ht="12.75">
      <c r="F96" s="460"/>
    </row>
    <row r="97" ht="12.75">
      <c r="F97" s="460"/>
    </row>
    <row r="98" ht="12.75">
      <c r="F98" s="460"/>
    </row>
    <row r="99" ht="12.75">
      <c r="F99" s="460"/>
    </row>
    <row r="100" ht="12.75">
      <c r="F100" s="460"/>
    </row>
    <row r="101" ht="12.75">
      <c r="F101" s="460"/>
    </row>
    <row r="102" ht="12.75">
      <c r="F102" s="460"/>
    </row>
    <row r="103" ht="12.75">
      <c r="F103" s="460"/>
    </row>
    <row r="104" ht="12.75">
      <c r="F104" s="460"/>
    </row>
    <row r="105" ht="12.75">
      <c r="F105" s="460"/>
    </row>
    <row r="106" ht="12.75">
      <c r="F106" s="460"/>
    </row>
    <row r="107" ht="12.75">
      <c r="F107" s="460"/>
    </row>
    <row r="108" ht="12.75">
      <c r="F108" s="460"/>
    </row>
    <row r="109" ht="12.75">
      <c r="F109" s="460"/>
    </row>
    <row r="110" ht="12.75">
      <c r="F110" s="460"/>
    </row>
    <row r="111" ht="12.75">
      <c r="F111" s="460"/>
    </row>
    <row r="112" ht="12.75">
      <c r="F112" s="460"/>
    </row>
    <row r="113" ht="12.75">
      <c r="F113" s="460"/>
    </row>
    <row r="114" ht="12.75">
      <c r="F114" s="460"/>
    </row>
    <row r="115" ht="12.75">
      <c r="F115" s="460"/>
    </row>
    <row r="116" ht="12.75">
      <c r="F116" s="460"/>
    </row>
    <row r="117" ht="12.75">
      <c r="F117" s="460"/>
    </row>
    <row r="118" ht="12.75">
      <c r="F118" s="460"/>
    </row>
    <row r="119" ht="12.75">
      <c r="F119" s="460"/>
    </row>
    <row r="120" ht="12.75">
      <c r="F120" s="460"/>
    </row>
    <row r="121" ht="12.75">
      <c r="F121" s="460"/>
    </row>
    <row r="122" ht="12.75">
      <c r="F122" s="460"/>
    </row>
    <row r="123" ht="12.75">
      <c r="F123" s="460"/>
    </row>
    <row r="124" ht="12.75">
      <c r="F124" s="460"/>
    </row>
    <row r="125" ht="12.75">
      <c r="F125" s="460"/>
    </row>
    <row r="126" ht="12.75">
      <c r="F126" s="460"/>
    </row>
    <row r="127" ht="12.75">
      <c r="F127" s="460"/>
    </row>
    <row r="128" ht="12.75">
      <c r="F128" s="460"/>
    </row>
    <row r="129" ht="12.75">
      <c r="F129" s="460"/>
    </row>
    <row r="130" ht="12.75">
      <c r="F130" s="460"/>
    </row>
    <row r="131" ht="12.75">
      <c r="F131" s="460"/>
    </row>
    <row r="132" ht="12.75">
      <c r="F132" s="460"/>
    </row>
    <row r="133" ht="12.75">
      <c r="F133" s="460"/>
    </row>
    <row r="134" ht="12.75">
      <c r="F134" s="460"/>
    </row>
    <row r="135" ht="12.75">
      <c r="F135" s="460"/>
    </row>
    <row r="136" ht="12.75">
      <c r="F136" s="460"/>
    </row>
    <row r="137" ht="12.75">
      <c r="F137" s="460"/>
    </row>
    <row r="138" ht="12.75">
      <c r="F138" s="460"/>
    </row>
    <row r="139" ht="12.75">
      <c r="F139" s="460"/>
    </row>
    <row r="140" ht="12.75">
      <c r="F140" s="460"/>
    </row>
    <row r="141" ht="12.75">
      <c r="F141" s="460"/>
    </row>
    <row r="142" ht="12.75">
      <c r="F142" s="460"/>
    </row>
    <row r="143" ht="12.75">
      <c r="F143" s="460"/>
    </row>
    <row r="144" ht="12.75">
      <c r="F144" s="460"/>
    </row>
    <row r="145" ht="12.75">
      <c r="F145" s="460"/>
    </row>
    <row r="146" ht="12.75">
      <c r="F146" s="460"/>
    </row>
  </sheetData>
  <sheetProtection/>
  <mergeCells count="4">
    <mergeCell ref="B2:D2"/>
    <mergeCell ref="B3:D3"/>
    <mergeCell ref="A7:E7"/>
    <mergeCell ref="A43:E43"/>
  </mergeCells>
  <printOptions horizontalCentered="1"/>
  <pageMargins left="0.7868055555555555" right="0.7868055555555555" top="0.9840277777777777" bottom="0.9840277777777777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windowProtection="1" zoomScalePageLayoutView="0" workbookViewId="0" topLeftCell="A1">
      <selection activeCell="B1" sqref="B1"/>
    </sheetView>
  </sheetViews>
  <sheetFormatPr defaultColWidth="9.00390625" defaultRowHeight="12.75"/>
  <cols>
    <col min="1" max="1" width="7.00390625" style="192" customWidth="1"/>
    <col min="2" max="2" width="32.00390625" style="26" customWidth="1"/>
    <col min="3" max="3" width="12.50390625" style="26" customWidth="1"/>
    <col min="4" max="6" width="11.875" style="26" customWidth="1"/>
    <col min="7" max="7" width="12.875" style="26" customWidth="1"/>
    <col min="8" max="8" width="9.375" style="26" bestFit="1" customWidth="1"/>
    <col min="9" max="16384" width="9.375" style="26" customWidth="1"/>
  </cols>
  <sheetData>
    <row r="1" spans="2:7" ht="25.5">
      <c r="B1" s="26" t="s">
        <v>706</v>
      </c>
      <c r="G1" s="27" t="s">
        <v>681</v>
      </c>
    </row>
    <row r="2" spans="1:7" ht="17.25" customHeight="1">
      <c r="A2" s="499" t="s">
        <v>483</v>
      </c>
      <c r="B2" s="501" t="s">
        <v>484</v>
      </c>
      <c r="C2" s="501" t="s">
        <v>485</v>
      </c>
      <c r="D2" s="501" t="s">
        <v>486</v>
      </c>
      <c r="E2" s="463" t="s">
        <v>487</v>
      </c>
      <c r="F2" s="463"/>
      <c r="G2" s="464"/>
    </row>
    <row r="3" spans="1:7" s="193" customFormat="1" ht="57.75" customHeight="1">
      <c r="A3" s="500"/>
      <c r="B3" s="502"/>
      <c r="C3" s="502"/>
      <c r="D3" s="502"/>
      <c r="E3" s="25" t="s">
        <v>488</v>
      </c>
      <c r="F3" s="25" t="s">
        <v>489</v>
      </c>
      <c r="G3" s="447" t="s">
        <v>490</v>
      </c>
    </row>
    <row r="4" spans="1:7" s="194" customFormat="1" ht="15" customHeight="1">
      <c r="A4" s="352" t="s">
        <v>9</v>
      </c>
      <c r="B4" s="353" t="s">
        <v>10</v>
      </c>
      <c r="C4" s="353" t="s">
        <v>11</v>
      </c>
      <c r="D4" s="353" t="s">
        <v>12</v>
      </c>
      <c r="E4" s="353" t="s">
        <v>491</v>
      </c>
      <c r="F4" s="353" t="s">
        <v>343</v>
      </c>
      <c r="G4" s="404" t="s">
        <v>344</v>
      </c>
    </row>
    <row r="5" spans="1:7" ht="15" customHeight="1">
      <c r="A5" s="195" t="s">
        <v>14</v>
      </c>
      <c r="B5" s="196" t="s">
        <v>476</v>
      </c>
      <c r="C5" s="197">
        <v>242567</v>
      </c>
      <c r="D5" s="197"/>
      <c r="E5" s="198">
        <f aca="true" t="shared" si="0" ref="E5:E29">C5+D5</f>
        <v>242567</v>
      </c>
      <c r="F5" s="197">
        <v>242567</v>
      </c>
      <c r="G5" s="199"/>
    </row>
    <row r="6" spans="1:7" ht="15" customHeight="1">
      <c r="A6" s="200" t="s">
        <v>35</v>
      </c>
      <c r="B6" s="201" t="s">
        <v>441</v>
      </c>
      <c r="C6" s="2">
        <v>2256431</v>
      </c>
      <c r="D6" s="2"/>
      <c r="E6" s="198">
        <f t="shared" si="0"/>
        <v>2256431</v>
      </c>
      <c r="F6" s="2">
        <v>2256431</v>
      </c>
      <c r="G6" s="101">
        <v>0</v>
      </c>
    </row>
    <row r="7" spans="1:7" ht="15" customHeight="1">
      <c r="A7" s="200" t="s">
        <v>56</v>
      </c>
      <c r="B7" s="201" t="s">
        <v>492</v>
      </c>
      <c r="C7" s="2">
        <v>409189078</v>
      </c>
      <c r="D7" s="2"/>
      <c r="E7" s="198">
        <f t="shared" si="0"/>
        <v>409189078</v>
      </c>
      <c r="F7" s="2">
        <v>50000</v>
      </c>
      <c r="G7" s="101">
        <v>359189078</v>
      </c>
    </row>
    <row r="8" spans="1:7" ht="15" customHeight="1">
      <c r="A8" s="200" t="s">
        <v>305</v>
      </c>
      <c r="B8" s="201"/>
      <c r="C8" s="2"/>
      <c r="D8" s="2"/>
      <c r="E8" s="198">
        <f t="shared" si="0"/>
        <v>0</v>
      </c>
      <c r="F8" s="2"/>
      <c r="G8" s="101"/>
    </row>
    <row r="9" spans="1:7" ht="15" customHeight="1">
      <c r="A9" s="200" t="s">
        <v>98</v>
      </c>
      <c r="B9" s="201"/>
      <c r="C9" s="2"/>
      <c r="D9" s="2"/>
      <c r="E9" s="198">
        <f t="shared" si="0"/>
        <v>0</v>
      </c>
      <c r="F9" s="2"/>
      <c r="G9" s="101"/>
    </row>
    <row r="10" spans="1:7" ht="15" customHeight="1">
      <c r="A10" s="200" t="s">
        <v>131</v>
      </c>
      <c r="B10" s="201"/>
      <c r="C10" s="2"/>
      <c r="D10" s="2"/>
      <c r="E10" s="198">
        <f t="shared" si="0"/>
        <v>0</v>
      </c>
      <c r="F10" s="2"/>
      <c r="G10" s="101"/>
    </row>
    <row r="11" spans="1:7" ht="15" customHeight="1">
      <c r="A11" s="200" t="s">
        <v>316</v>
      </c>
      <c r="B11" s="201"/>
      <c r="C11" s="2"/>
      <c r="D11" s="2"/>
      <c r="E11" s="198">
        <f t="shared" si="0"/>
        <v>0</v>
      </c>
      <c r="F11" s="2"/>
      <c r="G11" s="101"/>
    </row>
    <row r="12" spans="1:7" ht="15" customHeight="1">
      <c r="A12" s="200" t="s">
        <v>164</v>
      </c>
      <c r="B12" s="201"/>
      <c r="C12" s="2"/>
      <c r="D12" s="2"/>
      <c r="E12" s="198">
        <f t="shared" si="0"/>
        <v>0</v>
      </c>
      <c r="F12" s="2"/>
      <c r="G12" s="101"/>
    </row>
    <row r="13" spans="1:7" ht="15" customHeight="1">
      <c r="A13" s="200" t="s">
        <v>179</v>
      </c>
      <c r="B13" s="201"/>
      <c r="C13" s="2"/>
      <c r="D13" s="2"/>
      <c r="E13" s="198">
        <f t="shared" si="0"/>
        <v>0</v>
      </c>
      <c r="F13" s="2"/>
      <c r="G13" s="101"/>
    </row>
    <row r="14" spans="1:7" ht="15" customHeight="1">
      <c r="A14" s="200" t="s">
        <v>328</v>
      </c>
      <c r="B14" s="201"/>
      <c r="C14" s="2"/>
      <c r="D14" s="2"/>
      <c r="E14" s="198">
        <f t="shared" si="0"/>
        <v>0</v>
      </c>
      <c r="F14" s="2"/>
      <c r="G14" s="101"/>
    </row>
    <row r="15" spans="1:7" ht="15" customHeight="1">
      <c r="A15" s="200" t="s">
        <v>356</v>
      </c>
      <c r="B15" s="201"/>
      <c r="C15" s="2"/>
      <c r="D15" s="2"/>
      <c r="E15" s="198">
        <f t="shared" si="0"/>
        <v>0</v>
      </c>
      <c r="F15" s="2"/>
      <c r="G15" s="101"/>
    </row>
    <row r="16" spans="1:7" ht="15" customHeight="1">
      <c r="A16" s="200" t="s">
        <v>357</v>
      </c>
      <c r="B16" s="201"/>
      <c r="C16" s="2"/>
      <c r="D16" s="2"/>
      <c r="E16" s="198">
        <f t="shared" si="0"/>
        <v>0</v>
      </c>
      <c r="F16" s="2"/>
      <c r="G16" s="101"/>
    </row>
    <row r="17" spans="1:7" ht="15" customHeight="1">
      <c r="A17" s="200" t="s">
        <v>358</v>
      </c>
      <c r="B17" s="201"/>
      <c r="C17" s="2"/>
      <c r="D17" s="2"/>
      <c r="E17" s="198">
        <f t="shared" si="0"/>
        <v>0</v>
      </c>
      <c r="F17" s="2"/>
      <c r="G17" s="101"/>
    </row>
    <row r="18" spans="1:7" ht="15" customHeight="1">
      <c r="A18" s="200" t="s">
        <v>361</v>
      </c>
      <c r="B18" s="201"/>
      <c r="C18" s="2"/>
      <c r="D18" s="2"/>
      <c r="E18" s="198">
        <f t="shared" si="0"/>
        <v>0</v>
      </c>
      <c r="F18" s="2"/>
      <c r="G18" s="101"/>
    </row>
    <row r="19" spans="1:7" ht="15" customHeight="1">
      <c r="A19" s="200" t="s">
        <v>364</v>
      </c>
      <c r="B19" s="201"/>
      <c r="C19" s="2"/>
      <c r="D19" s="2"/>
      <c r="E19" s="198">
        <f t="shared" si="0"/>
        <v>0</v>
      </c>
      <c r="F19" s="2"/>
      <c r="G19" s="101"/>
    </row>
    <row r="20" spans="1:7" ht="15" customHeight="1">
      <c r="A20" s="200" t="s">
        <v>367</v>
      </c>
      <c r="B20" s="201"/>
      <c r="C20" s="2"/>
      <c r="D20" s="2"/>
      <c r="E20" s="198">
        <f t="shared" si="0"/>
        <v>0</v>
      </c>
      <c r="F20" s="2"/>
      <c r="G20" s="101"/>
    </row>
    <row r="21" spans="1:7" ht="15" customHeight="1">
      <c r="A21" s="200" t="s">
        <v>370</v>
      </c>
      <c r="B21" s="201"/>
      <c r="C21" s="2"/>
      <c r="D21" s="2"/>
      <c r="E21" s="198">
        <f t="shared" si="0"/>
        <v>0</v>
      </c>
      <c r="F21" s="2"/>
      <c r="G21" s="101"/>
    </row>
    <row r="22" spans="1:7" ht="15" customHeight="1">
      <c r="A22" s="200" t="s">
        <v>373</v>
      </c>
      <c r="B22" s="201"/>
      <c r="C22" s="2"/>
      <c r="D22" s="2"/>
      <c r="E22" s="198">
        <f t="shared" si="0"/>
        <v>0</v>
      </c>
      <c r="F22" s="2"/>
      <c r="G22" s="101"/>
    </row>
    <row r="23" spans="1:7" ht="15" customHeight="1">
      <c r="A23" s="200" t="s">
        <v>376</v>
      </c>
      <c r="B23" s="201"/>
      <c r="C23" s="2"/>
      <c r="D23" s="2"/>
      <c r="E23" s="198">
        <f t="shared" si="0"/>
        <v>0</v>
      </c>
      <c r="F23" s="2"/>
      <c r="G23" s="101"/>
    </row>
    <row r="24" spans="1:7" ht="15" customHeight="1">
      <c r="A24" s="200" t="s">
        <v>379</v>
      </c>
      <c r="B24" s="201"/>
      <c r="C24" s="2"/>
      <c r="D24" s="2"/>
      <c r="E24" s="198">
        <f t="shared" si="0"/>
        <v>0</v>
      </c>
      <c r="F24" s="2"/>
      <c r="G24" s="101"/>
    </row>
    <row r="25" spans="1:7" ht="15" customHeight="1">
      <c r="A25" s="200" t="s">
        <v>382</v>
      </c>
      <c r="B25" s="201"/>
      <c r="C25" s="2"/>
      <c r="D25" s="2"/>
      <c r="E25" s="198">
        <f t="shared" si="0"/>
        <v>0</v>
      </c>
      <c r="F25" s="2"/>
      <c r="G25" s="101"/>
    </row>
    <row r="26" spans="1:7" ht="15" customHeight="1">
      <c r="A26" s="200" t="s">
        <v>384</v>
      </c>
      <c r="B26" s="201"/>
      <c r="C26" s="2"/>
      <c r="D26" s="2"/>
      <c r="E26" s="198">
        <f t="shared" si="0"/>
        <v>0</v>
      </c>
      <c r="F26" s="2"/>
      <c r="G26" s="101"/>
    </row>
    <row r="27" spans="1:7" ht="15" customHeight="1">
      <c r="A27" s="200" t="s">
        <v>387</v>
      </c>
      <c r="B27" s="201"/>
      <c r="C27" s="2"/>
      <c r="D27" s="2"/>
      <c r="E27" s="198">
        <f t="shared" si="0"/>
        <v>0</v>
      </c>
      <c r="F27" s="2"/>
      <c r="G27" s="101"/>
    </row>
    <row r="28" spans="1:7" ht="15" customHeight="1">
      <c r="A28" s="200" t="s">
        <v>390</v>
      </c>
      <c r="B28" s="201"/>
      <c r="C28" s="2"/>
      <c r="D28" s="2"/>
      <c r="E28" s="198">
        <f t="shared" si="0"/>
        <v>0</v>
      </c>
      <c r="F28" s="2"/>
      <c r="G28" s="101"/>
    </row>
    <row r="29" spans="1:7" ht="15" customHeight="1">
      <c r="A29" s="200" t="s">
        <v>393</v>
      </c>
      <c r="B29" s="201"/>
      <c r="C29" s="2"/>
      <c r="D29" s="2"/>
      <c r="E29" s="198">
        <f t="shared" si="0"/>
        <v>0</v>
      </c>
      <c r="F29" s="2"/>
      <c r="G29" s="101"/>
    </row>
    <row r="30" spans="1:7" ht="15" customHeight="1">
      <c r="A30" s="200" t="s">
        <v>424</v>
      </c>
      <c r="B30" s="201"/>
      <c r="C30" s="2"/>
      <c r="D30" s="2"/>
      <c r="E30" s="198"/>
      <c r="F30" s="2"/>
      <c r="G30" s="101"/>
    </row>
    <row r="31" spans="1:7" ht="15" customHeight="1">
      <c r="A31" s="200" t="s">
        <v>427</v>
      </c>
      <c r="B31" s="201"/>
      <c r="C31" s="2"/>
      <c r="D31" s="2"/>
      <c r="E31" s="198">
        <f>C31+D31</f>
        <v>0</v>
      </c>
      <c r="F31" s="2"/>
      <c r="G31" s="101"/>
    </row>
    <row r="32" spans="1:7" ht="15" customHeight="1">
      <c r="A32" s="200" t="s">
        <v>428</v>
      </c>
      <c r="B32" s="201"/>
      <c r="C32" s="2"/>
      <c r="D32" s="2"/>
      <c r="E32" s="198">
        <f>C32+D32</f>
        <v>0</v>
      </c>
      <c r="F32" s="2"/>
      <c r="G32" s="101"/>
    </row>
    <row r="33" spans="1:7" ht="15" customHeight="1">
      <c r="A33" s="200" t="s">
        <v>493</v>
      </c>
      <c r="B33" s="201"/>
      <c r="C33" s="2"/>
      <c r="D33" s="2"/>
      <c r="E33" s="198">
        <f>C33+D33</f>
        <v>0</v>
      </c>
      <c r="F33" s="2"/>
      <c r="G33" s="101"/>
    </row>
    <row r="34" spans="1:7" ht="15" customHeight="1">
      <c r="A34" s="200" t="s">
        <v>494</v>
      </c>
      <c r="B34" s="201"/>
      <c r="C34" s="2"/>
      <c r="D34" s="2"/>
      <c r="E34" s="198">
        <f>C34+D34</f>
        <v>0</v>
      </c>
      <c r="F34" s="2"/>
      <c r="G34" s="101"/>
    </row>
    <row r="35" spans="1:7" ht="15" customHeight="1">
      <c r="A35" s="200" t="s">
        <v>495</v>
      </c>
      <c r="B35" s="202"/>
      <c r="C35" s="3"/>
      <c r="D35" s="3"/>
      <c r="E35" s="198">
        <f>C35+D35</f>
        <v>0</v>
      </c>
      <c r="F35" s="3"/>
      <c r="G35" s="203"/>
    </row>
    <row r="36" spans="1:7" ht="15" customHeight="1">
      <c r="A36" s="497" t="s">
        <v>496</v>
      </c>
      <c r="B36" s="498"/>
      <c r="C36" s="13">
        <f>SUM(C5:C35)</f>
        <v>411688076</v>
      </c>
      <c r="D36" s="13">
        <f>SUM(D5:D35)</f>
        <v>0</v>
      </c>
      <c r="E36" s="13">
        <f>SUM(E5:E35)</f>
        <v>411688076</v>
      </c>
      <c r="F36" s="13">
        <f>SUM(F5:F35)</f>
        <v>2548998</v>
      </c>
      <c r="G36" s="14">
        <f>SUM(G5:G35)</f>
        <v>359189078</v>
      </c>
    </row>
  </sheetData>
  <sheetProtection/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68055555555555" right="0.7868055555555555" top="1.5743055555555556" bottom="0.9840277777777777" header="0.5" footer="0.5"/>
  <pageSetup horizontalDpi="600" verticalDpi="600" orientation="portrait" paperSize="9" r:id="rId1"/>
  <headerFooter alignWithMargins="0">
    <oddHeader>&amp;C&amp;"Times New Roman CE,Félkövér"&amp;12
&amp;R&amp;"Times New Roman CE,Dőlt"&amp;12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windowProtection="1" zoomScalePageLayoutView="0" workbookViewId="0" topLeftCell="A1">
      <selection activeCell="B1" sqref="B1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2" width="9.375" style="4" bestFit="1" customWidth="1"/>
    <col min="13" max="16384" width="9.375" style="4" customWidth="1"/>
  </cols>
  <sheetData>
    <row r="1" spans="1:11" ht="25.5">
      <c r="A1" s="56"/>
      <c r="B1" s="57" t="s">
        <v>707</v>
      </c>
      <c r="C1" s="57"/>
      <c r="D1" s="57"/>
      <c r="E1" s="57"/>
      <c r="F1" s="57"/>
      <c r="G1" s="57"/>
      <c r="H1" s="57"/>
      <c r="I1" s="57"/>
      <c r="J1" s="58" t="s">
        <v>690</v>
      </c>
      <c r="K1" s="487" t="e">
        <f>+CONCATENATE("2. tájékoztató tábla a ......../",LEFT(#REF!,4)+1,". (........) önkormányzati rendelethez")</f>
        <v>#REF!</v>
      </c>
    </row>
    <row r="2" spans="1:11" s="62" customFormat="1" ht="26.25" customHeight="1">
      <c r="A2" s="503" t="s">
        <v>3</v>
      </c>
      <c r="B2" s="505" t="s">
        <v>497</v>
      </c>
      <c r="C2" s="505" t="s">
        <v>498</v>
      </c>
      <c r="D2" s="505" t="s">
        <v>499</v>
      </c>
      <c r="E2" s="505">
        <v>2016</v>
      </c>
      <c r="F2" s="59" t="s">
        <v>500</v>
      </c>
      <c r="G2" s="60"/>
      <c r="H2" s="60"/>
      <c r="I2" s="61"/>
      <c r="J2" s="508" t="s">
        <v>501</v>
      </c>
      <c r="K2" s="487"/>
    </row>
    <row r="3" spans="1:11" s="66" customFormat="1" ht="32.25" customHeight="1">
      <c r="A3" s="504"/>
      <c r="B3" s="506"/>
      <c r="C3" s="506"/>
      <c r="D3" s="507"/>
      <c r="E3" s="507"/>
      <c r="F3" s="63">
        <v>2017</v>
      </c>
      <c r="G3" s="64">
        <v>2018</v>
      </c>
      <c r="H3" s="64">
        <v>2019</v>
      </c>
      <c r="I3" s="65">
        <v>2020</v>
      </c>
      <c r="J3" s="509"/>
      <c r="K3" s="487"/>
    </row>
    <row r="4" spans="1:11" s="68" customFormat="1" ht="13.5" customHeight="1">
      <c r="A4" s="405" t="s">
        <v>9</v>
      </c>
      <c r="B4" s="67" t="s">
        <v>502</v>
      </c>
      <c r="C4" s="406" t="s">
        <v>11</v>
      </c>
      <c r="D4" s="406" t="s">
        <v>12</v>
      </c>
      <c r="E4" s="406" t="s">
        <v>13</v>
      </c>
      <c r="F4" s="406" t="s">
        <v>343</v>
      </c>
      <c r="G4" s="406" t="s">
        <v>344</v>
      </c>
      <c r="H4" s="406" t="s">
        <v>345</v>
      </c>
      <c r="I4" s="406" t="s">
        <v>346</v>
      </c>
      <c r="J4" s="407" t="s">
        <v>503</v>
      </c>
      <c r="K4" s="487"/>
    </row>
    <row r="5" spans="1:11" ht="33.75" customHeight="1">
      <c r="A5" s="69" t="s">
        <v>14</v>
      </c>
      <c r="B5" s="70" t="s">
        <v>504</v>
      </c>
      <c r="C5" s="71"/>
      <c r="D5" s="72">
        <f aca="true" t="shared" si="0" ref="D5:I5">SUM(D6:D7)</f>
        <v>0</v>
      </c>
      <c r="E5" s="72">
        <f t="shared" si="0"/>
        <v>0</v>
      </c>
      <c r="F5" s="72">
        <f t="shared" si="0"/>
        <v>0</v>
      </c>
      <c r="G5" s="72">
        <f t="shared" si="0"/>
        <v>0</v>
      </c>
      <c r="H5" s="72">
        <f t="shared" si="0"/>
        <v>0</v>
      </c>
      <c r="I5" s="73">
        <f t="shared" si="0"/>
        <v>0</v>
      </c>
      <c r="J5" s="74">
        <f aca="true" t="shared" si="1" ref="J5:J17">SUM(F5:I5)</f>
        <v>0</v>
      </c>
      <c r="K5" s="487"/>
    </row>
    <row r="6" spans="1:11" ht="21" customHeight="1">
      <c r="A6" s="75" t="s">
        <v>35</v>
      </c>
      <c r="B6" s="76" t="s">
        <v>505</v>
      </c>
      <c r="C6" s="77"/>
      <c r="D6" s="2">
        <v>0</v>
      </c>
      <c r="E6" s="2">
        <v>0</v>
      </c>
      <c r="F6" s="2">
        <v>0</v>
      </c>
      <c r="G6" s="2">
        <v>0</v>
      </c>
      <c r="H6" s="2"/>
      <c r="I6" s="35"/>
      <c r="J6" s="78">
        <f t="shared" si="1"/>
        <v>0</v>
      </c>
      <c r="K6" s="487"/>
    </row>
    <row r="7" spans="1:11" ht="21" customHeight="1">
      <c r="A7" s="75" t="s">
        <v>56</v>
      </c>
      <c r="B7" s="76" t="s">
        <v>505</v>
      </c>
      <c r="C7" s="77"/>
      <c r="D7" s="2"/>
      <c r="E7" s="2"/>
      <c r="F7" s="2"/>
      <c r="G7" s="2"/>
      <c r="H7" s="2"/>
      <c r="I7" s="35"/>
      <c r="J7" s="78">
        <f t="shared" si="1"/>
        <v>0</v>
      </c>
      <c r="K7" s="487"/>
    </row>
    <row r="8" spans="1:11" ht="36" customHeight="1">
      <c r="A8" s="75" t="s">
        <v>305</v>
      </c>
      <c r="B8" s="79" t="s">
        <v>506</v>
      </c>
      <c r="C8" s="80"/>
      <c r="D8" s="81">
        <f aca="true" t="shared" si="2" ref="D8:I8">SUM(D9:D10)</f>
        <v>0</v>
      </c>
      <c r="E8" s="81">
        <f t="shared" si="2"/>
        <v>0</v>
      </c>
      <c r="F8" s="81">
        <f t="shared" si="2"/>
        <v>0</v>
      </c>
      <c r="G8" s="81">
        <f t="shared" si="2"/>
        <v>0</v>
      </c>
      <c r="H8" s="81">
        <f t="shared" si="2"/>
        <v>0</v>
      </c>
      <c r="I8" s="82">
        <f t="shared" si="2"/>
        <v>0</v>
      </c>
      <c r="J8" s="83">
        <f t="shared" si="1"/>
        <v>0</v>
      </c>
      <c r="K8" s="487"/>
    </row>
    <row r="9" spans="1:11" ht="21" customHeight="1">
      <c r="A9" s="75" t="s">
        <v>98</v>
      </c>
      <c r="B9" s="76" t="s">
        <v>505</v>
      </c>
      <c r="C9" s="77"/>
      <c r="D9" s="2"/>
      <c r="E9" s="2"/>
      <c r="F9" s="2"/>
      <c r="G9" s="2"/>
      <c r="H9" s="2"/>
      <c r="I9" s="35"/>
      <c r="J9" s="78">
        <f t="shared" si="1"/>
        <v>0</v>
      </c>
      <c r="K9" s="487"/>
    </row>
    <row r="10" spans="1:11" ht="18" customHeight="1">
      <c r="A10" s="75" t="s">
        <v>131</v>
      </c>
      <c r="B10" s="76" t="s">
        <v>505</v>
      </c>
      <c r="C10" s="77"/>
      <c r="D10" s="2"/>
      <c r="E10" s="2"/>
      <c r="F10" s="2"/>
      <c r="G10" s="2"/>
      <c r="H10" s="2"/>
      <c r="I10" s="35"/>
      <c r="J10" s="78">
        <f t="shared" si="1"/>
        <v>0</v>
      </c>
      <c r="K10" s="487"/>
    </row>
    <row r="11" spans="1:11" ht="21" customHeight="1">
      <c r="A11" s="75" t="s">
        <v>316</v>
      </c>
      <c r="B11" s="84" t="s">
        <v>507</v>
      </c>
      <c r="C11" s="80"/>
      <c r="D11" s="81">
        <f aca="true" t="shared" si="3" ref="D11:I11">SUM(D12:D12)</f>
        <v>43970374</v>
      </c>
      <c r="E11" s="81">
        <f t="shared" si="3"/>
        <v>0</v>
      </c>
      <c r="F11" s="81">
        <f t="shared" si="3"/>
        <v>43970374</v>
      </c>
      <c r="G11" s="81">
        <f t="shared" si="3"/>
        <v>0</v>
      </c>
      <c r="H11" s="81">
        <f t="shared" si="3"/>
        <v>0</v>
      </c>
      <c r="I11" s="82">
        <f t="shared" si="3"/>
        <v>0</v>
      </c>
      <c r="J11" s="83">
        <f t="shared" si="1"/>
        <v>43970374</v>
      </c>
      <c r="K11" s="487"/>
    </row>
    <row r="12" spans="1:11" ht="21" customHeight="1">
      <c r="A12" s="75" t="s">
        <v>164</v>
      </c>
      <c r="B12" s="469" t="s">
        <v>689</v>
      </c>
      <c r="C12" s="77">
        <v>2016</v>
      </c>
      <c r="D12" s="2">
        <v>43970374</v>
      </c>
      <c r="E12" s="2">
        <v>0</v>
      </c>
      <c r="F12" s="2">
        <v>43970374</v>
      </c>
      <c r="G12" s="2"/>
      <c r="H12" s="2"/>
      <c r="I12" s="35"/>
      <c r="J12" s="78">
        <f t="shared" si="1"/>
        <v>43970374</v>
      </c>
      <c r="K12" s="487"/>
    </row>
    <row r="13" spans="1:11" ht="21" customHeight="1">
      <c r="A13" s="75" t="s">
        <v>179</v>
      </c>
      <c r="B13" s="84" t="s">
        <v>508</v>
      </c>
      <c r="C13" s="80"/>
      <c r="D13" s="81">
        <f aca="true" t="shared" si="4" ref="D13:I13">SUM(D14:D14)</f>
        <v>17115878</v>
      </c>
      <c r="E13" s="81">
        <f t="shared" si="4"/>
        <v>0</v>
      </c>
      <c r="F13" s="81">
        <f t="shared" si="4"/>
        <v>17115878</v>
      </c>
      <c r="G13" s="81">
        <f t="shared" si="4"/>
        <v>0</v>
      </c>
      <c r="H13" s="81">
        <f t="shared" si="4"/>
        <v>0</v>
      </c>
      <c r="I13" s="82">
        <f t="shared" si="4"/>
        <v>0</v>
      </c>
      <c r="J13" s="83">
        <f t="shared" si="1"/>
        <v>17115878</v>
      </c>
      <c r="K13" s="487"/>
    </row>
    <row r="14" spans="1:11" ht="21" customHeight="1">
      <c r="A14" s="75" t="s">
        <v>328</v>
      </c>
      <c r="B14" s="469" t="s">
        <v>691</v>
      </c>
      <c r="C14" s="77">
        <v>2016</v>
      </c>
      <c r="D14" s="2">
        <v>17115878</v>
      </c>
      <c r="E14" s="2"/>
      <c r="F14" s="2">
        <v>17115878</v>
      </c>
      <c r="G14" s="2"/>
      <c r="H14" s="2"/>
      <c r="I14" s="35"/>
      <c r="J14" s="78">
        <f t="shared" si="1"/>
        <v>17115878</v>
      </c>
      <c r="K14" s="487"/>
    </row>
    <row r="15" spans="1:11" ht="21" customHeight="1">
      <c r="A15" s="85" t="s">
        <v>356</v>
      </c>
      <c r="B15" s="86" t="s">
        <v>509</v>
      </c>
      <c r="C15" s="87"/>
      <c r="D15" s="88">
        <f aca="true" t="shared" si="5" ref="D15:I15">SUM(D16:D17)</f>
        <v>400000</v>
      </c>
      <c r="E15" s="88">
        <f t="shared" si="5"/>
        <v>0</v>
      </c>
      <c r="F15" s="88">
        <f t="shared" si="5"/>
        <v>400000</v>
      </c>
      <c r="G15" s="88">
        <f t="shared" si="5"/>
        <v>0</v>
      </c>
      <c r="H15" s="88">
        <f t="shared" si="5"/>
        <v>0</v>
      </c>
      <c r="I15" s="89">
        <f t="shared" si="5"/>
        <v>0</v>
      </c>
      <c r="J15" s="83">
        <f t="shared" si="1"/>
        <v>400000</v>
      </c>
      <c r="K15" s="487"/>
    </row>
    <row r="16" spans="1:11" ht="21" customHeight="1">
      <c r="A16" s="85" t="s">
        <v>357</v>
      </c>
      <c r="B16" s="469" t="s">
        <v>692</v>
      </c>
      <c r="C16" s="77">
        <v>2016</v>
      </c>
      <c r="D16" s="2">
        <v>400000</v>
      </c>
      <c r="E16" s="2"/>
      <c r="F16" s="2">
        <v>400000</v>
      </c>
      <c r="G16" s="2"/>
      <c r="H16" s="2"/>
      <c r="I16" s="35"/>
      <c r="J16" s="78">
        <f t="shared" si="1"/>
        <v>400000</v>
      </c>
      <c r="K16" s="487"/>
    </row>
    <row r="17" spans="1:11" ht="21" customHeight="1">
      <c r="A17" s="85" t="s">
        <v>358</v>
      </c>
      <c r="B17" s="76" t="s">
        <v>505</v>
      </c>
      <c r="C17" s="90"/>
      <c r="D17" s="91"/>
      <c r="E17" s="91"/>
      <c r="F17" s="91"/>
      <c r="G17" s="91"/>
      <c r="H17" s="91"/>
      <c r="I17" s="92"/>
      <c r="J17" s="78">
        <f t="shared" si="1"/>
        <v>0</v>
      </c>
      <c r="K17" s="487"/>
    </row>
    <row r="18" spans="1:11" ht="21" customHeight="1">
      <c r="A18" s="93" t="s">
        <v>361</v>
      </c>
      <c r="B18" s="94" t="s">
        <v>510</v>
      </c>
      <c r="C18" s="95"/>
      <c r="D18" s="96">
        <f aca="true" t="shared" si="6" ref="D18:J18">D5+D8+D11+D13+D15</f>
        <v>61486252</v>
      </c>
      <c r="E18" s="96">
        <f t="shared" si="6"/>
        <v>0</v>
      </c>
      <c r="F18" s="96">
        <f t="shared" si="6"/>
        <v>61486252</v>
      </c>
      <c r="G18" s="96">
        <f t="shared" si="6"/>
        <v>0</v>
      </c>
      <c r="H18" s="96">
        <f t="shared" si="6"/>
        <v>0</v>
      </c>
      <c r="I18" s="97">
        <f t="shared" si="6"/>
        <v>0</v>
      </c>
      <c r="J18" s="98">
        <f t="shared" si="6"/>
        <v>61486252</v>
      </c>
      <c r="K18" s="487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68055555555555" right="0.7868055555555555" top="1.3895833333333334" bottom="0.9840277777777777" header="0.5" footer="0.5"/>
  <pageSetup horizontalDpi="600" verticalDpi="600" orientation="landscape" paperSize="9" r:id="rId1"/>
  <headerFooter alignWithMargins="0">
    <oddHeader>&amp;C&amp;"Times New Roman CE,Félkövér"&amp;12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windowProtection="1" zoomScalePageLayoutView="0" workbookViewId="0" topLeftCell="A1">
      <selection activeCell="B1" sqref="B1"/>
    </sheetView>
  </sheetViews>
  <sheetFormatPr defaultColWidth="9.00390625" defaultRowHeight="12.75"/>
  <cols>
    <col min="1" max="1" width="5.875" style="124" customWidth="1"/>
    <col min="2" max="2" width="55.875" style="1" customWidth="1"/>
    <col min="3" max="4" width="14.875" style="1" customWidth="1"/>
    <col min="5" max="5" width="9.375" style="1" bestFit="1" customWidth="1"/>
    <col min="6" max="16384" width="9.375" style="1" customWidth="1"/>
  </cols>
  <sheetData>
    <row r="1" spans="1:4" s="18" customFormat="1" ht="30">
      <c r="A1" s="99"/>
      <c r="B1" s="18" t="s">
        <v>708</v>
      </c>
      <c r="D1" s="100" t="s">
        <v>339</v>
      </c>
    </row>
    <row r="2" spans="1:4" s="19" customFormat="1" ht="48" customHeight="1">
      <c r="A2" s="105" t="s">
        <v>483</v>
      </c>
      <c r="B2" s="102" t="s">
        <v>4</v>
      </c>
      <c r="C2" s="102" t="s">
        <v>511</v>
      </c>
      <c r="D2" s="106" t="s">
        <v>512</v>
      </c>
    </row>
    <row r="3" spans="1:4" s="19" customFormat="1" ht="13.5" customHeight="1">
      <c r="A3" s="107" t="s">
        <v>9</v>
      </c>
      <c r="B3" s="108" t="s">
        <v>10</v>
      </c>
      <c r="C3" s="108" t="s">
        <v>11</v>
      </c>
      <c r="D3" s="109" t="s">
        <v>12</v>
      </c>
    </row>
    <row r="4" spans="1:4" ht="18" customHeight="1">
      <c r="A4" s="110" t="s">
        <v>14</v>
      </c>
      <c r="B4" s="111" t="s">
        <v>513</v>
      </c>
      <c r="C4" s="112"/>
      <c r="D4" s="113"/>
    </row>
    <row r="5" spans="1:4" ht="18" customHeight="1">
      <c r="A5" s="114" t="s">
        <v>35</v>
      </c>
      <c r="B5" s="115" t="s">
        <v>514</v>
      </c>
      <c r="C5" s="116"/>
      <c r="D5" s="117"/>
    </row>
    <row r="6" spans="1:4" ht="18" customHeight="1">
      <c r="A6" s="114" t="s">
        <v>56</v>
      </c>
      <c r="B6" s="115" t="s">
        <v>515</v>
      </c>
      <c r="C6" s="116"/>
      <c r="D6" s="117"/>
    </row>
    <row r="7" spans="1:4" ht="18" customHeight="1">
      <c r="A7" s="114" t="s">
        <v>305</v>
      </c>
      <c r="B7" s="115" t="s">
        <v>516</v>
      </c>
      <c r="C7" s="116"/>
      <c r="D7" s="117"/>
    </row>
    <row r="8" spans="1:4" ht="18" customHeight="1">
      <c r="A8" s="118" t="s">
        <v>98</v>
      </c>
      <c r="B8" s="115" t="s">
        <v>517</v>
      </c>
      <c r="C8" s="116">
        <v>1335</v>
      </c>
      <c r="D8" s="117">
        <v>1335</v>
      </c>
    </row>
    <row r="9" spans="1:4" ht="18" customHeight="1">
      <c r="A9" s="114" t="s">
        <v>131</v>
      </c>
      <c r="B9" s="115" t="s">
        <v>518</v>
      </c>
      <c r="C9" s="116"/>
      <c r="D9" s="117"/>
    </row>
    <row r="10" spans="1:4" ht="18" customHeight="1">
      <c r="A10" s="118" t="s">
        <v>316</v>
      </c>
      <c r="B10" s="119" t="s">
        <v>519</v>
      </c>
      <c r="C10" s="116"/>
      <c r="D10" s="117"/>
    </row>
    <row r="11" spans="1:4" ht="18" customHeight="1">
      <c r="A11" s="118" t="s">
        <v>164</v>
      </c>
      <c r="B11" s="119" t="s">
        <v>520</v>
      </c>
      <c r="C11" s="116">
        <v>1390</v>
      </c>
      <c r="D11" s="117">
        <v>1390</v>
      </c>
    </row>
    <row r="12" spans="1:4" ht="18" customHeight="1">
      <c r="A12" s="114" t="s">
        <v>179</v>
      </c>
      <c r="B12" s="119" t="s">
        <v>521</v>
      </c>
      <c r="C12" s="116"/>
      <c r="D12" s="117"/>
    </row>
    <row r="13" spans="1:4" ht="18" customHeight="1">
      <c r="A13" s="118" t="s">
        <v>328</v>
      </c>
      <c r="B13" s="119" t="s">
        <v>522</v>
      </c>
      <c r="C13" s="116"/>
      <c r="D13" s="117"/>
    </row>
    <row r="14" spans="1:4" ht="22.5">
      <c r="A14" s="114" t="s">
        <v>356</v>
      </c>
      <c r="B14" s="119" t="s">
        <v>523</v>
      </c>
      <c r="C14" s="116"/>
      <c r="D14" s="117"/>
    </row>
    <row r="15" spans="1:4" ht="18" customHeight="1">
      <c r="A15" s="118" t="s">
        <v>357</v>
      </c>
      <c r="B15" s="115" t="s">
        <v>524</v>
      </c>
      <c r="C15" s="116">
        <v>2179</v>
      </c>
      <c r="D15" s="117">
        <v>2179</v>
      </c>
    </row>
    <row r="16" spans="1:4" ht="18" customHeight="1">
      <c r="A16" s="114" t="s">
        <v>358</v>
      </c>
      <c r="B16" s="115" t="s">
        <v>525</v>
      </c>
      <c r="C16" s="116"/>
      <c r="D16" s="117"/>
    </row>
    <row r="17" spans="1:4" ht="18" customHeight="1">
      <c r="A17" s="118" t="s">
        <v>361</v>
      </c>
      <c r="B17" s="115" t="s">
        <v>526</v>
      </c>
      <c r="C17" s="116"/>
      <c r="D17" s="117"/>
    </row>
    <row r="18" spans="1:4" ht="18" customHeight="1">
      <c r="A18" s="114" t="s">
        <v>364</v>
      </c>
      <c r="B18" s="115" t="s">
        <v>527</v>
      </c>
      <c r="C18" s="116"/>
      <c r="D18" s="117"/>
    </row>
    <row r="19" spans="1:4" ht="18" customHeight="1">
      <c r="A19" s="118" t="s">
        <v>367</v>
      </c>
      <c r="B19" s="115" t="s">
        <v>528</v>
      </c>
      <c r="C19" s="116"/>
      <c r="D19" s="117"/>
    </row>
    <row r="20" spans="1:4" ht="18" customHeight="1">
      <c r="A20" s="114" t="s">
        <v>370</v>
      </c>
      <c r="B20" s="103"/>
      <c r="C20" s="116"/>
      <c r="D20" s="117"/>
    </row>
    <row r="21" spans="1:4" ht="18" customHeight="1">
      <c r="A21" s="118" t="s">
        <v>373</v>
      </c>
      <c r="B21" s="103"/>
      <c r="C21" s="116"/>
      <c r="D21" s="117"/>
    </row>
    <row r="22" spans="1:4" ht="18" customHeight="1">
      <c r="A22" s="114" t="s">
        <v>376</v>
      </c>
      <c r="B22" s="103"/>
      <c r="C22" s="116"/>
      <c r="D22" s="117"/>
    </row>
    <row r="23" spans="1:4" ht="18" customHeight="1">
      <c r="A23" s="118" t="s">
        <v>379</v>
      </c>
      <c r="B23" s="103"/>
      <c r="C23" s="116"/>
      <c r="D23" s="117"/>
    </row>
    <row r="24" spans="1:4" ht="18" customHeight="1">
      <c r="A24" s="114" t="s">
        <v>382</v>
      </c>
      <c r="B24" s="103"/>
      <c r="C24" s="116"/>
      <c r="D24" s="117"/>
    </row>
    <row r="25" spans="1:4" ht="18" customHeight="1">
      <c r="A25" s="118" t="s">
        <v>384</v>
      </c>
      <c r="B25" s="103"/>
      <c r="C25" s="116"/>
      <c r="D25" s="117"/>
    </row>
    <row r="26" spans="1:4" ht="18" customHeight="1">
      <c r="A26" s="114" t="s">
        <v>387</v>
      </c>
      <c r="B26" s="103"/>
      <c r="C26" s="116"/>
      <c r="D26" s="117"/>
    </row>
    <row r="27" spans="1:4" ht="18" customHeight="1">
      <c r="A27" s="118" t="s">
        <v>390</v>
      </c>
      <c r="B27" s="103"/>
      <c r="C27" s="116"/>
      <c r="D27" s="117"/>
    </row>
    <row r="28" spans="1:4" ht="18" customHeight="1">
      <c r="A28" s="120" t="s">
        <v>393</v>
      </c>
      <c r="B28" s="104"/>
      <c r="C28" s="121"/>
      <c r="D28" s="122"/>
    </row>
    <row r="29" spans="1:4" ht="18" customHeight="1">
      <c r="A29" s="186" t="s">
        <v>424</v>
      </c>
      <c r="B29" s="187" t="s">
        <v>496</v>
      </c>
      <c r="C29" s="188">
        <f>+C4+C5+C6+C7+C8+C15+C16+C17+C18+C19+C20+C21+C22+C23+C24+C25+C26+C27+C28</f>
        <v>3514</v>
      </c>
      <c r="D29" s="189">
        <f>+D4+D5+D6+D7+D8+D15+D16+D17+D18+D19+D20+D21+D22+D23+D24+D25+D26+D27+D28</f>
        <v>3514</v>
      </c>
    </row>
    <row r="30" spans="1:4" ht="25.5" customHeight="1">
      <c r="A30" s="123"/>
      <c r="B30" s="510" t="s">
        <v>529</v>
      </c>
      <c r="C30" s="510"/>
      <c r="D30" s="510"/>
    </row>
  </sheetData>
  <sheetProtection/>
  <mergeCells count="1">
    <mergeCell ref="B30:D30"/>
  </mergeCells>
  <printOptions horizontalCentered="1"/>
  <pageMargins left="0.7868055555555555" right="0.7868055555555555" top="1.7715277777777778" bottom="0.9840277777777777" header="0.5" footer="0.5"/>
  <pageSetup horizontalDpi="600" verticalDpi="600" orientation="portrait" paperSize="9" r:id="rId1"/>
  <headerFooter alignWithMargins="0">
    <oddHeader>&amp;C&amp;"Times New Roman CE,Félkövér"&amp;14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windowProtection="1" zoomScalePageLayoutView="0" workbookViewId="0" topLeftCell="A1">
      <selection activeCell="B1" sqref="B1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6" width="9.375" style="8" bestFit="1" customWidth="1"/>
    <col min="7" max="16384" width="9.375" style="8" customWidth="1"/>
  </cols>
  <sheetData>
    <row r="1" spans="2:5" ht="13.5">
      <c r="B1" s="8" t="s">
        <v>709</v>
      </c>
      <c r="C1" s="125"/>
      <c r="D1" s="125"/>
      <c r="E1" s="125" t="s">
        <v>530</v>
      </c>
    </row>
    <row r="2" spans="1:5" ht="42.75" customHeight="1">
      <c r="A2" s="126" t="s">
        <v>3</v>
      </c>
      <c r="B2" s="127" t="s">
        <v>531</v>
      </c>
      <c r="C2" s="127" t="s">
        <v>532</v>
      </c>
      <c r="D2" s="128" t="s">
        <v>533</v>
      </c>
      <c r="E2" s="129" t="s">
        <v>534</v>
      </c>
    </row>
    <row r="3" spans="1:5" ht="15.75" customHeight="1">
      <c r="A3" s="130" t="s">
        <v>14</v>
      </c>
      <c r="B3" s="131" t="s">
        <v>535</v>
      </c>
      <c r="C3" s="131" t="s">
        <v>536</v>
      </c>
      <c r="D3" s="132">
        <v>100</v>
      </c>
      <c r="E3" s="133">
        <v>100</v>
      </c>
    </row>
    <row r="4" spans="1:5" ht="15.75" customHeight="1">
      <c r="A4" s="134" t="s">
        <v>35</v>
      </c>
      <c r="B4" s="135" t="s">
        <v>537</v>
      </c>
      <c r="C4" s="135" t="s">
        <v>536</v>
      </c>
      <c r="D4" s="136">
        <v>100</v>
      </c>
      <c r="E4" s="137">
        <v>100</v>
      </c>
    </row>
    <row r="5" spans="1:5" ht="15.75" customHeight="1">
      <c r="A5" s="134" t="s">
        <v>56</v>
      </c>
      <c r="B5" s="135" t="s">
        <v>538</v>
      </c>
      <c r="C5" s="135" t="s">
        <v>539</v>
      </c>
      <c r="D5" s="136">
        <v>100</v>
      </c>
      <c r="E5" s="137">
        <v>100</v>
      </c>
    </row>
    <row r="6" spans="1:5" ht="15.75" customHeight="1">
      <c r="A6" s="134" t="s">
        <v>305</v>
      </c>
      <c r="B6" s="135" t="s">
        <v>540</v>
      </c>
      <c r="C6" s="135" t="s">
        <v>541</v>
      </c>
      <c r="D6" s="136">
        <v>100</v>
      </c>
      <c r="E6" s="137">
        <v>100</v>
      </c>
    </row>
    <row r="7" spans="1:5" ht="15.75" customHeight="1">
      <c r="A7" s="134" t="s">
        <v>98</v>
      </c>
      <c r="B7" s="135" t="s">
        <v>542</v>
      </c>
      <c r="C7" s="135" t="s">
        <v>543</v>
      </c>
      <c r="D7" s="136">
        <v>100</v>
      </c>
      <c r="E7" s="137">
        <v>100</v>
      </c>
    </row>
    <row r="8" spans="1:5" ht="15.75" customHeight="1">
      <c r="A8" s="134" t="s">
        <v>131</v>
      </c>
      <c r="B8" s="461"/>
      <c r="C8" s="461"/>
      <c r="D8" s="461"/>
      <c r="E8" s="461"/>
    </row>
    <row r="9" spans="1:5" ht="15.75" customHeight="1">
      <c r="A9" s="134" t="s">
        <v>316</v>
      </c>
      <c r="B9" s="135"/>
      <c r="C9" s="135"/>
      <c r="D9" s="136"/>
      <c r="E9" s="137"/>
    </row>
    <row r="10" spans="1:5" ht="15.75" customHeight="1">
      <c r="A10" s="134" t="s">
        <v>164</v>
      </c>
      <c r="B10" s="135"/>
      <c r="C10" s="135"/>
      <c r="D10" s="136"/>
      <c r="E10" s="137"/>
    </row>
    <row r="11" spans="1:5" ht="15.75" customHeight="1">
      <c r="A11" s="134" t="s">
        <v>179</v>
      </c>
      <c r="B11" s="135"/>
      <c r="C11" s="135"/>
      <c r="D11" s="136"/>
      <c r="E11" s="137"/>
    </row>
    <row r="12" spans="1:5" ht="15.75" customHeight="1">
      <c r="A12" s="134" t="s">
        <v>328</v>
      </c>
      <c r="B12" s="135"/>
      <c r="C12" s="135"/>
      <c r="D12" s="136"/>
      <c r="E12" s="137"/>
    </row>
    <row r="13" spans="1:5" ht="15.75" customHeight="1">
      <c r="A13" s="134" t="s">
        <v>356</v>
      </c>
      <c r="B13" s="135"/>
      <c r="C13" s="135"/>
      <c r="D13" s="136"/>
      <c r="E13" s="137"/>
    </row>
    <row r="14" spans="1:5" ht="15.75" customHeight="1">
      <c r="A14" s="134" t="s">
        <v>357</v>
      </c>
      <c r="B14" s="135"/>
      <c r="C14" s="135"/>
      <c r="D14" s="136"/>
      <c r="E14" s="137"/>
    </row>
    <row r="15" spans="1:5" ht="15.75" customHeight="1">
      <c r="A15" s="134" t="s">
        <v>358</v>
      </c>
      <c r="B15" s="135"/>
      <c r="C15" s="135"/>
      <c r="D15" s="136"/>
      <c r="E15" s="137"/>
    </row>
    <row r="16" spans="1:5" ht="15.75" customHeight="1">
      <c r="A16" s="134" t="s">
        <v>361</v>
      </c>
      <c r="B16" s="135"/>
      <c r="C16" s="135"/>
      <c r="D16" s="136"/>
      <c r="E16" s="137"/>
    </row>
    <row r="17" spans="1:5" ht="15.75" customHeight="1">
      <c r="A17" s="134" t="s">
        <v>364</v>
      </c>
      <c r="B17" s="135"/>
      <c r="C17" s="135"/>
      <c r="D17" s="136"/>
      <c r="E17" s="137"/>
    </row>
    <row r="18" spans="1:5" ht="15.75" customHeight="1">
      <c r="A18" s="134" t="s">
        <v>367</v>
      </c>
      <c r="B18" s="135"/>
      <c r="C18" s="135"/>
      <c r="D18" s="136"/>
      <c r="E18" s="137"/>
    </row>
    <row r="19" spans="1:5" ht="15.75" customHeight="1">
      <c r="A19" s="134" t="s">
        <v>370</v>
      </c>
      <c r="B19" s="135"/>
      <c r="C19" s="135"/>
      <c r="D19" s="136"/>
      <c r="E19" s="137"/>
    </row>
    <row r="20" spans="1:5" ht="15.75" customHeight="1">
      <c r="A20" s="134" t="s">
        <v>373</v>
      </c>
      <c r="B20" s="135"/>
      <c r="C20" s="135"/>
      <c r="D20" s="136"/>
      <c r="E20" s="137"/>
    </row>
    <row r="21" spans="1:5" ht="15.75" customHeight="1">
      <c r="A21" s="134" t="s">
        <v>376</v>
      </c>
      <c r="B21" s="135"/>
      <c r="C21" s="135"/>
      <c r="D21" s="136"/>
      <c r="E21" s="137"/>
    </row>
    <row r="22" spans="1:5" ht="15.75" customHeight="1">
      <c r="A22" s="134" t="s">
        <v>379</v>
      </c>
      <c r="B22" s="135"/>
      <c r="C22" s="135"/>
      <c r="D22" s="136"/>
      <c r="E22" s="137"/>
    </row>
    <row r="23" spans="1:5" ht="15.75" customHeight="1">
      <c r="A23" s="134" t="s">
        <v>382</v>
      </c>
      <c r="B23" s="135"/>
      <c r="C23" s="135"/>
      <c r="D23" s="136"/>
      <c r="E23" s="137"/>
    </row>
    <row r="24" spans="1:5" ht="15.75" customHeight="1">
      <c r="A24" s="134" t="s">
        <v>384</v>
      </c>
      <c r="B24" s="135"/>
      <c r="C24" s="135"/>
      <c r="D24" s="136"/>
      <c r="E24" s="137"/>
    </row>
    <row r="25" spans="1:5" ht="15.75" customHeight="1">
      <c r="A25" s="134" t="s">
        <v>387</v>
      </c>
      <c r="B25" s="135"/>
      <c r="C25" s="135"/>
      <c r="D25" s="136"/>
      <c r="E25" s="137"/>
    </row>
    <row r="26" spans="1:5" ht="15.75" customHeight="1">
      <c r="A26" s="134" t="s">
        <v>390</v>
      </c>
      <c r="B26" s="135"/>
      <c r="C26" s="135"/>
      <c r="D26" s="136"/>
      <c r="E26" s="137"/>
    </row>
    <row r="27" spans="1:5" ht="15.75" customHeight="1">
      <c r="A27" s="134" t="s">
        <v>393</v>
      </c>
      <c r="B27" s="135"/>
      <c r="C27" s="135"/>
      <c r="D27" s="136"/>
      <c r="E27" s="137"/>
    </row>
    <row r="28" spans="1:5" ht="15.75" customHeight="1">
      <c r="A28" s="134" t="s">
        <v>424</v>
      </c>
      <c r="B28" s="135"/>
      <c r="C28" s="135"/>
      <c r="D28" s="136"/>
      <c r="E28" s="137"/>
    </row>
    <row r="29" spans="1:5" ht="15.75" customHeight="1">
      <c r="A29" s="134" t="s">
        <v>427</v>
      </c>
      <c r="B29" s="135"/>
      <c r="C29" s="135"/>
      <c r="D29" s="136"/>
      <c r="E29" s="137"/>
    </row>
    <row r="30" spans="1:5" ht="15.75" customHeight="1">
      <c r="A30" s="134" t="s">
        <v>428</v>
      </c>
      <c r="B30" s="135"/>
      <c r="C30" s="135"/>
      <c r="D30" s="136"/>
      <c r="E30" s="137"/>
    </row>
    <row r="31" spans="1:5" ht="15.75" customHeight="1">
      <c r="A31" s="134" t="s">
        <v>493</v>
      </c>
      <c r="B31" s="135"/>
      <c r="C31" s="135"/>
      <c r="D31" s="136"/>
      <c r="E31" s="137"/>
    </row>
    <row r="32" spans="1:5" ht="15.75" customHeight="1">
      <c r="A32" s="134" t="s">
        <v>494</v>
      </c>
      <c r="B32" s="135"/>
      <c r="C32" s="135"/>
      <c r="D32" s="136"/>
      <c r="E32" s="137"/>
    </row>
    <row r="33" spans="1:5" ht="15.75" customHeight="1">
      <c r="A33" s="134" t="s">
        <v>495</v>
      </c>
      <c r="B33" s="135"/>
      <c r="C33" s="135"/>
      <c r="D33" s="136"/>
      <c r="E33" s="137"/>
    </row>
    <row r="34" spans="1:5" ht="15.75" customHeight="1">
      <c r="A34" s="134" t="s">
        <v>544</v>
      </c>
      <c r="B34" s="135"/>
      <c r="C34" s="135"/>
      <c r="D34" s="136"/>
      <c r="E34" s="137"/>
    </row>
    <row r="35" spans="1:5" ht="15.75" customHeight="1">
      <c r="A35" s="138" t="s">
        <v>545</v>
      </c>
      <c r="B35" s="139"/>
      <c r="C35" s="139"/>
      <c r="D35" s="140"/>
      <c r="E35" s="141"/>
    </row>
    <row r="36" spans="1:5" ht="15.75" customHeight="1">
      <c r="A36" s="511" t="s">
        <v>496</v>
      </c>
      <c r="B36" s="512"/>
      <c r="C36" s="142"/>
      <c r="D36" s="143">
        <f>SUM(D3:D35)</f>
        <v>500</v>
      </c>
      <c r="E36" s="144">
        <f>SUM(E3:E35)</f>
        <v>500</v>
      </c>
    </row>
  </sheetData>
  <sheetProtection/>
  <mergeCells count="1">
    <mergeCell ref="A36:B36"/>
  </mergeCells>
  <printOptions horizontalCentered="1"/>
  <pageMargins left="0.7868055555555555" right="0.7868055555555555" top="1.5743055555555556" bottom="0.9840277777777777" header="0.5" footer="0.5"/>
  <pageSetup horizontalDpi="600" verticalDpi="600" orientation="portrait" paperSize="9" r:id="rId1"/>
  <headerFooter alignWithMargins="0">
    <oddHeader xml:space="preserve">&amp;C&amp;"Times New Roman CE,Félkövér"&amp;12
&amp;R&amp;"Times New Roman CE,Félkövér dőlt"&amp;11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windowProtection="1" tabSelected="1" zoomScaleSheetLayoutView="120" zoomScalePageLayoutView="0" workbookViewId="0" topLeftCell="A1">
      <selection activeCell="A2" sqref="A2"/>
    </sheetView>
  </sheetViews>
  <sheetFormatPr defaultColWidth="12.00390625" defaultRowHeight="12.75"/>
  <cols>
    <col min="1" max="1" width="67.125" style="415" customWidth="1"/>
    <col min="2" max="2" width="6.125" style="416" customWidth="1"/>
    <col min="3" max="3" width="13.875" style="415" customWidth="1"/>
    <col min="4" max="4" width="15.00390625" style="415" customWidth="1"/>
    <col min="5" max="5" width="12.125" style="440" customWidth="1"/>
    <col min="6" max="16384" width="12.00390625" style="415" customWidth="1"/>
  </cols>
  <sheetData>
    <row r="1" spans="1:5" ht="49.5" customHeight="1">
      <c r="A1" s="513" t="s">
        <v>546</v>
      </c>
      <c r="B1" s="514"/>
      <c r="C1" s="514"/>
      <c r="D1" s="514"/>
      <c r="E1" s="514"/>
    </row>
    <row r="2" spans="1:5" ht="15.75">
      <c r="A2" s="439" t="s">
        <v>710</v>
      </c>
      <c r="C2" s="515" t="s">
        <v>547</v>
      </c>
      <c r="D2" s="515"/>
      <c r="E2" s="515"/>
    </row>
    <row r="3" spans="1:5" ht="15.75" customHeight="1">
      <c r="A3" s="519" t="s">
        <v>548</v>
      </c>
      <c r="B3" s="522" t="s">
        <v>549</v>
      </c>
      <c r="C3" s="525" t="s">
        <v>550</v>
      </c>
      <c r="D3" s="525" t="s">
        <v>551</v>
      </c>
      <c r="E3" s="527" t="s">
        <v>552</v>
      </c>
    </row>
    <row r="4" spans="1:5" ht="11.25" customHeight="1">
      <c r="A4" s="520"/>
      <c r="B4" s="523"/>
      <c r="C4" s="526"/>
      <c r="D4" s="526"/>
      <c r="E4" s="528"/>
    </row>
    <row r="5" spans="1:5" ht="15.75">
      <c r="A5" s="521"/>
      <c r="B5" s="524"/>
      <c r="C5" s="516" t="s">
        <v>553</v>
      </c>
      <c r="D5" s="516"/>
      <c r="E5" s="517"/>
    </row>
    <row r="6" spans="1:5" s="420" customFormat="1" ht="15.75">
      <c r="A6" s="417" t="s">
        <v>554</v>
      </c>
      <c r="B6" s="418" t="s">
        <v>10</v>
      </c>
      <c r="C6" s="418" t="s">
        <v>11</v>
      </c>
      <c r="D6" s="418" t="s">
        <v>12</v>
      </c>
      <c r="E6" s="419" t="s">
        <v>13</v>
      </c>
    </row>
    <row r="7" spans="1:5" s="425" customFormat="1" ht="15.75">
      <c r="A7" s="421" t="s">
        <v>555</v>
      </c>
      <c r="B7" s="422" t="s">
        <v>556</v>
      </c>
      <c r="C7" s="423">
        <v>0</v>
      </c>
      <c r="D7" s="423">
        <v>0</v>
      </c>
      <c r="E7" s="424"/>
    </row>
    <row r="8" spans="1:5" s="425" customFormat="1" ht="15.75">
      <c r="A8" s="426" t="s">
        <v>557</v>
      </c>
      <c r="B8" s="156" t="s">
        <v>558</v>
      </c>
      <c r="C8" s="427">
        <v>1129318839</v>
      </c>
      <c r="D8" s="427">
        <v>1129318839</v>
      </c>
      <c r="E8" s="428">
        <f>+E9+E14+E19+E24+E29</f>
        <v>0</v>
      </c>
    </row>
    <row r="9" spans="1:5" s="425" customFormat="1" ht="15.75">
      <c r="A9" s="426" t="s">
        <v>559</v>
      </c>
      <c r="B9" s="156" t="s">
        <v>560</v>
      </c>
      <c r="C9" s="427">
        <v>1129318839</v>
      </c>
      <c r="D9" s="427">
        <v>1129318839</v>
      </c>
      <c r="E9" s="428">
        <f>+E10+E11+E12+E13</f>
        <v>0</v>
      </c>
    </row>
    <row r="10" spans="1:5" s="425" customFormat="1" ht="15.75">
      <c r="A10" s="429" t="s">
        <v>561</v>
      </c>
      <c r="B10" s="156" t="s">
        <v>562</v>
      </c>
      <c r="C10" s="147">
        <v>1129318839</v>
      </c>
      <c r="D10" s="147">
        <v>1129318839</v>
      </c>
      <c r="E10" s="430"/>
    </row>
    <row r="11" spans="1:5" s="425" customFormat="1" ht="26.25" customHeight="1">
      <c r="A11" s="429" t="s">
        <v>563</v>
      </c>
      <c r="B11" s="156" t="s">
        <v>564</v>
      </c>
      <c r="C11" s="145"/>
      <c r="D11" s="145"/>
      <c r="E11" s="146"/>
    </row>
    <row r="12" spans="1:5" s="425" customFormat="1" ht="22.5">
      <c r="A12" s="429" t="s">
        <v>565</v>
      </c>
      <c r="B12" s="156" t="s">
        <v>566</v>
      </c>
      <c r="C12" s="145"/>
      <c r="D12" s="145"/>
      <c r="E12" s="146"/>
    </row>
    <row r="13" spans="1:5" s="425" customFormat="1" ht="15.75">
      <c r="A13" s="429" t="s">
        <v>567</v>
      </c>
      <c r="B13" s="156" t="s">
        <v>568</v>
      </c>
      <c r="C13" s="145"/>
      <c r="D13" s="145"/>
      <c r="E13" s="146"/>
    </row>
    <row r="14" spans="1:5" s="425" customFormat="1" ht="15.75">
      <c r="A14" s="426" t="s">
        <v>569</v>
      </c>
      <c r="B14" s="156" t="s">
        <v>570</v>
      </c>
      <c r="C14" s="431">
        <v>15962689</v>
      </c>
      <c r="D14" s="431">
        <v>15962689</v>
      </c>
      <c r="E14" s="432">
        <f>+E15+E16+E17+E18</f>
        <v>0</v>
      </c>
    </row>
    <row r="15" spans="1:5" s="425" customFormat="1" ht="15.75">
      <c r="A15" s="429" t="s">
        <v>571</v>
      </c>
      <c r="B15" s="156" t="s">
        <v>572</v>
      </c>
      <c r="C15" s="145"/>
      <c r="D15" s="145"/>
      <c r="E15" s="146"/>
    </row>
    <row r="16" spans="1:5" s="425" customFormat="1" ht="22.5">
      <c r="A16" s="429" t="s">
        <v>573</v>
      </c>
      <c r="B16" s="156" t="s">
        <v>328</v>
      </c>
      <c r="C16" s="145"/>
      <c r="D16" s="145"/>
      <c r="E16" s="146"/>
    </row>
    <row r="17" spans="1:5" s="425" customFormat="1" ht="15.75">
      <c r="A17" s="429" t="s">
        <v>574</v>
      </c>
      <c r="B17" s="156" t="s">
        <v>356</v>
      </c>
      <c r="C17" s="145"/>
      <c r="D17" s="145"/>
      <c r="E17" s="146"/>
    </row>
    <row r="18" spans="1:5" s="425" customFormat="1" ht="15.75">
      <c r="A18" s="429" t="s">
        <v>575</v>
      </c>
      <c r="B18" s="156" t="s">
        <v>357</v>
      </c>
      <c r="C18" s="145">
        <v>15962689</v>
      </c>
      <c r="D18" s="145">
        <v>15962689</v>
      </c>
      <c r="E18" s="146"/>
    </row>
    <row r="19" spans="1:5" s="425" customFormat="1" ht="15.75">
      <c r="A19" s="426" t="s">
        <v>576</v>
      </c>
      <c r="B19" s="156" t="s">
        <v>358</v>
      </c>
      <c r="C19" s="431"/>
      <c r="D19" s="431"/>
      <c r="E19" s="432">
        <f>+E20+E21+E22+E23</f>
        <v>0</v>
      </c>
    </row>
    <row r="20" spans="1:5" s="425" customFormat="1" ht="15.75">
      <c r="A20" s="429" t="s">
        <v>577</v>
      </c>
      <c r="B20" s="156" t="s">
        <v>361</v>
      </c>
      <c r="C20" s="145"/>
      <c r="D20" s="145"/>
      <c r="E20" s="146"/>
    </row>
    <row r="21" spans="1:5" s="425" customFormat="1" ht="15.75">
      <c r="A21" s="429" t="s">
        <v>578</v>
      </c>
      <c r="B21" s="156" t="s">
        <v>364</v>
      </c>
      <c r="C21" s="145"/>
      <c r="D21" s="145"/>
      <c r="E21" s="146"/>
    </row>
    <row r="22" spans="1:5" s="425" customFormat="1" ht="15.75">
      <c r="A22" s="429" t="s">
        <v>579</v>
      </c>
      <c r="B22" s="156" t="s">
        <v>367</v>
      </c>
      <c r="C22" s="145"/>
      <c r="D22" s="145"/>
      <c r="E22" s="146"/>
    </row>
    <row r="23" spans="1:5" s="425" customFormat="1" ht="15.75">
      <c r="A23" s="429" t="s">
        <v>580</v>
      </c>
      <c r="B23" s="156" t="s">
        <v>370</v>
      </c>
      <c r="C23" s="145"/>
      <c r="D23" s="145"/>
      <c r="E23" s="146"/>
    </row>
    <row r="24" spans="1:5" s="425" customFormat="1" ht="15.75">
      <c r="A24" s="426" t="s">
        <v>581</v>
      </c>
      <c r="B24" s="156" t="s">
        <v>373</v>
      </c>
      <c r="C24" s="431">
        <v>7242046</v>
      </c>
      <c r="D24" s="431">
        <v>7242046</v>
      </c>
      <c r="E24" s="432">
        <f>+E25+E26+E27+E28</f>
        <v>0</v>
      </c>
    </row>
    <row r="25" spans="1:5" s="425" customFormat="1" ht="15.75">
      <c r="A25" s="429" t="s">
        <v>582</v>
      </c>
      <c r="B25" s="156" t="s">
        <v>376</v>
      </c>
      <c r="C25" s="145"/>
      <c r="D25" s="145"/>
      <c r="E25" s="146"/>
    </row>
    <row r="26" spans="1:5" s="425" customFormat="1" ht="15.75">
      <c r="A26" s="429" t="s">
        <v>583</v>
      </c>
      <c r="B26" s="156" t="s">
        <v>379</v>
      </c>
      <c r="C26" s="145"/>
      <c r="D26" s="145"/>
      <c r="E26" s="146"/>
    </row>
    <row r="27" spans="1:5" s="425" customFormat="1" ht="15.75">
      <c r="A27" s="429" t="s">
        <v>584</v>
      </c>
      <c r="B27" s="156" t="s">
        <v>382</v>
      </c>
      <c r="C27" s="145"/>
      <c r="D27" s="145"/>
      <c r="E27" s="146"/>
    </row>
    <row r="28" spans="1:5" s="425" customFormat="1" ht="15.75">
      <c r="A28" s="429" t="s">
        <v>585</v>
      </c>
      <c r="B28" s="156" t="s">
        <v>384</v>
      </c>
      <c r="C28" s="145">
        <v>7242046</v>
      </c>
      <c r="D28" s="145">
        <v>7242046</v>
      </c>
      <c r="E28" s="146"/>
    </row>
    <row r="29" spans="1:5" s="425" customFormat="1" ht="15.75">
      <c r="A29" s="426" t="s">
        <v>586</v>
      </c>
      <c r="B29" s="156" t="s">
        <v>387</v>
      </c>
      <c r="C29" s="431">
        <f>+C30+C31+C32+C33</f>
        <v>0</v>
      </c>
      <c r="D29" s="431">
        <f>+D30+D31+D32+D33</f>
        <v>0</v>
      </c>
      <c r="E29" s="432">
        <f>+E30+E31+E32+E33</f>
        <v>0</v>
      </c>
    </row>
    <row r="30" spans="1:5" s="425" customFormat="1" ht="15.75">
      <c r="A30" s="429" t="s">
        <v>587</v>
      </c>
      <c r="B30" s="156" t="s">
        <v>390</v>
      </c>
      <c r="C30" s="145"/>
      <c r="D30" s="145"/>
      <c r="E30" s="146"/>
    </row>
    <row r="31" spans="1:5" s="425" customFormat="1" ht="22.5">
      <c r="A31" s="429" t="s">
        <v>588</v>
      </c>
      <c r="B31" s="156" t="s">
        <v>393</v>
      </c>
      <c r="C31" s="145"/>
      <c r="D31" s="145"/>
      <c r="E31" s="146"/>
    </row>
    <row r="32" spans="1:5" s="425" customFormat="1" ht="15.75">
      <c r="A32" s="429" t="s">
        <v>589</v>
      </c>
      <c r="B32" s="156" t="s">
        <v>424</v>
      </c>
      <c r="C32" s="145"/>
      <c r="D32" s="145"/>
      <c r="E32" s="146"/>
    </row>
    <row r="33" spans="1:5" s="425" customFormat="1" ht="15.75">
      <c r="A33" s="429" t="s">
        <v>590</v>
      </c>
      <c r="B33" s="156" t="s">
        <v>427</v>
      </c>
      <c r="C33" s="145"/>
      <c r="D33" s="145"/>
      <c r="E33" s="146"/>
    </row>
    <row r="34" spans="1:5" s="425" customFormat="1" ht="15.75">
      <c r="A34" s="426" t="s">
        <v>591</v>
      </c>
      <c r="B34" s="156" t="s">
        <v>428</v>
      </c>
      <c r="C34" s="431">
        <f>+C35+C40+C45</f>
        <v>142253</v>
      </c>
      <c r="D34" s="431">
        <f>+D35+D40+D45</f>
        <v>1452253</v>
      </c>
      <c r="E34" s="432">
        <f>+E35+E40+E45</f>
        <v>0</v>
      </c>
    </row>
    <row r="35" spans="1:5" s="425" customFormat="1" ht="15.75">
      <c r="A35" s="426" t="s">
        <v>592</v>
      </c>
      <c r="B35" s="156" t="s">
        <v>493</v>
      </c>
      <c r="C35" s="431">
        <v>142253</v>
      </c>
      <c r="D35" s="431">
        <v>1452253</v>
      </c>
      <c r="E35" s="432">
        <f>+E36+E37+E38+E39</f>
        <v>0</v>
      </c>
    </row>
    <row r="36" spans="1:5" s="425" customFormat="1" ht="15.75">
      <c r="A36" s="429" t="s">
        <v>593</v>
      </c>
      <c r="B36" s="156" t="s">
        <v>494</v>
      </c>
      <c r="C36" s="145"/>
      <c r="D36" s="145"/>
      <c r="E36" s="146"/>
    </row>
    <row r="37" spans="1:5" s="425" customFormat="1" ht="15.75">
      <c r="A37" s="429" t="s">
        <v>594</v>
      </c>
      <c r="B37" s="156" t="s">
        <v>495</v>
      </c>
      <c r="C37" s="145"/>
      <c r="D37" s="145"/>
      <c r="E37" s="146"/>
    </row>
    <row r="38" spans="1:5" s="425" customFormat="1" ht="15.75">
      <c r="A38" s="429" t="s">
        <v>595</v>
      </c>
      <c r="B38" s="156" t="s">
        <v>544</v>
      </c>
      <c r="C38" s="145"/>
      <c r="D38" s="145"/>
      <c r="E38" s="146"/>
    </row>
    <row r="39" spans="1:5" s="425" customFormat="1" ht="15.75">
      <c r="A39" s="429" t="s">
        <v>596</v>
      </c>
      <c r="B39" s="156" t="s">
        <v>545</v>
      </c>
      <c r="C39" s="145">
        <v>1452253</v>
      </c>
      <c r="D39" s="145">
        <v>1452253</v>
      </c>
      <c r="E39" s="146"/>
    </row>
    <row r="40" spans="1:5" s="425" customFormat="1" ht="15.75">
      <c r="A40" s="426" t="s">
        <v>597</v>
      </c>
      <c r="B40" s="156" t="s">
        <v>598</v>
      </c>
      <c r="C40" s="431">
        <f>+C41+C42+C43+C44</f>
        <v>0</v>
      </c>
      <c r="D40" s="431">
        <f>+D41+D42+D43+D44</f>
        <v>0</v>
      </c>
      <c r="E40" s="432">
        <f>+E41+E42+E43+E44</f>
        <v>0</v>
      </c>
    </row>
    <row r="41" spans="1:5" s="425" customFormat="1" ht="15.75">
      <c r="A41" s="429" t="s">
        <v>599</v>
      </c>
      <c r="B41" s="156" t="s">
        <v>600</v>
      </c>
      <c r="C41" s="145"/>
      <c r="D41" s="145"/>
      <c r="E41" s="146"/>
    </row>
    <row r="42" spans="1:5" s="425" customFormat="1" ht="22.5">
      <c r="A42" s="429" t="s">
        <v>601</v>
      </c>
      <c r="B42" s="156" t="s">
        <v>602</v>
      </c>
      <c r="C42" s="145"/>
      <c r="D42" s="145"/>
      <c r="E42" s="146"/>
    </row>
    <row r="43" spans="1:5" s="425" customFormat="1" ht="15.75">
      <c r="A43" s="429" t="s">
        <v>603</v>
      </c>
      <c r="B43" s="156" t="s">
        <v>604</v>
      </c>
      <c r="C43" s="145"/>
      <c r="D43" s="145"/>
      <c r="E43" s="146"/>
    </row>
    <row r="44" spans="1:5" s="425" customFormat="1" ht="15.75">
      <c r="A44" s="429" t="s">
        <v>605</v>
      </c>
      <c r="B44" s="156" t="s">
        <v>606</v>
      </c>
      <c r="C44" s="145"/>
      <c r="D44" s="145"/>
      <c r="E44" s="146"/>
    </row>
    <row r="45" spans="1:5" s="425" customFormat="1" ht="15.75">
      <c r="A45" s="426" t="s">
        <v>607</v>
      </c>
      <c r="B45" s="156" t="s">
        <v>608</v>
      </c>
      <c r="C45" s="431">
        <f>+C46+C47+C48+C49</f>
        <v>0</v>
      </c>
      <c r="D45" s="431">
        <f>+D46+D47+D48+D49</f>
        <v>0</v>
      </c>
      <c r="E45" s="432">
        <f>+E46+E47+E48+E49</f>
        <v>0</v>
      </c>
    </row>
    <row r="46" spans="1:5" s="425" customFormat="1" ht="15.75">
      <c r="A46" s="429" t="s">
        <v>609</v>
      </c>
      <c r="B46" s="156" t="s">
        <v>610</v>
      </c>
      <c r="C46" s="145"/>
      <c r="D46" s="145"/>
      <c r="E46" s="146"/>
    </row>
    <row r="47" spans="1:5" s="425" customFormat="1" ht="22.5">
      <c r="A47" s="429" t="s">
        <v>611</v>
      </c>
      <c r="B47" s="156" t="s">
        <v>612</v>
      </c>
      <c r="C47" s="145"/>
      <c r="D47" s="145"/>
      <c r="E47" s="146"/>
    </row>
    <row r="48" spans="1:5" s="425" customFormat="1" ht="15.75">
      <c r="A48" s="429" t="s">
        <v>613</v>
      </c>
      <c r="B48" s="156" t="s">
        <v>614</v>
      </c>
      <c r="C48" s="145"/>
      <c r="D48" s="145"/>
      <c r="E48" s="146"/>
    </row>
    <row r="49" spans="1:5" s="425" customFormat="1" ht="15.75">
      <c r="A49" s="429" t="s">
        <v>615</v>
      </c>
      <c r="B49" s="156" t="s">
        <v>616</v>
      </c>
      <c r="C49" s="145"/>
      <c r="D49" s="145"/>
      <c r="E49" s="146"/>
    </row>
    <row r="50" spans="1:5" s="425" customFormat="1" ht="15.75">
      <c r="A50" s="426" t="s">
        <v>617</v>
      </c>
      <c r="B50" s="156" t="s">
        <v>618</v>
      </c>
      <c r="C50" s="145"/>
      <c r="D50" s="145"/>
      <c r="E50" s="146"/>
    </row>
    <row r="51" spans="1:5" s="425" customFormat="1" ht="21">
      <c r="A51" s="426" t="s">
        <v>619</v>
      </c>
      <c r="B51" s="156" t="s">
        <v>620</v>
      </c>
      <c r="C51" s="431">
        <v>1153975827</v>
      </c>
      <c r="D51" s="431">
        <v>1153975827</v>
      </c>
      <c r="E51" s="432">
        <f>+E7+E8+E34+E50</f>
        <v>0</v>
      </c>
    </row>
    <row r="52" spans="1:5" s="425" customFormat="1" ht="15.75">
      <c r="A52" s="426" t="s">
        <v>621</v>
      </c>
      <c r="B52" s="156" t="s">
        <v>622</v>
      </c>
      <c r="C52" s="145"/>
      <c r="D52" s="145"/>
      <c r="E52" s="146"/>
    </row>
    <row r="53" spans="1:5" s="425" customFormat="1" ht="15.75">
      <c r="A53" s="426" t="s">
        <v>623</v>
      </c>
      <c r="B53" s="156" t="s">
        <v>624</v>
      </c>
      <c r="C53" s="145"/>
      <c r="D53" s="145"/>
      <c r="E53" s="146"/>
    </row>
    <row r="54" spans="1:5" s="425" customFormat="1" ht="15.75">
      <c r="A54" s="426" t="s">
        <v>625</v>
      </c>
      <c r="B54" s="156" t="s">
        <v>626</v>
      </c>
      <c r="C54" s="431">
        <f>+C52+C53</f>
        <v>0</v>
      </c>
      <c r="D54" s="431">
        <f>+D52+D53</f>
        <v>0</v>
      </c>
      <c r="E54" s="432">
        <f>+E52+E53</f>
        <v>0</v>
      </c>
    </row>
    <row r="55" spans="1:5" s="425" customFormat="1" ht="15.75">
      <c r="A55" s="426" t="s">
        <v>627</v>
      </c>
      <c r="B55" s="156" t="s">
        <v>628</v>
      </c>
      <c r="C55" s="145"/>
      <c r="D55" s="145"/>
      <c r="E55" s="146"/>
    </row>
    <row r="56" spans="1:5" s="425" customFormat="1" ht="15.75">
      <c r="A56" s="426" t="s">
        <v>629</v>
      </c>
      <c r="B56" s="156" t="s">
        <v>630</v>
      </c>
      <c r="C56" s="145"/>
      <c r="D56" s="145"/>
      <c r="E56" s="146"/>
    </row>
    <row r="57" spans="1:5" s="425" customFormat="1" ht="15.75">
      <c r="A57" s="426" t="s">
        <v>631</v>
      </c>
      <c r="B57" s="156" t="s">
        <v>632</v>
      </c>
      <c r="C57" s="145">
        <v>280516817</v>
      </c>
      <c r="D57" s="145">
        <v>280516817</v>
      </c>
      <c r="E57" s="146"/>
    </row>
    <row r="58" spans="1:5" s="425" customFormat="1" ht="15.75">
      <c r="A58" s="426" t="s">
        <v>633</v>
      </c>
      <c r="B58" s="156" t="s">
        <v>634</v>
      </c>
      <c r="C58" s="145"/>
      <c r="D58" s="145"/>
      <c r="E58" s="146"/>
    </row>
    <row r="59" spans="1:5" s="425" customFormat="1" ht="15.75">
      <c r="A59" s="426" t="s">
        <v>635</v>
      </c>
      <c r="B59" s="156" t="s">
        <v>636</v>
      </c>
      <c r="C59" s="431">
        <v>280516817</v>
      </c>
      <c r="D59" s="431">
        <v>280516817</v>
      </c>
      <c r="E59" s="432">
        <f>+E55+E56+E57+E58</f>
        <v>0</v>
      </c>
    </row>
    <row r="60" spans="1:5" s="425" customFormat="1" ht="15.75">
      <c r="A60" s="426" t="s">
        <v>637</v>
      </c>
      <c r="B60" s="156" t="s">
        <v>638</v>
      </c>
      <c r="C60" s="145">
        <v>4188371</v>
      </c>
      <c r="D60" s="145">
        <v>4188371</v>
      </c>
      <c r="E60" s="146"/>
    </row>
    <row r="61" spans="1:5" s="425" customFormat="1" ht="15.75">
      <c r="A61" s="426" t="s">
        <v>639</v>
      </c>
      <c r="B61" s="156" t="s">
        <v>640</v>
      </c>
      <c r="C61" s="145">
        <v>0</v>
      </c>
      <c r="D61" s="145">
        <v>0</v>
      </c>
      <c r="E61" s="146"/>
    </row>
    <row r="62" spans="1:5" s="425" customFormat="1" ht="15.75">
      <c r="A62" s="426" t="s">
        <v>641</v>
      </c>
      <c r="B62" s="156" t="s">
        <v>642</v>
      </c>
      <c r="C62" s="145">
        <v>210000</v>
      </c>
      <c r="D62" s="145">
        <v>210000</v>
      </c>
      <c r="E62" s="146"/>
    </row>
    <row r="63" spans="1:5" s="425" customFormat="1" ht="15.75">
      <c r="A63" s="426" t="s">
        <v>643</v>
      </c>
      <c r="B63" s="156" t="s">
        <v>644</v>
      </c>
      <c r="C63" s="431">
        <f>+C60+C61+C62</f>
        <v>4398371</v>
      </c>
      <c r="D63" s="431">
        <f>+D60+D61+D62</f>
        <v>4398371</v>
      </c>
      <c r="E63" s="432">
        <f>+E60+E61+E62</f>
        <v>0</v>
      </c>
    </row>
    <row r="64" spans="1:5" s="425" customFormat="1" ht="15.75">
      <c r="A64" s="426" t="s">
        <v>645</v>
      </c>
      <c r="B64" s="156" t="s">
        <v>646</v>
      </c>
      <c r="C64" s="145"/>
      <c r="D64" s="145"/>
      <c r="E64" s="146"/>
    </row>
    <row r="65" spans="1:5" s="425" customFormat="1" ht="21">
      <c r="A65" s="426" t="s">
        <v>647</v>
      </c>
      <c r="B65" s="156" t="s">
        <v>648</v>
      </c>
      <c r="C65" s="145"/>
      <c r="D65" s="145"/>
      <c r="E65" s="146"/>
    </row>
    <row r="66" spans="1:5" s="425" customFormat="1" ht="15.75">
      <c r="A66" s="426" t="s">
        <v>649</v>
      </c>
      <c r="B66" s="156" t="s">
        <v>650</v>
      </c>
      <c r="C66" s="431">
        <v>38000</v>
      </c>
      <c r="D66" s="431">
        <v>38000</v>
      </c>
      <c r="E66" s="432">
        <f>+E64+E65</f>
        <v>0</v>
      </c>
    </row>
    <row r="67" spans="1:5" s="425" customFormat="1" ht="15.75">
      <c r="A67" s="426" t="s">
        <v>651</v>
      </c>
      <c r="B67" s="156" t="s">
        <v>652</v>
      </c>
      <c r="C67" s="145"/>
      <c r="D67" s="145"/>
      <c r="E67" s="146"/>
    </row>
    <row r="68" spans="1:5" s="425" customFormat="1" ht="15.75">
      <c r="A68" s="433" t="s">
        <v>653</v>
      </c>
      <c r="B68" s="160" t="s">
        <v>654</v>
      </c>
      <c r="C68" s="434">
        <f>+C51+C54+C59+C63+C66+C67</f>
        <v>1438929015</v>
      </c>
      <c r="D68" s="434">
        <f>+D51+D54+D59+D63+D66+D67</f>
        <v>1438929015</v>
      </c>
      <c r="E68" s="435">
        <f>+E51+E54+E59+E63+E66+E67</f>
        <v>0</v>
      </c>
    </row>
    <row r="69" spans="1:5" ht="15.75">
      <c r="A69" s="436"/>
      <c r="C69" s="437"/>
      <c r="D69" s="437"/>
      <c r="E69" s="438"/>
    </row>
    <row r="70" spans="1:5" ht="15.75">
      <c r="A70" s="436"/>
      <c r="C70" s="437"/>
      <c r="D70" s="437"/>
      <c r="E70" s="438"/>
    </row>
    <row r="71" spans="1:5" ht="15.75">
      <c r="A71" s="439"/>
      <c r="C71" s="437"/>
      <c r="D71" s="437"/>
      <c r="E71" s="438"/>
    </row>
    <row r="72" spans="1:5" ht="15.75">
      <c r="A72" s="518"/>
      <c r="B72" s="518"/>
      <c r="C72" s="518"/>
      <c r="D72" s="518"/>
      <c r="E72" s="518"/>
    </row>
    <row r="73" spans="1:5" ht="15.75">
      <c r="A73" s="518"/>
      <c r="B73" s="518"/>
      <c r="C73" s="518"/>
      <c r="D73" s="518"/>
      <c r="E73" s="518"/>
    </row>
  </sheetData>
  <sheetProtection/>
  <mergeCells count="10">
    <mergeCell ref="A73:E73"/>
    <mergeCell ref="A3:A5"/>
    <mergeCell ref="B3:B5"/>
    <mergeCell ref="C3:C4"/>
    <mergeCell ref="D3:D4"/>
    <mergeCell ref="E3:E4"/>
    <mergeCell ref="A1:E1"/>
    <mergeCell ref="C2:E2"/>
    <mergeCell ref="C5:E5"/>
    <mergeCell ref="A72:E72"/>
  </mergeCells>
  <printOptions horizontalCentered="1"/>
  <pageMargins left="0.7868055555555555" right="0.8229166666666666" top="1.0888888888888888" bottom="0.9840277777777777" header="0.5" footer="0.5"/>
  <pageSetup horizontalDpi="600" verticalDpi="600" orientation="portrait" paperSize="9" r:id="rId1"/>
  <headerFooter alignWithMargins="0">
    <oddFooter>&amp;C&amp;P</oddFooter>
  </headerFooter>
  <rowBreaks count="1" manualBreakCount="1">
    <brk id="44" min="1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windowProtection="1" zoomScalePageLayoutView="0" workbookViewId="0" topLeftCell="A1">
      <selection activeCell="A4" sqref="A4"/>
    </sheetView>
  </sheetViews>
  <sheetFormatPr defaultColWidth="9.00390625" defaultRowHeight="12.75"/>
  <cols>
    <col min="1" max="1" width="71.125" style="148" customWidth="1"/>
    <col min="2" max="2" width="6.125" style="162" customWidth="1"/>
    <col min="3" max="3" width="18.00390625" style="441" customWidth="1"/>
    <col min="4" max="4" width="9.375" style="441" bestFit="1" customWidth="1"/>
    <col min="5" max="16384" width="9.375" style="441" customWidth="1"/>
  </cols>
  <sheetData>
    <row r="1" spans="1:3" ht="32.25" customHeight="1">
      <c r="A1" s="529" t="s">
        <v>655</v>
      </c>
      <c r="B1" s="529"/>
      <c r="C1" s="529"/>
    </row>
    <row r="2" spans="1:3" ht="15.75">
      <c r="A2" s="530" t="s">
        <v>656</v>
      </c>
      <c r="B2" s="530"/>
      <c r="C2" s="530"/>
    </row>
    <row r="4" spans="1:3" ht="12.75">
      <c r="A4" s="540" t="s">
        <v>711</v>
      </c>
      <c r="B4" s="531" t="s">
        <v>547</v>
      </c>
      <c r="C4" s="531"/>
    </row>
    <row r="5" spans="1:3" s="149" customFormat="1" ht="31.5" customHeight="1">
      <c r="A5" s="533" t="s">
        <v>657</v>
      </c>
      <c r="B5" s="535" t="s">
        <v>549</v>
      </c>
      <c r="C5" s="537" t="s">
        <v>658</v>
      </c>
    </row>
    <row r="6" spans="1:3" s="149" customFormat="1" ht="12.75">
      <c r="A6" s="534"/>
      <c r="B6" s="536"/>
      <c r="C6" s="538"/>
    </row>
    <row r="7" spans="1:3" s="153" customFormat="1" ht="12.75">
      <c r="A7" s="150" t="s">
        <v>9</v>
      </c>
      <c r="B7" s="151" t="s">
        <v>10</v>
      </c>
      <c r="C7" s="152" t="s">
        <v>11</v>
      </c>
    </row>
    <row r="8" spans="1:3" ht="15.75" customHeight="1">
      <c r="A8" s="426" t="s">
        <v>659</v>
      </c>
      <c r="B8" s="154" t="s">
        <v>556</v>
      </c>
      <c r="C8" s="155">
        <v>1150175257</v>
      </c>
    </row>
    <row r="9" spans="1:3" ht="15.75" customHeight="1">
      <c r="A9" s="426" t="s">
        <v>660</v>
      </c>
      <c r="B9" s="156" t="s">
        <v>558</v>
      </c>
      <c r="C9" s="155"/>
    </row>
    <row r="10" spans="1:3" ht="15.75" customHeight="1">
      <c r="A10" s="426" t="s">
        <v>661</v>
      </c>
      <c r="B10" s="156" t="s">
        <v>560</v>
      </c>
      <c r="C10" s="155">
        <v>153603653</v>
      </c>
    </row>
    <row r="11" spans="1:3" ht="15.75" customHeight="1">
      <c r="A11" s="426" t="s">
        <v>662</v>
      </c>
      <c r="B11" s="156" t="s">
        <v>562</v>
      </c>
      <c r="C11" s="157">
        <v>44005460</v>
      </c>
    </row>
    <row r="12" spans="1:3" ht="15.75" customHeight="1">
      <c r="A12" s="426" t="s">
        <v>663</v>
      </c>
      <c r="B12" s="156" t="s">
        <v>564</v>
      </c>
      <c r="C12" s="157"/>
    </row>
    <row r="13" spans="1:3" ht="15.75" customHeight="1">
      <c r="A13" s="426" t="s">
        <v>664</v>
      </c>
      <c r="B13" s="156" t="s">
        <v>566</v>
      </c>
      <c r="C13" s="157">
        <v>77857944</v>
      </c>
    </row>
    <row r="14" spans="1:3" ht="15.75" customHeight="1">
      <c r="A14" s="426" t="s">
        <v>665</v>
      </c>
      <c r="B14" s="156" t="s">
        <v>568</v>
      </c>
      <c r="C14" s="158">
        <f>+C8+C9+C10+C11+C12+C13</f>
        <v>1425642314</v>
      </c>
    </row>
    <row r="15" spans="1:3" ht="15.75" customHeight="1">
      <c r="A15" s="426" t="s">
        <v>666</v>
      </c>
      <c r="B15" s="156" t="s">
        <v>570</v>
      </c>
      <c r="C15" s="442">
        <v>942514</v>
      </c>
    </row>
    <row r="16" spans="1:3" ht="15.75" customHeight="1">
      <c r="A16" s="426" t="s">
        <v>667</v>
      </c>
      <c r="B16" s="156" t="s">
        <v>572</v>
      </c>
      <c r="C16" s="157">
        <v>7649464</v>
      </c>
    </row>
    <row r="17" spans="1:3" ht="15.75" customHeight="1">
      <c r="A17" s="426" t="s">
        <v>668</v>
      </c>
      <c r="B17" s="156" t="s">
        <v>328</v>
      </c>
      <c r="C17" s="157">
        <v>1709128</v>
      </c>
    </row>
    <row r="18" spans="1:3" ht="15.75" customHeight="1">
      <c r="A18" s="426" t="s">
        <v>669</v>
      </c>
      <c r="B18" s="156" t="s">
        <v>356</v>
      </c>
      <c r="C18" s="158">
        <f>+C15+C16+C17</f>
        <v>10301106</v>
      </c>
    </row>
    <row r="19" spans="1:3" s="443" customFormat="1" ht="15.75" customHeight="1">
      <c r="A19" s="426" t="s">
        <v>670</v>
      </c>
      <c r="B19" s="156" t="s">
        <v>357</v>
      </c>
      <c r="C19" s="157"/>
    </row>
    <row r="20" spans="1:3" ht="15.75" customHeight="1">
      <c r="A20" s="426" t="s">
        <v>671</v>
      </c>
      <c r="B20" s="156" t="s">
        <v>358</v>
      </c>
      <c r="C20" s="157">
        <v>2985595</v>
      </c>
    </row>
    <row r="21" spans="1:3" ht="15.75" customHeight="1">
      <c r="A21" s="159" t="s">
        <v>672</v>
      </c>
      <c r="B21" s="160" t="s">
        <v>361</v>
      </c>
      <c r="C21" s="161">
        <f>+C14+C18+C19+C20</f>
        <v>1438929015</v>
      </c>
    </row>
    <row r="22" spans="1:5" ht="15.75">
      <c r="A22" s="436"/>
      <c r="B22" s="439"/>
      <c r="C22" s="437"/>
      <c r="D22" s="437"/>
      <c r="E22" s="437"/>
    </row>
    <row r="23" spans="1:5" ht="15.75">
      <c r="A23" s="436"/>
      <c r="B23" s="439"/>
      <c r="C23" s="437"/>
      <c r="D23" s="437"/>
      <c r="E23" s="437"/>
    </row>
    <row r="24" spans="1:5" ht="15.75">
      <c r="A24" s="439"/>
      <c r="B24" s="439"/>
      <c r="C24" s="437"/>
      <c r="D24" s="437"/>
      <c r="E24" s="437"/>
    </row>
    <row r="25" spans="1:5" ht="15.75">
      <c r="A25" s="532"/>
      <c r="B25" s="532"/>
      <c r="C25" s="532"/>
      <c r="D25" s="444"/>
      <c r="E25" s="444"/>
    </row>
    <row r="26" spans="1:5" ht="15.75">
      <c r="A26" s="532"/>
      <c r="B26" s="532"/>
      <c r="C26" s="532"/>
      <c r="D26" s="444"/>
      <c r="E26" s="444"/>
    </row>
  </sheetData>
  <sheetProtection/>
  <mergeCells count="8">
    <mergeCell ref="A26:C26"/>
    <mergeCell ref="A5:A6"/>
    <mergeCell ref="B5:B6"/>
    <mergeCell ref="C5:C6"/>
    <mergeCell ref="A1:C1"/>
    <mergeCell ref="A2:C2"/>
    <mergeCell ref="B4:C4"/>
    <mergeCell ref="A25:C25"/>
  </mergeCells>
  <printOptions horizontalCentered="1"/>
  <pageMargins left="0.7868055555555555" right="0.7868055555555555" top="1.2465277777777777" bottom="0.9840277777777777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windowProtection="1" zoomScalePageLayoutView="0" workbookViewId="0" topLeftCell="A1">
      <selection activeCell="B4" sqref="B4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4" width="10.50390625" style="8" bestFit="1" customWidth="1"/>
    <col min="5" max="5" width="9.375" style="8" bestFit="1" customWidth="1"/>
    <col min="6" max="16384" width="9.375" style="8" customWidth="1"/>
  </cols>
  <sheetData>
    <row r="1" ht="15">
      <c r="C1" s="163"/>
    </row>
    <row r="2" spans="1:3" ht="14.25">
      <c r="A2" s="164"/>
      <c r="B2" s="164"/>
      <c r="C2" s="164"/>
    </row>
    <row r="3" spans="1:3" ht="33.75" customHeight="1">
      <c r="A3" s="539" t="s">
        <v>673</v>
      </c>
      <c r="B3" s="539"/>
      <c r="C3" s="539"/>
    </row>
    <row r="4" spans="2:3" ht="12.75">
      <c r="B4" s="8" t="s">
        <v>712</v>
      </c>
      <c r="C4" s="165"/>
    </row>
    <row r="5" spans="1:3" s="169" customFormat="1" ht="43.5" customHeight="1">
      <c r="A5" s="166" t="s">
        <v>483</v>
      </c>
      <c r="B5" s="167" t="s">
        <v>342</v>
      </c>
      <c r="C5" s="168" t="s">
        <v>693</v>
      </c>
    </row>
    <row r="6" spans="1:3" ht="28.5" customHeight="1">
      <c r="A6" s="170" t="s">
        <v>14</v>
      </c>
      <c r="B6" s="171" t="s">
        <v>674</v>
      </c>
      <c r="C6" s="172">
        <f>C7+C8</f>
        <v>174919815</v>
      </c>
    </row>
    <row r="7" spans="1:3" ht="18" customHeight="1">
      <c r="A7" s="173" t="s">
        <v>35</v>
      </c>
      <c r="B7" s="174" t="s">
        <v>675</v>
      </c>
      <c r="C7" s="175">
        <v>174883982</v>
      </c>
    </row>
    <row r="8" spans="1:3" ht="18" customHeight="1">
      <c r="A8" s="173" t="s">
        <v>56</v>
      </c>
      <c r="B8" s="174" t="s">
        <v>676</v>
      </c>
      <c r="C8" s="175">
        <v>35833</v>
      </c>
    </row>
    <row r="9" spans="1:3" ht="18" customHeight="1">
      <c r="A9" s="173" t="s">
        <v>305</v>
      </c>
      <c r="B9" s="176" t="s">
        <v>677</v>
      </c>
      <c r="C9" s="175">
        <v>349876944</v>
      </c>
    </row>
    <row r="10" spans="1:3" ht="18" customHeight="1">
      <c r="A10" s="177" t="s">
        <v>98</v>
      </c>
      <c r="B10" s="178" t="s">
        <v>678</v>
      </c>
      <c r="C10" s="179">
        <v>244279942</v>
      </c>
    </row>
    <row r="11" spans="1:3" ht="25.5" customHeight="1">
      <c r="A11" s="180" t="s">
        <v>131</v>
      </c>
      <c r="B11" s="181" t="s">
        <v>679</v>
      </c>
      <c r="C11" s="182">
        <v>280516817</v>
      </c>
    </row>
    <row r="12" spans="1:3" ht="18" customHeight="1">
      <c r="A12" s="173" t="s">
        <v>316</v>
      </c>
      <c r="B12" s="174" t="s">
        <v>675</v>
      </c>
      <c r="C12" s="175">
        <v>280405197</v>
      </c>
    </row>
    <row r="13" spans="1:3" ht="18" customHeight="1">
      <c r="A13" s="183" t="s">
        <v>164</v>
      </c>
      <c r="B13" s="184" t="s">
        <v>676</v>
      </c>
      <c r="C13" s="185">
        <v>111620</v>
      </c>
    </row>
  </sheetData>
  <sheetProtection/>
  <mergeCells count="1">
    <mergeCell ref="A3:C3"/>
  </mergeCells>
  <conditionalFormatting sqref="C11">
    <cfRule type="cellIs" priority="1" dxfId="0" operator="notEqual" stopIfTrue="1">
      <formula>SUM(C12:C13)</formula>
    </cfRule>
  </conditionalFormatting>
  <printOptions horizontalCentered="1"/>
  <pageMargins left="0.7868055555555555" right="0.7868055555555555" top="0.9840277777777777" bottom="0.9840277777777777" header="0.7868055555555555" footer="0.7868055555555555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N56" sqref="N56"/>
    </sheetView>
  </sheetViews>
  <sheetFormatPr defaultColWidth="9.125" defaultRowHeight="12.7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windowProtection="1" zoomScale="130" zoomScaleNormal="130" zoomScaleSheetLayoutView="100" zoomScalePageLayoutView="0" workbookViewId="0" topLeftCell="A136">
      <selection activeCell="A149" sqref="A149"/>
    </sheetView>
  </sheetViews>
  <sheetFormatPr defaultColWidth="9.00390625" defaultRowHeight="12.75"/>
  <cols>
    <col min="1" max="1" width="9.50390625" style="259" customWidth="1"/>
    <col min="2" max="2" width="60.875" style="259" customWidth="1"/>
    <col min="3" max="5" width="15.875" style="260" customWidth="1"/>
    <col min="6" max="6" width="9.375" style="270" hidden="1" customWidth="1"/>
    <col min="7" max="7" width="9.375" style="270" bestFit="1" customWidth="1"/>
    <col min="8" max="16384" width="9.375" style="270" customWidth="1"/>
  </cols>
  <sheetData>
    <row r="1" spans="1:5" ht="15.75" customHeight="1">
      <c r="A1" s="470" t="s">
        <v>0</v>
      </c>
      <c r="B1" s="470"/>
      <c r="C1" s="470"/>
      <c r="D1" s="470"/>
      <c r="E1" s="470"/>
    </row>
    <row r="2" spans="1:5" ht="15.75" customHeight="1">
      <c r="A2" s="30" t="s">
        <v>694</v>
      </c>
      <c r="B2" s="30"/>
      <c r="C2" s="257"/>
      <c r="D2" s="257"/>
      <c r="E2" s="257" t="s">
        <v>255</v>
      </c>
    </row>
    <row r="3" spans="1:6" ht="15.75" customHeight="1">
      <c r="A3" s="474" t="s">
        <v>3</v>
      </c>
      <c r="B3" s="476" t="s">
        <v>4</v>
      </c>
      <c r="C3" s="471" t="str">
        <f>+'1.1.sz.mell.'!C3:E3</f>
        <v>2016. évi </v>
      </c>
      <c r="D3" s="471"/>
      <c r="E3" s="472"/>
      <c r="F3" s="448"/>
    </row>
    <row r="4" spans="1:6" ht="37.5" customHeight="1">
      <c r="A4" s="475"/>
      <c r="B4" s="477"/>
      <c r="C4" s="32" t="s">
        <v>6</v>
      </c>
      <c r="D4" s="32" t="s">
        <v>7</v>
      </c>
      <c r="E4" s="33" t="s">
        <v>8</v>
      </c>
      <c r="F4" s="448"/>
    </row>
    <row r="5" spans="1:6" s="271" customFormat="1" ht="12" customHeight="1">
      <c r="A5" s="235" t="s">
        <v>9</v>
      </c>
      <c r="B5" s="236" t="s">
        <v>10</v>
      </c>
      <c r="C5" s="236" t="s">
        <v>11</v>
      </c>
      <c r="D5" s="236" t="s">
        <v>12</v>
      </c>
      <c r="E5" s="283" t="s">
        <v>13</v>
      </c>
      <c r="F5" s="449"/>
    </row>
    <row r="6" spans="1:6" s="272" customFormat="1" ht="12" customHeight="1">
      <c r="A6" s="230" t="s">
        <v>14</v>
      </c>
      <c r="B6" s="231" t="s">
        <v>15</v>
      </c>
      <c r="C6" s="262">
        <f>SUM(C7:C12)</f>
        <v>189888777</v>
      </c>
      <c r="D6" s="262">
        <f>SUM(D7:D12)</f>
        <v>207533605</v>
      </c>
      <c r="E6" s="245">
        <f>SUM(E7:E12)</f>
        <v>207533605</v>
      </c>
      <c r="F6" s="450" t="s">
        <v>16</v>
      </c>
    </row>
    <row r="7" spans="1:6" s="272" customFormat="1" ht="12" customHeight="1">
      <c r="A7" s="225" t="s">
        <v>17</v>
      </c>
      <c r="B7" s="273" t="s">
        <v>18</v>
      </c>
      <c r="C7" s="264">
        <v>108182741</v>
      </c>
      <c r="D7" s="264">
        <v>124390093</v>
      </c>
      <c r="E7" s="247">
        <v>124390093</v>
      </c>
      <c r="F7" s="450" t="s">
        <v>19</v>
      </c>
    </row>
    <row r="8" spans="1:6" s="272" customFormat="1" ht="12" customHeight="1">
      <c r="A8" s="224" t="s">
        <v>20</v>
      </c>
      <c r="B8" s="274" t="s">
        <v>21</v>
      </c>
      <c r="C8" s="263">
        <v>51121710</v>
      </c>
      <c r="D8" s="263">
        <v>50947943</v>
      </c>
      <c r="E8" s="246">
        <v>50947943</v>
      </c>
      <c r="F8" s="450" t="s">
        <v>22</v>
      </c>
    </row>
    <row r="9" spans="1:6" s="272" customFormat="1" ht="12" customHeight="1">
      <c r="A9" s="224" t="s">
        <v>23</v>
      </c>
      <c r="B9" s="274" t="s">
        <v>24</v>
      </c>
      <c r="C9" s="263">
        <v>27741166</v>
      </c>
      <c r="D9" s="263">
        <v>27199378</v>
      </c>
      <c r="E9" s="246">
        <v>27199378</v>
      </c>
      <c r="F9" s="450" t="s">
        <v>25</v>
      </c>
    </row>
    <row r="10" spans="1:6" s="272" customFormat="1" ht="12" customHeight="1">
      <c r="A10" s="224" t="s">
        <v>26</v>
      </c>
      <c r="B10" s="274" t="s">
        <v>27</v>
      </c>
      <c r="C10" s="263">
        <v>2843160</v>
      </c>
      <c r="D10" s="263">
        <v>2843160</v>
      </c>
      <c r="E10" s="246">
        <v>2843160</v>
      </c>
      <c r="F10" s="450" t="s">
        <v>28</v>
      </c>
    </row>
    <row r="11" spans="1:6" s="272" customFormat="1" ht="12" customHeight="1">
      <c r="A11" s="224" t="s">
        <v>29</v>
      </c>
      <c r="B11" s="274" t="s">
        <v>30</v>
      </c>
      <c r="C11" s="263">
        <v>0</v>
      </c>
      <c r="D11" s="263"/>
      <c r="E11" s="246"/>
      <c r="F11" s="450" t="s">
        <v>31</v>
      </c>
    </row>
    <row r="12" spans="1:6" s="272" customFormat="1" ht="12" customHeight="1">
      <c r="A12" s="226" t="s">
        <v>32</v>
      </c>
      <c r="B12" s="275" t="s">
        <v>33</v>
      </c>
      <c r="C12" s="265">
        <v>0</v>
      </c>
      <c r="D12" s="265">
        <v>2153031</v>
      </c>
      <c r="E12" s="248">
        <v>2153031</v>
      </c>
      <c r="F12" s="450" t="s">
        <v>34</v>
      </c>
    </row>
    <row r="13" spans="1:6" s="272" customFormat="1" ht="12" customHeight="1">
      <c r="A13" s="230" t="s">
        <v>35</v>
      </c>
      <c r="B13" s="252" t="s">
        <v>36</v>
      </c>
      <c r="C13" s="262">
        <f>SUM(C14:C19)</f>
        <v>4910000</v>
      </c>
      <c r="D13" s="262">
        <f>SUM(D14:D19)</f>
        <v>20080747</v>
      </c>
      <c r="E13" s="262">
        <f>SUM(E14:E19)</f>
        <v>20080747</v>
      </c>
      <c r="F13" s="450" t="s">
        <v>37</v>
      </c>
    </row>
    <row r="14" spans="1:6" s="272" customFormat="1" ht="12" customHeight="1">
      <c r="A14" s="225" t="s">
        <v>38</v>
      </c>
      <c r="B14" s="273" t="s">
        <v>334</v>
      </c>
      <c r="C14" s="264">
        <v>0</v>
      </c>
      <c r="D14" s="264">
        <v>23614</v>
      </c>
      <c r="E14" s="247">
        <v>23614</v>
      </c>
      <c r="F14" s="450" t="s">
        <v>40</v>
      </c>
    </row>
    <row r="15" spans="1:6" s="272" customFormat="1" ht="12" customHeight="1">
      <c r="A15" s="224" t="s">
        <v>41</v>
      </c>
      <c r="B15" s="274" t="s">
        <v>42</v>
      </c>
      <c r="C15" s="263">
        <v>0</v>
      </c>
      <c r="D15" s="263">
        <v>0</v>
      </c>
      <c r="E15" s="246">
        <v>0</v>
      </c>
      <c r="F15" s="450" t="s">
        <v>43</v>
      </c>
    </row>
    <row r="16" spans="1:6" s="272" customFormat="1" ht="12" customHeight="1">
      <c r="A16" s="224" t="s">
        <v>44</v>
      </c>
      <c r="B16" s="274" t="s">
        <v>45</v>
      </c>
      <c r="C16" s="263">
        <v>0</v>
      </c>
      <c r="D16" s="263">
        <v>0</v>
      </c>
      <c r="E16" s="246">
        <v>0</v>
      </c>
      <c r="F16" s="450" t="s">
        <v>46</v>
      </c>
    </row>
    <row r="17" spans="1:6" s="272" customFormat="1" ht="12" customHeight="1">
      <c r="A17" s="224" t="s">
        <v>47</v>
      </c>
      <c r="B17" s="274" t="s">
        <v>48</v>
      </c>
      <c r="C17" s="263">
        <v>0</v>
      </c>
      <c r="D17" s="263">
        <v>0</v>
      </c>
      <c r="E17" s="246">
        <v>0</v>
      </c>
      <c r="F17" s="450" t="s">
        <v>49</v>
      </c>
    </row>
    <row r="18" spans="1:6" s="272" customFormat="1" ht="12" customHeight="1">
      <c r="A18" s="224" t="s">
        <v>50</v>
      </c>
      <c r="B18" s="274" t="s">
        <v>51</v>
      </c>
      <c r="C18" s="263">
        <v>4910000</v>
      </c>
      <c r="D18" s="263">
        <v>20057133</v>
      </c>
      <c r="E18" s="246">
        <v>20057133</v>
      </c>
      <c r="F18" s="450" t="s">
        <v>52</v>
      </c>
    </row>
    <row r="19" spans="1:6" s="272" customFormat="1" ht="12" customHeight="1" thickBot="1">
      <c r="A19" s="226" t="s">
        <v>53</v>
      </c>
      <c r="B19" s="275" t="s">
        <v>54</v>
      </c>
      <c r="C19" s="265">
        <v>0</v>
      </c>
      <c r="D19" s="265">
        <v>0</v>
      </c>
      <c r="E19" s="248">
        <v>0</v>
      </c>
      <c r="F19" s="450" t="s">
        <v>55</v>
      </c>
    </row>
    <row r="20" spans="1:6" s="272" customFormat="1" ht="12" customHeight="1" thickBot="1">
      <c r="A20" s="230" t="s">
        <v>56</v>
      </c>
      <c r="B20" s="231" t="s">
        <v>57</v>
      </c>
      <c r="C20" s="262">
        <v>0</v>
      </c>
      <c r="D20" s="262">
        <f>SUM(D21:D25)</f>
        <v>68485280</v>
      </c>
      <c r="E20" s="262">
        <f>SUM(E21:E25)</f>
        <v>68485280</v>
      </c>
      <c r="F20" s="262">
        <f>SUM(F21:F25)</f>
        <v>0</v>
      </c>
    </row>
    <row r="21" spans="1:6" s="272" customFormat="1" ht="12" customHeight="1">
      <c r="A21" s="225" t="s">
        <v>59</v>
      </c>
      <c r="B21" s="273" t="s">
        <v>60</v>
      </c>
      <c r="C21" s="264">
        <v>0</v>
      </c>
      <c r="D21" s="264">
        <v>61086252</v>
      </c>
      <c r="E21" s="247">
        <v>61086252</v>
      </c>
      <c r="F21" s="450" t="s">
        <v>61</v>
      </c>
    </row>
    <row r="22" spans="1:6" s="272" customFormat="1" ht="12" customHeight="1">
      <c r="A22" s="224" t="s">
        <v>62</v>
      </c>
      <c r="B22" s="274" t="s">
        <v>63</v>
      </c>
      <c r="C22" s="263">
        <v>0</v>
      </c>
      <c r="D22" s="263">
        <v>0</v>
      </c>
      <c r="E22" s="246">
        <v>0</v>
      </c>
      <c r="F22" s="450" t="s">
        <v>64</v>
      </c>
    </row>
    <row r="23" spans="1:6" s="272" customFormat="1" ht="12" customHeight="1">
      <c r="A23" s="224" t="s">
        <v>65</v>
      </c>
      <c r="B23" s="274" t="s">
        <v>66</v>
      </c>
      <c r="C23" s="263">
        <v>0</v>
      </c>
      <c r="D23" s="263">
        <v>0</v>
      </c>
      <c r="E23" s="246">
        <v>0</v>
      </c>
      <c r="F23" s="450" t="s">
        <v>67</v>
      </c>
    </row>
    <row r="24" spans="1:6" s="272" customFormat="1" ht="12" customHeight="1">
      <c r="A24" s="224" t="s">
        <v>68</v>
      </c>
      <c r="B24" s="274" t="s">
        <v>69</v>
      </c>
      <c r="C24" s="263">
        <v>0</v>
      </c>
      <c r="D24" s="263">
        <v>0</v>
      </c>
      <c r="E24" s="246">
        <v>0</v>
      </c>
      <c r="F24" s="450" t="s">
        <v>70</v>
      </c>
    </row>
    <row r="25" spans="1:6" s="272" customFormat="1" ht="12" customHeight="1">
      <c r="A25" s="224" t="s">
        <v>71</v>
      </c>
      <c r="B25" s="274" t="s">
        <v>72</v>
      </c>
      <c r="C25" s="263">
        <v>0</v>
      </c>
      <c r="D25" s="263">
        <v>7399028</v>
      </c>
      <c r="E25" s="246">
        <v>7399028</v>
      </c>
      <c r="F25" s="450" t="s">
        <v>73</v>
      </c>
    </row>
    <row r="26" spans="1:6" s="272" customFormat="1" ht="12" customHeight="1">
      <c r="A26" s="226" t="s">
        <v>74</v>
      </c>
      <c r="B26" s="275" t="s">
        <v>75</v>
      </c>
      <c r="C26" s="265">
        <v>0</v>
      </c>
      <c r="D26" s="265"/>
      <c r="E26" s="248"/>
      <c r="F26" s="450" t="s">
        <v>76</v>
      </c>
    </row>
    <row r="27" spans="1:6" s="272" customFormat="1" ht="12" customHeight="1">
      <c r="A27" s="230" t="s">
        <v>77</v>
      </c>
      <c r="B27" s="231" t="s">
        <v>78</v>
      </c>
      <c r="C27" s="268">
        <f>SUM(C28:C33)</f>
        <v>39351000</v>
      </c>
      <c r="D27" s="268">
        <f>SUM(D29:D33)</f>
        <v>42171104</v>
      </c>
      <c r="E27" s="268">
        <f>SUM(E29:E33)</f>
        <v>22332613</v>
      </c>
      <c r="F27" s="450" t="s">
        <v>79</v>
      </c>
    </row>
    <row r="28" spans="1:6" s="272" customFormat="1" ht="12" customHeight="1">
      <c r="A28" s="225" t="s">
        <v>80</v>
      </c>
      <c r="B28" s="273" t="s">
        <v>81</v>
      </c>
      <c r="C28" s="282">
        <v>0</v>
      </c>
      <c r="D28" s="282">
        <v>0</v>
      </c>
      <c r="E28" s="281"/>
      <c r="F28" s="450" t="s">
        <v>82</v>
      </c>
    </row>
    <row r="29" spans="1:6" s="272" customFormat="1" ht="12" customHeight="1">
      <c r="A29" s="224" t="s">
        <v>83</v>
      </c>
      <c r="B29" s="274" t="s">
        <v>84</v>
      </c>
      <c r="C29" s="263">
        <v>10000000</v>
      </c>
      <c r="D29" s="263">
        <v>10273313</v>
      </c>
      <c r="E29" s="246">
        <v>9980125</v>
      </c>
      <c r="F29" s="450" t="s">
        <v>85</v>
      </c>
    </row>
    <row r="30" spans="1:6" s="272" customFormat="1" ht="12" customHeight="1">
      <c r="A30" s="224" t="s">
        <v>86</v>
      </c>
      <c r="B30" s="274" t="s">
        <v>87</v>
      </c>
      <c r="C30" s="263">
        <v>0</v>
      </c>
      <c r="D30" s="263">
        <v>0</v>
      </c>
      <c r="E30" s="246">
        <v>0</v>
      </c>
      <c r="F30" s="450" t="s">
        <v>88</v>
      </c>
    </row>
    <row r="31" spans="1:6" s="272" customFormat="1" ht="12" customHeight="1">
      <c r="A31" s="224" t="s">
        <v>89</v>
      </c>
      <c r="B31" s="274" t="s">
        <v>90</v>
      </c>
      <c r="C31" s="263">
        <v>11500000</v>
      </c>
      <c r="D31" s="263">
        <v>13351296</v>
      </c>
      <c r="E31" s="246">
        <v>11491628</v>
      </c>
      <c r="F31" s="450" t="s">
        <v>91</v>
      </c>
    </row>
    <row r="32" spans="1:6" s="272" customFormat="1" ht="12" customHeight="1">
      <c r="A32" s="224" t="s">
        <v>92</v>
      </c>
      <c r="B32" s="274" t="s">
        <v>93</v>
      </c>
      <c r="C32" s="263">
        <v>17451000</v>
      </c>
      <c r="D32" s="263"/>
      <c r="E32" s="246"/>
      <c r="F32" s="450" t="s">
        <v>94</v>
      </c>
    </row>
    <row r="33" spans="1:6" s="272" customFormat="1" ht="12" customHeight="1">
      <c r="A33" s="226" t="s">
        <v>95</v>
      </c>
      <c r="B33" s="275" t="s">
        <v>96</v>
      </c>
      <c r="C33" s="265">
        <v>400000</v>
      </c>
      <c r="D33" s="265">
        <v>18546495</v>
      </c>
      <c r="E33" s="248">
        <v>860860</v>
      </c>
      <c r="F33" s="450" t="s">
        <v>97</v>
      </c>
    </row>
    <row r="34" spans="1:6" s="272" customFormat="1" ht="12" customHeight="1">
      <c r="A34" s="230" t="s">
        <v>98</v>
      </c>
      <c r="B34" s="231" t="s">
        <v>99</v>
      </c>
      <c r="C34" s="262">
        <f>SUM(C35:C44)</f>
        <v>17460223</v>
      </c>
      <c r="D34" s="262">
        <f>SUM(D35:D44)</f>
        <v>17478239</v>
      </c>
      <c r="E34" s="262">
        <f>SUM(E35:E44)</f>
        <v>518734</v>
      </c>
      <c r="F34" s="450" t="s">
        <v>100</v>
      </c>
    </row>
    <row r="35" spans="1:6" s="272" customFormat="1" ht="12" customHeight="1">
      <c r="A35" s="225" t="s">
        <v>101</v>
      </c>
      <c r="B35" s="273" t="s">
        <v>102</v>
      </c>
      <c r="C35" s="264">
        <v>0</v>
      </c>
      <c r="D35" s="264"/>
      <c r="E35" s="247"/>
      <c r="F35" s="450" t="s">
        <v>103</v>
      </c>
    </row>
    <row r="36" spans="1:6" s="272" customFormat="1" ht="12" customHeight="1">
      <c r="A36" s="224" t="s">
        <v>104</v>
      </c>
      <c r="B36" s="274" t="s">
        <v>105</v>
      </c>
      <c r="C36" s="263">
        <v>0</v>
      </c>
      <c r="D36" s="263">
        <v>0</v>
      </c>
      <c r="E36" s="246"/>
      <c r="F36" s="450" t="s">
        <v>106</v>
      </c>
    </row>
    <row r="37" spans="1:6" s="272" customFormat="1" ht="12" customHeight="1">
      <c r="A37" s="224" t="s">
        <v>107</v>
      </c>
      <c r="B37" s="274" t="s">
        <v>108</v>
      </c>
      <c r="C37" s="263">
        <v>0</v>
      </c>
      <c r="D37" s="263">
        <v>0</v>
      </c>
      <c r="E37" s="246">
        <v>0</v>
      </c>
      <c r="F37" s="450" t="s">
        <v>109</v>
      </c>
    </row>
    <row r="38" spans="1:6" s="272" customFormat="1" ht="12" customHeight="1">
      <c r="A38" s="224" t="s">
        <v>110</v>
      </c>
      <c r="B38" s="274" t="s">
        <v>111</v>
      </c>
      <c r="C38" s="263">
        <v>14497223</v>
      </c>
      <c r="D38" s="263">
        <v>14497223</v>
      </c>
      <c r="E38" s="246">
        <v>413416</v>
      </c>
      <c r="F38" s="450" t="s">
        <v>112</v>
      </c>
    </row>
    <row r="39" spans="1:6" s="272" customFormat="1" ht="12" customHeight="1">
      <c r="A39" s="224" t="s">
        <v>113</v>
      </c>
      <c r="B39" s="274" t="s">
        <v>114</v>
      </c>
      <c r="C39" s="263"/>
      <c r="D39" s="263"/>
      <c r="E39" s="246"/>
      <c r="F39" s="450" t="s">
        <v>115</v>
      </c>
    </row>
    <row r="40" spans="1:6" s="272" customFormat="1" ht="12" customHeight="1">
      <c r="A40" s="224" t="s">
        <v>116</v>
      </c>
      <c r="B40" s="274" t="s">
        <v>117</v>
      </c>
      <c r="C40" s="263">
        <v>2963000</v>
      </c>
      <c r="D40" s="263">
        <v>2963000</v>
      </c>
      <c r="E40" s="246">
        <v>87302</v>
      </c>
      <c r="F40" s="450" t="s">
        <v>118</v>
      </c>
    </row>
    <row r="41" spans="1:6" s="272" customFormat="1" ht="12" customHeight="1">
      <c r="A41" s="224" t="s">
        <v>119</v>
      </c>
      <c r="B41" s="274" t="s">
        <v>120</v>
      </c>
      <c r="C41" s="263">
        <v>0</v>
      </c>
      <c r="D41" s="263">
        <v>0</v>
      </c>
      <c r="E41" s="246">
        <v>0</v>
      </c>
      <c r="F41" s="450" t="s">
        <v>121</v>
      </c>
    </row>
    <row r="42" spans="1:6" s="272" customFormat="1" ht="12" customHeight="1">
      <c r="A42" s="224" t="s">
        <v>122</v>
      </c>
      <c r="B42" s="274" t="s">
        <v>123</v>
      </c>
      <c r="C42" s="263"/>
      <c r="D42" s="263">
        <v>18004</v>
      </c>
      <c r="E42" s="246">
        <v>18004</v>
      </c>
      <c r="F42" s="450" t="s">
        <v>124</v>
      </c>
    </row>
    <row r="43" spans="1:6" s="272" customFormat="1" ht="12" customHeight="1">
      <c r="A43" s="224" t="s">
        <v>125</v>
      </c>
      <c r="B43" s="274" t="s">
        <v>126</v>
      </c>
      <c r="C43" s="266">
        <v>0</v>
      </c>
      <c r="D43" s="266">
        <v>0</v>
      </c>
      <c r="E43" s="249">
        <v>0</v>
      </c>
      <c r="F43" s="450" t="s">
        <v>127</v>
      </c>
    </row>
    <row r="44" spans="1:6" s="272" customFormat="1" ht="12" customHeight="1">
      <c r="A44" s="226" t="s">
        <v>128</v>
      </c>
      <c r="B44" s="275" t="s">
        <v>129</v>
      </c>
      <c r="C44" s="267"/>
      <c r="D44" s="267">
        <v>12</v>
      </c>
      <c r="E44" s="250">
        <v>12</v>
      </c>
      <c r="F44" s="450" t="s">
        <v>130</v>
      </c>
    </row>
    <row r="45" spans="1:6" s="272" customFormat="1" ht="12" customHeight="1">
      <c r="A45" s="230" t="s">
        <v>131</v>
      </c>
      <c r="B45" s="231" t="s">
        <v>132</v>
      </c>
      <c r="C45" s="262">
        <v>0</v>
      </c>
      <c r="D45" s="262">
        <v>0</v>
      </c>
      <c r="E45" s="245"/>
      <c r="F45" s="450" t="s">
        <v>133</v>
      </c>
    </row>
    <row r="46" spans="1:6" s="272" customFormat="1" ht="12" customHeight="1">
      <c r="A46" s="225" t="s">
        <v>134</v>
      </c>
      <c r="B46" s="273" t="s">
        <v>135</v>
      </c>
      <c r="C46" s="284">
        <v>0</v>
      </c>
      <c r="D46" s="284">
        <v>0</v>
      </c>
      <c r="E46" s="251">
        <v>0</v>
      </c>
      <c r="F46" s="450" t="s">
        <v>136</v>
      </c>
    </row>
    <row r="47" spans="1:6" s="272" customFormat="1" ht="12" customHeight="1">
      <c r="A47" s="224" t="s">
        <v>137</v>
      </c>
      <c r="B47" s="274" t="s">
        <v>138</v>
      </c>
      <c r="C47" s="266">
        <v>0</v>
      </c>
      <c r="D47" s="266">
        <v>0</v>
      </c>
      <c r="E47" s="249">
        <v>0</v>
      </c>
      <c r="F47" s="450" t="s">
        <v>139</v>
      </c>
    </row>
    <row r="48" spans="1:6" s="272" customFormat="1" ht="12" customHeight="1">
      <c r="A48" s="224" t="s">
        <v>140</v>
      </c>
      <c r="B48" s="274" t="s">
        <v>141</v>
      </c>
      <c r="C48" s="266">
        <v>0</v>
      </c>
      <c r="D48" s="266">
        <v>0</v>
      </c>
      <c r="E48" s="249"/>
      <c r="F48" s="450" t="s">
        <v>142</v>
      </c>
    </row>
    <row r="49" spans="1:6" s="272" customFormat="1" ht="12" customHeight="1">
      <c r="A49" s="224" t="s">
        <v>143</v>
      </c>
      <c r="B49" s="274" t="s">
        <v>144</v>
      </c>
      <c r="C49" s="266">
        <v>0</v>
      </c>
      <c r="D49" s="266">
        <v>0</v>
      </c>
      <c r="E49" s="249">
        <v>0</v>
      </c>
      <c r="F49" s="450" t="s">
        <v>145</v>
      </c>
    </row>
    <row r="50" spans="1:6" s="272" customFormat="1" ht="12" customHeight="1">
      <c r="A50" s="226" t="s">
        <v>146</v>
      </c>
      <c r="B50" s="275" t="s">
        <v>147</v>
      </c>
      <c r="C50" s="267">
        <v>0</v>
      </c>
      <c r="D50" s="267">
        <v>0</v>
      </c>
      <c r="E50" s="250">
        <v>0</v>
      </c>
      <c r="F50" s="450" t="s">
        <v>148</v>
      </c>
    </row>
    <row r="51" spans="1:6" s="272" customFormat="1" ht="17.25" customHeight="1">
      <c r="A51" s="230" t="s">
        <v>149</v>
      </c>
      <c r="B51" s="231" t="s">
        <v>150</v>
      </c>
      <c r="C51" s="262">
        <v>0</v>
      </c>
      <c r="D51" s="262">
        <v>117</v>
      </c>
      <c r="E51" s="245"/>
      <c r="F51" s="450" t="s">
        <v>151</v>
      </c>
    </row>
    <row r="52" spans="1:6" s="272" customFormat="1" ht="12" customHeight="1">
      <c r="A52" s="225" t="s">
        <v>152</v>
      </c>
      <c r="B52" s="273" t="s">
        <v>153</v>
      </c>
      <c r="C52" s="264">
        <v>0</v>
      </c>
      <c r="D52" s="264">
        <v>0</v>
      </c>
      <c r="E52" s="247">
        <v>0</v>
      </c>
      <c r="F52" s="450" t="s">
        <v>154</v>
      </c>
    </row>
    <row r="53" spans="1:6" s="272" customFormat="1" ht="12" customHeight="1">
      <c r="A53" s="224" t="s">
        <v>155</v>
      </c>
      <c r="B53" s="274" t="s">
        <v>156</v>
      </c>
      <c r="C53" s="263">
        <v>0</v>
      </c>
      <c r="D53" s="263">
        <v>117</v>
      </c>
      <c r="E53" s="246">
        <v>0</v>
      </c>
      <c r="F53" s="450" t="s">
        <v>157</v>
      </c>
    </row>
    <row r="54" spans="1:6" s="272" customFormat="1" ht="12" customHeight="1">
      <c r="A54" s="224" t="s">
        <v>158</v>
      </c>
      <c r="B54" s="274" t="s">
        <v>159</v>
      </c>
      <c r="C54" s="263">
        <v>0</v>
      </c>
      <c r="D54" s="263">
        <v>0</v>
      </c>
      <c r="E54" s="246"/>
      <c r="F54" s="450" t="s">
        <v>160</v>
      </c>
    </row>
    <row r="55" spans="1:6" s="272" customFormat="1" ht="12" customHeight="1">
      <c r="A55" s="226" t="s">
        <v>161</v>
      </c>
      <c r="B55" s="275" t="s">
        <v>162</v>
      </c>
      <c r="C55" s="265">
        <v>0</v>
      </c>
      <c r="D55" s="265">
        <v>0</v>
      </c>
      <c r="E55" s="248">
        <v>0</v>
      </c>
      <c r="F55" s="450" t="s">
        <v>163</v>
      </c>
    </row>
    <row r="56" spans="1:6" s="272" customFormat="1" ht="12" customHeight="1">
      <c r="A56" s="230" t="s">
        <v>164</v>
      </c>
      <c r="B56" s="252" t="s">
        <v>165</v>
      </c>
      <c r="C56" s="262">
        <f>SUM(C57:C60)</f>
        <v>1000000</v>
      </c>
      <c r="D56" s="262">
        <f>SUM(D57:D60)</f>
        <v>16477371</v>
      </c>
      <c r="E56" s="262">
        <f>SUM(E57:E60)</f>
        <v>15450706</v>
      </c>
      <c r="F56" s="450" t="s">
        <v>166</v>
      </c>
    </row>
    <row r="57" spans="1:6" s="272" customFormat="1" ht="12" customHeight="1">
      <c r="A57" s="225" t="s">
        <v>167</v>
      </c>
      <c r="B57" s="273" t="s">
        <v>168</v>
      </c>
      <c r="C57" s="266">
        <v>0</v>
      </c>
      <c r="D57" s="266">
        <v>0</v>
      </c>
      <c r="E57" s="249">
        <v>0</v>
      </c>
      <c r="F57" s="450" t="s">
        <v>169</v>
      </c>
    </row>
    <row r="58" spans="1:6" s="272" customFormat="1" ht="12" customHeight="1">
      <c r="A58" s="224" t="s">
        <v>170</v>
      </c>
      <c r="B58" s="274" t="s">
        <v>171</v>
      </c>
      <c r="C58" s="266">
        <v>1000000</v>
      </c>
      <c r="D58" s="266">
        <v>1026665</v>
      </c>
      <c r="E58" s="249">
        <v>0</v>
      </c>
      <c r="F58" s="450" t="s">
        <v>172</v>
      </c>
    </row>
    <row r="59" spans="1:6" s="272" customFormat="1" ht="12" customHeight="1">
      <c r="A59" s="224" t="s">
        <v>173</v>
      </c>
      <c r="B59" s="274" t="s">
        <v>174</v>
      </c>
      <c r="C59" s="266"/>
      <c r="D59" s="266">
        <v>15450706</v>
      </c>
      <c r="E59" s="249">
        <v>15450706</v>
      </c>
      <c r="F59" s="450" t="s">
        <v>175</v>
      </c>
    </row>
    <row r="60" spans="1:6" s="272" customFormat="1" ht="12" customHeight="1">
      <c r="A60" s="226" t="s">
        <v>176</v>
      </c>
      <c r="B60" s="275" t="s">
        <v>177</v>
      </c>
      <c r="C60" s="266">
        <v>0</v>
      </c>
      <c r="D60" s="266">
        <v>0</v>
      </c>
      <c r="E60" s="249">
        <v>0</v>
      </c>
      <c r="F60" s="450" t="s">
        <v>178</v>
      </c>
    </row>
    <row r="61" spans="1:6" s="272" customFormat="1" ht="12" customHeight="1">
      <c r="A61" s="230" t="s">
        <v>179</v>
      </c>
      <c r="B61" s="231" t="s">
        <v>180</v>
      </c>
      <c r="C61" s="268">
        <f>SUM(C56,C51,C45,C34,C27,C13,C6)</f>
        <v>252610000</v>
      </c>
      <c r="D61" s="268">
        <f>SUM(D56,D45,D34,D27,D20,D13,D6,D51)</f>
        <v>372226463</v>
      </c>
      <c r="E61" s="268">
        <f>SUM(E56,E51,E45,E34,E27,E20,E13,E6)</f>
        <v>334401685</v>
      </c>
      <c r="F61" s="450" t="s">
        <v>181</v>
      </c>
    </row>
    <row r="62" spans="1:6" s="272" customFormat="1" ht="12" customHeight="1">
      <c r="A62" s="285" t="s">
        <v>182</v>
      </c>
      <c r="B62" s="252" t="s">
        <v>183</v>
      </c>
      <c r="C62" s="262"/>
      <c r="D62" s="262"/>
      <c r="E62" s="245"/>
      <c r="F62" s="450" t="s">
        <v>184</v>
      </c>
    </row>
    <row r="63" spans="1:6" s="272" customFormat="1" ht="12" customHeight="1">
      <c r="A63" s="225" t="s">
        <v>185</v>
      </c>
      <c r="B63" s="273" t="s">
        <v>186</v>
      </c>
      <c r="C63" s="266">
        <v>0</v>
      </c>
      <c r="D63" s="266">
        <v>0</v>
      </c>
      <c r="E63" s="249">
        <v>0</v>
      </c>
      <c r="F63" s="450" t="s">
        <v>187</v>
      </c>
    </row>
    <row r="64" spans="1:6" s="272" customFormat="1" ht="12" customHeight="1">
      <c r="A64" s="224" t="s">
        <v>188</v>
      </c>
      <c r="B64" s="274" t="s">
        <v>189</v>
      </c>
      <c r="C64" s="266">
        <v>0</v>
      </c>
      <c r="D64" s="266">
        <v>0</v>
      </c>
      <c r="E64" s="249">
        <v>0</v>
      </c>
      <c r="F64" s="450" t="s">
        <v>190</v>
      </c>
    </row>
    <row r="65" spans="1:6" s="272" customFormat="1" ht="12" customHeight="1">
      <c r="A65" s="226" t="s">
        <v>191</v>
      </c>
      <c r="B65" s="210" t="s">
        <v>192</v>
      </c>
      <c r="C65" s="266"/>
      <c r="D65" s="266"/>
      <c r="E65" s="249">
        <v>0</v>
      </c>
      <c r="F65" s="450" t="s">
        <v>193</v>
      </c>
    </row>
    <row r="66" spans="1:6" s="272" customFormat="1" ht="12" customHeight="1">
      <c r="A66" s="285" t="s">
        <v>194</v>
      </c>
      <c r="B66" s="252" t="s">
        <v>195</v>
      </c>
      <c r="C66" s="262"/>
      <c r="D66" s="262"/>
      <c r="E66" s="245"/>
      <c r="F66" s="450" t="s">
        <v>196</v>
      </c>
    </row>
    <row r="67" spans="1:6" s="272" customFormat="1" ht="13.5" customHeight="1">
      <c r="A67" s="225" t="s">
        <v>197</v>
      </c>
      <c r="B67" s="273" t="s">
        <v>198</v>
      </c>
      <c r="C67" s="266">
        <v>0</v>
      </c>
      <c r="D67" s="266">
        <v>0</v>
      </c>
      <c r="E67" s="249">
        <v>0</v>
      </c>
      <c r="F67" s="450" t="s">
        <v>199</v>
      </c>
    </row>
    <row r="68" spans="1:6" s="272" customFormat="1" ht="12" customHeight="1">
      <c r="A68" s="224" t="s">
        <v>200</v>
      </c>
      <c r="B68" s="274" t="s">
        <v>201</v>
      </c>
      <c r="C68" s="266">
        <v>0</v>
      </c>
      <c r="D68" s="266">
        <v>0</v>
      </c>
      <c r="E68" s="249">
        <v>0</v>
      </c>
      <c r="F68" s="450" t="s">
        <v>202</v>
      </c>
    </row>
    <row r="69" spans="1:6" s="272" customFormat="1" ht="12" customHeight="1">
      <c r="A69" s="224" t="s">
        <v>203</v>
      </c>
      <c r="B69" s="274" t="s">
        <v>204</v>
      </c>
      <c r="C69" s="266">
        <v>0</v>
      </c>
      <c r="D69" s="266">
        <v>0</v>
      </c>
      <c r="E69" s="249"/>
      <c r="F69" s="450" t="s">
        <v>205</v>
      </c>
    </row>
    <row r="70" spans="1:6" s="272" customFormat="1" ht="12" customHeight="1">
      <c r="A70" s="226" t="s">
        <v>206</v>
      </c>
      <c r="B70" s="275" t="s">
        <v>207</v>
      </c>
      <c r="C70" s="266">
        <v>0</v>
      </c>
      <c r="D70" s="266">
        <v>0</v>
      </c>
      <c r="E70" s="249">
        <v>0</v>
      </c>
      <c r="F70" s="450" t="s">
        <v>208</v>
      </c>
    </row>
    <row r="71" spans="1:6" s="272" customFormat="1" ht="12" customHeight="1">
      <c r="A71" s="285" t="s">
        <v>209</v>
      </c>
      <c r="B71" s="252" t="s">
        <v>210</v>
      </c>
      <c r="C71" s="262">
        <f>SUM(C72:C73)</f>
        <v>132540000</v>
      </c>
      <c r="D71" s="262">
        <f>SUM(D72:D73)</f>
        <v>311435000</v>
      </c>
      <c r="E71" s="262">
        <v>311435000</v>
      </c>
      <c r="F71" s="450" t="s">
        <v>211</v>
      </c>
    </row>
    <row r="72" spans="1:6" s="272" customFormat="1" ht="12" customHeight="1">
      <c r="A72" s="225" t="s">
        <v>212</v>
      </c>
      <c r="B72" s="273" t="s">
        <v>213</v>
      </c>
      <c r="C72" s="266">
        <v>132540000</v>
      </c>
      <c r="D72" s="266">
        <v>311435000</v>
      </c>
      <c r="E72" s="249">
        <v>311435000</v>
      </c>
      <c r="F72" s="450" t="s">
        <v>214</v>
      </c>
    </row>
    <row r="73" spans="1:6" s="272" customFormat="1" ht="12" customHeight="1">
      <c r="A73" s="226" t="s">
        <v>215</v>
      </c>
      <c r="B73" s="275" t="s">
        <v>216</v>
      </c>
      <c r="C73" s="266">
        <v>0</v>
      </c>
      <c r="D73" s="266">
        <v>0</v>
      </c>
      <c r="E73" s="249">
        <v>0</v>
      </c>
      <c r="F73" s="450" t="s">
        <v>217</v>
      </c>
    </row>
    <row r="74" spans="1:6" s="272" customFormat="1" ht="12" customHeight="1">
      <c r="A74" s="285" t="s">
        <v>218</v>
      </c>
      <c r="B74" s="252" t="s">
        <v>335</v>
      </c>
      <c r="C74" s="262"/>
      <c r="D74" s="262">
        <v>7632335</v>
      </c>
      <c r="E74" s="245">
        <f>SUM(E75:E77)</f>
        <v>7632335</v>
      </c>
      <c r="F74" s="450" t="s">
        <v>220</v>
      </c>
    </row>
    <row r="75" spans="1:6" s="272" customFormat="1" ht="12" customHeight="1">
      <c r="A75" s="225" t="s">
        <v>221</v>
      </c>
      <c r="B75" s="273" t="s">
        <v>219</v>
      </c>
      <c r="C75" s="266">
        <v>0</v>
      </c>
      <c r="D75" s="266">
        <v>7632335</v>
      </c>
      <c r="E75" s="249">
        <v>7632335</v>
      </c>
      <c r="F75" s="450" t="s">
        <v>222</v>
      </c>
    </row>
    <row r="76" spans="1:6" s="272" customFormat="1" ht="12" customHeight="1">
      <c r="A76" s="224" t="s">
        <v>223</v>
      </c>
      <c r="B76" s="274" t="s">
        <v>224</v>
      </c>
      <c r="C76" s="266">
        <v>0</v>
      </c>
      <c r="D76" s="266">
        <v>0</v>
      </c>
      <c r="E76" s="249">
        <v>0</v>
      </c>
      <c r="F76" s="450" t="s">
        <v>225</v>
      </c>
    </row>
    <row r="77" spans="1:6" s="272" customFormat="1" ht="12" customHeight="1">
      <c r="A77" s="226" t="s">
        <v>226</v>
      </c>
      <c r="B77" s="254" t="s">
        <v>227</v>
      </c>
      <c r="C77" s="266">
        <v>0</v>
      </c>
      <c r="D77" s="266">
        <v>0</v>
      </c>
      <c r="E77" s="249">
        <v>0</v>
      </c>
      <c r="F77" s="450" t="s">
        <v>228</v>
      </c>
    </row>
    <row r="78" spans="1:6" s="272" customFormat="1" ht="12" customHeight="1">
      <c r="A78" s="285" t="s">
        <v>229</v>
      </c>
      <c r="B78" s="252" t="s">
        <v>230</v>
      </c>
      <c r="C78" s="262"/>
      <c r="D78" s="262"/>
      <c r="E78" s="245"/>
      <c r="F78" s="450" t="s">
        <v>231</v>
      </c>
    </row>
    <row r="79" spans="1:6" s="272" customFormat="1" ht="12" customHeight="1">
      <c r="A79" s="276" t="s">
        <v>232</v>
      </c>
      <c r="B79" s="273" t="s">
        <v>233</v>
      </c>
      <c r="C79" s="266">
        <v>0</v>
      </c>
      <c r="D79" s="266">
        <v>0</v>
      </c>
      <c r="E79" s="249">
        <v>0</v>
      </c>
      <c r="F79" s="450" t="s">
        <v>234</v>
      </c>
    </row>
    <row r="80" spans="1:6" s="272" customFormat="1" ht="12" customHeight="1">
      <c r="A80" s="277" t="s">
        <v>235</v>
      </c>
      <c r="B80" s="274" t="s">
        <v>236</v>
      </c>
      <c r="C80" s="266">
        <v>0</v>
      </c>
      <c r="D80" s="266">
        <v>0</v>
      </c>
      <c r="E80" s="249">
        <v>0</v>
      </c>
      <c r="F80" s="450" t="s">
        <v>237</v>
      </c>
    </row>
    <row r="81" spans="1:6" s="272" customFormat="1" ht="12" customHeight="1">
      <c r="A81" s="277" t="s">
        <v>238</v>
      </c>
      <c r="B81" s="274" t="s">
        <v>239</v>
      </c>
      <c r="C81" s="266">
        <v>0</v>
      </c>
      <c r="D81" s="266">
        <v>0</v>
      </c>
      <c r="E81" s="249">
        <v>0</v>
      </c>
      <c r="F81" s="450" t="s">
        <v>240</v>
      </c>
    </row>
    <row r="82" spans="1:6" s="272" customFormat="1" ht="12" customHeight="1">
      <c r="A82" s="286" t="s">
        <v>241</v>
      </c>
      <c r="B82" s="254" t="s">
        <v>242</v>
      </c>
      <c r="C82" s="266">
        <v>0</v>
      </c>
      <c r="D82" s="266">
        <v>0</v>
      </c>
      <c r="E82" s="249">
        <v>0</v>
      </c>
      <c r="F82" s="450" t="s">
        <v>243</v>
      </c>
    </row>
    <row r="83" spans="1:6" s="272" customFormat="1" ht="12" customHeight="1">
      <c r="A83" s="285" t="s">
        <v>244</v>
      </c>
      <c r="B83" s="252" t="s">
        <v>245</v>
      </c>
      <c r="C83" s="288">
        <v>0</v>
      </c>
      <c r="D83" s="288">
        <v>0</v>
      </c>
      <c r="E83" s="289">
        <v>0</v>
      </c>
      <c r="F83" s="450" t="s">
        <v>246</v>
      </c>
    </row>
    <row r="84" spans="1:6" s="272" customFormat="1" ht="12" customHeight="1">
      <c r="A84" s="285" t="s">
        <v>247</v>
      </c>
      <c r="B84" s="208" t="s">
        <v>248</v>
      </c>
      <c r="C84" s="268">
        <f>SUM(C66,C71,C74)</f>
        <v>132540000</v>
      </c>
      <c r="D84" s="268">
        <f>SUM(D66,D71,D74)</f>
        <v>319067335</v>
      </c>
      <c r="E84" s="268">
        <f>SUM(E66,E71,E74)</f>
        <v>319067335</v>
      </c>
      <c r="F84" s="450" t="s">
        <v>249</v>
      </c>
    </row>
    <row r="85" spans="1:6" s="272" customFormat="1" ht="12" customHeight="1">
      <c r="A85" s="287" t="s">
        <v>250</v>
      </c>
      <c r="B85" s="211" t="s">
        <v>251</v>
      </c>
      <c r="C85" s="268">
        <f>SUM(C84,C61)</f>
        <v>385150000</v>
      </c>
      <c r="D85" s="268">
        <f>SUM(D84,D61)</f>
        <v>691293798</v>
      </c>
      <c r="E85" s="268">
        <f>SUM(E84,E61)</f>
        <v>653469020</v>
      </c>
      <c r="F85" s="450" t="s">
        <v>252</v>
      </c>
    </row>
    <row r="86" spans="1:6" s="272" customFormat="1" ht="12" customHeight="1">
      <c r="A86" s="206"/>
      <c r="B86" s="206"/>
      <c r="C86" s="207"/>
      <c r="D86" s="207"/>
      <c r="E86" s="207"/>
      <c r="F86" s="450"/>
    </row>
    <row r="87" spans="1:6" ht="16.5" customHeight="1">
      <c r="A87" s="470" t="s">
        <v>253</v>
      </c>
      <c r="B87" s="470"/>
      <c r="C87" s="470"/>
      <c r="D87" s="470"/>
      <c r="E87" s="470"/>
      <c r="F87" s="448"/>
    </row>
    <row r="88" spans="1:6" s="278" customFormat="1" ht="16.5" customHeight="1">
      <c r="A88" s="31" t="s">
        <v>695</v>
      </c>
      <c r="B88" s="31"/>
      <c r="C88" s="239"/>
      <c r="D88" s="239"/>
      <c r="E88" s="239" t="s">
        <v>255</v>
      </c>
      <c r="F88" s="451"/>
    </row>
    <row r="89" spans="1:6" s="278" customFormat="1" ht="16.5" customHeight="1">
      <c r="A89" s="474" t="s">
        <v>3</v>
      </c>
      <c r="B89" s="476" t="s">
        <v>256</v>
      </c>
      <c r="C89" s="471" t="str">
        <f>+C3</f>
        <v>2016. évi </v>
      </c>
      <c r="D89" s="471"/>
      <c r="E89" s="472"/>
      <c r="F89" s="451"/>
    </row>
    <row r="90" spans="1:6" ht="37.5" customHeight="1">
      <c r="A90" s="475"/>
      <c r="B90" s="477"/>
      <c r="C90" s="32" t="s">
        <v>6</v>
      </c>
      <c r="D90" s="32" t="s">
        <v>7</v>
      </c>
      <c r="E90" s="33" t="s">
        <v>8</v>
      </c>
      <c r="F90" s="448"/>
    </row>
    <row r="91" spans="1:6" s="271" customFormat="1" ht="12" customHeight="1">
      <c r="A91" s="235" t="s">
        <v>9</v>
      </c>
      <c r="B91" s="236" t="s">
        <v>10</v>
      </c>
      <c r="C91" s="236" t="s">
        <v>11</v>
      </c>
      <c r="D91" s="236" t="s">
        <v>12</v>
      </c>
      <c r="E91" s="237" t="s">
        <v>13</v>
      </c>
      <c r="F91" s="449"/>
    </row>
    <row r="92" spans="1:6" ht="12" customHeight="1">
      <c r="A92" s="232" t="s">
        <v>14</v>
      </c>
      <c r="B92" s="234" t="s">
        <v>257</v>
      </c>
      <c r="C92" s="261">
        <f>SUM(C93:C97)</f>
        <v>69695000</v>
      </c>
      <c r="D92" s="261">
        <f>SUM(D93:D97)</f>
        <v>97216160</v>
      </c>
      <c r="E92" s="261">
        <f>SUM(E93:E97)</f>
        <v>74756876</v>
      </c>
      <c r="F92" s="448" t="s">
        <v>16</v>
      </c>
    </row>
    <row r="93" spans="1:6" ht="12" customHeight="1">
      <c r="A93" s="227" t="s">
        <v>17</v>
      </c>
      <c r="B93" s="220" t="s">
        <v>258</v>
      </c>
      <c r="C93" s="39">
        <v>14880000</v>
      </c>
      <c r="D93" s="39">
        <v>33903716</v>
      </c>
      <c r="E93" s="215">
        <v>33492950</v>
      </c>
      <c r="F93" s="448" t="s">
        <v>19</v>
      </c>
    </row>
    <row r="94" spans="1:6" ht="12" customHeight="1">
      <c r="A94" s="224" t="s">
        <v>20</v>
      </c>
      <c r="B94" s="218" t="s">
        <v>259</v>
      </c>
      <c r="C94" s="263">
        <v>4039000</v>
      </c>
      <c r="D94" s="263">
        <v>6072147</v>
      </c>
      <c r="E94" s="246">
        <v>6072147</v>
      </c>
      <c r="F94" s="448" t="s">
        <v>22</v>
      </c>
    </row>
    <row r="95" spans="1:6" ht="12" customHeight="1">
      <c r="A95" s="224" t="s">
        <v>23</v>
      </c>
      <c r="B95" s="218" t="s">
        <v>260</v>
      </c>
      <c r="C95" s="265">
        <v>26703000</v>
      </c>
      <c r="D95" s="265">
        <v>32728842</v>
      </c>
      <c r="E95" s="248">
        <v>27380727</v>
      </c>
      <c r="F95" s="448" t="s">
        <v>25</v>
      </c>
    </row>
    <row r="96" spans="1:6" ht="12" customHeight="1">
      <c r="A96" s="224" t="s">
        <v>26</v>
      </c>
      <c r="B96" s="221" t="s">
        <v>261</v>
      </c>
      <c r="C96" s="265">
        <v>15829000</v>
      </c>
      <c r="D96" s="265">
        <v>15901000</v>
      </c>
      <c r="E96" s="248">
        <v>4121424</v>
      </c>
      <c r="F96" s="448" t="s">
        <v>28</v>
      </c>
    </row>
    <row r="97" spans="1:6" ht="12" customHeight="1">
      <c r="A97" s="224" t="s">
        <v>262</v>
      </c>
      <c r="B97" s="229" t="s">
        <v>263</v>
      </c>
      <c r="C97" s="265">
        <v>8244000</v>
      </c>
      <c r="D97" s="265">
        <v>8610455</v>
      </c>
      <c r="E97" s="248">
        <v>3689628</v>
      </c>
      <c r="F97" s="448" t="s">
        <v>31</v>
      </c>
    </row>
    <row r="98" spans="1:6" ht="12" customHeight="1">
      <c r="A98" s="224" t="s">
        <v>32</v>
      </c>
      <c r="B98" s="218" t="s">
        <v>264</v>
      </c>
      <c r="C98" s="265">
        <v>0</v>
      </c>
      <c r="D98" s="265"/>
      <c r="E98" s="248"/>
      <c r="F98" s="448" t="s">
        <v>34</v>
      </c>
    </row>
    <row r="99" spans="1:6" ht="12" customHeight="1">
      <c r="A99" s="224" t="s">
        <v>265</v>
      </c>
      <c r="B99" s="241" t="s">
        <v>266</v>
      </c>
      <c r="C99" s="265">
        <v>0</v>
      </c>
      <c r="D99" s="265">
        <v>0</v>
      </c>
      <c r="E99" s="248"/>
      <c r="F99" s="448" t="s">
        <v>37</v>
      </c>
    </row>
    <row r="100" spans="1:6" ht="12" customHeight="1">
      <c r="A100" s="224" t="s">
        <v>267</v>
      </c>
      <c r="B100" s="242" t="s">
        <v>268</v>
      </c>
      <c r="C100" s="265">
        <v>0</v>
      </c>
      <c r="D100" s="265">
        <v>0</v>
      </c>
      <c r="E100" s="248">
        <v>0</v>
      </c>
      <c r="F100" s="448" t="s">
        <v>40</v>
      </c>
    </row>
    <row r="101" spans="1:6" ht="12" customHeight="1">
      <c r="A101" s="224" t="s">
        <v>269</v>
      </c>
      <c r="B101" s="242" t="s">
        <v>270</v>
      </c>
      <c r="C101" s="265">
        <v>0</v>
      </c>
      <c r="D101" s="265">
        <v>0</v>
      </c>
      <c r="E101" s="248">
        <v>0</v>
      </c>
      <c r="F101" s="448" t="s">
        <v>43</v>
      </c>
    </row>
    <row r="102" spans="1:6" ht="12" customHeight="1">
      <c r="A102" s="224" t="s">
        <v>271</v>
      </c>
      <c r="B102" s="241" t="s">
        <v>272</v>
      </c>
      <c r="C102" s="265"/>
      <c r="D102" s="265"/>
      <c r="E102" s="248"/>
      <c r="F102" s="448" t="s">
        <v>46</v>
      </c>
    </row>
    <row r="103" spans="1:6" ht="12" customHeight="1">
      <c r="A103" s="224" t="s">
        <v>273</v>
      </c>
      <c r="B103" s="241" t="s">
        <v>274</v>
      </c>
      <c r="C103" s="265">
        <v>0</v>
      </c>
      <c r="D103" s="265">
        <v>0</v>
      </c>
      <c r="E103" s="248">
        <v>0</v>
      </c>
      <c r="F103" s="448" t="s">
        <v>49</v>
      </c>
    </row>
    <row r="104" spans="1:6" ht="12" customHeight="1">
      <c r="A104" s="224" t="s">
        <v>275</v>
      </c>
      <c r="B104" s="242" t="s">
        <v>276</v>
      </c>
      <c r="C104" s="265">
        <v>0</v>
      </c>
      <c r="D104" s="265"/>
      <c r="E104" s="248"/>
      <c r="F104" s="448" t="s">
        <v>52</v>
      </c>
    </row>
    <row r="105" spans="1:6" ht="12" customHeight="1">
      <c r="A105" s="223" t="s">
        <v>277</v>
      </c>
      <c r="B105" s="243" t="s">
        <v>278</v>
      </c>
      <c r="C105" s="265">
        <v>0</v>
      </c>
      <c r="D105" s="265">
        <v>0</v>
      </c>
      <c r="E105" s="248">
        <v>0</v>
      </c>
      <c r="F105" s="448" t="s">
        <v>55</v>
      </c>
    </row>
    <row r="106" spans="1:6" ht="12" customHeight="1">
      <c r="A106" s="224" t="s">
        <v>279</v>
      </c>
      <c r="B106" s="243" t="s">
        <v>280</v>
      </c>
      <c r="C106" s="265">
        <v>0</v>
      </c>
      <c r="D106" s="265">
        <v>0</v>
      </c>
      <c r="E106" s="248">
        <v>0</v>
      </c>
      <c r="F106" s="448" t="s">
        <v>58</v>
      </c>
    </row>
    <row r="107" spans="1:6" ht="12" customHeight="1">
      <c r="A107" s="228" t="s">
        <v>281</v>
      </c>
      <c r="B107" s="244" t="s">
        <v>282</v>
      </c>
      <c r="C107" s="40">
        <v>9755</v>
      </c>
      <c r="D107" s="40">
        <v>9856</v>
      </c>
      <c r="E107" s="209">
        <v>1086</v>
      </c>
      <c r="F107" s="448" t="s">
        <v>61</v>
      </c>
    </row>
    <row r="108" spans="1:6" ht="12" customHeight="1">
      <c r="A108" s="230" t="s">
        <v>35</v>
      </c>
      <c r="B108" s="233" t="s">
        <v>283</v>
      </c>
      <c r="C108" s="262">
        <f>SUM(C109:C118)</f>
        <v>18270000</v>
      </c>
      <c r="D108" s="262">
        <f>SUM(D109:D118)</f>
        <v>23238059</v>
      </c>
      <c r="E108" s="262">
        <f>SUM(E109:E118)</f>
        <v>22349163</v>
      </c>
      <c r="F108" s="448" t="s">
        <v>64</v>
      </c>
    </row>
    <row r="109" spans="1:6" ht="12" customHeight="1">
      <c r="A109" s="225" t="s">
        <v>38</v>
      </c>
      <c r="B109" s="218" t="s">
        <v>284</v>
      </c>
      <c r="C109" s="264">
        <v>7270000</v>
      </c>
      <c r="D109" s="264">
        <v>8242003</v>
      </c>
      <c r="E109" s="247">
        <v>8242003</v>
      </c>
      <c r="F109" s="448" t="s">
        <v>67</v>
      </c>
    </row>
    <row r="110" spans="1:6" ht="12" customHeight="1">
      <c r="A110" s="225" t="s">
        <v>41</v>
      </c>
      <c r="B110" s="222" t="s">
        <v>285</v>
      </c>
      <c r="C110" s="264">
        <v>0</v>
      </c>
      <c r="D110" s="264">
        <v>0</v>
      </c>
      <c r="E110" s="247">
        <v>0</v>
      </c>
      <c r="F110" s="448" t="s">
        <v>70</v>
      </c>
    </row>
    <row r="111" spans="1:6" ht="15.75">
      <c r="A111" s="225" t="s">
        <v>44</v>
      </c>
      <c r="B111" s="222" t="s">
        <v>286</v>
      </c>
      <c r="C111" s="263">
        <v>11000000</v>
      </c>
      <c r="D111" s="263">
        <v>14996056</v>
      </c>
      <c r="E111" s="246">
        <v>14107160</v>
      </c>
      <c r="F111" s="448" t="s">
        <v>73</v>
      </c>
    </row>
    <row r="112" spans="1:6" ht="12" customHeight="1">
      <c r="A112" s="225" t="s">
        <v>47</v>
      </c>
      <c r="B112" s="222" t="s">
        <v>287</v>
      </c>
      <c r="C112" s="263">
        <v>0</v>
      </c>
      <c r="D112" s="263">
        <v>0</v>
      </c>
      <c r="E112" s="246">
        <v>0</v>
      </c>
      <c r="F112" s="448" t="s">
        <v>76</v>
      </c>
    </row>
    <row r="113" spans="1:6" ht="12" customHeight="1">
      <c r="A113" s="225" t="s">
        <v>50</v>
      </c>
      <c r="B113" s="254" t="s">
        <v>288</v>
      </c>
      <c r="C113" s="263">
        <v>0</v>
      </c>
      <c r="D113" s="263"/>
      <c r="E113" s="246"/>
      <c r="F113" s="448" t="s">
        <v>79</v>
      </c>
    </row>
    <row r="114" spans="1:6" ht="21.75" customHeight="1">
      <c r="A114" s="225" t="s">
        <v>53</v>
      </c>
      <c r="B114" s="253" t="s">
        <v>289</v>
      </c>
      <c r="C114" s="263">
        <v>0</v>
      </c>
      <c r="D114" s="263">
        <v>0</v>
      </c>
      <c r="E114" s="246">
        <v>0</v>
      </c>
      <c r="F114" s="448" t="s">
        <v>82</v>
      </c>
    </row>
    <row r="115" spans="1:6" ht="24" customHeight="1">
      <c r="A115" s="225" t="s">
        <v>290</v>
      </c>
      <c r="B115" s="269" t="s">
        <v>291</v>
      </c>
      <c r="C115" s="263">
        <v>0</v>
      </c>
      <c r="D115" s="263"/>
      <c r="E115" s="246"/>
      <c r="F115" s="448" t="s">
        <v>85</v>
      </c>
    </row>
    <row r="116" spans="1:6" ht="12" customHeight="1">
      <c r="A116" s="225" t="s">
        <v>292</v>
      </c>
      <c r="B116" s="242" t="s">
        <v>270</v>
      </c>
      <c r="C116" s="263">
        <v>0</v>
      </c>
      <c r="D116" s="263">
        <v>0</v>
      </c>
      <c r="E116" s="246">
        <v>0</v>
      </c>
      <c r="F116" s="448" t="s">
        <v>88</v>
      </c>
    </row>
    <row r="117" spans="1:6" ht="12" customHeight="1">
      <c r="A117" s="225" t="s">
        <v>293</v>
      </c>
      <c r="B117" s="242" t="s">
        <v>294</v>
      </c>
      <c r="C117" s="263">
        <v>0</v>
      </c>
      <c r="D117" s="263">
        <v>0</v>
      </c>
      <c r="E117" s="246">
        <v>0</v>
      </c>
      <c r="F117" s="448" t="s">
        <v>91</v>
      </c>
    </row>
    <row r="118" spans="1:6" ht="12" customHeight="1">
      <c r="A118" s="225" t="s">
        <v>295</v>
      </c>
      <c r="B118" s="242" t="s">
        <v>296</v>
      </c>
      <c r="C118" s="263">
        <v>0</v>
      </c>
      <c r="D118" s="263">
        <v>0</v>
      </c>
      <c r="E118" s="246">
        <v>0</v>
      </c>
      <c r="F118" s="448" t="s">
        <v>94</v>
      </c>
    </row>
    <row r="119" spans="1:6" s="290" customFormat="1" ht="12" customHeight="1">
      <c r="A119" s="225" t="s">
        <v>297</v>
      </c>
      <c r="B119" s="242" t="s">
        <v>276</v>
      </c>
      <c r="C119" s="263">
        <v>0</v>
      </c>
      <c r="D119" s="263">
        <v>0</v>
      </c>
      <c r="E119" s="246">
        <v>0</v>
      </c>
      <c r="F119" s="448" t="s">
        <v>97</v>
      </c>
    </row>
    <row r="120" spans="1:6" ht="12" customHeight="1">
      <c r="A120" s="225" t="s">
        <v>298</v>
      </c>
      <c r="B120" s="242" t="s">
        <v>299</v>
      </c>
      <c r="C120" s="263">
        <v>0</v>
      </c>
      <c r="D120" s="263">
        <v>0</v>
      </c>
      <c r="E120" s="246">
        <v>0</v>
      </c>
      <c r="F120" s="448" t="s">
        <v>100</v>
      </c>
    </row>
    <row r="121" spans="1:6" ht="12" customHeight="1">
      <c r="A121" s="223" t="s">
        <v>300</v>
      </c>
      <c r="B121" s="242" t="s">
        <v>301</v>
      </c>
      <c r="C121" s="263">
        <v>0</v>
      </c>
      <c r="D121" s="263">
        <v>0</v>
      </c>
      <c r="E121" s="263">
        <v>0</v>
      </c>
      <c r="F121" s="448" t="s">
        <v>103</v>
      </c>
    </row>
    <row r="122" spans="1:6" ht="12" customHeight="1">
      <c r="A122" s="230" t="s">
        <v>56</v>
      </c>
      <c r="B122" s="238" t="s">
        <v>302</v>
      </c>
      <c r="C122" s="465">
        <v>143961000</v>
      </c>
      <c r="D122" s="465">
        <v>417366721</v>
      </c>
      <c r="E122" s="466"/>
      <c r="F122" s="448" t="s">
        <v>106</v>
      </c>
    </row>
    <row r="123" spans="1:6" ht="12" customHeight="1">
      <c r="A123" s="225" t="s">
        <v>59</v>
      </c>
      <c r="B123" s="219" t="s">
        <v>303</v>
      </c>
      <c r="C123" s="263"/>
      <c r="D123" s="263"/>
      <c r="E123" s="263">
        <v>0</v>
      </c>
      <c r="F123" s="448" t="s">
        <v>109</v>
      </c>
    </row>
    <row r="124" spans="1:6" ht="12" customHeight="1">
      <c r="A124" s="226" t="s">
        <v>62</v>
      </c>
      <c r="B124" s="222" t="s">
        <v>304</v>
      </c>
      <c r="C124" s="265">
        <v>143961000</v>
      </c>
      <c r="D124" s="265">
        <v>417366721</v>
      </c>
      <c r="E124" s="248">
        <v>0</v>
      </c>
      <c r="F124" s="448" t="s">
        <v>112</v>
      </c>
    </row>
    <row r="125" spans="1:6" ht="12" customHeight="1">
      <c r="A125" s="230" t="s">
        <v>305</v>
      </c>
      <c r="B125" s="238" t="s">
        <v>306</v>
      </c>
      <c r="C125" s="262">
        <f>SUM(C122,C108,C92)</f>
        <v>231926000</v>
      </c>
      <c r="D125" s="262">
        <f>SUM(D122,D108,D92)</f>
        <v>537820940</v>
      </c>
      <c r="E125" s="262">
        <f>SUM(E122,E108,E92)</f>
        <v>97106039</v>
      </c>
      <c r="F125" s="448" t="s">
        <v>115</v>
      </c>
    </row>
    <row r="126" spans="1:6" ht="12" customHeight="1">
      <c r="A126" s="230" t="s">
        <v>98</v>
      </c>
      <c r="B126" s="238" t="s">
        <v>307</v>
      </c>
      <c r="C126" s="262"/>
      <c r="D126" s="262"/>
      <c r="E126" s="245"/>
      <c r="F126" s="448" t="s">
        <v>118</v>
      </c>
    </row>
    <row r="127" spans="1:6" ht="12" customHeight="1">
      <c r="A127" s="225" t="s">
        <v>101</v>
      </c>
      <c r="B127" s="219" t="s">
        <v>308</v>
      </c>
      <c r="C127" s="263">
        <v>0</v>
      </c>
      <c r="D127" s="263">
        <v>0</v>
      </c>
      <c r="E127" s="246">
        <v>0</v>
      </c>
      <c r="F127" s="448" t="s">
        <v>121</v>
      </c>
    </row>
    <row r="128" spans="1:6" ht="12" customHeight="1">
      <c r="A128" s="225" t="s">
        <v>104</v>
      </c>
      <c r="B128" s="219" t="s">
        <v>309</v>
      </c>
      <c r="C128" s="263">
        <v>0</v>
      </c>
      <c r="D128" s="263">
        <v>0</v>
      </c>
      <c r="E128" s="246">
        <v>0</v>
      </c>
      <c r="F128" s="448" t="s">
        <v>124</v>
      </c>
    </row>
    <row r="129" spans="1:6" ht="12" customHeight="1">
      <c r="A129" s="223" t="s">
        <v>107</v>
      </c>
      <c r="B129" s="217" t="s">
        <v>310</v>
      </c>
      <c r="C129" s="263">
        <v>0</v>
      </c>
      <c r="D129" s="263">
        <v>0</v>
      </c>
      <c r="E129" s="246">
        <v>0</v>
      </c>
      <c r="F129" s="448" t="s">
        <v>127</v>
      </c>
    </row>
    <row r="130" spans="1:6" ht="12" customHeight="1">
      <c r="A130" s="230" t="s">
        <v>131</v>
      </c>
      <c r="B130" s="238" t="s">
        <v>311</v>
      </c>
      <c r="C130" s="262"/>
      <c r="D130" s="262"/>
      <c r="E130" s="245"/>
      <c r="F130" s="448" t="s">
        <v>130</v>
      </c>
    </row>
    <row r="131" spans="1:6" ht="12" customHeight="1">
      <c r="A131" s="225" t="s">
        <v>134</v>
      </c>
      <c r="B131" s="219" t="s">
        <v>312</v>
      </c>
      <c r="C131" s="263">
        <v>0</v>
      </c>
      <c r="D131" s="263">
        <v>0</v>
      </c>
      <c r="E131" s="246">
        <v>0</v>
      </c>
      <c r="F131" s="448" t="s">
        <v>133</v>
      </c>
    </row>
    <row r="132" spans="1:6" ht="12" customHeight="1">
      <c r="A132" s="225" t="s">
        <v>137</v>
      </c>
      <c r="B132" s="219" t="s">
        <v>313</v>
      </c>
      <c r="C132" s="263">
        <v>0</v>
      </c>
      <c r="D132" s="263">
        <v>0</v>
      </c>
      <c r="E132" s="246">
        <v>0</v>
      </c>
      <c r="F132" s="448" t="s">
        <v>136</v>
      </c>
    </row>
    <row r="133" spans="1:6" ht="12" customHeight="1">
      <c r="A133" s="225" t="s">
        <v>140</v>
      </c>
      <c r="B133" s="219" t="s">
        <v>314</v>
      </c>
      <c r="C133" s="263">
        <v>0</v>
      </c>
      <c r="D133" s="263">
        <v>0</v>
      </c>
      <c r="E133" s="246">
        <v>0</v>
      </c>
      <c r="F133" s="448" t="s">
        <v>139</v>
      </c>
    </row>
    <row r="134" spans="1:6" ht="12" customHeight="1">
      <c r="A134" s="223" t="s">
        <v>143</v>
      </c>
      <c r="B134" s="217" t="s">
        <v>315</v>
      </c>
      <c r="C134" s="263">
        <v>0</v>
      </c>
      <c r="D134" s="263">
        <v>0</v>
      </c>
      <c r="E134" s="246">
        <v>0</v>
      </c>
      <c r="F134" s="448" t="s">
        <v>142</v>
      </c>
    </row>
    <row r="135" spans="1:6" ht="12" customHeight="1">
      <c r="A135" s="230" t="s">
        <v>316</v>
      </c>
      <c r="B135" s="238" t="s">
        <v>317</v>
      </c>
      <c r="C135" s="268">
        <v>153472741</v>
      </c>
      <c r="D135" s="268">
        <f>SUM(D136:D139)</f>
        <v>153472741</v>
      </c>
      <c r="E135" s="268">
        <f>SUM(E136:E139)</f>
        <v>147173903</v>
      </c>
      <c r="F135" s="448" t="s">
        <v>145</v>
      </c>
    </row>
    <row r="136" spans="1:6" ht="12" customHeight="1">
      <c r="A136" s="225" t="s">
        <v>152</v>
      </c>
      <c r="B136" s="219" t="s">
        <v>318</v>
      </c>
      <c r="C136" s="263">
        <v>0</v>
      </c>
      <c r="D136" s="263">
        <v>0</v>
      </c>
      <c r="E136" s="246">
        <v>0</v>
      </c>
      <c r="F136" s="448" t="s">
        <v>148</v>
      </c>
    </row>
    <row r="137" spans="1:6" ht="12" customHeight="1">
      <c r="A137" s="225" t="s">
        <v>155</v>
      </c>
      <c r="B137" s="219" t="s">
        <v>319</v>
      </c>
      <c r="C137" s="263"/>
      <c r="D137" s="263">
        <v>6823139</v>
      </c>
      <c r="E137" s="246">
        <v>6823139</v>
      </c>
      <c r="F137" s="448" t="s">
        <v>151</v>
      </c>
    </row>
    <row r="138" spans="1:6" ht="12" customHeight="1">
      <c r="A138" s="225" t="s">
        <v>158</v>
      </c>
      <c r="B138" s="219" t="s">
        <v>336</v>
      </c>
      <c r="C138" s="263">
        <v>0</v>
      </c>
      <c r="D138" s="263">
        <v>0</v>
      </c>
      <c r="E138" s="246">
        <v>0</v>
      </c>
      <c r="F138" s="448" t="s">
        <v>154</v>
      </c>
    </row>
    <row r="139" spans="1:6" ht="12" customHeight="1">
      <c r="A139" s="223" t="s">
        <v>161</v>
      </c>
      <c r="B139" s="217" t="s">
        <v>337</v>
      </c>
      <c r="C139" s="263">
        <v>153224000</v>
      </c>
      <c r="D139" s="263">
        <v>146649602</v>
      </c>
      <c r="E139" s="246">
        <v>140350764</v>
      </c>
      <c r="F139" s="448" t="s">
        <v>157</v>
      </c>
    </row>
    <row r="140" spans="1:9" ht="15" customHeight="1">
      <c r="A140" s="230" t="s">
        <v>164</v>
      </c>
      <c r="B140" s="238" t="s">
        <v>322</v>
      </c>
      <c r="C140" s="41"/>
      <c r="D140" s="41"/>
      <c r="E140" s="214"/>
      <c r="F140" s="448" t="s">
        <v>160</v>
      </c>
      <c r="G140" s="279"/>
      <c r="H140" s="279"/>
      <c r="I140" s="279"/>
    </row>
    <row r="141" spans="1:6" s="272" customFormat="1" ht="12.75" customHeight="1">
      <c r="A141" s="225" t="s">
        <v>167</v>
      </c>
      <c r="B141" s="219" t="s">
        <v>323</v>
      </c>
      <c r="C141" s="263">
        <v>0</v>
      </c>
      <c r="D141" s="263">
        <v>0</v>
      </c>
      <c r="E141" s="246">
        <v>0</v>
      </c>
      <c r="F141" s="448" t="s">
        <v>163</v>
      </c>
    </row>
    <row r="142" spans="1:6" ht="12.75" customHeight="1">
      <c r="A142" s="225" t="s">
        <v>170</v>
      </c>
      <c r="B142" s="219" t="s">
        <v>324</v>
      </c>
      <c r="C142" s="263">
        <v>0</v>
      </c>
      <c r="D142" s="263">
        <v>0</v>
      </c>
      <c r="E142" s="246">
        <v>0</v>
      </c>
      <c r="F142" s="448" t="s">
        <v>166</v>
      </c>
    </row>
    <row r="143" spans="1:6" ht="12.75" customHeight="1">
      <c r="A143" s="225" t="s">
        <v>173</v>
      </c>
      <c r="B143" s="219" t="s">
        <v>325</v>
      </c>
      <c r="C143" s="263">
        <v>0</v>
      </c>
      <c r="D143" s="263">
        <v>0</v>
      </c>
      <c r="E143" s="246">
        <v>0</v>
      </c>
      <c r="F143" s="448" t="s">
        <v>169</v>
      </c>
    </row>
    <row r="144" spans="1:6" ht="12.75" customHeight="1">
      <c r="A144" s="225" t="s">
        <v>176</v>
      </c>
      <c r="B144" s="219" t="s">
        <v>326</v>
      </c>
      <c r="C144" s="263">
        <v>0</v>
      </c>
      <c r="D144" s="263">
        <v>0</v>
      </c>
      <c r="E144" s="246">
        <v>0</v>
      </c>
      <c r="F144" s="448" t="s">
        <v>172</v>
      </c>
    </row>
    <row r="145" spans="1:6" ht="15.75">
      <c r="A145" s="230" t="s">
        <v>179</v>
      </c>
      <c r="B145" s="238" t="s">
        <v>327</v>
      </c>
      <c r="C145" s="212">
        <f>SUM(C140,C135,C130)</f>
        <v>153472741</v>
      </c>
      <c r="D145" s="212">
        <v>146649602</v>
      </c>
      <c r="E145" s="213">
        <v>140350764</v>
      </c>
      <c r="F145" s="448" t="s">
        <v>175</v>
      </c>
    </row>
    <row r="146" spans="1:6" ht="15.75">
      <c r="A146" s="255" t="s">
        <v>328</v>
      </c>
      <c r="B146" s="258" t="s">
        <v>329</v>
      </c>
      <c r="C146" s="212">
        <f>SUM(C125,C135)</f>
        <v>385398741</v>
      </c>
      <c r="D146" s="212">
        <f>SUM(D125,D135)</f>
        <v>691293681</v>
      </c>
      <c r="E146" s="212">
        <f>SUM(E125,E135)</f>
        <v>244279942</v>
      </c>
      <c r="F146" s="448" t="s">
        <v>178</v>
      </c>
    </row>
    <row r="148" spans="1:5" ht="18.75" customHeight="1">
      <c r="A148" s="473" t="s">
        <v>330</v>
      </c>
      <c r="B148" s="473"/>
      <c r="C148" s="473"/>
      <c r="D148" s="473"/>
      <c r="E148" s="473"/>
    </row>
    <row r="149" spans="1:5" ht="13.5" customHeight="1">
      <c r="A149" s="240" t="s">
        <v>696</v>
      </c>
      <c r="B149" s="240"/>
      <c r="C149" s="270"/>
      <c r="E149" s="257" t="s">
        <v>255</v>
      </c>
    </row>
    <row r="150" spans="1:5" ht="21">
      <c r="A150" s="230">
        <v>1</v>
      </c>
      <c r="B150" s="233" t="s">
        <v>332</v>
      </c>
      <c r="C150" s="256"/>
      <c r="D150" s="256"/>
      <c r="E150" s="256"/>
    </row>
    <row r="151" spans="1:5" ht="21">
      <c r="A151" s="230" t="s">
        <v>35</v>
      </c>
      <c r="B151" s="233" t="s">
        <v>333</v>
      </c>
      <c r="C151" s="256">
        <f>+C84-C145</f>
        <v>-20932741</v>
      </c>
      <c r="D151" s="256">
        <f>+D84-D145</f>
        <v>172417733</v>
      </c>
      <c r="E151" s="256">
        <f>+E84-E145</f>
        <v>178716571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259" customFormat="1" ht="12.75" customHeight="1">
      <c r="C161" s="260"/>
      <c r="D161" s="260"/>
      <c r="E161" s="260"/>
      <c r="F161" s="270"/>
    </row>
  </sheetData>
  <sheetProtection/>
  <mergeCells count="9">
    <mergeCell ref="A148:E148"/>
    <mergeCell ref="A3:A4"/>
    <mergeCell ref="A89:A90"/>
    <mergeCell ref="B3:B4"/>
    <mergeCell ref="B89:B90"/>
    <mergeCell ref="A1:E1"/>
    <mergeCell ref="C3:E3"/>
    <mergeCell ref="A87:E87"/>
    <mergeCell ref="C89:E89"/>
  </mergeCells>
  <printOptions horizontalCentered="1"/>
  <pageMargins left="0.7868055555555555" right="0.7868055555555555" top="1.45625" bottom="0.8659722222222223" header="0.5" footer="0.5"/>
  <pageSetup horizontalDpi="600" verticalDpi="600" orientation="portrait" paperSize="9" r:id="rId1"/>
  <headerFooter alignWithMargins="0">
    <oddHeader>&amp;C&amp;"Times New Roman CE,Félkövér"&amp;12
</oddHeader>
  </headerFooter>
  <rowBreaks count="1" manualBreakCount="1">
    <brk id="86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windowProtection="1" zoomScale="130" zoomScaleNormal="130" zoomScaleSheetLayoutView="100" zoomScalePageLayoutView="0" workbookViewId="0" topLeftCell="A169">
      <selection activeCell="A149" sqref="A149"/>
    </sheetView>
  </sheetViews>
  <sheetFormatPr defaultColWidth="9.00390625" defaultRowHeight="12.75"/>
  <cols>
    <col min="1" max="1" width="9.50390625" style="259" customWidth="1"/>
    <col min="2" max="2" width="60.875" style="259" customWidth="1"/>
    <col min="3" max="5" width="15.875" style="260" customWidth="1"/>
    <col min="6" max="6" width="9.375" style="270" hidden="1" customWidth="1"/>
    <col min="7" max="7" width="9.375" style="270" bestFit="1" customWidth="1"/>
    <col min="8" max="16384" width="9.375" style="270" customWidth="1"/>
  </cols>
  <sheetData>
    <row r="1" spans="1:5" ht="15.75" customHeight="1">
      <c r="A1" s="470" t="s">
        <v>0</v>
      </c>
      <c r="B1" s="470"/>
      <c r="C1" s="470"/>
      <c r="D1" s="470"/>
      <c r="E1" s="470"/>
    </row>
    <row r="2" spans="1:5" ht="15.75" customHeight="1">
      <c r="A2" s="30" t="s">
        <v>697</v>
      </c>
      <c r="B2" s="30"/>
      <c r="C2" s="257"/>
      <c r="D2" s="257"/>
      <c r="E2" s="257" t="s">
        <v>255</v>
      </c>
    </row>
    <row r="3" spans="1:6" ht="15.75" customHeight="1">
      <c r="A3" s="474" t="s">
        <v>3</v>
      </c>
      <c r="B3" s="476" t="s">
        <v>4</v>
      </c>
      <c r="C3" s="471" t="str">
        <f>+'1.1.sz.mell.'!C3:E3</f>
        <v>2016. évi </v>
      </c>
      <c r="D3" s="471"/>
      <c r="E3" s="472"/>
      <c r="F3" s="448"/>
    </row>
    <row r="4" spans="1:6" ht="37.5" customHeight="1">
      <c r="A4" s="475"/>
      <c r="B4" s="477"/>
      <c r="C4" s="32" t="s">
        <v>6</v>
      </c>
      <c r="D4" s="32" t="s">
        <v>7</v>
      </c>
      <c r="E4" s="33" t="s">
        <v>8</v>
      </c>
      <c r="F4" s="448"/>
    </row>
    <row r="5" spans="1:6" s="271" customFormat="1" ht="12" customHeight="1">
      <c r="A5" s="235" t="s">
        <v>9</v>
      </c>
      <c r="B5" s="236" t="s">
        <v>10</v>
      </c>
      <c r="C5" s="236" t="s">
        <v>11</v>
      </c>
      <c r="D5" s="236" t="s">
        <v>12</v>
      </c>
      <c r="E5" s="283" t="s">
        <v>13</v>
      </c>
      <c r="F5" s="449"/>
    </row>
    <row r="6" spans="1:6" s="272" customFormat="1" ht="12" customHeight="1">
      <c r="A6" s="230" t="s">
        <v>14</v>
      </c>
      <c r="B6" s="231" t="s">
        <v>15</v>
      </c>
      <c r="C6" s="262">
        <v>0</v>
      </c>
      <c r="D6" s="262">
        <v>0</v>
      </c>
      <c r="E6" s="245">
        <v>0</v>
      </c>
      <c r="F6" s="450" t="s">
        <v>16</v>
      </c>
    </row>
    <row r="7" spans="1:6" s="272" customFormat="1" ht="12" customHeight="1">
      <c r="A7" s="225" t="s">
        <v>17</v>
      </c>
      <c r="B7" s="273" t="s">
        <v>18</v>
      </c>
      <c r="C7" s="264"/>
      <c r="D7" s="264"/>
      <c r="E7" s="247"/>
      <c r="F7" s="450" t="s">
        <v>19</v>
      </c>
    </row>
    <row r="8" spans="1:6" s="272" customFormat="1" ht="12" customHeight="1">
      <c r="A8" s="224" t="s">
        <v>20</v>
      </c>
      <c r="B8" s="274" t="s">
        <v>21</v>
      </c>
      <c r="C8" s="263"/>
      <c r="D8" s="263"/>
      <c r="E8" s="246"/>
      <c r="F8" s="450" t="s">
        <v>22</v>
      </c>
    </row>
    <row r="9" spans="1:6" s="272" customFormat="1" ht="12" customHeight="1">
      <c r="A9" s="224" t="s">
        <v>23</v>
      </c>
      <c r="B9" s="274" t="s">
        <v>24</v>
      </c>
      <c r="C9" s="263"/>
      <c r="D9" s="263"/>
      <c r="E9" s="246"/>
      <c r="F9" s="450" t="s">
        <v>25</v>
      </c>
    </row>
    <row r="10" spans="1:6" s="272" customFormat="1" ht="12" customHeight="1">
      <c r="A10" s="224" t="s">
        <v>26</v>
      </c>
      <c r="B10" s="274" t="s">
        <v>27</v>
      </c>
      <c r="C10" s="263"/>
      <c r="D10" s="263"/>
      <c r="E10" s="246"/>
      <c r="F10" s="450" t="s">
        <v>28</v>
      </c>
    </row>
    <row r="11" spans="1:6" s="272" customFormat="1" ht="12" customHeight="1">
      <c r="A11" s="224" t="s">
        <v>29</v>
      </c>
      <c r="B11" s="274" t="s">
        <v>30</v>
      </c>
      <c r="C11" s="263"/>
      <c r="D11" s="263"/>
      <c r="E11" s="246"/>
      <c r="F11" s="450" t="s">
        <v>31</v>
      </c>
    </row>
    <row r="12" spans="1:6" s="272" customFormat="1" ht="12" customHeight="1">
      <c r="A12" s="226" t="s">
        <v>32</v>
      </c>
      <c r="B12" s="275" t="s">
        <v>33</v>
      </c>
      <c r="C12" s="265"/>
      <c r="D12" s="265"/>
      <c r="E12" s="248"/>
      <c r="F12" s="450" t="s">
        <v>34</v>
      </c>
    </row>
    <row r="13" spans="1:6" s="272" customFormat="1" ht="12" customHeight="1">
      <c r="A13" s="230" t="s">
        <v>35</v>
      </c>
      <c r="B13" s="252" t="s">
        <v>36</v>
      </c>
      <c r="C13" s="262">
        <v>0</v>
      </c>
      <c r="D13" s="262">
        <v>0</v>
      </c>
      <c r="E13" s="245">
        <v>0</v>
      </c>
      <c r="F13" s="450" t="s">
        <v>37</v>
      </c>
    </row>
    <row r="14" spans="1:6" s="272" customFormat="1" ht="12" customHeight="1">
      <c r="A14" s="225" t="s">
        <v>38</v>
      </c>
      <c r="B14" s="273" t="s">
        <v>334</v>
      </c>
      <c r="C14" s="264">
        <v>0</v>
      </c>
      <c r="D14" s="264">
        <v>0</v>
      </c>
      <c r="E14" s="247">
        <v>0</v>
      </c>
      <c r="F14" s="450" t="s">
        <v>40</v>
      </c>
    </row>
    <row r="15" spans="1:6" s="272" customFormat="1" ht="12" customHeight="1">
      <c r="A15" s="224" t="s">
        <v>41</v>
      </c>
      <c r="B15" s="274" t="s">
        <v>42</v>
      </c>
      <c r="C15" s="263">
        <v>0</v>
      </c>
      <c r="D15" s="263">
        <v>0</v>
      </c>
      <c r="E15" s="246">
        <v>0</v>
      </c>
      <c r="F15" s="450" t="s">
        <v>43</v>
      </c>
    </row>
    <row r="16" spans="1:6" s="272" customFormat="1" ht="12" customHeight="1">
      <c r="A16" s="224" t="s">
        <v>44</v>
      </c>
      <c r="B16" s="274" t="s">
        <v>45</v>
      </c>
      <c r="C16" s="263">
        <v>0</v>
      </c>
      <c r="D16" s="263">
        <v>0</v>
      </c>
      <c r="E16" s="246">
        <v>0</v>
      </c>
      <c r="F16" s="450" t="s">
        <v>46</v>
      </c>
    </row>
    <row r="17" spans="1:6" s="272" customFormat="1" ht="12" customHeight="1">
      <c r="A17" s="224" t="s">
        <v>47</v>
      </c>
      <c r="B17" s="274" t="s">
        <v>48</v>
      </c>
      <c r="C17" s="263">
        <v>0</v>
      </c>
      <c r="D17" s="263">
        <v>0</v>
      </c>
      <c r="E17" s="246">
        <v>0</v>
      </c>
      <c r="F17" s="450" t="s">
        <v>49</v>
      </c>
    </row>
    <row r="18" spans="1:6" s="272" customFormat="1" ht="12" customHeight="1">
      <c r="A18" s="224" t="s">
        <v>50</v>
      </c>
      <c r="B18" s="274" t="s">
        <v>51</v>
      </c>
      <c r="C18" s="263">
        <v>0</v>
      </c>
      <c r="D18" s="263"/>
      <c r="E18" s="246"/>
      <c r="F18" s="450" t="s">
        <v>52</v>
      </c>
    </row>
    <row r="19" spans="1:6" s="272" customFormat="1" ht="12" customHeight="1">
      <c r="A19" s="226" t="s">
        <v>53</v>
      </c>
      <c r="B19" s="275" t="s">
        <v>54</v>
      </c>
      <c r="C19" s="265">
        <v>0</v>
      </c>
      <c r="D19" s="265">
        <v>0</v>
      </c>
      <c r="E19" s="248">
        <v>0</v>
      </c>
      <c r="F19" s="450" t="s">
        <v>55</v>
      </c>
    </row>
    <row r="20" spans="1:6" s="272" customFormat="1" ht="12" customHeight="1">
      <c r="A20" s="230" t="s">
        <v>56</v>
      </c>
      <c r="B20" s="231" t="s">
        <v>57</v>
      </c>
      <c r="C20" s="262">
        <v>0</v>
      </c>
      <c r="D20" s="262">
        <v>0</v>
      </c>
      <c r="E20" s="245">
        <v>0</v>
      </c>
      <c r="F20" s="450" t="s">
        <v>58</v>
      </c>
    </row>
    <row r="21" spans="1:6" s="272" customFormat="1" ht="12" customHeight="1">
      <c r="A21" s="225" t="s">
        <v>59</v>
      </c>
      <c r="B21" s="273" t="s">
        <v>60</v>
      </c>
      <c r="C21" s="264">
        <v>0</v>
      </c>
      <c r="D21" s="264">
        <v>0</v>
      </c>
      <c r="E21" s="247">
        <v>0</v>
      </c>
      <c r="F21" s="450" t="s">
        <v>61</v>
      </c>
    </row>
    <row r="22" spans="1:6" s="272" customFormat="1" ht="12" customHeight="1">
      <c r="A22" s="224" t="s">
        <v>62</v>
      </c>
      <c r="B22" s="274" t="s">
        <v>63</v>
      </c>
      <c r="C22" s="263">
        <v>0</v>
      </c>
      <c r="D22" s="263">
        <v>0</v>
      </c>
      <c r="E22" s="246">
        <v>0</v>
      </c>
      <c r="F22" s="450" t="s">
        <v>64</v>
      </c>
    </row>
    <row r="23" spans="1:6" s="272" customFormat="1" ht="12" customHeight="1">
      <c r="A23" s="224" t="s">
        <v>65</v>
      </c>
      <c r="B23" s="274" t="s">
        <v>66</v>
      </c>
      <c r="C23" s="263">
        <v>0</v>
      </c>
      <c r="D23" s="263">
        <v>0</v>
      </c>
      <c r="E23" s="246">
        <v>0</v>
      </c>
      <c r="F23" s="450" t="s">
        <v>67</v>
      </c>
    </row>
    <row r="24" spans="1:6" s="272" customFormat="1" ht="12" customHeight="1">
      <c r="A24" s="224" t="s">
        <v>68</v>
      </c>
      <c r="B24" s="274" t="s">
        <v>69</v>
      </c>
      <c r="C24" s="263">
        <v>0</v>
      </c>
      <c r="D24" s="263">
        <v>0</v>
      </c>
      <c r="E24" s="246">
        <v>0</v>
      </c>
      <c r="F24" s="450" t="s">
        <v>70</v>
      </c>
    </row>
    <row r="25" spans="1:6" s="272" customFormat="1" ht="12" customHeight="1">
      <c r="A25" s="224" t="s">
        <v>71</v>
      </c>
      <c r="B25" s="274" t="s">
        <v>72</v>
      </c>
      <c r="C25" s="263">
        <v>0</v>
      </c>
      <c r="D25" s="263"/>
      <c r="E25" s="246"/>
      <c r="F25" s="450" t="s">
        <v>73</v>
      </c>
    </row>
    <row r="26" spans="1:6" s="272" customFormat="1" ht="12" customHeight="1">
      <c r="A26" s="226" t="s">
        <v>74</v>
      </c>
      <c r="B26" s="275" t="s">
        <v>75</v>
      </c>
      <c r="C26" s="265">
        <v>0</v>
      </c>
      <c r="D26" s="265"/>
      <c r="E26" s="248"/>
      <c r="F26" s="450" t="s">
        <v>76</v>
      </c>
    </row>
    <row r="27" spans="1:6" s="272" customFormat="1" ht="12" customHeight="1">
      <c r="A27" s="230" t="s">
        <v>77</v>
      </c>
      <c r="B27" s="231" t="s">
        <v>78</v>
      </c>
      <c r="C27" s="268"/>
      <c r="D27" s="268"/>
      <c r="E27" s="280"/>
      <c r="F27" s="450" t="s">
        <v>79</v>
      </c>
    </row>
    <row r="28" spans="1:6" s="272" customFormat="1" ht="12" customHeight="1">
      <c r="A28" s="225" t="s">
        <v>80</v>
      </c>
      <c r="B28" s="273" t="s">
        <v>81</v>
      </c>
      <c r="C28" s="282"/>
      <c r="D28" s="282"/>
      <c r="E28" s="281"/>
      <c r="F28" s="450" t="s">
        <v>82</v>
      </c>
    </row>
    <row r="29" spans="1:6" s="272" customFormat="1" ht="12" customHeight="1">
      <c r="A29" s="224" t="s">
        <v>83</v>
      </c>
      <c r="B29" s="274" t="s">
        <v>84</v>
      </c>
      <c r="C29" s="263"/>
      <c r="D29" s="263"/>
      <c r="E29" s="246"/>
      <c r="F29" s="450" t="s">
        <v>85</v>
      </c>
    </row>
    <row r="30" spans="1:6" s="272" customFormat="1" ht="12" customHeight="1">
      <c r="A30" s="224" t="s">
        <v>86</v>
      </c>
      <c r="B30" s="274" t="s">
        <v>87</v>
      </c>
      <c r="C30" s="263"/>
      <c r="D30" s="263"/>
      <c r="E30" s="246"/>
      <c r="F30" s="450" t="s">
        <v>88</v>
      </c>
    </row>
    <row r="31" spans="1:6" s="272" customFormat="1" ht="12" customHeight="1">
      <c r="A31" s="224" t="s">
        <v>89</v>
      </c>
      <c r="B31" s="274" t="s">
        <v>90</v>
      </c>
      <c r="C31" s="263"/>
      <c r="D31" s="263"/>
      <c r="E31" s="246"/>
      <c r="F31" s="450" t="s">
        <v>91</v>
      </c>
    </row>
    <row r="32" spans="1:6" s="272" customFormat="1" ht="12" customHeight="1">
      <c r="A32" s="224" t="s">
        <v>92</v>
      </c>
      <c r="B32" s="274" t="s">
        <v>93</v>
      </c>
      <c r="C32" s="263"/>
      <c r="D32" s="263"/>
      <c r="E32" s="246"/>
      <c r="F32" s="450" t="s">
        <v>94</v>
      </c>
    </row>
    <row r="33" spans="1:6" s="272" customFormat="1" ht="12" customHeight="1">
      <c r="A33" s="226" t="s">
        <v>95</v>
      </c>
      <c r="B33" s="275" t="s">
        <v>96</v>
      </c>
      <c r="C33" s="265"/>
      <c r="D33" s="265"/>
      <c r="E33" s="248"/>
      <c r="F33" s="450" t="s">
        <v>97</v>
      </c>
    </row>
    <row r="34" spans="1:6" s="272" customFormat="1" ht="12" customHeight="1">
      <c r="A34" s="230" t="s">
        <v>98</v>
      </c>
      <c r="B34" s="231" t="s">
        <v>99</v>
      </c>
      <c r="C34" s="262"/>
      <c r="D34" s="262"/>
      <c r="E34" s="245"/>
      <c r="F34" s="450" t="s">
        <v>100</v>
      </c>
    </row>
    <row r="35" spans="1:6" s="272" customFormat="1" ht="12" customHeight="1">
      <c r="A35" s="225" t="s">
        <v>101</v>
      </c>
      <c r="B35" s="273" t="s">
        <v>102</v>
      </c>
      <c r="C35" s="264"/>
      <c r="D35" s="264"/>
      <c r="E35" s="247"/>
      <c r="F35" s="450" t="s">
        <v>103</v>
      </c>
    </row>
    <row r="36" spans="1:6" s="272" customFormat="1" ht="12" customHeight="1">
      <c r="A36" s="224" t="s">
        <v>104</v>
      </c>
      <c r="B36" s="274" t="s">
        <v>105</v>
      </c>
      <c r="C36" s="263"/>
      <c r="D36" s="263"/>
      <c r="E36" s="246"/>
      <c r="F36" s="450" t="s">
        <v>106</v>
      </c>
    </row>
    <row r="37" spans="1:6" s="272" customFormat="1" ht="12" customHeight="1">
      <c r="A37" s="224" t="s">
        <v>107</v>
      </c>
      <c r="B37" s="274" t="s">
        <v>108</v>
      </c>
      <c r="C37" s="263"/>
      <c r="D37" s="263"/>
      <c r="E37" s="246"/>
      <c r="F37" s="450" t="s">
        <v>109</v>
      </c>
    </row>
    <row r="38" spans="1:6" s="272" customFormat="1" ht="12" customHeight="1">
      <c r="A38" s="224" t="s">
        <v>110</v>
      </c>
      <c r="B38" s="274" t="s">
        <v>111</v>
      </c>
      <c r="C38" s="263"/>
      <c r="D38" s="263"/>
      <c r="E38" s="246"/>
      <c r="F38" s="450" t="s">
        <v>112</v>
      </c>
    </row>
    <row r="39" spans="1:6" s="272" customFormat="1" ht="12" customHeight="1">
      <c r="A39" s="224" t="s">
        <v>113</v>
      </c>
      <c r="B39" s="274" t="s">
        <v>114</v>
      </c>
      <c r="C39" s="263"/>
      <c r="D39" s="263"/>
      <c r="E39" s="246"/>
      <c r="F39" s="450" t="s">
        <v>115</v>
      </c>
    </row>
    <row r="40" spans="1:6" s="272" customFormat="1" ht="12" customHeight="1">
      <c r="A40" s="224" t="s">
        <v>116</v>
      </c>
      <c r="B40" s="274" t="s">
        <v>117</v>
      </c>
      <c r="C40" s="263"/>
      <c r="D40" s="263"/>
      <c r="E40" s="246"/>
      <c r="F40" s="450" t="s">
        <v>118</v>
      </c>
    </row>
    <row r="41" spans="1:6" s="272" customFormat="1" ht="12" customHeight="1">
      <c r="A41" s="224" t="s">
        <v>119</v>
      </c>
      <c r="B41" s="274" t="s">
        <v>120</v>
      </c>
      <c r="C41" s="263"/>
      <c r="D41" s="263"/>
      <c r="E41" s="246"/>
      <c r="F41" s="450" t="s">
        <v>121</v>
      </c>
    </row>
    <row r="42" spans="1:6" s="272" customFormat="1" ht="12" customHeight="1">
      <c r="A42" s="224" t="s">
        <v>122</v>
      </c>
      <c r="B42" s="274" t="s">
        <v>123</v>
      </c>
      <c r="C42" s="263"/>
      <c r="D42" s="263"/>
      <c r="E42" s="246"/>
      <c r="F42" s="450" t="s">
        <v>124</v>
      </c>
    </row>
    <row r="43" spans="1:6" s="272" customFormat="1" ht="12" customHeight="1">
      <c r="A43" s="224" t="s">
        <v>125</v>
      </c>
      <c r="B43" s="274" t="s">
        <v>126</v>
      </c>
      <c r="C43" s="266"/>
      <c r="D43" s="266"/>
      <c r="E43" s="249"/>
      <c r="F43" s="450" t="s">
        <v>127</v>
      </c>
    </row>
    <row r="44" spans="1:6" s="272" customFormat="1" ht="12" customHeight="1">
      <c r="A44" s="226" t="s">
        <v>128</v>
      </c>
      <c r="B44" s="275" t="s">
        <v>129</v>
      </c>
      <c r="C44" s="267"/>
      <c r="D44" s="267"/>
      <c r="E44" s="250"/>
      <c r="F44" s="450" t="s">
        <v>130</v>
      </c>
    </row>
    <row r="45" spans="1:6" s="272" customFormat="1" ht="12" customHeight="1">
      <c r="A45" s="230" t="s">
        <v>131</v>
      </c>
      <c r="B45" s="231" t="s">
        <v>132</v>
      </c>
      <c r="C45" s="262">
        <v>0</v>
      </c>
      <c r="D45" s="262">
        <v>0</v>
      </c>
      <c r="E45" s="245">
        <v>0</v>
      </c>
      <c r="F45" s="450" t="s">
        <v>133</v>
      </c>
    </row>
    <row r="46" spans="1:6" s="272" customFormat="1" ht="12" customHeight="1">
      <c r="A46" s="225" t="s">
        <v>134</v>
      </c>
      <c r="B46" s="273" t="s">
        <v>135</v>
      </c>
      <c r="C46" s="284">
        <v>0</v>
      </c>
      <c r="D46" s="284">
        <v>0</v>
      </c>
      <c r="E46" s="251">
        <v>0</v>
      </c>
      <c r="F46" s="450" t="s">
        <v>136</v>
      </c>
    </row>
    <row r="47" spans="1:6" s="272" customFormat="1" ht="12" customHeight="1">
      <c r="A47" s="224" t="s">
        <v>137</v>
      </c>
      <c r="B47" s="274" t="s">
        <v>138</v>
      </c>
      <c r="C47" s="266">
        <v>0</v>
      </c>
      <c r="D47" s="266">
        <v>0</v>
      </c>
      <c r="E47" s="249">
        <v>0</v>
      </c>
      <c r="F47" s="450" t="s">
        <v>139</v>
      </c>
    </row>
    <row r="48" spans="1:6" s="272" customFormat="1" ht="12" customHeight="1">
      <c r="A48" s="224" t="s">
        <v>140</v>
      </c>
      <c r="B48" s="274" t="s">
        <v>141</v>
      </c>
      <c r="C48" s="266">
        <v>0</v>
      </c>
      <c r="D48" s="266">
        <v>0</v>
      </c>
      <c r="E48" s="249"/>
      <c r="F48" s="450" t="s">
        <v>142</v>
      </c>
    </row>
    <row r="49" spans="1:6" s="272" customFormat="1" ht="12" customHeight="1">
      <c r="A49" s="224" t="s">
        <v>143</v>
      </c>
      <c r="B49" s="274" t="s">
        <v>144</v>
      </c>
      <c r="C49" s="266">
        <v>0</v>
      </c>
      <c r="D49" s="266">
        <v>0</v>
      </c>
      <c r="E49" s="249">
        <v>0</v>
      </c>
      <c r="F49" s="450" t="s">
        <v>145</v>
      </c>
    </row>
    <row r="50" spans="1:6" s="272" customFormat="1" ht="12" customHeight="1">
      <c r="A50" s="226" t="s">
        <v>146</v>
      </c>
      <c r="B50" s="275" t="s">
        <v>147</v>
      </c>
      <c r="C50" s="267">
        <v>0</v>
      </c>
      <c r="D50" s="267">
        <v>0</v>
      </c>
      <c r="E50" s="250">
        <v>0</v>
      </c>
      <c r="F50" s="450" t="s">
        <v>148</v>
      </c>
    </row>
    <row r="51" spans="1:6" s="272" customFormat="1" ht="17.25" customHeight="1">
      <c r="A51" s="230" t="s">
        <v>149</v>
      </c>
      <c r="B51" s="231" t="s">
        <v>150</v>
      </c>
      <c r="C51" s="262">
        <v>0</v>
      </c>
      <c r="D51" s="262">
        <v>0</v>
      </c>
      <c r="E51" s="245">
        <v>0</v>
      </c>
      <c r="F51" s="450" t="s">
        <v>151</v>
      </c>
    </row>
    <row r="52" spans="1:6" s="272" customFormat="1" ht="12" customHeight="1">
      <c r="A52" s="225" t="s">
        <v>152</v>
      </c>
      <c r="B52" s="273" t="s">
        <v>153</v>
      </c>
      <c r="C52" s="264">
        <v>0</v>
      </c>
      <c r="D52" s="264">
        <v>0</v>
      </c>
      <c r="E52" s="247">
        <v>0</v>
      </c>
      <c r="F52" s="450" t="s">
        <v>154</v>
      </c>
    </row>
    <row r="53" spans="1:6" s="272" customFormat="1" ht="12" customHeight="1">
      <c r="A53" s="224" t="s">
        <v>155</v>
      </c>
      <c r="B53" s="274" t="s">
        <v>156</v>
      </c>
      <c r="C53" s="263">
        <v>0</v>
      </c>
      <c r="D53" s="263">
        <v>0</v>
      </c>
      <c r="E53" s="246">
        <v>0</v>
      </c>
      <c r="F53" s="450" t="s">
        <v>157</v>
      </c>
    </row>
    <row r="54" spans="1:6" s="272" customFormat="1" ht="12" customHeight="1">
      <c r="A54" s="224" t="s">
        <v>158</v>
      </c>
      <c r="B54" s="274" t="s">
        <v>159</v>
      </c>
      <c r="C54" s="263">
        <v>0</v>
      </c>
      <c r="D54" s="263">
        <v>0</v>
      </c>
      <c r="E54" s="246"/>
      <c r="F54" s="450" t="s">
        <v>160</v>
      </c>
    </row>
    <row r="55" spans="1:6" s="272" customFormat="1" ht="12" customHeight="1">
      <c r="A55" s="226" t="s">
        <v>161</v>
      </c>
      <c r="B55" s="275" t="s">
        <v>162</v>
      </c>
      <c r="C55" s="265">
        <v>0</v>
      </c>
      <c r="D55" s="265">
        <v>0</v>
      </c>
      <c r="E55" s="248">
        <v>0</v>
      </c>
      <c r="F55" s="450" t="s">
        <v>163</v>
      </c>
    </row>
    <row r="56" spans="1:6" s="272" customFormat="1" ht="12" customHeight="1">
      <c r="A56" s="230" t="s">
        <v>164</v>
      </c>
      <c r="B56" s="252" t="s">
        <v>165</v>
      </c>
      <c r="C56" s="262">
        <v>0</v>
      </c>
      <c r="D56" s="262">
        <v>0</v>
      </c>
      <c r="E56" s="245">
        <v>0</v>
      </c>
      <c r="F56" s="450" t="s">
        <v>166</v>
      </c>
    </row>
    <row r="57" spans="1:6" s="272" customFormat="1" ht="12" customHeight="1">
      <c r="A57" s="225" t="s">
        <v>167</v>
      </c>
      <c r="B57" s="273" t="s">
        <v>168</v>
      </c>
      <c r="C57" s="266">
        <v>0</v>
      </c>
      <c r="D57" s="266">
        <v>0</v>
      </c>
      <c r="E57" s="249">
        <v>0</v>
      </c>
      <c r="F57" s="450" t="s">
        <v>169</v>
      </c>
    </row>
    <row r="58" spans="1:6" s="272" customFormat="1" ht="12" customHeight="1">
      <c r="A58" s="224" t="s">
        <v>170</v>
      </c>
      <c r="B58" s="274" t="s">
        <v>171</v>
      </c>
      <c r="C58" s="266"/>
      <c r="D58" s="266"/>
      <c r="E58" s="249">
        <v>0</v>
      </c>
      <c r="F58" s="450" t="s">
        <v>172</v>
      </c>
    </row>
    <row r="59" spans="1:6" s="272" customFormat="1" ht="12" customHeight="1">
      <c r="A59" s="224" t="s">
        <v>173</v>
      </c>
      <c r="B59" s="274" t="s">
        <v>174</v>
      </c>
      <c r="C59" s="266"/>
      <c r="D59" s="266"/>
      <c r="E59" s="249">
        <v>0</v>
      </c>
      <c r="F59" s="450" t="s">
        <v>175</v>
      </c>
    </row>
    <row r="60" spans="1:6" s="272" customFormat="1" ht="12" customHeight="1">
      <c r="A60" s="226" t="s">
        <v>176</v>
      </c>
      <c r="B60" s="275" t="s">
        <v>177</v>
      </c>
      <c r="C60" s="266"/>
      <c r="D60" s="266"/>
      <c r="E60" s="249">
        <v>0</v>
      </c>
      <c r="F60" s="450" t="s">
        <v>178</v>
      </c>
    </row>
    <row r="61" spans="1:6" s="272" customFormat="1" ht="12" customHeight="1">
      <c r="A61" s="230" t="s">
        <v>179</v>
      </c>
      <c r="B61" s="231" t="s">
        <v>180</v>
      </c>
      <c r="C61" s="268">
        <v>0</v>
      </c>
      <c r="D61" s="268">
        <v>0</v>
      </c>
      <c r="E61" s="280">
        <v>0</v>
      </c>
      <c r="F61" s="450" t="s">
        <v>181</v>
      </c>
    </row>
    <row r="62" spans="1:6" s="272" customFormat="1" ht="12" customHeight="1">
      <c r="A62" s="285" t="s">
        <v>182</v>
      </c>
      <c r="B62" s="252" t="s">
        <v>183</v>
      </c>
      <c r="C62" s="262"/>
      <c r="D62" s="262"/>
      <c r="E62" s="245"/>
      <c r="F62" s="450" t="s">
        <v>184</v>
      </c>
    </row>
    <row r="63" spans="1:6" s="272" customFormat="1" ht="12" customHeight="1">
      <c r="A63" s="225" t="s">
        <v>185</v>
      </c>
      <c r="B63" s="273" t="s">
        <v>186</v>
      </c>
      <c r="C63" s="266"/>
      <c r="D63" s="266"/>
      <c r="E63" s="249"/>
      <c r="F63" s="450" t="s">
        <v>187</v>
      </c>
    </row>
    <row r="64" spans="1:6" s="272" customFormat="1" ht="12" customHeight="1">
      <c r="A64" s="224" t="s">
        <v>188</v>
      </c>
      <c r="B64" s="274" t="s">
        <v>189</v>
      </c>
      <c r="C64" s="266"/>
      <c r="D64" s="266"/>
      <c r="E64" s="249"/>
      <c r="F64" s="450" t="s">
        <v>190</v>
      </c>
    </row>
    <row r="65" spans="1:6" s="272" customFormat="1" ht="12" customHeight="1">
      <c r="A65" s="226" t="s">
        <v>191</v>
      </c>
      <c r="B65" s="210" t="s">
        <v>192</v>
      </c>
      <c r="C65" s="266"/>
      <c r="D65" s="266"/>
      <c r="E65" s="249"/>
      <c r="F65" s="450" t="s">
        <v>193</v>
      </c>
    </row>
    <row r="66" spans="1:6" s="272" customFormat="1" ht="12" customHeight="1">
      <c r="A66" s="285" t="s">
        <v>194</v>
      </c>
      <c r="B66" s="252" t="s">
        <v>195</v>
      </c>
      <c r="C66" s="262"/>
      <c r="D66" s="262"/>
      <c r="E66" s="245"/>
      <c r="F66" s="450" t="s">
        <v>196</v>
      </c>
    </row>
    <row r="67" spans="1:6" s="272" customFormat="1" ht="13.5" customHeight="1">
      <c r="A67" s="225" t="s">
        <v>197</v>
      </c>
      <c r="B67" s="273" t="s">
        <v>198</v>
      </c>
      <c r="C67" s="266"/>
      <c r="D67" s="266"/>
      <c r="E67" s="249"/>
      <c r="F67" s="450" t="s">
        <v>199</v>
      </c>
    </row>
    <row r="68" spans="1:6" s="272" customFormat="1" ht="12" customHeight="1">
      <c r="A68" s="224" t="s">
        <v>200</v>
      </c>
      <c r="B68" s="274" t="s">
        <v>201</v>
      </c>
      <c r="C68" s="266"/>
      <c r="D68" s="266"/>
      <c r="E68" s="249"/>
      <c r="F68" s="450" t="s">
        <v>202</v>
      </c>
    </row>
    <row r="69" spans="1:6" s="272" customFormat="1" ht="12" customHeight="1">
      <c r="A69" s="224" t="s">
        <v>203</v>
      </c>
      <c r="B69" s="274" t="s">
        <v>204</v>
      </c>
      <c r="C69" s="266"/>
      <c r="D69" s="266"/>
      <c r="E69" s="249"/>
      <c r="F69" s="450" t="s">
        <v>205</v>
      </c>
    </row>
    <row r="70" spans="1:6" s="272" customFormat="1" ht="12" customHeight="1">
      <c r="A70" s="226" t="s">
        <v>206</v>
      </c>
      <c r="B70" s="275" t="s">
        <v>207</v>
      </c>
      <c r="C70" s="266"/>
      <c r="D70" s="266"/>
      <c r="E70" s="249"/>
      <c r="F70" s="450" t="s">
        <v>208</v>
      </c>
    </row>
    <row r="71" spans="1:6" s="272" customFormat="1" ht="12" customHeight="1">
      <c r="A71" s="285" t="s">
        <v>209</v>
      </c>
      <c r="B71" s="252" t="s">
        <v>210</v>
      </c>
      <c r="C71" s="262"/>
      <c r="D71" s="262"/>
      <c r="E71" s="245"/>
      <c r="F71" s="450" t="s">
        <v>211</v>
      </c>
    </row>
    <row r="72" spans="1:6" s="272" customFormat="1" ht="12" customHeight="1">
      <c r="A72" s="225" t="s">
        <v>212</v>
      </c>
      <c r="B72" s="273" t="s">
        <v>213</v>
      </c>
      <c r="C72" s="266"/>
      <c r="D72" s="266"/>
      <c r="E72" s="249"/>
      <c r="F72" s="450" t="s">
        <v>214</v>
      </c>
    </row>
    <row r="73" spans="1:6" s="272" customFormat="1" ht="12" customHeight="1">
      <c r="A73" s="226" t="s">
        <v>215</v>
      </c>
      <c r="B73" s="275" t="s">
        <v>216</v>
      </c>
      <c r="C73" s="266"/>
      <c r="D73" s="266"/>
      <c r="E73" s="249"/>
      <c r="F73" s="450" t="s">
        <v>217</v>
      </c>
    </row>
    <row r="74" spans="1:6" s="272" customFormat="1" ht="12" customHeight="1">
      <c r="A74" s="285" t="s">
        <v>218</v>
      </c>
      <c r="B74" s="252" t="s">
        <v>335</v>
      </c>
      <c r="C74" s="262"/>
      <c r="D74" s="262"/>
      <c r="E74" s="245"/>
      <c r="F74" s="450" t="s">
        <v>220</v>
      </c>
    </row>
    <row r="75" spans="1:6" s="272" customFormat="1" ht="12" customHeight="1">
      <c r="A75" s="225" t="s">
        <v>221</v>
      </c>
      <c r="B75" s="273" t="s">
        <v>219</v>
      </c>
      <c r="C75" s="266"/>
      <c r="D75" s="266"/>
      <c r="E75" s="249"/>
      <c r="F75" s="450" t="s">
        <v>222</v>
      </c>
    </row>
    <row r="76" spans="1:6" s="272" customFormat="1" ht="12" customHeight="1">
      <c r="A76" s="224" t="s">
        <v>223</v>
      </c>
      <c r="B76" s="274" t="s">
        <v>224</v>
      </c>
      <c r="C76" s="266"/>
      <c r="D76" s="266"/>
      <c r="E76" s="249"/>
      <c r="F76" s="450" t="s">
        <v>225</v>
      </c>
    </row>
    <row r="77" spans="1:6" s="272" customFormat="1" ht="12" customHeight="1">
      <c r="A77" s="226" t="s">
        <v>226</v>
      </c>
      <c r="B77" s="254" t="s">
        <v>227</v>
      </c>
      <c r="C77" s="266"/>
      <c r="D77" s="266"/>
      <c r="E77" s="249"/>
      <c r="F77" s="450" t="s">
        <v>228</v>
      </c>
    </row>
    <row r="78" spans="1:6" s="272" customFormat="1" ht="12" customHeight="1">
      <c r="A78" s="285" t="s">
        <v>229</v>
      </c>
      <c r="B78" s="252" t="s">
        <v>230</v>
      </c>
      <c r="C78" s="262"/>
      <c r="D78" s="262"/>
      <c r="E78" s="245"/>
      <c r="F78" s="450" t="s">
        <v>231</v>
      </c>
    </row>
    <row r="79" spans="1:6" s="272" customFormat="1" ht="12" customHeight="1">
      <c r="A79" s="276" t="s">
        <v>232</v>
      </c>
      <c r="B79" s="273" t="s">
        <v>233</v>
      </c>
      <c r="C79" s="266"/>
      <c r="D79" s="266"/>
      <c r="E79" s="249"/>
      <c r="F79" s="450" t="s">
        <v>234</v>
      </c>
    </row>
    <row r="80" spans="1:6" s="272" customFormat="1" ht="12" customHeight="1">
      <c r="A80" s="277" t="s">
        <v>235</v>
      </c>
      <c r="B80" s="274" t="s">
        <v>236</v>
      </c>
      <c r="C80" s="266"/>
      <c r="D80" s="266"/>
      <c r="E80" s="249"/>
      <c r="F80" s="450" t="s">
        <v>237</v>
      </c>
    </row>
    <row r="81" spans="1:6" s="272" customFormat="1" ht="12" customHeight="1">
      <c r="A81" s="277" t="s">
        <v>238</v>
      </c>
      <c r="B81" s="274" t="s">
        <v>239</v>
      </c>
      <c r="C81" s="266"/>
      <c r="D81" s="266"/>
      <c r="E81" s="249"/>
      <c r="F81" s="450" t="s">
        <v>240</v>
      </c>
    </row>
    <row r="82" spans="1:6" s="272" customFormat="1" ht="12" customHeight="1">
      <c r="A82" s="286" t="s">
        <v>241</v>
      </c>
      <c r="B82" s="254" t="s">
        <v>242</v>
      </c>
      <c r="C82" s="266"/>
      <c r="D82" s="266"/>
      <c r="E82" s="249"/>
      <c r="F82" s="450" t="s">
        <v>243</v>
      </c>
    </row>
    <row r="83" spans="1:6" s="272" customFormat="1" ht="12" customHeight="1">
      <c r="A83" s="285" t="s">
        <v>244</v>
      </c>
      <c r="B83" s="252" t="s">
        <v>245</v>
      </c>
      <c r="C83" s="288"/>
      <c r="D83" s="288"/>
      <c r="E83" s="289"/>
      <c r="F83" s="450" t="s">
        <v>246</v>
      </c>
    </row>
    <row r="84" spans="1:6" s="272" customFormat="1" ht="12" customHeight="1">
      <c r="A84" s="285" t="s">
        <v>247</v>
      </c>
      <c r="B84" s="208" t="s">
        <v>248</v>
      </c>
      <c r="C84" s="268"/>
      <c r="D84" s="268"/>
      <c r="E84" s="280"/>
      <c r="F84" s="450" t="s">
        <v>249</v>
      </c>
    </row>
    <row r="85" spans="1:6" s="272" customFormat="1" ht="12" customHeight="1">
      <c r="A85" s="287" t="s">
        <v>250</v>
      </c>
      <c r="B85" s="211" t="s">
        <v>251</v>
      </c>
      <c r="C85" s="268"/>
      <c r="D85" s="268"/>
      <c r="E85" s="280"/>
      <c r="F85" s="450" t="s">
        <v>252</v>
      </c>
    </row>
    <row r="86" spans="1:6" s="272" customFormat="1" ht="12" customHeight="1">
      <c r="A86" s="206"/>
      <c r="B86" s="206"/>
      <c r="C86" s="207"/>
      <c r="D86" s="207"/>
      <c r="E86" s="207"/>
      <c r="F86" s="450"/>
    </row>
    <row r="87" spans="1:6" ht="16.5" customHeight="1">
      <c r="A87" s="470" t="s">
        <v>253</v>
      </c>
      <c r="B87" s="470"/>
      <c r="C87" s="470"/>
      <c r="D87" s="470"/>
      <c r="E87" s="470"/>
      <c r="F87" s="448"/>
    </row>
    <row r="88" spans="1:6" s="278" customFormat="1" ht="16.5" customHeight="1">
      <c r="A88" s="31" t="s">
        <v>698</v>
      </c>
      <c r="B88" s="31"/>
      <c r="C88" s="239"/>
      <c r="D88" s="239"/>
      <c r="E88" s="239" t="s">
        <v>255</v>
      </c>
      <c r="F88" s="451"/>
    </row>
    <row r="89" spans="1:6" s="278" customFormat="1" ht="16.5" customHeight="1">
      <c r="A89" s="474" t="s">
        <v>3</v>
      </c>
      <c r="B89" s="476" t="s">
        <v>256</v>
      </c>
      <c r="C89" s="471" t="str">
        <f>+C3</f>
        <v>2016. évi </v>
      </c>
      <c r="D89" s="471"/>
      <c r="E89" s="472"/>
      <c r="F89" s="451"/>
    </row>
    <row r="90" spans="1:6" ht="37.5" customHeight="1">
      <c r="A90" s="475"/>
      <c r="B90" s="477"/>
      <c r="C90" s="32" t="s">
        <v>6</v>
      </c>
      <c r="D90" s="32" t="s">
        <v>7</v>
      </c>
      <c r="E90" s="33" t="s">
        <v>8</v>
      </c>
      <c r="F90" s="448"/>
    </row>
    <row r="91" spans="1:6" s="271" customFormat="1" ht="12" customHeight="1">
      <c r="A91" s="235" t="s">
        <v>9</v>
      </c>
      <c r="B91" s="236" t="s">
        <v>10</v>
      </c>
      <c r="C91" s="236" t="s">
        <v>11</v>
      </c>
      <c r="D91" s="236" t="s">
        <v>12</v>
      </c>
      <c r="E91" s="237" t="s">
        <v>13</v>
      </c>
      <c r="F91" s="449"/>
    </row>
    <row r="92" spans="1:6" ht="12" customHeight="1">
      <c r="A92" s="232" t="s">
        <v>14</v>
      </c>
      <c r="B92" s="234" t="s">
        <v>257</v>
      </c>
      <c r="C92" s="261">
        <v>8244000</v>
      </c>
      <c r="D92" s="261">
        <f>SUM(D93:D107)</f>
        <v>8611630</v>
      </c>
      <c r="E92" s="261">
        <f>SUM(E93:E107)</f>
        <v>3690803</v>
      </c>
      <c r="F92" s="448" t="s">
        <v>16</v>
      </c>
    </row>
    <row r="93" spans="1:6" ht="12" customHeight="1">
      <c r="A93" s="227" t="s">
        <v>17</v>
      </c>
      <c r="B93" s="220" t="s">
        <v>258</v>
      </c>
      <c r="C93" s="39"/>
      <c r="D93" s="39"/>
      <c r="E93" s="215"/>
      <c r="F93" s="448" t="s">
        <v>19</v>
      </c>
    </row>
    <row r="94" spans="1:6" ht="12" customHeight="1">
      <c r="A94" s="224" t="s">
        <v>20</v>
      </c>
      <c r="B94" s="218" t="s">
        <v>259</v>
      </c>
      <c r="C94" s="263"/>
      <c r="D94" s="263"/>
      <c r="E94" s="246"/>
      <c r="F94" s="448" t="s">
        <v>22</v>
      </c>
    </row>
    <row r="95" spans="1:6" ht="12" customHeight="1">
      <c r="A95" s="224" t="s">
        <v>23</v>
      </c>
      <c r="B95" s="218" t="s">
        <v>260</v>
      </c>
      <c r="C95" s="265"/>
      <c r="D95" s="265"/>
      <c r="E95" s="248"/>
      <c r="F95" s="448" t="s">
        <v>25</v>
      </c>
    </row>
    <row r="96" spans="1:6" ht="12" customHeight="1">
      <c r="A96" s="224" t="s">
        <v>26</v>
      </c>
      <c r="B96" s="221" t="s">
        <v>261</v>
      </c>
      <c r="C96" s="265"/>
      <c r="D96" s="265"/>
      <c r="E96" s="248"/>
      <c r="F96" s="448" t="s">
        <v>28</v>
      </c>
    </row>
    <row r="97" spans="1:6" ht="12" customHeight="1">
      <c r="A97" s="224" t="s">
        <v>262</v>
      </c>
      <c r="B97" s="229" t="s">
        <v>263</v>
      </c>
      <c r="C97" s="265"/>
      <c r="D97" s="265"/>
      <c r="E97" s="248"/>
      <c r="F97" s="448" t="s">
        <v>31</v>
      </c>
    </row>
    <row r="98" spans="1:6" ht="12" customHeight="1">
      <c r="A98" s="224" t="s">
        <v>32</v>
      </c>
      <c r="B98" s="218" t="s">
        <v>264</v>
      </c>
      <c r="C98" s="265"/>
      <c r="D98" s="265">
        <v>14274</v>
      </c>
      <c r="E98" s="248">
        <v>14274</v>
      </c>
      <c r="F98" s="448" t="s">
        <v>34</v>
      </c>
    </row>
    <row r="99" spans="1:6" ht="12" customHeight="1">
      <c r="A99" s="224" t="s">
        <v>265</v>
      </c>
      <c r="B99" s="241" t="s">
        <v>266</v>
      </c>
      <c r="C99" s="265"/>
      <c r="D99" s="265"/>
      <c r="E99" s="248"/>
      <c r="F99" s="448" t="s">
        <v>37</v>
      </c>
    </row>
    <row r="100" spans="1:6" ht="12" customHeight="1">
      <c r="A100" s="224" t="s">
        <v>267</v>
      </c>
      <c r="B100" s="242" t="s">
        <v>268</v>
      </c>
      <c r="C100" s="265"/>
      <c r="D100" s="265">
        <v>1175</v>
      </c>
      <c r="E100" s="248">
        <v>1175</v>
      </c>
      <c r="F100" s="448" t="s">
        <v>40</v>
      </c>
    </row>
    <row r="101" spans="1:6" ht="12" customHeight="1">
      <c r="A101" s="224" t="s">
        <v>269</v>
      </c>
      <c r="B101" s="242" t="s">
        <v>270</v>
      </c>
      <c r="C101" s="265"/>
      <c r="D101" s="265"/>
      <c r="E101" s="248"/>
      <c r="F101" s="448" t="s">
        <v>43</v>
      </c>
    </row>
    <row r="102" spans="1:6" ht="12" customHeight="1">
      <c r="A102" s="224" t="s">
        <v>271</v>
      </c>
      <c r="B102" s="241" t="s">
        <v>272</v>
      </c>
      <c r="C102" s="265">
        <v>8244000</v>
      </c>
      <c r="D102" s="265">
        <v>7894000</v>
      </c>
      <c r="E102" s="248">
        <v>3125354</v>
      </c>
      <c r="F102" s="448" t="s">
        <v>46</v>
      </c>
    </row>
    <row r="103" spans="1:6" ht="12" customHeight="1">
      <c r="A103" s="224" t="s">
        <v>273</v>
      </c>
      <c r="B103" s="241" t="s">
        <v>274</v>
      </c>
      <c r="C103" s="265"/>
      <c r="D103" s="265"/>
      <c r="E103" s="248"/>
      <c r="F103" s="448" t="s">
        <v>49</v>
      </c>
    </row>
    <row r="104" spans="1:6" ht="12" customHeight="1">
      <c r="A104" s="224" t="s">
        <v>275</v>
      </c>
      <c r="B104" s="242" t="s">
        <v>276</v>
      </c>
      <c r="C104" s="265"/>
      <c r="D104" s="265"/>
      <c r="E104" s="248"/>
      <c r="F104" s="448" t="s">
        <v>52</v>
      </c>
    </row>
    <row r="105" spans="1:6" ht="12" customHeight="1">
      <c r="A105" s="223" t="s">
        <v>277</v>
      </c>
      <c r="B105" s="243" t="s">
        <v>278</v>
      </c>
      <c r="C105" s="265"/>
      <c r="D105" s="265"/>
      <c r="E105" s="248"/>
      <c r="F105" s="448" t="s">
        <v>55</v>
      </c>
    </row>
    <row r="106" spans="1:6" ht="12" customHeight="1">
      <c r="A106" s="224" t="s">
        <v>279</v>
      </c>
      <c r="B106" s="243" t="s">
        <v>280</v>
      </c>
      <c r="C106" s="265"/>
      <c r="D106" s="265"/>
      <c r="E106" s="248"/>
      <c r="F106" s="448" t="s">
        <v>58</v>
      </c>
    </row>
    <row r="107" spans="1:6" ht="12" customHeight="1">
      <c r="A107" s="228" t="s">
        <v>281</v>
      </c>
      <c r="B107" s="244" t="s">
        <v>282</v>
      </c>
      <c r="C107" s="40"/>
      <c r="D107" s="40">
        <v>702181</v>
      </c>
      <c r="E107" s="209">
        <v>550000</v>
      </c>
      <c r="F107" s="448" t="s">
        <v>61</v>
      </c>
    </row>
    <row r="108" spans="1:6" ht="12" customHeight="1">
      <c r="A108" s="230" t="s">
        <v>35</v>
      </c>
      <c r="B108" s="233" t="s">
        <v>283</v>
      </c>
      <c r="C108" s="262"/>
      <c r="D108" s="262"/>
      <c r="E108" s="245"/>
      <c r="F108" s="448" t="s">
        <v>64</v>
      </c>
    </row>
    <row r="109" spans="1:6" ht="12" customHeight="1">
      <c r="A109" s="225" t="s">
        <v>38</v>
      </c>
      <c r="B109" s="218" t="s">
        <v>284</v>
      </c>
      <c r="C109" s="264"/>
      <c r="D109" s="264"/>
      <c r="E109" s="247"/>
      <c r="F109" s="448" t="s">
        <v>67</v>
      </c>
    </row>
    <row r="110" spans="1:6" ht="12" customHeight="1">
      <c r="A110" s="225" t="s">
        <v>41</v>
      </c>
      <c r="B110" s="222" t="s">
        <v>285</v>
      </c>
      <c r="C110" s="264"/>
      <c r="D110" s="264"/>
      <c r="E110" s="247"/>
      <c r="F110" s="448" t="s">
        <v>70</v>
      </c>
    </row>
    <row r="111" spans="1:6" ht="15.75">
      <c r="A111" s="225" t="s">
        <v>44</v>
      </c>
      <c r="B111" s="222" t="s">
        <v>286</v>
      </c>
      <c r="C111" s="263"/>
      <c r="D111" s="263"/>
      <c r="E111" s="246"/>
      <c r="F111" s="448" t="s">
        <v>73</v>
      </c>
    </row>
    <row r="112" spans="1:6" ht="12" customHeight="1">
      <c r="A112" s="225" t="s">
        <v>47</v>
      </c>
      <c r="B112" s="222" t="s">
        <v>287</v>
      </c>
      <c r="C112" s="263"/>
      <c r="D112" s="263"/>
      <c r="E112" s="246"/>
      <c r="F112" s="448" t="s">
        <v>76</v>
      </c>
    </row>
    <row r="113" spans="1:6" ht="12" customHeight="1">
      <c r="A113" s="225" t="s">
        <v>50</v>
      </c>
      <c r="B113" s="254" t="s">
        <v>288</v>
      </c>
      <c r="C113" s="263"/>
      <c r="D113" s="263"/>
      <c r="E113" s="246"/>
      <c r="F113" s="448" t="s">
        <v>79</v>
      </c>
    </row>
    <row r="114" spans="1:6" ht="21.75" customHeight="1">
      <c r="A114" s="225" t="s">
        <v>53</v>
      </c>
      <c r="B114" s="253" t="s">
        <v>289</v>
      </c>
      <c r="C114" s="263"/>
      <c r="D114" s="263"/>
      <c r="E114" s="246"/>
      <c r="F114" s="448" t="s">
        <v>82</v>
      </c>
    </row>
    <row r="115" spans="1:6" ht="24" customHeight="1">
      <c r="A115" s="225" t="s">
        <v>290</v>
      </c>
      <c r="B115" s="269" t="s">
        <v>291</v>
      </c>
      <c r="C115" s="263"/>
      <c r="D115" s="263"/>
      <c r="E115" s="246"/>
      <c r="F115" s="448" t="s">
        <v>85</v>
      </c>
    </row>
    <row r="116" spans="1:6" ht="12" customHeight="1">
      <c r="A116" s="225" t="s">
        <v>292</v>
      </c>
      <c r="B116" s="242" t="s">
        <v>270</v>
      </c>
      <c r="C116" s="263"/>
      <c r="D116" s="263"/>
      <c r="E116" s="246"/>
      <c r="F116" s="448" t="s">
        <v>88</v>
      </c>
    </row>
    <row r="117" spans="1:6" ht="12" customHeight="1">
      <c r="A117" s="225" t="s">
        <v>293</v>
      </c>
      <c r="B117" s="242" t="s">
        <v>294</v>
      </c>
      <c r="C117" s="263"/>
      <c r="D117" s="263"/>
      <c r="E117" s="246"/>
      <c r="F117" s="448" t="s">
        <v>91</v>
      </c>
    </row>
    <row r="118" spans="1:6" ht="12" customHeight="1">
      <c r="A118" s="225" t="s">
        <v>295</v>
      </c>
      <c r="B118" s="242" t="s">
        <v>296</v>
      </c>
      <c r="C118" s="263"/>
      <c r="D118" s="263"/>
      <c r="E118" s="246"/>
      <c r="F118" s="448" t="s">
        <v>94</v>
      </c>
    </row>
    <row r="119" spans="1:6" s="290" customFormat="1" ht="12" customHeight="1">
      <c r="A119" s="225" t="s">
        <v>297</v>
      </c>
      <c r="B119" s="242" t="s">
        <v>276</v>
      </c>
      <c r="C119" s="263"/>
      <c r="D119" s="263"/>
      <c r="E119" s="246"/>
      <c r="F119" s="448" t="s">
        <v>97</v>
      </c>
    </row>
    <row r="120" spans="1:6" ht="12" customHeight="1">
      <c r="A120" s="225" t="s">
        <v>298</v>
      </c>
      <c r="B120" s="242" t="s">
        <v>299</v>
      </c>
      <c r="C120" s="263"/>
      <c r="D120" s="263"/>
      <c r="E120" s="246"/>
      <c r="F120" s="448" t="s">
        <v>100</v>
      </c>
    </row>
    <row r="121" spans="1:6" ht="12" customHeight="1">
      <c r="A121" s="223" t="s">
        <v>300</v>
      </c>
      <c r="B121" s="242" t="s">
        <v>301</v>
      </c>
      <c r="C121" s="265"/>
      <c r="D121" s="265"/>
      <c r="E121" s="248"/>
      <c r="F121" s="448" t="s">
        <v>103</v>
      </c>
    </row>
    <row r="122" spans="1:6" ht="12" customHeight="1">
      <c r="A122" s="230" t="s">
        <v>56</v>
      </c>
      <c r="B122" s="238" t="s">
        <v>302</v>
      </c>
      <c r="C122" s="262"/>
      <c r="D122" s="262"/>
      <c r="E122" s="245"/>
      <c r="F122" s="448" t="s">
        <v>106</v>
      </c>
    </row>
    <row r="123" spans="1:6" ht="12" customHeight="1">
      <c r="A123" s="225" t="s">
        <v>59</v>
      </c>
      <c r="B123" s="219" t="s">
        <v>303</v>
      </c>
      <c r="C123" s="264"/>
      <c r="D123" s="264"/>
      <c r="E123" s="247"/>
      <c r="F123" s="448" t="s">
        <v>109</v>
      </c>
    </row>
    <row r="124" spans="1:6" ht="12" customHeight="1">
      <c r="A124" s="226" t="s">
        <v>62</v>
      </c>
      <c r="B124" s="222" t="s">
        <v>304</v>
      </c>
      <c r="C124" s="265"/>
      <c r="D124" s="265"/>
      <c r="E124" s="248"/>
      <c r="F124" s="448" t="s">
        <v>112</v>
      </c>
    </row>
    <row r="125" spans="1:6" ht="12" customHeight="1">
      <c r="A125" s="230" t="s">
        <v>305</v>
      </c>
      <c r="B125" s="238" t="s">
        <v>306</v>
      </c>
      <c r="C125" s="262"/>
      <c r="D125" s="262"/>
      <c r="E125" s="245"/>
      <c r="F125" s="448" t="s">
        <v>115</v>
      </c>
    </row>
    <row r="126" spans="1:6" ht="12" customHeight="1">
      <c r="A126" s="230" t="s">
        <v>98</v>
      </c>
      <c r="B126" s="238" t="s">
        <v>307</v>
      </c>
      <c r="C126" s="262"/>
      <c r="D126" s="262"/>
      <c r="E126" s="245"/>
      <c r="F126" s="448" t="s">
        <v>118</v>
      </c>
    </row>
    <row r="127" spans="1:6" ht="12" customHeight="1">
      <c r="A127" s="225" t="s">
        <v>101</v>
      </c>
      <c r="B127" s="219" t="s">
        <v>308</v>
      </c>
      <c r="C127" s="263"/>
      <c r="D127" s="263"/>
      <c r="E127" s="246"/>
      <c r="F127" s="448" t="s">
        <v>121</v>
      </c>
    </row>
    <row r="128" spans="1:6" ht="12" customHeight="1">
      <c r="A128" s="225" t="s">
        <v>104</v>
      </c>
      <c r="B128" s="219" t="s">
        <v>309</v>
      </c>
      <c r="C128" s="263"/>
      <c r="D128" s="263"/>
      <c r="E128" s="246"/>
      <c r="F128" s="448" t="s">
        <v>124</v>
      </c>
    </row>
    <row r="129" spans="1:6" ht="12" customHeight="1">
      <c r="A129" s="223" t="s">
        <v>107</v>
      </c>
      <c r="B129" s="217" t="s">
        <v>310</v>
      </c>
      <c r="C129" s="263"/>
      <c r="D129" s="263"/>
      <c r="E129" s="246"/>
      <c r="F129" s="448" t="s">
        <v>127</v>
      </c>
    </row>
    <row r="130" spans="1:6" ht="12" customHeight="1">
      <c r="A130" s="230" t="s">
        <v>131</v>
      </c>
      <c r="B130" s="238" t="s">
        <v>311</v>
      </c>
      <c r="C130" s="262"/>
      <c r="D130" s="262"/>
      <c r="E130" s="245"/>
      <c r="F130" s="448" t="s">
        <v>130</v>
      </c>
    </row>
    <row r="131" spans="1:6" ht="12" customHeight="1">
      <c r="A131" s="225" t="s">
        <v>134</v>
      </c>
      <c r="B131" s="219" t="s">
        <v>312</v>
      </c>
      <c r="C131" s="263"/>
      <c r="D131" s="263"/>
      <c r="E131" s="246"/>
      <c r="F131" s="448" t="s">
        <v>133</v>
      </c>
    </row>
    <row r="132" spans="1:6" ht="12" customHeight="1">
      <c r="A132" s="225" t="s">
        <v>137</v>
      </c>
      <c r="B132" s="219" t="s">
        <v>313</v>
      </c>
      <c r="C132" s="263"/>
      <c r="D132" s="263"/>
      <c r="E132" s="246"/>
      <c r="F132" s="448" t="s">
        <v>136</v>
      </c>
    </row>
    <row r="133" spans="1:6" ht="12" customHeight="1">
      <c r="A133" s="225" t="s">
        <v>140</v>
      </c>
      <c r="B133" s="219" t="s">
        <v>314</v>
      </c>
      <c r="C133" s="263"/>
      <c r="D133" s="263"/>
      <c r="E133" s="246"/>
      <c r="F133" s="448" t="s">
        <v>139</v>
      </c>
    </row>
    <row r="134" spans="1:6" ht="12" customHeight="1">
      <c r="A134" s="223" t="s">
        <v>143</v>
      </c>
      <c r="B134" s="217" t="s">
        <v>315</v>
      </c>
      <c r="C134" s="263"/>
      <c r="D134" s="263"/>
      <c r="E134" s="246"/>
      <c r="F134" s="448" t="s">
        <v>142</v>
      </c>
    </row>
    <row r="135" spans="1:6" ht="12" customHeight="1">
      <c r="A135" s="230" t="s">
        <v>316</v>
      </c>
      <c r="B135" s="238" t="s">
        <v>317</v>
      </c>
      <c r="C135" s="268"/>
      <c r="D135" s="268"/>
      <c r="E135" s="280"/>
      <c r="F135" s="448" t="s">
        <v>145</v>
      </c>
    </row>
    <row r="136" spans="1:6" ht="12" customHeight="1">
      <c r="A136" s="225" t="s">
        <v>152</v>
      </c>
      <c r="B136" s="219" t="s">
        <v>318</v>
      </c>
      <c r="C136" s="263"/>
      <c r="D136" s="263"/>
      <c r="E136" s="246"/>
      <c r="F136" s="448" t="s">
        <v>148</v>
      </c>
    </row>
    <row r="137" spans="1:6" ht="12" customHeight="1">
      <c r="A137" s="225" t="s">
        <v>155</v>
      </c>
      <c r="B137" s="219" t="s">
        <v>319</v>
      </c>
      <c r="C137" s="263"/>
      <c r="D137" s="263"/>
      <c r="E137" s="246"/>
      <c r="F137" s="448" t="s">
        <v>151</v>
      </c>
    </row>
    <row r="138" spans="1:6" ht="12" customHeight="1">
      <c r="A138" s="225" t="s">
        <v>158</v>
      </c>
      <c r="B138" s="219" t="s">
        <v>336</v>
      </c>
      <c r="C138" s="263"/>
      <c r="D138" s="263"/>
      <c r="E138" s="246"/>
      <c r="F138" s="448" t="s">
        <v>154</v>
      </c>
    </row>
    <row r="139" spans="1:6" ht="12" customHeight="1">
      <c r="A139" s="223" t="s">
        <v>161</v>
      </c>
      <c r="B139" s="217" t="s">
        <v>321</v>
      </c>
      <c r="C139" s="263"/>
      <c r="D139" s="263"/>
      <c r="E139" s="246"/>
      <c r="F139" s="448" t="s">
        <v>157</v>
      </c>
    </row>
    <row r="140" spans="1:9" ht="15" customHeight="1">
      <c r="A140" s="230" t="s">
        <v>164</v>
      </c>
      <c r="B140" s="238" t="s">
        <v>322</v>
      </c>
      <c r="C140" s="41"/>
      <c r="D140" s="41"/>
      <c r="E140" s="214"/>
      <c r="F140" s="448" t="s">
        <v>160</v>
      </c>
      <c r="G140" s="279"/>
      <c r="H140" s="279"/>
      <c r="I140" s="279"/>
    </row>
    <row r="141" spans="1:6" s="272" customFormat="1" ht="12.75" customHeight="1">
      <c r="A141" s="225" t="s">
        <v>167</v>
      </c>
      <c r="B141" s="219" t="s">
        <v>323</v>
      </c>
      <c r="C141" s="263">
        <v>0</v>
      </c>
      <c r="D141" s="263">
        <v>0</v>
      </c>
      <c r="E141" s="246">
        <v>0</v>
      </c>
      <c r="F141" s="448" t="s">
        <v>163</v>
      </c>
    </row>
    <row r="142" spans="1:6" ht="12.75" customHeight="1">
      <c r="A142" s="225" t="s">
        <v>170</v>
      </c>
      <c r="B142" s="219" t="s">
        <v>324</v>
      </c>
      <c r="C142" s="263">
        <v>0</v>
      </c>
      <c r="D142" s="263">
        <v>0</v>
      </c>
      <c r="E142" s="246">
        <v>0</v>
      </c>
      <c r="F142" s="448" t="s">
        <v>166</v>
      </c>
    </row>
    <row r="143" spans="1:6" ht="12.75" customHeight="1">
      <c r="A143" s="225" t="s">
        <v>173</v>
      </c>
      <c r="B143" s="219" t="s">
        <v>325</v>
      </c>
      <c r="C143" s="263">
        <v>0</v>
      </c>
      <c r="D143" s="263">
        <v>0</v>
      </c>
      <c r="E143" s="246">
        <v>0</v>
      </c>
      <c r="F143" s="448" t="s">
        <v>169</v>
      </c>
    </row>
    <row r="144" spans="1:6" ht="12.75" customHeight="1">
      <c r="A144" s="225" t="s">
        <v>176</v>
      </c>
      <c r="B144" s="219" t="s">
        <v>326</v>
      </c>
      <c r="C144" s="263">
        <v>0</v>
      </c>
      <c r="D144" s="263">
        <v>0</v>
      </c>
      <c r="E144" s="246">
        <v>0</v>
      </c>
      <c r="F144" s="448" t="s">
        <v>172</v>
      </c>
    </row>
    <row r="145" spans="1:6" ht="15.75">
      <c r="A145" s="230" t="s">
        <v>179</v>
      </c>
      <c r="B145" s="238" t="s">
        <v>327</v>
      </c>
      <c r="C145" s="212">
        <v>0</v>
      </c>
      <c r="D145" s="212">
        <v>0</v>
      </c>
      <c r="E145" s="213">
        <v>0</v>
      </c>
      <c r="F145" s="448" t="s">
        <v>175</v>
      </c>
    </row>
    <row r="146" spans="1:6" ht="15.75">
      <c r="A146" s="255" t="s">
        <v>328</v>
      </c>
      <c r="B146" s="258" t="s">
        <v>329</v>
      </c>
      <c r="C146" s="212">
        <v>0</v>
      </c>
      <c r="D146" s="212">
        <v>0</v>
      </c>
      <c r="E146" s="213">
        <v>0</v>
      </c>
      <c r="F146" s="448" t="s">
        <v>178</v>
      </c>
    </row>
    <row r="148" spans="1:5" ht="18.75" customHeight="1">
      <c r="A148" s="473" t="s">
        <v>330</v>
      </c>
      <c r="B148" s="473"/>
      <c r="C148" s="473"/>
      <c r="D148" s="473"/>
      <c r="E148" s="473"/>
    </row>
    <row r="149" spans="1:5" ht="13.5" customHeight="1">
      <c r="A149" s="240" t="s">
        <v>696</v>
      </c>
      <c r="B149" s="240"/>
      <c r="C149" s="270"/>
      <c r="E149" s="257" t="s">
        <v>255</v>
      </c>
    </row>
    <row r="150" spans="1:5" ht="21">
      <c r="A150" s="230">
        <v>1</v>
      </c>
      <c r="B150" s="233" t="s">
        <v>332</v>
      </c>
      <c r="C150" s="256">
        <f>+C61-C125</f>
        <v>0</v>
      </c>
      <c r="D150" s="256">
        <f>+D61-D125</f>
        <v>0</v>
      </c>
      <c r="E150" s="256">
        <f>+E61-E125</f>
        <v>0</v>
      </c>
    </row>
    <row r="151" spans="1:5" ht="21">
      <c r="A151" s="230" t="s">
        <v>35</v>
      </c>
      <c r="B151" s="233" t="s">
        <v>333</v>
      </c>
      <c r="C151" s="256">
        <f>+C84-C145</f>
        <v>0</v>
      </c>
      <c r="D151" s="256">
        <f>+D84-D145</f>
        <v>0</v>
      </c>
      <c r="E151" s="256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259" customFormat="1" ht="12.75" customHeight="1">
      <c r="C161" s="260"/>
      <c r="D161" s="260"/>
      <c r="E161" s="260"/>
      <c r="F161" s="270"/>
    </row>
  </sheetData>
  <sheetProtection/>
  <mergeCells count="9">
    <mergeCell ref="A148:E148"/>
    <mergeCell ref="A3:A4"/>
    <mergeCell ref="A89:A90"/>
    <mergeCell ref="B3:B4"/>
    <mergeCell ref="B89:B90"/>
    <mergeCell ref="A1:E1"/>
    <mergeCell ref="C3:E3"/>
    <mergeCell ref="A87:E87"/>
    <mergeCell ref="C89:E89"/>
  </mergeCells>
  <printOptions horizontalCentered="1"/>
  <pageMargins left="0.7868055555555555" right="0.7868055555555555" top="1.45625" bottom="0.8659722222222223" header="0.5" footer="0.5"/>
  <pageSetup horizontalDpi="600" verticalDpi="600" orientation="portrait" paperSize="9" r:id="rId1"/>
  <headerFooter alignWithMargins="0">
    <oddHeader>&amp;C&amp;"Times New Roman CE,Félkövér"&amp;12
.</oddHeader>
  </headerFooter>
  <rowBreaks count="1" manualBreakCount="1">
    <brk id="86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windowProtection="1" zoomScale="145" zoomScaleNormal="145" zoomScaleSheetLayoutView="100" zoomScalePageLayoutView="0" workbookViewId="0" topLeftCell="A142">
      <selection activeCell="A149" sqref="A149"/>
    </sheetView>
  </sheetViews>
  <sheetFormatPr defaultColWidth="9.00390625" defaultRowHeight="12.75"/>
  <cols>
    <col min="1" max="1" width="9.50390625" style="259" customWidth="1"/>
    <col min="2" max="2" width="60.875" style="259" customWidth="1"/>
    <col min="3" max="5" width="15.875" style="260" customWidth="1"/>
    <col min="6" max="6" width="9.375" style="270" hidden="1" customWidth="1"/>
    <col min="7" max="7" width="9.375" style="270" bestFit="1" customWidth="1"/>
    <col min="8" max="16384" width="9.375" style="270" customWidth="1"/>
  </cols>
  <sheetData>
    <row r="1" spans="1:5" ht="15.75" customHeight="1">
      <c r="A1" s="470" t="s">
        <v>0</v>
      </c>
      <c r="B1" s="470"/>
      <c r="C1" s="470"/>
      <c r="D1" s="470"/>
      <c r="E1" s="470"/>
    </row>
    <row r="2" spans="1:5" ht="15.75" customHeight="1">
      <c r="A2" s="30" t="s">
        <v>699</v>
      </c>
      <c r="B2" s="30"/>
      <c r="C2" s="257"/>
      <c r="D2" s="257"/>
      <c r="E2" s="257" t="s">
        <v>255</v>
      </c>
    </row>
    <row r="3" spans="1:6" ht="15.75" customHeight="1">
      <c r="A3" s="474" t="s">
        <v>3</v>
      </c>
      <c r="B3" s="476" t="s">
        <v>4</v>
      </c>
      <c r="C3" s="471" t="str">
        <f>+'1.1.sz.mell.'!C3:E3</f>
        <v>2016. évi </v>
      </c>
      <c r="D3" s="471"/>
      <c r="E3" s="472"/>
      <c r="F3" s="448"/>
    </row>
    <row r="4" spans="1:6" ht="37.5" customHeight="1">
      <c r="A4" s="475"/>
      <c r="B4" s="477"/>
      <c r="C4" s="32" t="s">
        <v>6</v>
      </c>
      <c r="D4" s="32" t="s">
        <v>7</v>
      </c>
      <c r="E4" s="33" t="s">
        <v>8</v>
      </c>
      <c r="F4" s="448"/>
    </row>
    <row r="5" spans="1:6" s="271" customFormat="1" ht="12" customHeight="1">
      <c r="A5" s="235" t="s">
        <v>9</v>
      </c>
      <c r="B5" s="236" t="s">
        <v>10</v>
      </c>
      <c r="C5" s="236" t="s">
        <v>11</v>
      </c>
      <c r="D5" s="236" t="s">
        <v>12</v>
      </c>
      <c r="E5" s="283" t="s">
        <v>13</v>
      </c>
      <c r="F5" s="449"/>
    </row>
    <row r="6" spans="1:6" s="272" customFormat="1" ht="12" customHeight="1">
      <c r="A6" s="230" t="s">
        <v>14</v>
      </c>
      <c r="B6" s="231" t="s">
        <v>15</v>
      </c>
      <c r="C6" s="262">
        <v>0</v>
      </c>
      <c r="D6" s="262">
        <f>SUM(D7:D12)</f>
        <v>0</v>
      </c>
      <c r="E6" s="262">
        <f>SUM(E7:E12)</f>
        <v>0</v>
      </c>
      <c r="F6" s="450" t="s">
        <v>16</v>
      </c>
    </row>
    <row r="7" spans="1:6" s="272" customFormat="1" ht="12" customHeight="1">
      <c r="A7" s="225" t="s">
        <v>17</v>
      </c>
      <c r="B7" s="273" t="s">
        <v>18</v>
      </c>
      <c r="C7" s="264"/>
      <c r="D7" s="264"/>
      <c r="E7" s="247"/>
      <c r="F7" s="450" t="s">
        <v>19</v>
      </c>
    </row>
    <row r="8" spans="1:6" s="272" customFormat="1" ht="12" customHeight="1">
      <c r="A8" s="224" t="s">
        <v>20</v>
      </c>
      <c r="B8" s="274" t="s">
        <v>21</v>
      </c>
      <c r="C8" s="263"/>
      <c r="D8" s="263"/>
      <c r="E8" s="246"/>
      <c r="F8" s="450" t="s">
        <v>22</v>
      </c>
    </row>
    <row r="9" spans="1:6" s="272" customFormat="1" ht="12" customHeight="1">
      <c r="A9" s="224" t="s">
        <v>23</v>
      </c>
      <c r="B9" s="274" t="s">
        <v>24</v>
      </c>
      <c r="C9" s="263"/>
      <c r="D9" s="263"/>
      <c r="E9" s="246"/>
      <c r="F9" s="450" t="s">
        <v>25</v>
      </c>
    </row>
    <row r="10" spans="1:6" s="272" customFormat="1" ht="12" customHeight="1">
      <c r="A10" s="224" t="s">
        <v>26</v>
      </c>
      <c r="B10" s="274" t="s">
        <v>27</v>
      </c>
      <c r="C10" s="263"/>
      <c r="D10" s="263"/>
      <c r="E10" s="246"/>
      <c r="F10" s="450" t="s">
        <v>28</v>
      </c>
    </row>
    <row r="11" spans="1:6" s="272" customFormat="1" ht="12" customHeight="1">
      <c r="A11" s="224" t="s">
        <v>29</v>
      </c>
      <c r="B11" s="274" t="s">
        <v>30</v>
      </c>
      <c r="C11" s="263"/>
      <c r="D11" s="263"/>
      <c r="E11" s="246"/>
      <c r="F11" s="450" t="s">
        <v>31</v>
      </c>
    </row>
    <row r="12" spans="1:6" s="272" customFormat="1" ht="12" customHeight="1">
      <c r="A12" s="226" t="s">
        <v>32</v>
      </c>
      <c r="B12" s="275" t="s">
        <v>33</v>
      </c>
      <c r="C12" s="265"/>
      <c r="D12" s="265"/>
      <c r="E12" s="248"/>
      <c r="F12" s="450" t="s">
        <v>34</v>
      </c>
    </row>
    <row r="13" spans="1:6" s="272" customFormat="1" ht="12" customHeight="1">
      <c r="A13" s="230" t="s">
        <v>35</v>
      </c>
      <c r="B13" s="252" t="s">
        <v>36</v>
      </c>
      <c r="C13" s="262">
        <v>0</v>
      </c>
      <c r="D13" s="262">
        <v>0</v>
      </c>
      <c r="E13" s="245">
        <v>0</v>
      </c>
      <c r="F13" s="450" t="s">
        <v>37</v>
      </c>
    </row>
    <row r="14" spans="1:6" s="272" customFormat="1" ht="12" customHeight="1">
      <c r="A14" s="225" t="s">
        <v>38</v>
      </c>
      <c r="B14" s="273" t="s">
        <v>334</v>
      </c>
      <c r="C14" s="264">
        <v>0</v>
      </c>
      <c r="D14" s="264">
        <v>0</v>
      </c>
      <c r="E14" s="247">
        <v>0</v>
      </c>
      <c r="F14" s="450" t="s">
        <v>40</v>
      </c>
    </row>
    <row r="15" spans="1:6" s="272" customFormat="1" ht="12" customHeight="1">
      <c r="A15" s="224" t="s">
        <v>41</v>
      </c>
      <c r="B15" s="274" t="s">
        <v>42</v>
      </c>
      <c r="C15" s="263">
        <v>0</v>
      </c>
      <c r="D15" s="263">
        <v>0</v>
      </c>
      <c r="E15" s="246">
        <v>0</v>
      </c>
      <c r="F15" s="450" t="s">
        <v>43</v>
      </c>
    </row>
    <row r="16" spans="1:6" s="272" customFormat="1" ht="12" customHeight="1">
      <c r="A16" s="224" t="s">
        <v>44</v>
      </c>
      <c r="B16" s="274" t="s">
        <v>45</v>
      </c>
      <c r="C16" s="263">
        <v>0</v>
      </c>
      <c r="D16" s="263">
        <v>0</v>
      </c>
      <c r="E16" s="246">
        <v>0</v>
      </c>
      <c r="F16" s="450" t="s">
        <v>46</v>
      </c>
    </row>
    <row r="17" spans="1:6" s="272" customFormat="1" ht="12" customHeight="1">
      <c r="A17" s="224" t="s">
        <v>47</v>
      </c>
      <c r="B17" s="274" t="s">
        <v>48</v>
      </c>
      <c r="C17" s="263">
        <v>0</v>
      </c>
      <c r="D17" s="263">
        <v>0</v>
      </c>
      <c r="E17" s="246">
        <v>0</v>
      </c>
      <c r="F17" s="450" t="s">
        <v>49</v>
      </c>
    </row>
    <row r="18" spans="1:6" s="272" customFormat="1" ht="12" customHeight="1">
      <c r="A18" s="224" t="s">
        <v>50</v>
      </c>
      <c r="B18" s="274" t="s">
        <v>51</v>
      </c>
      <c r="C18" s="263">
        <v>0</v>
      </c>
      <c r="D18" s="263"/>
      <c r="E18" s="246"/>
      <c r="F18" s="450" t="s">
        <v>52</v>
      </c>
    </row>
    <row r="19" spans="1:6" s="272" customFormat="1" ht="12" customHeight="1">
      <c r="A19" s="226" t="s">
        <v>53</v>
      </c>
      <c r="B19" s="275" t="s">
        <v>54</v>
      </c>
      <c r="C19" s="265">
        <v>0</v>
      </c>
      <c r="D19" s="265">
        <v>0</v>
      </c>
      <c r="E19" s="248">
        <v>0</v>
      </c>
      <c r="F19" s="450" t="s">
        <v>55</v>
      </c>
    </row>
    <row r="20" spans="1:6" s="272" customFormat="1" ht="12" customHeight="1">
      <c r="A20" s="230" t="s">
        <v>56</v>
      </c>
      <c r="B20" s="231" t="s">
        <v>57</v>
      </c>
      <c r="C20" s="262">
        <v>0</v>
      </c>
      <c r="D20" s="262">
        <v>68485280</v>
      </c>
      <c r="E20" s="245">
        <v>68485280</v>
      </c>
      <c r="F20" s="450" t="s">
        <v>58</v>
      </c>
    </row>
    <row r="21" spans="1:6" s="272" customFormat="1" ht="12" customHeight="1">
      <c r="A21" s="225" t="s">
        <v>59</v>
      </c>
      <c r="B21" s="273" t="s">
        <v>60</v>
      </c>
      <c r="C21" s="264">
        <v>0</v>
      </c>
      <c r="D21" s="264">
        <v>61086252</v>
      </c>
      <c r="E21" s="247">
        <v>61086252</v>
      </c>
      <c r="F21" s="450" t="s">
        <v>61</v>
      </c>
    </row>
    <row r="22" spans="1:6" s="272" customFormat="1" ht="12" customHeight="1">
      <c r="A22" s="224" t="s">
        <v>62</v>
      </c>
      <c r="B22" s="274" t="s">
        <v>63</v>
      </c>
      <c r="C22" s="263">
        <v>0</v>
      </c>
      <c r="D22" s="263"/>
      <c r="E22" s="246"/>
      <c r="F22" s="450" t="s">
        <v>64</v>
      </c>
    </row>
    <row r="23" spans="1:6" s="272" customFormat="1" ht="12" customHeight="1">
      <c r="A23" s="224" t="s">
        <v>65</v>
      </c>
      <c r="B23" s="274" t="s">
        <v>66</v>
      </c>
      <c r="C23" s="263">
        <v>0</v>
      </c>
      <c r="D23" s="263">
        <v>0</v>
      </c>
      <c r="E23" s="246">
        <v>0</v>
      </c>
      <c r="F23" s="450" t="s">
        <v>67</v>
      </c>
    </row>
    <row r="24" spans="1:6" s="272" customFormat="1" ht="12" customHeight="1">
      <c r="A24" s="224" t="s">
        <v>68</v>
      </c>
      <c r="B24" s="274" t="s">
        <v>69</v>
      </c>
      <c r="C24" s="263">
        <v>0</v>
      </c>
      <c r="D24" s="263">
        <v>0</v>
      </c>
      <c r="E24" s="246">
        <v>0</v>
      </c>
      <c r="F24" s="450" t="s">
        <v>70</v>
      </c>
    </row>
    <row r="25" spans="1:6" s="272" customFormat="1" ht="12" customHeight="1">
      <c r="A25" s="224" t="s">
        <v>71</v>
      </c>
      <c r="B25" s="274" t="s">
        <v>72</v>
      </c>
      <c r="C25" s="263"/>
      <c r="D25" s="263">
        <v>7399028</v>
      </c>
      <c r="E25" s="246">
        <v>7399028</v>
      </c>
      <c r="F25" s="450" t="s">
        <v>73</v>
      </c>
    </row>
    <row r="26" spans="1:6" s="272" customFormat="1" ht="12" customHeight="1">
      <c r="A26" s="226" t="s">
        <v>74</v>
      </c>
      <c r="B26" s="275" t="s">
        <v>75</v>
      </c>
      <c r="C26" s="265">
        <v>0</v>
      </c>
      <c r="D26" s="265"/>
      <c r="E26" s="248"/>
      <c r="F26" s="450" t="s">
        <v>76</v>
      </c>
    </row>
    <row r="27" spans="1:6" s="272" customFormat="1" ht="12" customHeight="1">
      <c r="A27" s="230" t="s">
        <v>77</v>
      </c>
      <c r="B27" s="231" t="s">
        <v>78</v>
      </c>
      <c r="C27" s="268"/>
      <c r="D27" s="268"/>
      <c r="E27" s="280"/>
      <c r="F27" s="450" t="s">
        <v>79</v>
      </c>
    </row>
    <row r="28" spans="1:6" s="272" customFormat="1" ht="12" customHeight="1">
      <c r="A28" s="225" t="s">
        <v>80</v>
      </c>
      <c r="B28" s="273" t="s">
        <v>81</v>
      </c>
      <c r="C28" s="282"/>
      <c r="D28" s="282"/>
      <c r="E28" s="281"/>
      <c r="F28" s="450" t="s">
        <v>82</v>
      </c>
    </row>
    <row r="29" spans="1:6" s="272" customFormat="1" ht="12" customHeight="1">
      <c r="A29" s="224" t="s">
        <v>83</v>
      </c>
      <c r="B29" s="274" t="s">
        <v>84</v>
      </c>
      <c r="C29" s="263"/>
      <c r="D29" s="263"/>
      <c r="E29" s="246"/>
      <c r="F29" s="450" t="s">
        <v>85</v>
      </c>
    </row>
    <row r="30" spans="1:6" s="272" customFormat="1" ht="12" customHeight="1">
      <c r="A30" s="224" t="s">
        <v>86</v>
      </c>
      <c r="B30" s="274" t="s">
        <v>87</v>
      </c>
      <c r="C30" s="263"/>
      <c r="D30" s="263"/>
      <c r="E30" s="246"/>
      <c r="F30" s="450" t="s">
        <v>88</v>
      </c>
    </row>
    <row r="31" spans="1:6" s="272" customFormat="1" ht="12" customHeight="1">
      <c r="A31" s="224" t="s">
        <v>89</v>
      </c>
      <c r="B31" s="274" t="s">
        <v>90</v>
      </c>
      <c r="C31" s="263"/>
      <c r="D31" s="263"/>
      <c r="E31" s="246"/>
      <c r="F31" s="450" t="s">
        <v>91</v>
      </c>
    </row>
    <row r="32" spans="1:6" s="272" customFormat="1" ht="12" customHeight="1">
      <c r="A32" s="224" t="s">
        <v>92</v>
      </c>
      <c r="B32" s="274" t="s">
        <v>93</v>
      </c>
      <c r="C32" s="263"/>
      <c r="D32" s="263"/>
      <c r="E32" s="246"/>
      <c r="F32" s="450" t="s">
        <v>94</v>
      </c>
    </row>
    <row r="33" spans="1:6" s="272" customFormat="1" ht="12" customHeight="1">
      <c r="A33" s="226" t="s">
        <v>95</v>
      </c>
      <c r="B33" s="275" t="s">
        <v>96</v>
      </c>
      <c r="C33" s="265"/>
      <c r="D33" s="265"/>
      <c r="E33" s="248"/>
      <c r="F33" s="450" t="s">
        <v>97</v>
      </c>
    </row>
    <row r="34" spans="1:6" s="272" customFormat="1" ht="12" customHeight="1">
      <c r="A34" s="230" t="s">
        <v>98</v>
      </c>
      <c r="B34" s="231" t="s">
        <v>99</v>
      </c>
      <c r="C34" s="262">
        <v>0</v>
      </c>
      <c r="D34" s="262">
        <v>0</v>
      </c>
      <c r="E34" s="245">
        <v>0</v>
      </c>
      <c r="F34" s="450" t="s">
        <v>100</v>
      </c>
    </row>
    <row r="35" spans="1:6" s="272" customFormat="1" ht="12" customHeight="1">
      <c r="A35" s="225" t="s">
        <v>101</v>
      </c>
      <c r="B35" s="273" t="s">
        <v>102</v>
      </c>
      <c r="C35" s="264"/>
      <c r="D35" s="264"/>
      <c r="E35" s="247"/>
      <c r="F35" s="450" t="s">
        <v>103</v>
      </c>
    </row>
    <row r="36" spans="1:6" s="272" customFormat="1" ht="12" customHeight="1">
      <c r="A36" s="224" t="s">
        <v>104</v>
      </c>
      <c r="B36" s="274" t="s">
        <v>105</v>
      </c>
      <c r="C36" s="263"/>
      <c r="D36" s="263"/>
      <c r="E36" s="246"/>
      <c r="F36" s="450" t="s">
        <v>106</v>
      </c>
    </row>
    <row r="37" spans="1:6" s="272" customFormat="1" ht="12" customHeight="1">
      <c r="A37" s="224" t="s">
        <v>107</v>
      </c>
      <c r="B37" s="274" t="s">
        <v>108</v>
      </c>
      <c r="C37" s="263"/>
      <c r="D37" s="263"/>
      <c r="E37" s="246"/>
      <c r="F37" s="450" t="s">
        <v>109</v>
      </c>
    </row>
    <row r="38" spans="1:6" s="272" customFormat="1" ht="12" customHeight="1">
      <c r="A38" s="224" t="s">
        <v>110</v>
      </c>
      <c r="B38" s="274" t="s">
        <v>111</v>
      </c>
      <c r="C38" s="263"/>
      <c r="D38" s="263"/>
      <c r="E38" s="246"/>
      <c r="F38" s="450" t="s">
        <v>112</v>
      </c>
    </row>
    <row r="39" spans="1:6" s="272" customFormat="1" ht="12" customHeight="1">
      <c r="A39" s="224" t="s">
        <v>113</v>
      </c>
      <c r="B39" s="274" t="s">
        <v>114</v>
      </c>
      <c r="C39" s="263"/>
      <c r="D39" s="263"/>
      <c r="E39" s="246"/>
      <c r="F39" s="450" t="s">
        <v>115</v>
      </c>
    </row>
    <row r="40" spans="1:6" s="272" customFormat="1" ht="12" customHeight="1">
      <c r="A40" s="224" t="s">
        <v>116</v>
      </c>
      <c r="B40" s="274" t="s">
        <v>117</v>
      </c>
      <c r="C40" s="263"/>
      <c r="D40" s="263"/>
      <c r="E40" s="246"/>
      <c r="F40" s="450" t="s">
        <v>118</v>
      </c>
    </row>
    <row r="41" spans="1:6" s="272" customFormat="1" ht="12" customHeight="1">
      <c r="A41" s="224" t="s">
        <v>119</v>
      </c>
      <c r="B41" s="274" t="s">
        <v>120</v>
      </c>
      <c r="C41" s="263"/>
      <c r="D41" s="263"/>
      <c r="E41" s="246"/>
      <c r="F41" s="450" t="s">
        <v>121</v>
      </c>
    </row>
    <row r="42" spans="1:6" s="272" customFormat="1" ht="12" customHeight="1">
      <c r="A42" s="224" t="s">
        <v>122</v>
      </c>
      <c r="B42" s="274" t="s">
        <v>123</v>
      </c>
      <c r="C42" s="263"/>
      <c r="D42" s="263"/>
      <c r="E42" s="246"/>
      <c r="F42" s="450" t="s">
        <v>124</v>
      </c>
    </row>
    <row r="43" spans="1:6" s="272" customFormat="1" ht="12" customHeight="1">
      <c r="A43" s="224" t="s">
        <v>125</v>
      </c>
      <c r="B43" s="274" t="s">
        <v>126</v>
      </c>
      <c r="C43" s="266"/>
      <c r="D43" s="266"/>
      <c r="E43" s="249"/>
      <c r="F43" s="450" t="s">
        <v>127</v>
      </c>
    </row>
    <row r="44" spans="1:6" s="272" customFormat="1" ht="12" customHeight="1">
      <c r="A44" s="226" t="s">
        <v>128</v>
      </c>
      <c r="B44" s="275" t="s">
        <v>129</v>
      </c>
      <c r="C44" s="267"/>
      <c r="D44" s="267"/>
      <c r="E44" s="250"/>
      <c r="F44" s="450" t="s">
        <v>130</v>
      </c>
    </row>
    <row r="45" spans="1:6" s="272" customFormat="1" ht="12" customHeight="1">
      <c r="A45" s="230" t="s">
        <v>131</v>
      </c>
      <c r="B45" s="231" t="s">
        <v>132</v>
      </c>
      <c r="C45" s="262">
        <v>0</v>
      </c>
      <c r="D45" s="262">
        <v>0</v>
      </c>
      <c r="E45" s="245">
        <v>0</v>
      </c>
      <c r="F45" s="450" t="s">
        <v>133</v>
      </c>
    </row>
    <row r="46" spans="1:6" s="272" customFormat="1" ht="12" customHeight="1">
      <c r="A46" s="225" t="s">
        <v>134</v>
      </c>
      <c r="B46" s="273" t="s">
        <v>135</v>
      </c>
      <c r="C46" s="284">
        <v>0</v>
      </c>
      <c r="D46" s="284">
        <v>0</v>
      </c>
      <c r="E46" s="251">
        <v>0</v>
      </c>
      <c r="F46" s="450" t="s">
        <v>136</v>
      </c>
    </row>
    <row r="47" spans="1:6" s="272" customFormat="1" ht="12" customHeight="1">
      <c r="A47" s="224" t="s">
        <v>137</v>
      </c>
      <c r="B47" s="274" t="s">
        <v>138</v>
      </c>
      <c r="C47" s="266">
        <v>0</v>
      </c>
      <c r="D47" s="266">
        <v>0</v>
      </c>
      <c r="E47" s="249">
        <v>0</v>
      </c>
      <c r="F47" s="450" t="s">
        <v>139</v>
      </c>
    </row>
    <row r="48" spans="1:6" s="272" customFormat="1" ht="12" customHeight="1">
      <c r="A48" s="224" t="s">
        <v>140</v>
      </c>
      <c r="B48" s="274" t="s">
        <v>141</v>
      </c>
      <c r="C48" s="266"/>
      <c r="D48" s="266"/>
      <c r="E48" s="249"/>
      <c r="F48" s="450" t="s">
        <v>142</v>
      </c>
    </row>
    <row r="49" spans="1:6" s="272" customFormat="1" ht="12" customHeight="1">
      <c r="A49" s="224" t="s">
        <v>143</v>
      </c>
      <c r="B49" s="274" t="s">
        <v>144</v>
      </c>
      <c r="C49" s="266"/>
      <c r="D49" s="266"/>
      <c r="E49" s="249"/>
      <c r="F49" s="450" t="s">
        <v>145</v>
      </c>
    </row>
    <row r="50" spans="1:6" s="272" customFormat="1" ht="12" customHeight="1">
      <c r="A50" s="226" t="s">
        <v>146</v>
      </c>
      <c r="B50" s="275" t="s">
        <v>147</v>
      </c>
      <c r="C50" s="267">
        <v>0</v>
      </c>
      <c r="D50" s="267">
        <v>0</v>
      </c>
      <c r="E50" s="250">
        <v>0</v>
      </c>
      <c r="F50" s="450" t="s">
        <v>148</v>
      </c>
    </row>
    <row r="51" spans="1:6" s="272" customFormat="1" ht="17.25" customHeight="1">
      <c r="A51" s="230" t="s">
        <v>149</v>
      </c>
      <c r="B51" s="231" t="s">
        <v>150</v>
      </c>
      <c r="C51" s="262">
        <v>0</v>
      </c>
      <c r="D51" s="262">
        <v>0</v>
      </c>
      <c r="E51" s="245">
        <v>0</v>
      </c>
      <c r="F51" s="450" t="s">
        <v>151</v>
      </c>
    </row>
    <row r="52" spans="1:6" s="272" customFormat="1" ht="12" customHeight="1">
      <c r="A52" s="225" t="s">
        <v>152</v>
      </c>
      <c r="B52" s="273" t="s">
        <v>153</v>
      </c>
      <c r="C52" s="264">
        <v>0</v>
      </c>
      <c r="D52" s="264">
        <v>0</v>
      </c>
      <c r="E52" s="247">
        <v>0</v>
      </c>
      <c r="F52" s="450" t="s">
        <v>154</v>
      </c>
    </row>
    <row r="53" spans="1:6" s="272" customFormat="1" ht="12" customHeight="1">
      <c r="A53" s="224" t="s">
        <v>155</v>
      </c>
      <c r="B53" s="274" t="s">
        <v>156</v>
      </c>
      <c r="C53" s="263">
        <v>0</v>
      </c>
      <c r="D53" s="263">
        <v>0</v>
      </c>
      <c r="E53" s="246">
        <v>0</v>
      </c>
      <c r="F53" s="450" t="s">
        <v>157</v>
      </c>
    </row>
    <row r="54" spans="1:6" s="272" customFormat="1" ht="12" customHeight="1">
      <c r="A54" s="224" t="s">
        <v>158</v>
      </c>
      <c r="B54" s="274" t="s">
        <v>159</v>
      </c>
      <c r="C54" s="263">
        <v>0</v>
      </c>
      <c r="D54" s="263">
        <v>0</v>
      </c>
      <c r="E54" s="246"/>
      <c r="F54" s="450" t="s">
        <v>160</v>
      </c>
    </row>
    <row r="55" spans="1:6" s="272" customFormat="1" ht="12" customHeight="1">
      <c r="A55" s="226" t="s">
        <v>161</v>
      </c>
      <c r="B55" s="275" t="s">
        <v>162</v>
      </c>
      <c r="C55" s="265">
        <v>0</v>
      </c>
      <c r="D55" s="265">
        <v>0</v>
      </c>
      <c r="E55" s="248">
        <v>0</v>
      </c>
      <c r="F55" s="450" t="s">
        <v>163</v>
      </c>
    </row>
    <row r="56" spans="1:6" s="272" customFormat="1" ht="12" customHeight="1">
      <c r="A56" s="230" t="s">
        <v>164</v>
      </c>
      <c r="B56" s="252" t="s">
        <v>165</v>
      </c>
      <c r="C56" s="262">
        <v>0</v>
      </c>
      <c r="D56" s="262">
        <v>0</v>
      </c>
      <c r="E56" s="245">
        <v>0</v>
      </c>
      <c r="F56" s="450" t="s">
        <v>166</v>
      </c>
    </row>
    <row r="57" spans="1:6" s="272" customFormat="1" ht="12" customHeight="1">
      <c r="A57" s="225" t="s">
        <v>167</v>
      </c>
      <c r="B57" s="273" t="s">
        <v>168</v>
      </c>
      <c r="C57" s="266">
        <v>0</v>
      </c>
      <c r="D57" s="266">
        <v>0</v>
      </c>
      <c r="E57" s="249">
        <v>0</v>
      </c>
      <c r="F57" s="450" t="s">
        <v>169</v>
      </c>
    </row>
    <row r="58" spans="1:6" s="272" customFormat="1" ht="12" customHeight="1">
      <c r="A58" s="224" t="s">
        <v>170</v>
      </c>
      <c r="B58" s="274" t="s">
        <v>171</v>
      </c>
      <c r="C58" s="266"/>
      <c r="D58" s="266"/>
      <c r="E58" s="249"/>
      <c r="F58" s="450" t="s">
        <v>172</v>
      </c>
    </row>
    <row r="59" spans="1:6" s="272" customFormat="1" ht="12" customHeight="1">
      <c r="A59" s="224" t="s">
        <v>173</v>
      </c>
      <c r="B59" s="274" t="s">
        <v>174</v>
      </c>
      <c r="C59" s="266"/>
      <c r="D59" s="266"/>
      <c r="E59" s="249"/>
      <c r="F59" s="450" t="s">
        <v>175</v>
      </c>
    </row>
    <row r="60" spans="1:6" s="272" customFormat="1" ht="12" customHeight="1">
      <c r="A60" s="226" t="s">
        <v>176</v>
      </c>
      <c r="B60" s="275" t="s">
        <v>177</v>
      </c>
      <c r="C60" s="266">
        <v>0</v>
      </c>
      <c r="D60" s="266">
        <v>0</v>
      </c>
      <c r="E60" s="249">
        <v>0</v>
      </c>
      <c r="F60" s="450" t="s">
        <v>178</v>
      </c>
    </row>
    <row r="61" spans="1:6" s="272" customFormat="1" ht="12" customHeight="1">
      <c r="A61" s="230" t="s">
        <v>179</v>
      </c>
      <c r="B61" s="231" t="s">
        <v>180</v>
      </c>
      <c r="C61" s="268">
        <v>0</v>
      </c>
      <c r="D61" s="268">
        <v>0</v>
      </c>
      <c r="E61" s="280">
        <v>0</v>
      </c>
      <c r="F61" s="450" t="s">
        <v>181</v>
      </c>
    </row>
    <row r="62" spans="1:6" s="272" customFormat="1" ht="12" customHeight="1">
      <c r="A62" s="285" t="s">
        <v>182</v>
      </c>
      <c r="B62" s="252" t="s">
        <v>183</v>
      </c>
      <c r="C62" s="262"/>
      <c r="D62" s="262"/>
      <c r="E62" s="245"/>
      <c r="F62" s="450" t="s">
        <v>184</v>
      </c>
    </row>
    <row r="63" spans="1:6" s="272" customFormat="1" ht="12" customHeight="1">
      <c r="A63" s="225" t="s">
        <v>185</v>
      </c>
      <c r="B63" s="273" t="s">
        <v>186</v>
      </c>
      <c r="C63" s="266">
        <v>0</v>
      </c>
      <c r="D63" s="266">
        <v>0</v>
      </c>
      <c r="E63" s="249">
        <v>0</v>
      </c>
      <c r="F63" s="450" t="s">
        <v>187</v>
      </c>
    </row>
    <row r="64" spans="1:6" s="272" customFormat="1" ht="12" customHeight="1">
      <c r="A64" s="224" t="s">
        <v>188</v>
      </c>
      <c r="B64" s="274" t="s">
        <v>189</v>
      </c>
      <c r="C64" s="266">
        <v>0</v>
      </c>
      <c r="D64" s="266">
        <v>0</v>
      </c>
      <c r="E64" s="249">
        <v>0</v>
      </c>
      <c r="F64" s="450" t="s">
        <v>190</v>
      </c>
    </row>
    <row r="65" spans="1:6" s="272" customFormat="1" ht="12" customHeight="1">
      <c r="A65" s="226" t="s">
        <v>191</v>
      </c>
      <c r="B65" s="210" t="s">
        <v>192</v>
      </c>
      <c r="C65" s="266"/>
      <c r="D65" s="266"/>
      <c r="E65" s="249"/>
      <c r="F65" s="450" t="s">
        <v>193</v>
      </c>
    </row>
    <row r="66" spans="1:6" s="272" customFormat="1" ht="12" customHeight="1">
      <c r="A66" s="285" t="s">
        <v>194</v>
      </c>
      <c r="B66" s="252" t="s">
        <v>195</v>
      </c>
      <c r="C66" s="262"/>
      <c r="D66" s="262"/>
      <c r="E66" s="245"/>
      <c r="F66" s="450" t="s">
        <v>196</v>
      </c>
    </row>
    <row r="67" spans="1:6" s="272" customFormat="1" ht="13.5" customHeight="1">
      <c r="A67" s="225" t="s">
        <v>197</v>
      </c>
      <c r="B67" s="273" t="s">
        <v>198</v>
      </c>
      <c r="C67" s="266">
        <v>0</v>
      </c>
      <c r="D67" s="266">
        <v>0</v>
      </c>
      <c r="E67" s="249">
        <v>0</v>
      </c>
      <c r="F67" s="450" t="s">
        <v>199</v>
      </c>
    </row>
    <row r="68" spans="1:6" s="272" customFormat="1" ht="12" customHeight="1">
      <c r="A68" s="224" t="s">
        <v>200</v>
      </c>
      <c r="B68" s="274" t="s">
        <v>201</v>
      </c>
      <c r="C68" s="266">
        <v>0</v>
      </c>
      <c r="D68" s="266">
        <v>0</v>
      </c>
      <c r="E68" s="249">
        <v>0</v>
      </c>
      <c r="F68" s="450" t="s">
        <v>202</v>
      </c>
    </row>
    <row r="69" spans="1:6" s="272" customFormat="1" ht="12" customHeight="1">
      <c r="A69" s="224" t="s">
        <v>203</v>
      </c>
      <c r="B69" s="274" t="s">
        <v>204</v>
      </c>
      <c r="C69" s="266">
        <v>0</v>
      </c>
      <c r="D69" s="266">
        <v>0</v>
      </c>
      <c r="E69" s="249"/>
      <c r="F69" s="450" t="s">
        <v>205</v>
      </c>
    </row>
    <row r="70" spans="1:6" s="272" customFormat="1" ht="12" customHeight="1">
      <c r="A70" s="226" t="s">
        <v>206</v>
      </c>
      <c r="B70" s="275" t="s">
        <v>207</v>
      </c>
      <c r="C70" s="266">
        <v>0</v>
      </c>
      <c r="D70" s="266">
        <v>0</v>
      </c>
      <c r="E70" s="249">
        <v>0</v>
      </c>
      <c r="F70" s="450" t="s">
        <v>208</v>
      </c>
    </row>
    <row r="71" spans="1:6" s="272" customFormat="1" ht="12" customHeight="1">
      <c r="A71" s="285" t="s">
        <v>209</v>
      </c>
      <c r="B71" s="252" t="s">
        <v>210</v>
      </c>
      <c r="C71" s="262">
        <v>132540000</v>
      </c>
      <c r="D71" s="262">
        <v>311435000</v>
      </c>
      <c r="E71" s="245">
        <v>311435000</v>
      </c>
      <c r="F71" s="450" t="s">
        <v>211</v>
      </c>
    </row>
    <row r="72" spans="1:6" s="272" customFormat="1" ht="12" customHeight="1">
      <c r="A72" s="225" t="s">
        <v>212</v>
      </c>
      <c r="B72" s="273" t="s">
        <v>213</v>
      </c>
      <c r="C72" s="266">
        <v>132540000</v>
      </c>
      <c r="D72" s="266">
        <v>311435000</v>
      </c>
      <c r="E72" s="249">
        <v>311435000</v>
      </c>
      <c r="F72" s="450" t="s">
        <v>214</v>
      </c>
    </row>
    <row r="73" spans="1:6" s="272" customFormat="1" ht="12" customHeight="1">
      <c r="A73" s="226" t="s">
        <v>215</v>
      </c>
      <c r="B73" s="275" t="s">
        <v>216</v>
      </c>
      <c r="C73" s="266"/>
      <c r="D73" s="266"/>
      <c r="E73" s="249"/>
      <c r="F73" s="450" t="s">
        <v>217</v>
      </c>
    </row>
    <row r="74" spans="1:6" s="272" customFormat="1" ht="12" customHeight="1">
      <c r="A74" s="285" t="s">
        <v>218</v>
      </c>
      <c r="B74" s="252" t="s">
        <v>335</v>
      </c>
      <c r="C74" s="262"/>
      <c r="D74" s="262"/>
      <c r="E74" s="245"/>
      <c r="F74" s="450" t="s">
        <v>220</v>
      </c>
    </row>
    <row r="75" spans="1:6" s="272" customFormat="1" ht="12" customHeight="1">
      <c r="A75" s="225" t="s">
        <v>221</v>
      </c>
      <c r="B75" s="273" t="s">
        <v>219</v>
      </c>
      <c r="C75" s="266"/>
      <c r="D75" s="266"/>
      <c r="E75" s="249"/>
      <c r="F75" s="450" t="s">
        <v>222</v>
      </c>
    </row>
    <row r="76" spans="1:6" s="272" customFormat="1" ht="12" customHeight="1">
      <c r="A76" s="224" t="s">
        <v>223</v>
      </c>
      <c r="B76" s="274" t="s">
        <v>224</v>
      </c>
      <c r="C76" s="266"/>
      <c r="D76" s="266"/>
      <c r="E76" s="249"/>
      <c r="F76" s="450" t="s">
        <v>225</v>
      </c>
    </row>
    <row r="77" spans="1:6" s="272" customFormat="1" ht="12" customHeight="1">
      <c r="A77" s="226" t="s">
        <v>226</v>
      </c>
      <c r="B77" s="254" t="s">
        <v>227</v>
      </c>
      <c r="C77" s="266"/>
      <c r="D77" s="266"/>
      <c r="E77" s="249"/>
      <c r="F77" s="450" t="s">
        <v>228</v>
      </c>
    </row>
    <row r="78" spans="1:6" s="272" customFormat="1" ht="12" customHeight="1">
      <c r="A78" s="285" t="s">
        <v>229</v>
      </c>
      <c r="B78" s="252" t="s">
        <v>230</v>
      </c>
      <c r="C78" s="262"/>
      <c r="D78" s="262"/>
      <c r="E78" s="245"/>
      <c r="F78" s="450" t="s">
        <v>231</v>
      </c>
    </row>
    <row r="79" spans="1:6" s="272" customFormat="1" ht="12" customHeight="1">
      <c r="A79" s="276" t="s">
        <v>232</v>
      </c>
      <c r="B79" s="273" t="s">
        <v>233</v>
      </c>
      <c r="C79" s="266"/>
      <c r="D79" s="266"/>
      <c r="E79" s="249"/>
      <c r="F79" s="450" t="s">
        <v>234</v>
      </c>
    </row>
    <row r="80" spans="1:6" s="272" customFormat="1" ht="12" customHeight="1">
      <c r="A80" s="277" t="s">
        <v>235</v>
      </c>
      <c r="B80" s="274" t="s">
        <v>236</v>
      </c>
      <c r="C80" s="266"/>
      <c r="D80" s="266"/>
      <c r="E80" s="249"/>
      <c r="F80" s="450" t="s">
        <v>237</v>
      </c>
    </row>
    <row r="81" spans="1:6" s="272" customFormat="1" ht="12" customHeight="1">
      <c r="A81" s="277" t="s">
        <v>238</v>
      </c>
      <c r="B81" s="274" t="s">
        <v>239</v>
      </c>
      <c r="C81" s="266"/>
      <c r="D81" s="266"/>
      <c r="E81" s="249"/>
      <c r="F81" s="450" t="s">
        <v>240</v>
      </c>
    </row>
    <row r="82" spans="1:6" s="272" customFormat="1" ht="12" customHeight="1">
      <c r="A82" s="286" t="s">
        <v>241</v>
      </c>
      <c r="B82" s="254" t="s">
        <v>242</v>
      </c>
      <c r="C82" s="266"/>
      <c r="D82" s="266"/>
      <c r="E82" s="249"/>
      <c r="F82" s="450" t="s">
        <v>243</v>
      </c>
    </row>
    <row r="83" spans="1:6" s="272" customFormat="1" ht="12" customHeight="1">
      <c r="A83" s="285" t="s">
        <v>244</v>
      </c>
      <c r="B83" s="252" t="s">
        <v>245</v>
      </c>
      <c r="C83" s="288"/>
      <c r="D83" s="288"/>
      <c r="E83" s="289"/>
      <c r="F83" s="450" t="s">
        <v>246</v>
      </c>
    </row>
    <row r="84" spans="1:6" s="272" customFormat="1" ht="12" customHeight="1">
      <c r="A84" s="285" t="s">
        <v>247</v>
      </c>
      <c r="B84" s="208" t="s">
        <v>248</v>
      </c>
      <c r="C84" s="268">
        <v>132540000</v>
      </c>
      <c r="D84" s="268">
        <f>SUM(D72,D27,D20)</f>
        <v>379920280</v>
      </c>
      <c r="E84" s="268">
        <f>SUM(E72,E27,E20)</f>
        <v>379920280</v>
      </c>
      <c r="F84" s="450" t="s">
        <v>249</v>
      </c>
    </row>
    <row r="85" spans="1:6" s="272" customFormat="1" ht="12" customHeight="1">
      <c r="A85" s="287" t="s">
        <v>250</v>
      </c>
      <c r="B85" s="211" t="s">
        <v>251</v>
      </c>
      <c r="C85" s="268">
        <v>132540000</v>
      </c>
      <c r="D85" s="268">
        <v>379920280</v>
      </c>
      <c r="E85" s="280">
        <v>379920280</v>
      </c>
      <c r="F85" s="450" t="s">
        <v>252</v>
      </c>
    </row>
    <row r="86" spans="1:6" s="272" customFormat="1" ht="12" customHeight="1">
      <c r="A86" s="206"/>
      <c r="B86" s="206"/>
      <c r="C86" s="207"/>
      <c r="D86" s="207"/>
      <c r="E86" s="207"/>
      <c r="F86" s="450"/>
    </row>
    <row r="87" spans="1:6" ht="16.5" customHeight="1">
      <c r="A87" s="470" t="s">
        <v>253</v>
      </c>
      <c r="B87" s="470"/>
      <c r="C87" s="470"/>
      <c r="D87" s="470"/>
      <c r="E87" s="470"/>
      <c r="F87" s="448"/>
    </row>
    <row r="88" spans="1:6" s="278" customFormat="1" ht="16.5" customHeight="1">
      <c r="A88" s="31" t="s">
        <v>695</v>
      </c>
      <c r="B88" s="31"/>
      <c r="C88" s="239"/>
      <c r="D88" s="239"/>
      <c r="E88" s="239" t="s">
        <v>255</v>
      </c>
      <c r="F88" s="451"/>
    </row>
    <row r="89" spans="1:6" s="278" customFormat="1" ht="16.5" customHeight="1">
      <c r="A89" s="474" t="s">
        <v>3</v>
      </c>
      <c r="B89" s="476" t="s">
        <v>256</v>
      </c>
      <c r="C89" s="471" t="str">
        <f>+C3</f>
        <v>2016. évi </v>
      </c>
      <c r="D89" s="471"/>
      <c r="E89" s="472"/>
      <c r="F89" s="451"/>
    </row>
    <row r="90" spans="1:6" ht="37.5" customHeight="1">
      <c r="A90" s="475"/>
      <c r="B90" s="477"/>
      <c r="C90" s="32" t="s">
        <v>6</v>
      </c>
      <c r="D90" s="32" t="s">
        <v>7</v>
      </c>
      <c r="E90" s="33" t="s">
        <v>8</v>
      </c>
      <c r="F90" s="448"/>
    </row>
    <row r="91" spans="1:6" s="271" customFormat="1" ht="12" customHeight="1">
      <c r="A91" s="235" t="s">
        <v>9</v>
      </c>
      <c r="B91" s="236" t="s">
        <v>10</v>
      </c>
      <c r="C91" s="236" t="s">
        <v>11</v>
      </c>
      <c r="D91" s="236" t="s">
        <v>12</v>
      </c>
      <c r="E91" s="237" t="s">
        <v>13</v>
      </c>
      <c r="F91" s="449"/>
    </row>
    <row r="92" spans="1:6" ht="12" customHeight="1">
      <c r="A92" s="232" t="s">
        <v>14</v>
      </c>
      <c r="B92" s="234" t="s">
        <v>257</v>
      </c>
      <c r="C92" s="261">
        <v>0</v>
      </c>
      <c r="D92" s="261">
        <v>14274</v>
      </c>
      <c r="E92" s="216">
        <v>14274</v>
      </c>
      <c r="F92" s="448" t="s">
        <v>16</v>
      </c>
    </row>
    <row r="93" spans="1:6" ht="12" customHeight="1">
      <c r="A93" s="227" t="s">
        <v>17</v>
      </c>
      <c r="B93" s="220" t="s">
        <v>258</v>
      </c>
      <c r="C93" s="39"/>
      <c r="D93" s="39"/>
      <c r="E93" s="215"/>
      <c r="F93" s="448" t="s">
        <v>19</v>
      </c>
    </row>
    <row r="94" spans="1:6" ht="12" customHeight="1">
      <c r="A94" s="224" t="s">
        <v>20</v>
      </c>
      <c r="B94" s="218" t="s">
        <v>259</v>
      </c>
      <c r="C94" s="263"/>
      <c r="D94" s="263"/>
      <c r="E94" s="246"/>
      <c r="F94" s="448" t="s">
        <v>22</v>
      </c>
    </row>
    <row r="95" spans="1:6" ht="12" customHeight="1">
      <c r="A95" s="224" t="s">
        <v>23</v>
      </c>
      <c r="B95" s="218" t="s">
        <v>260</v>
      </c>
      <c r="C95" s="265"/>
      <c r="D95" s="265"/>
      <c r="E95" s="248"/>
      <c r="F95" s="448" t="s">
        <v>25</v>
      </c>
    </row>
    <row r="96" spans="1:6" ht="12" customHeight="1">
      <c r="A96" s="224" t="s">
        <v>26</v>
      </c>
      <c r="B96" s="221" t="s">
        <v>261</v>
      </c>
      <c r="C96" s="265"/>
      <c r="D96" s="265"/>
      <c r="E96" s="248"/>
      <c r="F96" s="448" t="s">
        <v>28</v>
      </c>
    </row>
    <row r="97" spans="1:6" ht="12" customHeight="1">
      <c r="A97" s="224" t="s">
        <v>262</v>
      </c>
      <c r="B97" s="229" t="s">
        <v>263</v>
      </c>
      <c r="C97" s="265"/>
      <c r="D97" s="265"/>
      <c r="E97" s="248"/>
      <c r="F97" s="448" t="s">
        <v>31</v>
      </c>
    </row>
    <row r="98" spans="1:6" ht="12" customHeight="1">
      <c r="A98" s="224" t="s">
        <v>32</v>
      </c>
      <c r="B98" s="218" t="s">
        <v>264</v>
      </c>
      <c r="C98" s="265">
        <v>0</v>
      </c>
      <c r="D98" s="265">
        <v>14274</v>
      </c>
      <c r="E98" s="248">
        <v>14274</v>
      </c>
      <c r="F98" s="448" t="s">
        <v>34</v>
      </c>
    </row>
    <row r="99" spans="1:6" ht="12" customHeight="1">
      <c r="A99" s="224" t="s">
        <v>265</v>
      </c>
      <c r="B99" s="241" t="s">
        <v>266</v>
      </c>
      <c r="C99" s="265">
        <v>0</v>
      </c>
      <c r="D99" s="265">
        <v>0</v>
      </c>
      <c r="E99" s="248">
        <v>0</v>
      </c>
      <c r="F99" s="448" t="s">
        <v>37</v>
      </c>
    </row>
    <row r="100" spans="1:6" ht="12" customHeight="1">
      <c r="A100" s="224" t="s">
        <v>267</v>
      </c>
      <c r="B100" s="242" t="s">
        <v>268</v>
      </c>
      <c r="C100" s="265">
        <v>0</v>
      </c>
      <c r="D100" s="265">
        <v>0</v>
      </c>
      <c r="E100" s="248">
        <v>0</v>
      </c>
      <c r="F100" s="448" t="s">
        <v>40</v>
      </c>
    </row>
    <row r="101" spans="1:6" ht="12" customHeight="1">
      <c r="A101" s="224" t="s">
        <v>269</v>
      </c>
      <c r="B101" s="242" t="s">
        <v>270</v>
      </c>
      <c r="C101" s="265">
        <v>0</v>
      </c>
      <c r="D101" s="265">
        <v>0</v>
      </c>
      <c r="E101" s="248">
        <v>0</v>
      </c>
      <c r="F101" s="448" t="s">
        <v>43</v>
      </c>
    </row>
    <row r="102" spans="1:6" ht="12" customHeight="1">
      <c r="A102" s="224" t="s">
        <v>271</v>
      </c>
      <c r="B102" s="241" t="s">
        <v>272</v>
      </c>
      <c r="C102" s="265">
        <v>0</v>
      </c>
      <c r="D102" s="265"/>
      <c r="E102" s="248"/>
      <c r="F102" s="448" t="s">
        <v>46</v>
      </c>
    </row>
    <row r="103" spans="1:6" ht="12" customHeight="1">
      <c r="A103" s="224" t="s">
        <v>273</v>
      </c>
      <c r="B103" s="241" t="s">
        <v>274</v>
      </c>
      <c r="C103" s="265">
        <v>0</v>
      </c>
      <c r="D103" s="265"/>
      <c r="E103" s="248"/>
      <c r="F103" s="448" t="s">
        <v>49</v>
      </c>
    </row>
    <row r="104" spans="1:6" ht="12" customHeight="1">
      <c r="A104" s="224" t="s">
        <v>275</v>
      </c>
      <c r="B104" s="242" t="s">
        <v>276</v>
      </c>
      <c r="C104" s="265">
        <v>0</v>
      </c>
      <c r="D104" s="265"/>
      <c r="E104" s="248"/>
      <c r="F104" s="448" t="s">
        <v>52</v>
      </c>
    </row>
    <row r="105" spans="1:6" ht="12" customHeight="1">
      <c r="A105" s="223" t="s">
        <v>277</v>
      </c>
      <c r="B105" s="243" t="s">
        <v>278</v>
      </c>
      <c r="C105" s="265">
        <v>0</v>
      </c>
      <c r="D105" s="265"/>
      <c r="E105" s="248"/>
      <c r="F105" s="448" t="s">
        <v>55</v>
      </c>
    </row>
    <row r="106" spans="1:6" ht="12" customHeight="1">
      <c r="A106" s="224" t="s">
        <v>279</v>
      </c>
      <c r="B106" s="243" t="s">
        <v>280</v>
      </c>
      <c r="C106" s="265">
        <v>0</v>
      </c>
      <c r="D106" s="265"/>
      <c r="E106" s="248"/>
      <c r="F106" s="448" t="s">
        <v>58</v>
      </c>
    </row>
    <row r="107" spans="1:6" ht="12" customHeight="1">
      <c r="A107" s="228" t="s">
        <v>281</v>
      </c>
      <c r="B107" s="244" t="s">
        <v>282</v>
      </c>
      <c r="C107" s="40"/>
      <c r="D107" s="40"/>
      <c r="E107" s="209"/>
      <c r="F107" s="448" t="s">
        <v>61</v>
      </c>
    </row>
    <row r="108" spans="1:6" ht="12" customHeight="1">
      <c r="A108" s="230" t="s">
        <v>35</v>
      </c>
      <c r="B108" s="233" t="s">
        <v>283</v>
      </c>
      <c r="C108" s="262">
        <f>SUM(C109:C111)</f>
        <v>18270000</v>
      </c>
      <c r="D108" s="262">
        <f>SUM(D109:D111)</f>
        <v>23238059</v>
      </c>
      <c r="E108" s="262">
        <f>SUM(E109:E111)</f>
        <v>22349163</v>
      </c>
      <c r="F108" s="448" t="s">
        <v>64</v>
      </c>
    </row>
    <row r="109" spans="1:6" ht="12" customHeight="1">
      <c r="A109" s="225" t="s">
        <v>38</v>
      </c>
      <c r="B109" s="218" t="s">
        <v>284</v>
      </c>
      <c r="C109" s="264">
        <v>7270000</v>
      </c>
      <c r="D109" s="264">
        <v>8242003</v>
      </c>
      <c r="E109" s="247">
        <v>8242003</v>
      </c>
      <c r="F109" s="448" t="s">
        <v>67</v>
      </c>
    </row>
    <row r="110" spans="1:6" ht="12" customHeight="1">
      <c r="A110" s="225" t="s">
        <v>41</v>
      </c>
      <c r="B110" s="222" t="s">
        <v>285</v>
      </c>
      <c r="C110" s="264"/>
      <c r="D110" s="264"/>
      <c r="E110" s="247"/>
      <c r="F110" s="448" t="s">
        <v>70</v>
      </c>
    </row>
    <row r="111" spans="1:6" ht="15.75">
      <c r="A111" s="225" t="s">
        <v>44</v>
      </c>
      <c r="B111" s="222" t="s">
        <v>286</v>
      </c>
      <c r="C111" s="263">
        <v>11000000</v>
      </c>
      <c r="D111" s="263">
        <v>14996056</v>
      </c>
      <c r="E111" s="246">
        <v>14107160</v>
      </c>
      <c r="F111" s="448" t="s">
        <v>73</v>
      </c>
    </row>
    <row r="112" spans="1:6" ht="12" customHeight="1">
      <c r="A112" s="225" t="s">
        <v>47</v>
      </c>
      <c r="B112" s="222" t="s">
        <v>287</v>
      </c>
      <c r="C112" s="263">
        <v>0</v>
      </c>
      <c r="D112" s="263">
        <v>0</v>
      </c>
      <c r="E112" s="246">
        <v>0</v>
      </c>
      <c r="F112" s="448" t="s">
        <v>76</v>
      </c>
    </row>
    <row r="113" spans="1:6" ht="12" customHeight="1">
      <c r="A113" s="225" t="s">
        <v>50</v>
      </c>
      <c r="B113" s="254" t="s">
        <v>288</v>
      </c>
      <c r="C113" s="263">
        <v>0</v>
      </c>
      <c r="D113" s="263">
        <v>0</v>
      </c>
      <c r="E113" s="246">
        <v>0</v>
      </c>
      <c r="F113" s="448" t="s">
        <v>79</v>
      </c>
    </row>
    <row r="114" spans="1:6" ht="21.75" customHeight="1">
      <c r="A114" s="225" t="s">
        <v>53</v>
      </c>
      <c r="B114" s="253" t="s">
        <v>289</v>
      </c>
      <c r="C114" s="263">
        <v>0</v>
      </c>
      <c r="D114" s="263">
        <v>0</v>
      </c>
      <c r="E114" s="246">
        <v>0</v>
      </c>
      <c r="F114" s="448" t="s">
        <v>82</v>
      </c>
    </row>
    <row r="115" spans="1:6" ht="24" customHeight="1">
      <c r="A115" s="225" t="s">
        <v>290</v>
      </c>
      <c r="B115" s="269" t="s">
        <v>291</v>
      </c>
      <c r="C115" s="263">
        <v>0</v>
      </c>
      <c r="D115" s="263">
        <v>0</v>
      </c>
      <c r="E115" s="246">
        <v>0</v>
      </c>
      <c r="F115" s="448" t="s">
        <v>85</v>
      </c>
    </row>
    <row r="116" spans="1:6" ht="12" customHeight="1">
      <c r="A116" s="225" t="s">
        <v>292</v>
      </c>
      <c r="B116" s="242" t="s">
        <v>270</v>
      </c>
      <c r="C116" s="263">
        <v>0</v>
      </c>
      <c r="D116" s="263">
        <v>0</v>
      </c>
      <c r="E116" s="246">
        <v>0</v>
      </c>
      <c r="F116" s="448" t="s">
        <v>88</v>
      </c>
    </row>
    <row r="117" spans="1:6" ht="12" customHeight="1">
      <c r="A117" s="225" t="s">
        <v>293</v>
      </c>
      <c r="B117" s="242" t="s">
        <v>294</v>
      </c>
      <c r="C117" s="263">
        <v>0</v>
      </c>
      <c r="D117" s="263">
        <v>0</v>
      </c>
      <c r="E117" s="246">
        <v>0</v>
      </c>
      <c r="F117" s="448" t="s">
        <v>91</v>
      </c>
    </row>
    <row r="118" spans="1:6" ht="12" customHeight="1">
      <c r="A118" s="225" t="s">
        <v>295</v>
      </c>
      <c r="B118" s="242" t="s">
        <v>296</v>
      </c>
      <c r="C118" s="263">
        <v>0</v>
      </c>
      <c r="D118" s="263">
        <v>0</v>
      </c>
      <c r="E118" s="246">
        <v>0</v>
      </c>
      <c r="F118" s="448" t="s">
        <v>94</v>
      </c>
    </row>
    <row r="119" spans="1:6" s="290" customFormat="1" ht="12" customHeight="1">
      <c r="A119" s="225" t="s">
        <v>297</v>
      </c>
      <c r="B119" s="242" t="s">
        <v>276</v>
      </c>
      <c r="C119" s="263">
        <v>0</v>
      </c>
      <c r="D119" s="263">
        <v>0</v>
      </c>
      <c r="E119" s="246">
        <v>0</v>
      </c>
      <c r="F119" s="448" t="s">
        <v>97</v>
      </c>
    </row>
    <row r="120" spans="1:6" ht="12" customHeight="1">
      <c r="A120" s="225" t="s">
        <v>298</v>
      </c>
      <c r="B120" s="242" t="s">
        <v>299</v>
      </c>
      <c r="C120" s="263">
        <v>0</v>
      </c>
      <c r="D120" s="263">
        <v>0</v>
      </c>
      <c r="E120" s="246">
        <v>0</v>
      </c>
      <c r="F120" s="448" t="s">
        <v>100</v>
      </c>
    </row>
    <row r="121" spans="1:6" ht="12" customHeight="1">
      <c r="A121" s="223" t="s">
        <v>300</v>
      </c>
      <c r="B121" s="242" t="s">
        <v>301</v>
      </c>
      <c r="C121" s="265">
        <v>0</v>
      </c>
      <c r="D121" s="265">
        <v>0</v>
      </c>
      <c r="E121" s="248">
        <v>0</v>
      </c>
      <c r="F121" s="448" t="s">
        <v>103</v>
      </c>
    </row>
    <row r="122" spans="1:6" ht="12" customHeight="1">
      <c r="A122" s="230" t="s">
        <v>56</v>
      </c>
      <c r="B122" s="238" t="s">
        <v>302</v>
      </c>
      <c r="C122" s="262"/>
      <c r="D122" s="262"/>
      <c r="E122" s="245"/>
      <c r="F122" s="448" t="s">
        <v>106</v>
      </c>
    </row>
    <row r="123" spans="1:6" ht="12" customHeight="1">
      <c r="A123" s="225" t="s">
        <v>59</v>
      </c>
      <c r="B123" s="219" t="s">
        <v>303</v>
      </c>
      <c r="C123" s="264"/>
      <c r="D123" s="264"/>
      <c r="E123" s="247"/>
      <c r="F123" s="448" t="s">
        <v>109</v>
      </c>
    </row>
    <row r="124" spans="1:6" ht="12" customHeight="1">
      <c r="A124" s="226" t="s">
        <v>62</v>
      </c>
      <c r="B124" s="222" t="s">
        <v>304</v>
      </c>
      <c r="C124" s="265"/>
      <c r="D124" s="265"/>
      <c r="E124" s="248"/>
      <c r="F124" s="448" t="s">
        <v>112</v>
      </c>
    </row>
    <row r="125" spans="1:6" ht="12" customHeight="1">
      <c r="A125" s="230" t="s">
        <v>305</v>
      </c>
      <c r="B125" s="238" t="s">
        <v>306</v>
      </c>
      <c r="C125" s="262">
        <v>18270000</v>
      </c>
      <c r="D125" s="262">
        <v>23252333</v>
      </c>
      <c r="E125" s="245">
        <v>22363437</v>
      </c>
      <c r="F125" s="448" t="s">
        <v>115</v>
      </c>
    </row>
    <row r="126" spans="1:6" ht="12" customHeight="1">
      <c r="A126" s="230" t="s">
        <v>98</v>
      </c>
      <c r="B126" s="238" t="s">
        <v>307</v>
      </c>
      <c r="C126" s="262"/>
      <c r="D126" s="262"/>
      <c r="E126" s="245"/>
      <c r="F126" s="448" t="s">
        <v>118</v>
      </c>
    </row>
    <row r="127" spans="1:6" ht="12" customHeight="1">
      <c r="A127" s="225" t="s">
        <v>101</v>
      </c>
      <c r="B127" s="219" t="s">
        <v>308</v>
      </c>
      <c r="C127" s="263"/>
      <c r="D127" s="263"/>
      <c r="E127" s="246"/>
      <c r="F127" s="448" t="s">
        <v>121</v>
      </c>
    </row>
    <row r="128" spans="1:6" ht="12" customHeight="1">
      <c r="A128" s="225" t="s">
        <v>104</v>
      </c>
      <c r="B128" s="219" t="s">
        <v>309</v>
      </c>
      <c r="C128" s="263"/>
      <c r="D128" s="263"/>
      <c r="E128" s="246"/>
      <c r="F128" s="448" t="s">
        <v>124</v>
      </c>
    </row>
    <row r="129" spans="1:6" ht="12" customHeight="1">
      <c r="A129" s="223" t="s">
        <v>107</v>
      </c>
      <c r="B129" s="217" t="s">
        <v>310</v>
      </c>
      <c r="C129" s="263"/>
      <c r="D129" s="263"/>
      <c r="E129" s="246"/>
      <c r="F129" s="448" t="s">
        <v>127</v>
      </c>
    </row>
    <row r="130" spans="1:6" ht="12" customHeight="1">
      <c r="A130" s="230" t="s">
        <v>131</v>
      </c>
      <c r="B130" s="238" t="s">
        <v>311</v>
      </c>
      <c r="C130" s="262"/>
      <c r="D130" s="262"/>
      <c r="E130" s="245"/>
      <c r="F130" s="448" t="s">
        <v>130</v>
      </c>
    </row>
    <row r="131" spans="1:6" ht="12" customHeight="1">
      <c r="A131" s="225" t="s">
        <v>134</v>
      </c>
      <c r="B131" s="219" t="s">
        <v>312</v>
      </c>
      <c r="C131" s="263"/>
      <c r="D131" s="263"/>
      <c r="E131" s="246"/>
      <c r="F131" s="448" t="s">
        <v>133</v>
      </c>
    </row>
    <row r="132" spans="1:6" ht="12" customHeight="1">
      <c r="A132" s="225" t="s">
        <v>137</v>
      </c>
      <c r="B132" s="219" t="s">
        <v>313</v>
      </c>
      <c r="C132" s="263"/>
      <c r="D132" s="263"/>
      <c r="E132" s="246"/>
      <c r="F132" s="448" t="s">
        <v>136</v>
      </c>
    </row>
    <row r="133" spans="1:6" ht="12" customHeight="1">
      <c r="A133" s="225" t="s">
        <v>140</v>
      </c>
      <c r="B133" s="219" t="s">
        <v>314</v>
      </c>
      <c r="C133" s="263"/>
      <c r="D133" s="263"/>
      <c r="E133" s="246"/>
      <c r="F133" s="448" t="s">
        <v>139</v>
      </c>
    </row>
    <row r="134" spans="1:6" ht="12" customHeight="1">
      <c r="A134" s="223" t="s">
        <v>143</v>
      </c>
      <c r="B134" s="217" t="s">
        <v>315</v>
      </c>
      <c r="C134" s="263"/>
      <c r="D134" s="263"/>
      <c r="E134" s="246"/>
      <c r="F134" s="448" t="s">
        <v>142</v>
      </c>
    </row>
    <row r="135" spans="1:6" ht="12" customHeight="1">
      <c r="A135" s="230" t="s">
        <v>316</v>
      </c>
      <c r="B135" s="238" t="s">
        <v>317</v>
      </c>
      <c r="C135" s="268"/>
      <c r="D135" s="268"/>
      <c r="E135" s="280"/>
      <c r="F135" s="448" t="s">
        <v>145</v>
      </c>
    </row>
    <row r="136" spans="1:6" ht="12" customHeight="1">
      <c r="A136" s="225" t="s">
        <v>152</v>
      </c>
      <c r="B136" s="219" t="s">
        <v>318</v>
      </c>
      <c r="C136" s="263"/>
      <c r="D136" s="263"/>
      <c r="E136" s="246"/>
      <c r="F136" s="448" t="s">
        <v>148</v>
      </c>
    </row>
    <row r="137" spans="1:6" ht="12" customHeight="1">
      <c r="A137" s="225" t="s">
        <v>155</v>
      </c>
      <c r="B137" s="219" t="s">
        <v>319</v>
      </c>
      <c r="C137" s="263"/>
      <c r="D137" s="263"/>
      <c r="E137" s="246"/>
      <c r="F137" s="448" t="s">
        <v>151</v>
      </c>
    </row>
    <row r="138" spans="1:6" ht="12" customHeight="1">
      <c r="A138" s="225" t="s">
        <v>158</v>
      </c>
      <c r="B138" s="219" t="s">
        <v>336</v>
      </c>
      <c r="C138" s="263"/>
      <c r="D138" s="263"/>
      <c r="E138" s="246"/>
      <c r="F138" s="448" t="s">
        <v>154</v>
      </c>
    </row>
    <row r="139" spans="1:6" ht="12" customHeight="1">
      <c r="A139" s="223" t="s">
        <v>161</v>
      </c>
      <c r="B139" s="217" t="s">
        <v>321</v>
      </c>
      <c r="C139" s="263"/>
      <c r="D139" s="263"/>
      <c r="E139" s="246"/>
      <c r="F139" s="448" t="s">
        <v>157</v>
      </c>
    </row>
    <row r="140" spans="1:9" ht="15" customHeight="1">
      <c r="A140" s="230" t="s">
        <v>164</v>
      </c>
      <c r="B140" s="238" t="s">
        <v>322</v>
      </c>
      <c r="C140" s="41"/>
      <c r="D140" s="41"/>
      <c r="E140" s="214"/>
      <c r="F140" s="448" t="s">
        <v>160</v>
      </c>
      <c r="G140" s="279"/>
      <c r="H140" s="279"/>
      <c r="I140" s="279"/>
    </row>
    <row r="141" spans="1:6" s="272" customFormat="1" ht="12.75" customHeight="1">
      <c r="A141" s="225" t="s">
        <v>167</v>
      </c>
      <c r="B141" s="219" t="s">
        <v>323</v>
      </c>
      <c r="C141" s="263">
        <v>0</v>
      </c>
      <c r="D141" s="263">
        <v>0</v>
      </c>
      <c r="E141" s="246">
        <v>0</v>
      </c>
      <c r="F141" s="448" t="s">
        <v>163</v>
      </c>
    </row>
    <row r="142" spans="1:6" ht="12.75" customHeight="1">
      <c r="A142" s="225" t="s">
        <v>170</v>
      </c>
      <c r="B142" s="219" t="s">
        <v>324</v>
      </c>
      <c r="C142" s="263">
        <v>0</v>
      </c>
      <c r="D142" s="263">
        <v>0</v>
      </c>
      <c r="E142" s="246">
        <v>0</v>
      </c>
      <c r="F142" s="448" t="s">
        <v>166</v>
      </c>
    </row>
    <row r="143" spans="1:6" ht="12.75" customHeight="1">
      <c r="A143" s="225" t="s">
        <v>173</v>
      </c>
      <c r="B143" s="219" t="s">
        <v>325</v>
      </c>
      <c r="C143" s="263">
        <v>0</v>
      </c>
      <c r="D143" s="263">
        <v>0</v>
      </c>
      <c r="E143" s="246">
        <v>0</v>
      </c>
      <c r="F143" s="448" t="s">
        <v>169</v>
      </c>
    </row>
    <row r="144" spans="1:6" ht="12.75" customHeight="1">
      <c r="A144" s="225" t="s">
        <v>176</v>
      </c>
      <c r="B144" s="219" t="s">
        <v>326</v>
      </c>
      <c r="C144" s="263">
        <v>0</v>
      </c>
      <c r="D144" s="263">
        <v>0</v>
      </c>
      <c r="E144" s="246">
        <v>0</v>
      </c>
      <c r="F144" s="448" t="s">
        <v>172</v>
      </c>
    </row>
    <row r="145" spans="1:6" ht="15.75">
      <c r="A145" s="230" t="s">
        <v>179</v>
      </c>
      <c r="B145" s="238" t="s">
        <v>327</v>
      </c>
      <c r="C145" s="212"/>
      <c r="D145" s="212"/>
      <c r="E145" s="212"/>
      <c r="F145" s="448" t="s">
        <v>175</v>
      </c>
    </row>
    <row r="146" spans="1:6" ht="15.75">
      <c r="A146" s="255" t="s">
        <v>328</v>
      </c>
      <c r="B146" s="258" t="s">
        <v>329</v>
      </c>
      <c r="C146" s="212">
        <v>18270000</v>
      </c>
      <c r="D146" s="212">
        <v>23252333</v>
      </c>
      <c r="E146" s="213">
        <v>22363437</v>
      </c>
      <c r="F146" s="448" t="s">
        <v>178</v>
      </c>
    </row>
    <row r="148" spans="1:5" ht="18.75" customHeight="1">
      <c r="A148" s="473" t="s">
        <v>330</v>
      </c>
      <c r="B148" s="473"/>
      <c r="C148" s="473"/>
      <c r="D148" s="473"/>
      <c r="E148" s="473"/>
    </row>
    <row r="149" spans="1:5" ht="13.5" customHeight="1">
      <c r="A149" s="240" t="s">
        <v>696</v>
      </c>
      <c r="B149" s="240"/>
      <c r="C149" s="270"/>
      <c r="E149" s="257" t="s">
        <v>255</v>
      </c>
    </row>
    <row r="150" spans="1:5" ht="21">
      <c r="A150" s="230">
        <v>1</v>
      </c>
      <c r="B150" s="233" t="s">
        <v>332</v>
      </c>
      <c r="C150" s="256">
        <f>+C61-C125</f>
        <v>-18270000</v>
      </c>
      <c r="D150" s="256">
        <f>+D61-D125</f>
        <v>-23252333</v>
      </c>
      <c r="E150" s="256">
        <f>+E61-E125</f>
        <v>-22363437</v>
      </c>
    </row>
    <row r="151" spans="1:5" ht="21">
      <c r="A151" s="230" t="s">
        <v>35</v>
      </c>
      <c r="B151" s="233" t="s">
        <v>333</v>
      </c>
      <c r="C151" s="256">
        <f>+C84-C145</f>
        <v>132540000</v>
      </c>
      <c r="D151" s="256">
        <f>+D84-D145</f>
        <v>379920280</v>
      </c>
      <c r="E151" s="256">
        <f>+E84-E145</f>
        <v>379920280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259" customFormat="1" ht="12.75" customHeight="1">
      <c r="C161" s="260"/>
      <c r="D161" s="260"/>
      <c r="E161" s="260"/>
      <c r="F161" s="270"/>
    </row>
  </sheetData>
  <sheetProtection/>
  <mergeCells count="9">
    <mergeCell ref="A148:E148"/>
    <mergeCell ref="A3:A4"/>
    <mergeCell ref="A89:A90"/>
    <mergeCell ref="B3:B4"/>
    <mergeCell ref="B89:B90"/>
    <mergeCell ref="A1:E1"/>
    <mergeCell ref="C3:E3"/>
    <mergeCell ref="A87:E87"/>
    <mergeCell ref="C89:E89"/>
  </mergeCells>
  <printOptions horizontalCentered="1"/>
  <pageMargins left="0.7868055555555555" right="0.7868055555555555" top="1.45625" bottom="0.8659722222222223" header="0.5" footer="0.5"/>
  <pageSetup horizontalDpi="600" verticalDpi="600" orientation="portrait" paperSize="9" r:id="rId1"/>
  <headerFooter alignWithMargins="0">
    <oddHeader>&amp;C&amp;"Times New Roman CE,Félkövér"&amp;12
</oddHeader>
  </headerFooter>
  <rowBreaks count="1" manualBreakCount="1">
    <brk id="86" min="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windowProtection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6.875" style="9" customWidth="1"/>
    <col min="2" max="2" width="55.125" style="21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1" width="9.375" style="452" hidden="1" customWidth="1"/>
    <col min="12" max="12" width="9.375" style="9" bestFit="1" customWidth="1"/>
    <col min="13" max="16384" width="9.375" style="9" customWidth="1"/>
  </cols>
  <sheetData>
    <row r="1" spans="2:10" ht="39.75" customHeight="1">
      <c r="B1" s="303" t="s">
        <v>338</v>
      </c>
      <c r="C1" s="304"/>
      <c r="D1" s="304"/>
      <c r="E1" s="304"/>
      <c r="F1" s="304"/>
      <c r="G1" s="304"/>
      <c r="H1" s="304"/>
      <c r="I1" s="304"/>
      <c r="J1" s="480" t="str">
        <f>+CONCATENATE("2.1. melléklet a ……/",LEFT('1.1.sz.mell.'!C3,4)+1,". (……) önkormányzati rendelethez")</f>
        <v>2.1. melléklet a ……/2017. (……) önkormányzati rendelethez</v>
      </c>
    </row>
    <row r="2" spans="2:10" ht="13.5">
      <c r="B2" s="21" t="s">
        <v>700</v>
      </c>
      <c r="G2" s="27"/>
      <c r="H2" s="27"/>
      <c r="I2" s="27" t="s">
        <v>339</v>
      </c>
      <c r="J2" s="480"/>
    </row>
    <row r="3" spans="1:10" ht="18" customHeight="1">
      <c r="A3" s="478" t="s">
        <v>3</v>
      </c>
      <c r="B3" s="329" t="s">
        <v>340</v>
      </c>
      <c r="C3" s="330"/>
      <c r="D3" s="330"/>
      <c r="E3" s="330"/>
      <c r="F3" s="329" t="s">
        <v>341</v>
      </c>
      <c r="G3" s="331"/>
      <c r="H3" s="331"/>
      <c r="I3" s="331"/>
      <c r="J3" s="480"/>
    </row>
    <row r="4" spans="1:11" s="305" customFormat="1" ht="35.25" customHeight="1">
      <c r="A4" s="479"/>
      <c r="B4" s="22" t="s">
        <v>342</v>
      </c>
      <c r="C4" s="23" t="str">
        <f>+CONCATENATE(LEFT('1.1.sz.mell.'!C3,4),". évi eredeti előirányzat")</f>
        <v>2016. évi eredeti előirányzat</v>
      </c>
      <c r="D4" s="291" t="str">
        <f>+CONCATENATE(LEFT('1.1.sz.mell.'!C3,4),". évi módosított előirányzat")</f>
        <v>2016. évi módosított előirányzat</v>
      </c>
      <c r="E4" s="23" t="str">
        <f>+CONCATENATE(LEFT('1.1.sz.mell.'!C3,4),". évi teljesítés")</f>
        <v>2016. évi teljesítés</v>
      </c>
      <c r="F4" s="22" t="s">
        <v>342</v>
      </c>
      <c r="G4" s="23" t="str">
        <f>+C4</f>
        <v>2016. évi eredeti előirányzat</v>
      </c>
      <c r="H4" s="291" t="str">
        <f>+D4</f>
        <v>2016. évi módosított előirányzat</v>
      </c>
      <c r="I4" s="321" t="str">
        <f>+E4</f>
        <v>2016. évi teljesítés</v>
      </c>
      <c r="J4" s="480"/>
      <c r="K4" s="453"/>
    </row>
    <row r="5" spans="1:11" s="306" customFormat="1" ht="12" customHeight="1">
      <c r="A5" s="332" t="s">
        <v>9</v>
      </c>
      <c r="B5" s="333" t="s">
        <v>10</v>
      </c>
      <c r="C5" s="334" t="s">
        <v>11</v>
      </c>
      <c r="D5" s="334" t="s">
        <v>12</v>
      </c>
      <c r="E5" s="334" t="s">
        <v>13</v>
      </c>
      <c r="F5" s="333" t="s">
        <v>343</v>
      </c>
      <c r="G5" s="334" t="s">
        <v>344</v>
      </c>
      <c r="H5" s="334" t="s">
        <v>345</v>
      </c>
      <c r="I5" s="335" t="s">
        <v>346</v>
      </c>
      <c r="J5" s="480"/>
      <c r="K5" s="454"/>
    </row>
    <row r="6" spans="1:11" ht="15" customHeight="1">
      <c r="A6" s="307" t="s">
        <v>14</v>
      </c>
      <c r="B6" s="308" t="s">
        <v>347</v>
      </c>
      <c r="C6" s="294">
        <v>189888777</v>
      </c>
      <c r="D6" s="294">
        <v>207557219</v>
      </c>
      <c r="E6" s="294">
        <v>207557219</v>
      </c>
      <c r="F6" s="308" t="s">
        <v>348</v>
      </c>
      <c r="G6" s="294">
        <v>1488000</v>
      </c>
      <c r="H6" s="294">
        <v>33903716</v>
      </c>
      <c r="I6" s="300">
        <v>33492950</v>
      </c>
      <c r="J6" s="480"/>
      <c r="K6" s="452" t="s">
        <v>16</v>
      </c>
    </row>
    <row r="7" spans="1:11" ht="15" customHeight="1">
      <c r="A7" s="309" t="s">
        <v>35</v>
      </c>
      <c r="B7" s="310" t="s">
        <v>349</v>
      </c>
      <c r="C7" s="295">
        <v>4910000</v>
      </c>
      <c r="D7" s="295">
        <v>20057133</v>
      </c>
      <c r="E7" s="295">
        <v>20057133</v>
      </c>
      <c r="F7" s="310" t="s">
        <v>259</v>
      </c>
      <c r="G7" s="295">
        <v>4039000</v>
      </c>
      <c r="H7" s="295">
        <v>6072147</v>
      </c>
      <c r="I7" s="301">
        <v>6072147</v>
      </c>
      <c r="J7" s="480"/>
      <c r="K7" s="452" t="s">
        <v>19</v>
      </c>
    </row>
    <row r="8" spans="1:11" ht="15" customHeight="1">
      <c r="A8" s="309" t="s">
        <v>56</v>
      </c>
      <c r="B8" s="310" t="s">
        <v>350</v>
      </c>
      <c r="C8" s="295">
        <v>0</v>
      </c>
      <c r="D8" s="295">
        <v>0</v>
      </c>
      <c r="E8" s="295">
        <v>0</v>
      </c>
      <c r="F8" s="310" t="s">
        <v>351</v>
      </c>
      <c r="G8" s="295">
        <v>26703000</v>
      </c>
      <c r="H8" s="295">
        <v>32728842</v>
      </c>
      <c r="I8" s="301">
        <v>27380727</v>
      </c>
      <c r="J8" s="480"/>
      <c r="K8" s="452" t="s">
        <v>22</v>
      </c>
    </row>
    <row r="9" spans="1:11" ht="15" customHeight="1">
      <c r="A9" s="309" t="s">
        <v>305</v>
      </c>
      <c r="B9" s="310" t="s">
        <v>352</v>
      </c>
      <c r="C9" s="295">
        <v>39351000</v>
      </c>
      <c r="D9" s="295">
        <v>42171104</v>
      </c>
      <c r="E9" s="295">
        <v>22332613</v>
      </c>
      <c r="F9" s="310" t="s">
        <v>261</v>
      </c>
      <c r="G9" s="295">
        <v>15829000</v>
      </c>
      <c r="H9" s="295">
        <v>15901000</v>
      </c>
      <c r="I9" s="301">
        <v>4121424</v>
      </c>
      <c r="J9" s="480"/>
      <c r="K9" s="452" t="s">
        <v>25</v>
      </c>
    </row>
    <row r="10" spans="1:11" ht="15" customHeight="1">
      <c r="A10" s="309" t="s">
        <v>98</v>
      </c>
      <c r="B10" s="311" t="s">
        <v>353</v>
      </c>
      <c r="C10" s="295">
        <v>0</v>
      </c>
      <c r="D10" s="295">
        <v>0</v>
      </c>
      <c r="E10" s="295"/>
      <c r="F10" s="310" t="s">
        <v>263</v>
      </c>
      <c r="G10" s="295">
        <v>8244000</v>
      </c>
      <c r="H10" s="295">
        <v>8610455</v>
      </c>
      <c r="I10" s="301">
        <v>3689628</v>
      </c>
      <c r="J10" s="480"/>
      <c r="K10" s="452" t="s">
        <v>28</v>
      </c>
    </row>
    <row r="11" spans="1:11" ht="15" customHeight="1">
      <c r="A11" s="309" t="s">
        <v>131</v>
      </c>
      <c r="B11" s="310" t="s">
        <v>354</v>
      </c>
      <c r="C11" s="296">
        <v>0</v>
      </c>
      <c r="D11" s="296">
        <v>0</v>
      </c>
      <c r="E11" s="296">
        <v>0</v>
      </c>
      <c r="F11" s="310" t="s">
        <v>355</v>
      </c>
      <c r="G11" s="295"/>
      <c r="H11" s="295"/>
      <c r="I11" s="301"/>
      <c r="J11" s="480"/>
      <c r="K11" s="452" t="s">
        <v>31</v>
      </c>
    </row>
    <row r="12" spans="1:11" ht="15" customHeight="1">
      <c r="A12" s="309" t="s">
        <v>316</v>
      </c>
      <c r="B12" s="310" t="s">
        <v>129</v>
      </c>
      <c r="C12" s="295"/>
      <c r="D12" s="295"/>
      <c r="E12" s="295"/>
      <c r="F12" s="7"/>
      <c r="G12" s="295"/>
      <c r="H12" s="295"/>
      <c r="I12" s="301"/>
      <c r="J12" s="480"/>
      <c r="K12" s="452" t="s">
        <v>34</v>
      </c>
    </row>
    <row r="13" spans="1:10" ht="15" customHeight="1">
      <c r="A13" s="309" t="s">
        <v>164</v>
      </c>
      <c r="B13" s="7"/>
      <c r="C13" s="295"/>
      <c r="D13" s="295"/>
      <c r="E13" s="295"/>
      <c r="F13" s="7"/>
      <c r="G13" s="295"/>
      <c r="H13" s="295"/>
      <c r="I13" s="301"/>
      <c r="J13" s="480"/>
    </row>
    <row r="14" spans="1:10" ht="15" customHeight="1">
      <c r="A14" s="309" t="s">
        <v>179</v>
      </c>
      <c r="B14" s="320"/>
      <c r="C14" s="296"/>
      <c r="D14" s="296"/>
      <c r="E14" s="296"/>
      <c r="F14" s="7"/>
      <c r="G14" s="295"/>
      <c r="H14" s="295"/>
      <c r="I14" s="301"/>
      <c r="J14" s="480"/>
    </row>
    <row r="15" spans="1:10" ht="15" customHeight="1">
      <c r="A15" s="309" t="s">
        <v>328</v>
      </c>
      <c r="B15" s="7"/>
      <c r="C15" s="295"/>
      <c r="D15" s="295"/>
      <c r="E15" s="295"/>
      <c r="F15" s="7"/>
      <c r="G15" s="295"/>
      <c r="H15" s="295"/>
      <c r="I15" s="301"/>
      <c r="J15" s="480"/>
    </row>
    <row r="16" spans="1:10" ht="15" customHeight="1">
      <c r="A16" s="309" t="s">
        <v>356</v>
      </c>
      <c r="B16" s="7"/>
      <c r="C16" s="295"/>
      <c r="D16" s="295"/>
      <c r="E16" s="295"/>
      <c r="F16" s="7"/>
      <c r="G16" s="295"/>
      <c r="H16" s="295"/>
      <c r="I16" s="301"/>
      <c r="J16" s="480"/>
    </row>
    <row r="17" spans="1:10" ht="15" customHeight="1">
      <c r="A17" s="309" t="s">
        <v>357</v>
      </c>
      <c r="B17" s="11"/>
      <c r="C17" s="297"/>
      <c r="D17" s="297"/>
      <c r="E17" s="297"/>
      <c r="F17" s="7"/>
      <c r="G17" s="297"/>
      <c r="H17" s="297"/>
      <c r="I17" s="302"/>
      <c r="J17" s="480"/>
    </row>
    <row r="18" spans="1:11" ht="17.25" customHeight="1">
      <c r="A18" s="312" t="s">
        <v>358</v>
      </c>
      <c r="B18" s="293" t="s">
        <v>359</v>
      </c>
      <c r="C18" s="298">
        <f>+C6+C7+C9+C10+C12+C13+C14+C15+C16+C17</f>
        <v>234149777</v>
      </c>
      <c r="D18" s="298">
        <f>+D6+D7+D9+D10+D12+D13+D14+D15+D16+D17</f>
        <v>269785456</v>
      </c>
      <c r="E18" s="298">
        <f>+E6+E7+E9+E10+E12+E13+E14+E15+E16+E17</f>
        <v>249946965</v>
      </c>
      <c r="F18" s="293" t="s">
        <v>360</v>
      </c>
      <c r="G18" s="298">
        <f>SUM(G6:G17)</f>
        <v>56303000</v>
      </c>
      <c r="H18" s="298">
        <f>SUM(H6:H17)</f>
        <v>97216160</v>
      </c>
      <c r="I18" s="298">
        <f>SUM(I6:I17)</f>
        <v>74756876</v>
      </c>
      <c r="J18" s="480"/>
      <c r="K18" s="452" t="s">
        <v>37</v>
      </c>
    </row>
    <row r="19" spans="1:11" ht="15" customHeight="1">
      <c r="A19" s="313" t="s">
        <v>361</v>
      </c>
      <c r="B19" s="314" t="s">
        <v>362</v>
      </c>
      <c r="C19" s="28">
        <f>+C20+C21+C22+C23</f>
        <v>132540000</v>
      </c>
      <c r="D19" s="28">
        <f>+D20+D21+D22+D23</f>
        <v>319067335</v>
      </c>
      <c r="E19" s="28">
        <f>+E20+E21+E22+E23</f>
        <v>319067335</v>
      </c>
      <c r="F19" s="315" t="s">
        <v>363</v>
      </c>
      <c r="G19" s="299"/>
      <c r="H19" s="299"/>
      <c r="I19" s="299"/>
      <c r="J19" s="480"/>
      <c r="K19" s="452" t="s">
        <v>40</v>
      </c>
    </row>
    <row r="20" spans="1:11" ht="15" customHeight="1">
      <c r="A20" s="316" t="s">
        <v>364</v>
      </c>
      <c r="B20" s="315" t="s">
        <v>365</v>
      </c>
      <c r="C20" s="292">
        <v>132540000</v>
      </c>
      <c r="D20" s="292">
        <v>311435000</v>
      </c>
      <c r="E20" s="292">
        <v>311435000</v>
      </c>
      <c r="F20" s="315" t="s">
        <v>366</v>
      </c>
      <c r="G20" s="292"/>
      <c r="H20" s="292"/>
      <c r="I20" s="292"/>
      <c r="J20" s="480"/>
      <c r="K20" s="452" t="s">
        <v>43</v>
      </c>
    </row>
    <row r="21" spans="1:11" ht="15" customHeight="1">
      <c r="A21" s="316" t="s">
        <v>367</v>
      </c>
      <c r="B21" s="315" t="s">
        <v>368</v>
      </c>
      <c r="C21" s="292"/>
      <c r="D21" s="292"/>
      <c r="E21" s="292"/>
      <c r="F21" s="315" t="s">
        <v>369</v>
      </c>
      <c r="G21" s="292"/>
      <c r="H21" s="292"/>
      <c r="I21" s="292"/>
      <c r="J21" s="480"/>
      <c r="K21" s="452" t="s">
        <v>46</v>
      </c>
    </row>
    <row r="22" spans="1:11" ht="15" customHeight="1">
      <c r="A22" s="316" t="s">
        <v>370</v>
      </c>
      <c r="B22" s="315" t="s">
        <v>371</v>
      </c>
      <c r="C22" s="292"/>
      <c r="D22" s="292"/>
      <c r="E22" s="292"/>
      <c r="F22" s="315" t="s">
        <v>372</v>
      </c>
      <c r="G22" s="292"/>
      <c r="H22" s="292"/>
      <c r="I22" s="292"/>
      <c r="J22" s="480"/>
      <c r="K22" s="452" t="s">
        <v>49</v>
      </c>
    </row>
    <row r="23" spans="1:11" ht="15" customHeight="1">
      <c r="A23" s="316" t="s">
        <v>373</v>
      </c>
      <c r="B23" s="315" t="s">
        <v>374</v>
      </c>
      <c r="C23" s="292"/>
      <c r="D23" s="292">
        <v>7632335</v>
      </c>
      <c r="E23" s="292">
        <v>7632335</v>
      </c>
      <c r="F23" s="314" t="s">
        <v>375</v>
      </c>
      <c r="G23" s="292"/>
      <c r="H23" s="292"/>
      <c r="I23" s="292"/>
      <c r="J23" s="480"/>
      <c r="K23" s="452" t="s">
        <v>52</v>
      </c>
    </row>
    <row r="24" spans="1:11" ht="15" customHeight="1">
      <c r="A24" s="316" t="s">
        <v>376</v>
      </c>
      <c r="B24" s="315" t="s">
        <v>377</v>
      </c>
      <c r="C24" s="317">
        <f>+C25+C26</f>
        <v>0</v>
      </c>
      <c r="D24" s="317">
        <f>+D25+D26</f>
        <v>0</v>
      </c>
      <c r="E24" s="317">
        <f>+E25+E26</f>
        <v>0</v>
      </c>
      <c r="F24" s="315" t="s">
        <v>378</v>
      </c>
      <c r="G24" s="292"/>
      <c r="H24" s="292"/>
      <c r="I24" s="292"/>
      <c r="J24" s="480"/>
      <c r="K24" s="452" t="s">
        <v>55</v>
      </c>
    </row>
    <row r="25" spans="1:11" ht="15" customHeight="1">
      <c r="A25" s="313" t="s">
        <v>379</v>
      </c>
      <c r="B25" s="314" t="s">
        <v>380</v>
      </c>
      <c r="C25" s="299"/>
      <c r="D25" s="299"/>
      <c r="E25" s="299"/>
      <c r="F25" s="308" t="s">
        <v>381</v>
      </c>
      <c r="G25" s="299"/>
      <c r="H25" s="299"/>
      <c r="I25" s="299"/>
      <c r="J25" s="480"/>
      <c r="K25" s="452" t="s">
        <v>58</v>
      </c>
    </row>
    <row r="26" spans="1:11" ht="15" customHeight="1">
      <c r="A26" s="316" t="s">
        <v>382</v>
      </c>
      <c r="B26" s="315" t="s">
        <v>383</v>
      </c>
      <c r="C26" s="292"/>
      <c r="D26" s="292"/>
      <c r="E26" s="292"/>
      <c r="F26" s="7"/>
      <c r="G26" s="292"/>
      <c r="H26" s="292"/>
      <c r="I26" s="292"/>
      <c r="J26" s="480"/>
      <c r="K26" s="452" t="s">
        <v>61</v>
      </c>
    </row>
    <row r="27" spans="1:11" ht="17.25" customHeight="1">
      <c r="A27" s="312" t="s">
        <v>384</v>
      </c>
      <c r="B27" s="293" t="s">
        <v>385</v>
      </c>
      <c r="C27" s="298">
        <f>+C19+C24</f>
        <v>132540000</v>
      </c>
      <c r="D27" s="298">
        <f>+D19+D24</f>
        <v>319067335</v>
      </c>
      <c r="E27" s="298">
        <f>+E19+E24</f>
        <v>319067335</v>
      </c>
      <c r="F27" s="293" t="s">
        <v>386</v>
      </c>
      <c r="G27" s="298">
        <f>SUM(G19:G26)</f>
        <v>0</v>
      </c>
      <c r="H27" s="298">
        <f>SUM(H19:H26)</f>
        <v>0</v>
      </c>
      <c r="I27" s="298">
        <f>SUM(I19:I26)</f>
        <v>0</v>
      </c>
      <c r="J27" s="480"/>
      <c r="K27" s="452" t="s">
        <v>64</v>
      </c>
    </row>
    <row r="28" spans="1:11" ht="17.25" customHeight="1">
      <c r="A28" s="312" t="s">
        <v>387</v>
      </c>
      <c r="B28" s="318" t="s">
        <v>388</v>
      </c>
      <c r="C28" s="42">
        <f>+C18+C27</f>
        <v>366689777</v>
      </c>
      <c r="D28" s="42">
        <f>+D18+D27</f>
        <v>588852791</v>
      </c>
      <c r="E28" s="319">
        <f>+E18+E27</f>
        <v>569014300</v>
      </c>
      <c r="F28" s="318" t="s">
        <v>389</v>
      </c>
      <c r="G28" s="42">
        <f>+G18+G27</f>
        <v>56303000</v>
      </c>
      <c r="H28" s="42">
        <f>+H18+H27</f>
        <v>97216160</v>
      </c>
      <c r="I28" s="42">
        <f>+I18+I27</f>
        <v>74756876</v>
      </c>
      <c r="J28" s="480"/>
      <c r="K28" s="452" t="s">
        <v>67</v>
      </c>
    </row>
    <row r="29" spans="1:11" ht="17.25" customHeight="1">
      <c r="A29" s="312" t="s">
        <v>390</v>
      </c>
      <c r="B29" s="318" t="s">
        <v>391</v>
      </c>
      <c r="C29" s="42" t="str">
        <f>IF(C18-G18&lt;0,G18-C18,"-")</f>
        <v>-</v>
      </c>
      <c r="D29" s="42" t="str">
        <f>IF(D18-H18&lt;0,H18-D18,"-")</f>
        <v>-</v>
      </c>
      <c r="E29" s="319" t="str">
        <f>IF(E18-I18&lt;0,I18-E18,"-")</f>
        <v>-</v>
      </c>
      <c r="F29" s="318" t="s">
        <v>392</v>
      </c>
      <c r="G29" s="42">
        <f>IF(C18-G18&gt;0,C18-G18,"-")</f>
        <v>177846777</v>
      </c>
      <c r="H29" s="42">
        <f>IF(D18-H18&gt;0,D18-H18,"-")</f>
        <v>172569296</v>
      </c>
      <c r="I29" s="42">
        <f>IF(E18-I18&gt;0,E18-I18,"-")</f>
        <v>175190089</v>
      </c>
      <c r="J29" s="480"/>
      <c r="K29" s="452" t="s">
        <v>70</v>
      </c>
    </row>
    <row r="30" spans="1:11" ht="17.25" customHeight="1">
      <c r="A30" s="312" t="s">
        <v>393</v>
      </c>
      <c r="B30" s="318" t="s">
        <v>394</v>
      </c>
      <c r="C30" s="42" t="str">
        <f>IF(C28-G28&lt;0,G28-C28,"-")</f>
        <v>-</v>
      </c>
      <c r="D30" s="42" t="str">
        <f>IF(D28-H28&lt;0,H28-D28,"-")</f>
        <v>-</v>
      </c>
      <c r="E30" s="319" t="str">
        <f>IF(E28-I28&lt;0,I28-E28,"-")</f>
        <v>-</v>
      </c>
      <c r="F30" s="318" t="s">
        <v>395</v>
      </c>
      <c r="G30" s="42">
        <f>IF(C28-G28&gt;0,C28-G28,"-")</f>
        <v>310386777</v>
      </c>
      <c r="H30" s="42">
        <f>IF(D28-H28&gt;0,D28-H28,"-")</f>
        <v>491636631</v>
      </c>
      <c r="I30" s="42">
        <f>IF(E28-I28&gt;0,E28-I28,"-")</f>
        <v>494257424</v>
      </c>
      <c r="J30" s="480"/>
      <c r="K30" s="452" t="s">
        <v>73</v>
      </c>
    </row>
  </sheetData>
  <sheetProtection/>
  <mergeCells count="2">
    <mergeCell ref="A3:A4"/>
    <mergeCell ref="J1:J30"/>
  </mergeCells>
  <printOptions horizontalCentered="1"/>
  <pageMargins left="0.3298611111111111" right="0.4798611111111111" top="0.9048611111111111" bottom="0.5" header="0.66875" footer="0.2798611111111111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windowProtection="1" view="pageBreakPreview" zoomScale="115" zoomScaleSheetLayoutView="115" zoomScalePageLayoutView="0" workbookViewId="0" topLeftCell="A1">
      <selection activeCell="B2" sqref="B2"/>
    </sheetView>
  </sheetViews>
  <sheetFormatPr defaultColWidth="9.00390625" defaultRowHeight="12.75"/>
  <cols>
    <col min="1" max="1" width="6.875" style="9" customWidth="1"/>
    <col min="2" max="2" width="55.125" style="21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1" width="9.125" style="452" hidden="1" customWidth="1"/>
    <col min="12" max="12" width="9.375" style="9" bestFit="1" customWidth="1"/>
    <col min="13" max="16384" width="9.375" style="9" customWidth="1"/>
  </cols>
  <sheetData>
    <row r="1" spans="2:10" ht="39.75" customHeight="1">
      <c r="B1" s="303" t="s">
        <v>396</v>
      </c>
      <c r="C1" s="304"/>
      <c r="D1" s="304"/>
      <c r="E1" s="304"/>
      <c r="F1" s="304"/>
      <c r="G1" s="304"/>
      <c r="H1" s="304"/>
      <c r="I1" s="304"/>
      <c r="J1" s="483" t="str">
        <f>+CONCATENATE("2.2. melléklet a ……/",LEFT('1.1.sz.mell.'!C3,4)+1,". (……) önkormányzati rendelethez")</f>
        <v>2.2. melléklet a ……/2017. (……) önkormányzati rendelethez</v>
      </c>
    </row>
    <row r="2" spans="2:10" ht="13.5">
      <c r="B2" s="21" t="s">
        <v>701</v>
      </c>
      <c r="G2" s="27"/>
      <c r="H2" s="27"/>
      <c r="I2" s="27" t="s">
        <v>339</v>
      </c>
      <c r="J2" s="483"/>
    </row>
    <row r="3" spans="1:10" ht="24" customHeight="1">
      <c r="A3" s="481" t="s">
        <v>3</v>
      </c>
      <c r="B3" s="329" t="s">
        <v>340</v>
      </c>
      <c r="C3" s="330"/>
      <c r="D3" s="330"/>
      <c r="E3" s="330"/>
      <c r="F3" s="329" t="s">
        <v>341</v>
      </c>
      <c r="G3" s="331"/>
      <c r="H3" s="331"/>
      <c r="I3" s="331"/>
      <c r="J3" s="483"/>
    </row>
    <row r="4" spans="1:11" s="305" customFormat="1" ht="35.25" customHeight="1">
      <c r="A4" s="482"/>
      <c r="B4" s="22" t="s">
        <v>342</v>
      </c>
      <c r="C4" s="23" t="str">
        <f>+'2.1.sz.mell  '!C4</f>
        <v>2016. évi eredeti előirányzat</v>
      </c>
      <c r="D4" s="291" t="str">
        <f>+'2.1.sz.mell  '!D4</f>
        <v>2016. évi módosított előirányzat</v>
      </c>
      <c r="E4" s="23" t="str">
        <f>+'2.1.sz.mell  '!E4</f>
        <v>2016. évi teljesítés</v>
      </c>
      <c r="F4" s="22" t="s">
        <v>342</v>
      </c>
      <c r="G4" s="23" t="str">
        <f>+'2.1.sz.mell  '!C4</f>
        <v>2016. évi eredeti előirányzat</v>
      </c>
      <c r="H4" s="291" t="str">
        <f>+'2.1.sz.mell  '!D4</f>
        <v>2016. évi módosított előirányzat</v>
      </c>
      <c r="I4" s="321" t="str">
        <f>+'2.1.sz.mell  '!E4</f>
        <v>2016. évi teljesítés</v>
      </c>
      <c r="J4" s="483"/>
      <c r="K4" s="453"/>
    </row>
    <row r="5" spans="1:11" s="305" customFormat="1" ht="12.75">
      <c r="A5" s="332" t="s">
        <v>9</v>
      </c>
      <c r="B5" s="333" t="s">
        <v>10</v>
      </c>
      <c r="C5" s="334" t="s">
        <v>11</v>
      </c>
      <c r="D5" s="334" t="s">
        <v>12</v>
      </c>
      <c r="E5" s="334" t="s">
        <v>13</v>
      </c>
      <c r="F5" s="333" t="s">
        <v>343</v>
      </c>
      <c r="G5" s="334" t="s">
        <v>344</v>
      </c>
      <c r="H5" s="334" t="s">
        <v>345</v>
      </c>
      <c r="I5" s="335" t="s">
        <v>346</v>
      </c>
      <c r="J5" s="483"/>
      <c r="K5" s="454"/>
    </row>
    <row r="6" spans="1:11" ht="12.75" customHeight="1">
      <c r="A6" s="307" t="s">
        <v>14</v>
      </c>
      <c r="B6" s="308" t="s">
        <v>397</v>
      </c>
      <c r="C6" s="294">
        <v>0</v>
      </c>
      <c r="D6" s="294">
        <v>68485280</v>
      </c>
      <c r="E6" s="294">
        <v>68485280</v>
      </c>
      <c r="F6" s="308" t="s">
        <v>284</v>
      </c>
      <c r="G6" s="294">
        <v>7270000</v>
      </c>
      <c r="H6" s="294">
        <v>8242003</v>
      </c>
      <c r="I6" s="300">
        <v>8242003</v>
      </c>
      <c r="J6" s="483"/>
      <c r="K6" s="452" t="s">
        <v>16</v>
      </c>
    </row>
    <row r="7" spans="1:11" ht="12.75">
      <c r="A7" s="309" t="s">
        <v>35</v>
      </c>
      <c r="B7" s="310" t="s">
        <v>398</v>
      </c>
      <c r="C7" s="295"/>
      <c r="D7" s="295"/>
      <c r="E7" s="295"/>
      <c r="F7" s="310" t="s">
        <v>399</v>
      </c>
      <c r="G7" s="295"/>
      <c r="H7" s="295"/>
      <c r="I7" s="301"/>
      <c r="J7" s="483"/>
      <c r="K7" s="452" t="s">
        <v>19</v>
      </c>
    </row>
    <row r="8" spans="1:11" ht="12.75" customHeight="1">
      <c r="A8" s="309" t="s">
        <v>56</v>
      </c>
      <c r="B8" s="310" t="s">
        <v>400</v>
      </c>
      <c r="C8" s="295"/>
      <c r="D8" s="295"/>
      <c r="E8" s="295"/>
      <c r="F8" s="310" t="s">
        <v>286</v>
      </c>
      <c r="G8" s="295">
        <v>11000000</v>
      </c>
      <c r="H8" s="295">
        <v>14996056</v>
      </c>
      <c r="I8" s="301">
        <v>14107160</v>
      </c>
      <c r="J8" s="483"/>
      <c r="K8" s="452" t="s">
        <v>22</v>
      </c>
    </row>
    <row r="9" spans="1:11" ht="12.75" customHeight="1">
      <c r="A9" s="309" t="s">
        <v>305</v>
      </c>
      <c r="B9" s="310" t="s">
        <v>401</v>
      </c>
      <c r="C9" s="295">
        <v>1000000</v>
      </c>
      <c r="D9" s="295">
        <v>16477371</v>
      </c>
      <c r="E9" s="295">
        <v>15450706</v>
      </c>
      <c r="F9" s="310" t="s">
        <v>402</v>
      </c>
      <c r="G9" s="295"/>
      <c r="H9" s="295"/>
      <c r="I9" s="301"/>
      <c r="J9" s="483"/>
      <c r="K9" s="452" t="s">
        <v>25</v>
      </c>
    </row>
    <row r="10" spans="1:11" ht="12.75" customHeight="1">
      <c r="A10" s="309" t="s">
        <v>98</v>
      </c>
      <c r="B10" s="310" t="s">
        <v>403</v>
      </c>
      <c r="C10" s="295"/>
      <c r="D10" s="295"/>
      <c r="E10" s="295"/>
      <c r="F10" s="310" t="s">
        <v>288</v>
      </c>
      <c r="G10" s="295"/>
      <c r="H10" s="295"/>
      <c r="I10" s="301"/>
      <c r="J10" s="483"/>
      <c r="K10" s="452" t="s">
        <v>28</v>
      </c>
    </row>
    <row r="11" spans="1:11" ht="12.75" customHeight="1">
      <c r="A11" s="309" t="s">
        <v>131</v>
      </c>
      <c r="B11" s="310" t="s">
        <v>404</v>
      </c>
      <c r="C11" s="296"/>
      <c r="D11" s="296"/>
      <c r="E11" s="296"/>
      <c r="F11" s="350"/>
      <c r="G11" s="295"/>
      <c r="H11" s="295"/>
      <c r="I11" s="301"/>
      <c r="J11" s="483"/>
      <c r="K11" s="452" t="s">
        <v>31</v>
      </c>
    </row>
    <row r="12" spans="1:10" ht="12.75" customHeight="1">
      <c r="A12" s="309" t="s">
        <v>316</v>
      </c>
      <c r="B12" s="7"/>
      <c r="C12" s="295"/>
      <c r="D12" s="295"/>
      <c r="E12" s="295"/>
      <c r="F12" s="350"/>
      <c r="G12" s="295"/>
      <c r="H12" s="295"/>
      <c r="I12" s="301"/>
      <c r="J12" s="483"/>
    </row>
    <row r="13" spans="1:10" ht="12.75" customHeight="1">
      <c r="A13" s="309" t="s">
        <v>164</v>
      </c>
      <c r="B13" s="7"/>
      <c r="C13" s="295"/>
      <c r="D13" s="295"/>
      <c r="E13" s="295"/>
      <c r="F13" s="351"/>
      <c r="G13" s="295"/>
      <c r="H13" s="295"/>
      <c r="I13" s="301"/>
      <c r="J13" s="483"/>
    </row>
    <row r="14" spans="1:10" ht="12.75" customHeight="1">
      <c r="A14" s="309" t="s">
        <v>179</v>
      </c>
      <c r="B14" s="348"/>
      <c r="C14" s="296"/>
      <c r="D14" s="296"/>
      <c r="E14" s="296"/>
      <c r="F14" s="350"/>
      <c r="G14" s="295"/>
      <c r="H14" s="295"/>
      <c r="I14" s="301"/>
      <c r="J14" s="483"/>
    </row>
    <row r="15" spans="1:10" ht="12.75">
      <c r="A15" s="309" t="s">
        <v>328</v>
      </c>
      <c r="B15" s="7"/>
      <c r="C15" s="296"/>
      <c r="D15" s="296"/>
      <c r="E15" s="296"/>
      <c r="F15" s="350"/>
      <c r="G15" s="295"/>
      <c r="H15" s="295"/>
      <c r="I15" s="301"/>
      <c r="J15" s="483"/>
    </row>
    <row r="16" spans="1:10" ht="12.75" customHeight="1">
      <c r="A16" s="345" t="s">
        <v>356</v>
      </c>
      <c r="B16" s="349"/>
      <c r="C16" s="347"/>
      <c r="D16" s="49"/>
      <c r="E16" s="54"/>
      <c r="F16" s="346" t="s">
        <v>355</v>
      </c>
      <c r="G16" s="295">
        <v>161803</v>
      </c>
      <c r="H16" s="295">
        <v>286901</v>
      </c>
      <c r="I16" s="301"/>
      <c r="J16" s="483"/>
    </row>
    <row r="17" spans="1:11" ht="15.75" customHeight="1">
      <c r="A17" s="312" t="s">
        <v>357</v>
      </c>
      <c r="B17" s="293" t="s">
        <v>405</v>
      </c>
      <c r="C17" s="298">
        <f>+C6+C8+C9+C11+C12+C13+C14+C15+C16</f>
        <v>1000000</v>
      </c>
      <c r="D17" s="298">
        <f>+D6+D8+D9+D11+D12+D13+D14+D15+D16</f>
        <v>84962651</v>
      </c>
      <c r="E17" s="298">
        <f>+E6+E8+E9+E11+E12+E13+E14+E15+E16</f>
        <v>83935986</v>
      </c>
      <c r="F17" s="293" t="s">
        <v>406</v>
      </c>
      <c r="G17" s="298">
        <f>+G6+G8+G10+G11+G12+G13+G14+G15+G16</f>
        <v>18431803</v>
      </c>
      <c r="H17" s="298">
        <f>+H6+H8+H10+H11+H12+H13+H14+H15+H16</f>
        <v>23524960</v>
      </c>
      <c r="I17" s="328">
        <f>+I6+I8+I10+I11+I12+I13+I14+I15+I16</f>
        <v>22349163</v>
      </c>
      <c r="J17" s="483"/>
      <c r="K17" s="452" t="s">
        <v>34</v>
      </c>
    </row>
    <row r="18" spans="1:11" ht="12.75" customHeight="1">
      <c r="A18" s="307" t="s">
        <v>358</v>
      </c>
      <c r="B18" s="337" t="s">
        <v>407</v>
      </c>
      <c r="C18" s="344">
        <f>+C19+C20+C21+C22+C23</f>
        <v>0</v>
      </c>
      <c r="D18" s="344">
        <v>0</v>
      </c>
      <c r="E18" s="344">
        <f>+E19+E20+E21+E22+E23</f>
        <v>0</v>
      </c>
      <c r="F18" s="315" t="s">
        <v>363</v>
      </c>
      <c r="G18" s="44"/>
      <c r="H18" s="44"/>
      <c r="I18" s="325"/>
      <c r="J18" s="483"/>
      <c r="K18" s="452" t="s">
        <v>37</v>
      </c>
    </row>
    <row r="19" spans="1:11" ht="12.75" customHeight="1">
      <c r="A19" s="309" t="s">
        <v>361</v>
      </c>
      <c r="B19" s="338" t="s">
        <v>408</v>
      </c>
      <c r="C19" s="292"/>
      <c r="D19" s="292">
        <v>0</v>
      </c>
      <c r="E19" s="292">
        <v>0</v>
      </c>
      <c r="F19" s="315" t="s">
        <v>409</v>
      </c>
      <c r="G19" s="292"/>
      <c r="H19" s="292"/>
      <c r="I19" s="326"/>
      <c r="J19" s="483"/>
      <c r="K19" s="452" t="s">
        <v>40</v>
      </c>
    </row>
    <row r="20" spans="1:11" ht="12.75" customHeight="1">
      <c r="A20" s="307" t="s">
        <v>364</v>
      </c>
      <c r="B20" s="338" t="s">
        <v>410</v>
      </c>
      <c r="C20" s="292"/>
      <c r="D20" s="292"/>
      <c r="E20" s="292"/>
      <c r="F20" s="315" t="s">
        <v>369</v>
      </c>
      <c r="G20" s="292"/>
      <c r="H20" s="292"/>
      <c r="I20" s="326"/>
      <c r="J20" s="483"/>
      <c r="K20" s="452" t="s">
        <v>43</v>
      </c>
    </row>
    <row r="21" spans="1:11" ht="12.75" customHeight="1">
      <c r="A21" s="309" t="s">
        <v>367</v>
      </c>
      <c r="B21" s="338" t="s">
        <v>411</v>
      </c>
      <c r="C21" s="292"/>
      <c r="D21" s="292"/>
      <c r="E21" s="292"/>
      <c r="F21" s="315" t="s">
        <v>372</v>
      </c>
      <c r="G21" s="292"/>
      <c r="H21" s="292"/>
      <c r="I21" s="326"/>
      <c r="J21" s="483"/>
      <c r="K21" s="452" t="s">
        <v>46</v>
      </c>
    </row>
    <row r="22" spans="1:11" ht="12.75" customHeight="1">
      <c r="A22" s="307" t="s">
        <v>370</v>
      </c>
      <c r="B22" s="338" t="s">
        <v>412</v>
      </c>
      <c r="C22" s="292"/>
      <c r="D22" s="292"/>
      <c r="E22" s="292"/>
      <c r="F22" s="314" t="s">
        <v>375</v>
      </c>
      <c r="G22" s="292"/>
      <c r="H22" s="292"/>
      <c r="I22" s="326"/>
      <c r="J22" s="483"/>
      <c r="K22" s="452" t="s">
        <v>49</v>
      </c>
    </row>
    <row r="23" spans="1:11" ht="12.75" customHeight="1">
      <c r="A23" s="309" t="s">
        <v>373</v>
      </c>
      <c r="B23" s="339" t="s">
        <v>413</v>
      </c>
      <c r="C23" s="292"/>
      <c r="D23" s="292"/>
      <c r="E23" s="292"/>
      <c r="F23" s="315" t="s">
        <v>414</v>
      </c>
      <c r="G23" s="292"/>
      <c r="H23" s="292"/>
      <c r="I23" s="326"/>
      <c r="J23" s="483"/>
      <c r="K23" s="452" t="s">
        <v>52</v>
      </c>
    </row>
    <row r="24" spans="1:11" ht="12.75" customHeight="1">
      <c r="A24" s="307" t="s">
        <v>376</v>
      </c>
      <c r="B24" s="340" t="s">
        <v>415</v>
      </c>
      <c r="C24" s="317">
        <f>+C25+C26+C27+C28+C29</f>
        <v>0</v>
      </c>
      <c r="D24" s="317">
        <f>+D25+D26+D27+D28+D29</f>
        <v>0</v>
      </c>
      <c r="E24" s="317">
        <f>+E25+E26+E27+E28+E29</f>
        <v>0</v>
      </c>
      <c r="F24" s="341" t="s">
        <v>381</v>
      </c>
      <c r="G24" s="292"/>
      <c r="H24" s="292"/>
      <c r="I24" s="326"/>
      <c r="J24" s="483"/>
      <c r="K24" s="452" t="s">
        <v>55</v>
      </c>
    </row>
    <row r="25" spans="1:11" ht="12.75" customHeight="1">
      <c r="A25" s="309" t="s">
        <v>379</v>
      </c>
      <c r="B25" s="339" t="s">
        <v>416</v>
      </c>
      <c r="C25" s="292"/>
      <c r="D25" s="292"/>
      <c r="E25" s="292"/>
      <c r="F25" s="341" t="s">
        <v>417</v>
      </c>
      <c r="G25" s="292"/>
      <c r="H25" s="292"/>
      <c r="I25" s="326"/>
      <c r="J25" s="483"/>
      <c r="K25" s="452" t="s">
        <v>58</v>
      </c>
    </row>
    <row r="26" spans="1:11" ht="12.75" customHeight="1">
      <c r="A26" s="307" t="s">
        <v>382</v>
      </c>
      <c r="B26" s="339" t="s">
        <v>418</v>
      </c>
      <c r="C26" s="292"/>
      <c r="D26" s="292"/>
      <c r="E26" s="292"/>
      <c r="F26" s="336"/>
      <c r="G26" s="292"/>
      <c r="H26" s="292"/>
      <c r="I26" s="326"/>
      <c r="J26" s="483"/>
      <c r="K26" s="452" t="s">
        <v>61</v>
      </c>
    </row>
    <row r="27" spans="1:11" ht="12.75" customHeight="1">
      <c r="A27" s="309" t="s">
        <v>384</v>
      </c>
      <c r="B27" s="338" t="s">
        <v>419</v>
      </c>
      <c r="C27" s="292"/>
      <c r="D27" s="292"/>
      <c r="E27" s="292"/>
      <c r="F27" s="327"/>
      <c r="G27" s="292"/>
      <c r="H27" s="292"/>
      <c r="I27" s="326"/>
      <c r="J27" s="483"/>
      <c r="K27" s="452" t="s">
        <v>64</v>
      </c>
    </row>
    <row r="28" spans="1:11" ht="12.75" customHeight="1">
      <c r="A28" s="307" t="s">
        <v>387</v>
      </c>
      <c r="B28" s="342" t="s">
        <v>420</v>
      </c>
      <c r="C28" s="292"/>
      <c r="D28" s="292"/>
      <c r="E28" s="292"/>
      <c r="F28" s="7"/>
      <c r="G28" s="292"/>
      <c r="H28" s="292"/>
      <c r="I28" s="326"/>
      <c r="J28" s="483"/>
      <c r="K28" s="452" t="s">
        <v>67</v>
      </c>
    </row>
    <row r="29" spans="1:11" ht="12.75" customHeight="1">
      <c r="A29" s="309" t="s">
        <v>390</v>
      </c>
      <c r="B29" s="343" t="s">
        <v>421</v>
      </c>
      <c r="C29" s="292"/>
      <c r="D29" s="292"/>
      <c r="E29" s="292"/>
      <c r="F29" s="327"/>
      <c r="G29" s="292"/>
      <c r="H29" s="292"/>
      <c r="I29" s="326"/>
      <c r="J29" s="483"/>
      <c r="K29" s="452" t="s">
        <v>70</v>
      </c>
    </row>
    <row r="30" spans="1:11" ht="16.5" customHeight="1">
      <c r="A30" s="312" t="s">
        <v>393</v>
      </c>
      <c r="B30" s="293" t="s">
        <v>422</v>
      </c>
      <c r="C30" s="298">
        <f>+C18+C24</f>
        <v>0</v>
      </c>
      <c r="D30" s="298">
        <f>+D18+D24</f>
        <v>0</v>
      </c>
      <c r="E30" s="298">
        <f>+E18+E24</f>
        <v>0</v>
      </c>
      <c r="F30" s="293" t="s">
        <v>423</v>
      </c>
      <c r="G30" s="298">
        <f>SUM(G18:G29)</f>
        <v>0</v>
      </c>
      <c r="H30" s="298">
        <f>SUM(H18:H29)</f>
        <v>0</v>
      </c>
      <c r="I30" s="328">
        <f>SUM(I18:I29)</f>
        <v>0</v>
      </c>
      <c r="J30" s="483"/>
      <c r="K30" s="452" t="s">
        <v>73</v>
      </c>
    </row>
    <row r="31" spans="1:11" ht="16.5" customHeight="1">
      <c r="A31" s="312" t="s">
        <v>424</v>
      </c>
      <c r="B31" s="318" t="s">
        <v>425</v>
      </c>
      <c r="C31" s="42">
        <f>+C17+C30</f>
        <v>1000000</v>
      </c>
      <c r="D31" s="42">
        <f>+D17+D30</f>
        <v>84962651</v>
      </c>
      <c r="E31" s="319">
        <f>+E17+E30</f>
        <v>83935986</v>
      </c>
      <c r="F31" s="318" t="s">
        <v>426</v>
      </c>
      <c r="G31" s="42">
        <f>+G17+G30</f>
        <v>18431803</v>
      </c>
      <c r="H31" s="42">
        <f>+H17+H30</f>
        <v>23524960</v>
      </c>
      <c r="I31" s="43">
        <f>+I17+I30</f>
        <v>22349163</v>
      </c>
      <c r="J31" s="483"/>
      <c r="K31" s="452" t="s">
        <v>76</v>
      </c>
    </row>
    <row r="32" spans="1:11" ht="16.5" customHeight="1">
      <c r="A32" s="312" t="s">
        <v>427</v>
      </c>
      <c r="B32" s="318" t="s">
        <v>391</v>
      </c>
      <c r="C32" s="42">
        <f>IF(C17-G17&lt;0,G17-C17,"-")</f>
        <v>17431803</v>
      </c>
      <c r="D32" s="42" t="str">
        <f>IF(D17-H17&lt;0,H17-D17,"-")</f>
        <v>-</v>
      </c>
      <c r="E32" s="319" t="str">
        <f>IF(E17-I17&lt;0,I17-E17,"-")</f>
        <v>-</v>
      </c>
      <c r="F32" s="318" t="s">
        <v>392</v>
      </c>
      <c r="G32" s="42" t="str">
        <f>IF(C17-G17&gt;0,C17-G17,"-")</f>
        <v>-</v>
      </c>
      <c r="H32" s="42">
        <f>IF(D17-H17&gt;0,D17-H17,"-")</f>
        <v>61437691</v>
      </c>
      <c r="I32" s="43">
        <f>IF(E17-I17&gt;0,E17-I17,"-")</f>
        <v>61586823</v>
      </c>
      <c r="J32" s="483"/>
      <c r="K32" s="452" t="s">
        <v>79</v>
      </c>
    </row>
    <row r="33" spans="1:11" ht="16.5" customHeight="1">
      <c r="A33" s="312" t="s">
        <v>428</v>
      </c>
      <c r="B33" s="318" t="s">
        <v>394</v>
      </c>
      <c r="C33" s="42" t="str">
        <f>IF(C26-G26&lt;0,G26-C26,"-")</f>
        <v>-</v>
      </c>
      <c r="D33" s="42" t="str">
        <f>IF(D26-H26&lt;0,H26-D26,"-")</f>
        <v>-</v>
      </c>
      <c r="E33" s="319" t="str">
        <f>IF(E26-I26&lt;0,I26-E26,"-")</f>
        <v>-</v>
      </c>
      <c r="F33" s="318" t="s">
        <v>395</v>
      </c>
      <c r="G33" s="42" t="str">
        <f>IF(C26-G26&gt;0,C26-G26,"-")</f>
        <v>-</v>
      </c>
      <c r="H33" s="42" t="str">
        <f>IF(D26-H26&gt;0,D26-H26,"-")</f>
        <v>-</v>
      </c>
      <c r="I33" s="43" t="str">
        <f>IF(E26-I26&gt;0,E26-I26,"-")</f>
        <v>-</v>
      </c>
      <c r="J33" s="483"/>
      <c r="K33" s="452" t="s">
        <v>82</v>
      </c>
    </row>
  </sheetData>
  <sheetProtection/>
  <mergeCells count="2">
    <mergeCell ref="A3:A4"/>
    <mergeCell ref="J1:J33"/>
  </mergeCells>
  <printOptions horizontalCentered="1"/>
  <pageMargins left="0.7868055555555555" right="0.7868055555555555" top="0.9840277777777777" bottom="0.9840277777777777" header="0.7868055555555555" footer="0.786805555555555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windowProtection="1" zoomScalePageLayoutView="0" workbookViewId="0" topLeftCell="A1">
      <selection activeCell="A2" sqref="A2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9" width="9.375" style="4" bestFit="1" customWidth="1"/>
    <col min="10" max="16384" width="9.375" style="4" customWidth="1"/>
  </cols>
  <sheetData>
    <row r="1" spans="1:8" ht="18" customHeight="1">
      <c r="A1" s="484" t="s">
        <v>429</v>
      </c>
      <c r="B1" s="484"/>
      <c r="C1" s="484"/>
      <c r="D1" s="484"/>
      <c r="E1" s="484"/>
      <c r="F1" s="484"/>
      <c r="G1" s="484"/>
      <c r="H1" s="486" t="e">
        <f>+CONCATENATE("3. melléklet a ……/",LEFT(#REF!,4)+1,". (……) önkormányzati rendelethez")</f>
        <v>#REF!</v>
      </c>
    </row>
    <row r="2" spans="1:8" ht="22.5" customHeight="1">
      <c r="A2" s="21" t="s">
        <v>702</v>
      </c>
      <c r="B2" s="9"/>
      <c r="C2" s="9"/>
      <c r="D2" s="9"/>
      <c r="E2" s="9"/>
      <c r="F2" s="485" t="s">
        <v>681</v>
      </c>
      <c r="G2" s="485"/>
      <c r="H2" s="486"/>
    </row>
    <row r="3" spans="1:8" s="6" customFormat="1" ht="50.25" customHeight="1">
      <c r="A3" s="22" t="s">
        <v>430</v>
      </c>
      <c r="B3" s="23" t="s">
        <v>431</v>
      </c>
      <c r="C3" s="23" t="s">
        <v>432</v>
      </c>
      <c r="D3" s="23"/>
      <c r="E3" s="23" t="s">
        <v>433</v>
      </c>
      <c r="F3" s="46" t="s">
        <v>434</v>
      </c>
      <c r="G3" s="45" t="s">
        <v>435</v>
      </c>
      <c r="H3" s="486"/>
    </row>
    <row r="4" spans="1:8" s="9" customFormat="1" ht="12" customHeight="1">
      <c r="A4" s="322" t="s">
        <v>9</v>
      </c>
      <c r="B4" s="323" t="s">
        <v>10</v>
      </c>
      <c r="C4" s="323" t="s">
        <v>11</v>
      </c>
      <c r="D4" s="323" t="s">
        <v>12</v>
      </c>
      <c r="E4" s="323" t="s">
        <v>13</v>
      </c>
      <c r="F4" s="34" t="s">
        <v>343</v>
      </c>
      <c r="G4" s="324" t="s">
        <v>436</v>
      </c>
      <c r="H4" s="486"/>
    </row>
    <row r="5" spans="1:8" ht="15.75" customHeight="1">
      <c r="A5" s="467" t="s">
        <v>680</v>
      </c>
      <c r="B5" s="2">
        <v>314960</v>
      </c>
      <c r="C5" s="10">
        <v>2016</v>
      </c>
      <c r="D5" s="2"/>
      <c r="E5" s="2">
        <v>0</v>
      </c>
      <c r="F5" s="35">
        <v>314960</v>
      </c>
      <c r="G5" s="36">
        <f aca="true" t="shared" si="0" ref="G5:G23">+D5+F5</f>
        <v>314960</v>
      </c>
      <c r="H5" s="486"/>
    </row>
    <row r="6" spans="1:8" ht="15.75" customHeight="1">
      <c r="A6" s="467" t="s">
        <v>682</v>
      </c>
      <c r="B6" s="2">
        <v>205210</v>
      </c>
      <c r="C6" s="10">
        <v>2016</v>
      </c>
      <c r="D6" s="2"/>
      <c r="E6" s="2">
        <v>0</v>
      </c>
      <c r="F6" s="35">
        <v>205210</v>
      </c>
      <c r="G6" s="36">
        <f t="shared" si="0"/>
        <v>205210</v>
      </c>
      <c r="H6" s="486"/>
    </row>
    <row r="7" spans="1:8" ht="15.75" customHeight="1">
      <c r="A7" s="467" t="s">
        <v>683</v>
      </c>
      <c r="B7" s="2">
        <v>4659630</v>
      </c>
      <c r="C7" s="10">
        <v>2016</v>
      </c>
      <c r="D7" s="2"/>
      <c r="E7" s="2">
        <v>0</v>
      </c>
      <c r="F7" s="35">
        <v>4659630</v>
      </c>
      <c r="G7" s="36">
        <v>4659630</v>
      </c>
      <c r="H7" s="486"/>
    </row>
    <row r="8" spans="1:8" ht="15.75" customHeight="1">
      <c r="A8" s="468" t="s">
        <v>684</v>
      </c>
      <c r="B8" s="2">
        <v>1554099</v>
      </c>
      <c r="C8" s="10">
        <v>2016</v>
      </c>
      <c r="D8" s="2"/>
      <c r="E8" s="2">
        <v>0</v>
      </c>
      <c r="F8" s="35">
        <v>1554099</v>
      </c>
      <c r="G8" s="36">
        <f t="shared" si="0"/>
        <v>1554099</v>
      </c>
      <c r="H8" s="486"/>
    </row>
    <row r="9" spans="1:8" ht="15.75" customHeight="1">
      <c r="A9" s="467" t="s">
        <v>685</v>
      </c>
      <c r="B9" s="2">
        <v>588490</v>
      </c>
      <c r="C9" s="10">
        <v>2016</v>
      </c>
      <c r="D9" s="2"/>
      <c r="E9" s="2">
        <v>0</v>
      </c>
      <c r="F9" s="35">
        <v>588490</v>
      </c>
      <c r="G9" s="36">
        <f t="shared" si="0"/>
        <v>588490</v>
      </c>
      <c r="H9" s="486"/>
    </row>
    <row r="10" spans="1:8" ht="15.75" customHeight="1">
      <c r="A10" s="468" t="s">
        <v>686</v>
      </c>
      <c r="B10" s="2">
        <v>391160</v>
      </c>
      <c r="C10" s="10">
        <v>2016</v>
      </c>
      <c r="D10" s="2"/>
      <c r="E10" s="2"/>
      <c r="F10" s="35">
        <v>391160</v>
      </c>
      <c r="G10" s="36">
        <f t="shared" si="0"/>
        <v>391160</v>
      </c>
      <c r="H10" s="486"/>
    </row>
    <row r="11" spans="1:8" ht="15.75" customHeight="1">
      <c r="A11" s="7"/>
      <c r="B11" s="2"/>
      <c r="C11" s="10"/>
      <c r="D11" s="2"/>
      <c r="E11" s="2"/>
      <c r="F11" s="35"/>
      <c r="G11" s="36">
        <f t="shared" si="0"/>
        <v>0</v>
      </c>
      <c r="H11" s="486"/>
    </row>
    <row r="12" spans="1:8" ht="15.75" customHeight="1">
      <c r="A12" s="7"/>
      <c r="B12" s="2"/>
      <c r="C12" s="10"/>
      <c r="D12" s="2"/>
      <c r="E12" s="2"/>
      <c r="F12" s="35"/>
      <c r="G12" s="36">
        <f t="shared" si="0"/>
        <v>0</v>
      </c>
      <c r="H12" s="486"/>
    </row>
    <row r="13" spans="1:8" ht="15.75" customHeight="1">
      <c r="A13" s="7"/>
      <c r="B13" s="2"/>
      <c r="C13" s="10"/>
      <c r="D13" s="2"/>
      <c r="E13" s="2"/>
      <c r="F13" s="35"/>
      <c r="G13" s="36">
        <f t="shared" si="0"/>
        <v>0</v>
      </c>
      <c r="H13" s="486"/>
    </row>
    <row r="14" spans="1:8" ht="15.75" customHeight="1">
      <c r="A14" s="7"/>
      <c r="B14" s="2"/>
      <c r="C14" s="10"/>
      <c r="D14" s="2"/>
      <c r="E14" s="2"/>
      <c r="F14" s="35"/>
      <c r="G14" s="36">
        <f t="shared" si="0"/>
        <v>0</v>
      </c>
      <c r="H14" s="486"/>
    </row>
    <row r="15" spans="1:8" ht="15.75" customHeight="1">
      <c r="A15" s="7"/>
      <c r="B15" s="2"/>
      <c r="C15" s="10"/>
      <c r="D15" s="2"/>
      <c r="E15" s="2"/>
      <c r="F15" s="35"/>
      <c r="G15" s="36">
        <f t="shared" si="0"/>
        <v>0</v>
      </c>
      <c r="H15" s="486"/>
    </row>
    <row r="16" spans="1:8" ht="15.75" customHeight="1">
      <c r="A16" s="7"/>
      <c r="B16" s="2"/>
      <c r="C16" s="10"/>
      <c r="D16" s="2"/>
      <c r="E16" s="2"/>
      <c r="F16" s="35"/>
      <c r="G16" s="36">
        <f t="shared" si="0"/>
        <v>0</v>
      </c>
      <c r="H16" s="486"/>
    </row>
    <row r="17" spans="1:8" ht="15.75" customHeight="1">
      <c r="A17" s="7"/>
      <c r="B17" s="2"/>
      <c r="C17" s="10"/>
      <c r="D17" s="2"/>
      <c r="E17" s="2"/>
      <c r="F17" s="35"/>
      <c r="G17" s="36">
        <f t="shared" si="0"/>
        <v>0</v>
      </c>
      <c r="H17" s="486"/>
    </row>
    <row r="18" spans="1:8" ht="15.75" customHeight="1">
      <c r="A18" s="7"/>
      <c r="B18" s="2"/>
      <c r="C18" s="10"/>
      <c r="D18" s="2"/>
      <c r="E18" s="2"/>
      <c r="F18" s="35"/>
      <c r="G18" s="36">
        <f t="shared" si="0"/>
        <v>0</v>
      </c>
      <c r="H18" s="486"/>
    </row>
    <row r="19" spans="1:8" ht="15.75" customHeight="1">
      <c r="A19" s="7"/>
      <c r="B19" s="2"/>
      <c r="C19" s="10"/>
      <c r="D19" s="2"/>
      <c r="E19" s="2"/>
      <c r="F19" s="35"/>
      <c r="G19" s="36">
        <f t="shared" si="0"/>
        <v>0</v>
      </c>
      <c r="H19" s="486"/>
    </row>
    <row r="20" spans="1:8" ht="15.75" customHeight="1">
      <c r="A20" s="7"/>
      <c r="B20" s="2"/>
      <c r="C20" s="10"/>
      <c r="D20" s="2"/>
      <c r="E20" s="2"/>
      <c r="F20" s="35"/>
      <c r="G20" s="36">
        <f t="shared" si="0"/>
        <v>0</v>
      </c>
      <c r="H20" s="486"/>
    </row>
    <row r="21" spans="1:8" ht="15.75" customHeight="1">
      <c r="A21" s="7"/>
      <c r="B21" s="2"/>
      <c r="C21" s="10"/>
      <c r="D21" s="2"/>
      <c r="E21" s="2"/>
      <c r="F21" s="35"/>
      <c r="G21" s="36">
        <f t="shared" si="0"/>
        <v>0</v>
      </c>
      <c r="H21" s="486"/>
    </row>
    <row r="22" spans="1:8" ht="15.75" customHeight="1">
      <c r="A22" s="7"/>
      <c r="B22" s="2"/>
      <c r="C22" s="10"/>
      <c r="D22" s="2"/>
      <c r="E22" s="2"/>
      <c r="F22" s="35"/>
      <c r="G22" s="36">
        <f t="shared" si="0"/>
        <v>0</v>
      </c>
      <c r="H22" s="486"/>
    </row>
    <row r="23" spans="1:8" ht="15.75" customHeight="1">
      <c r="A23" s="11"/>
      <c r="B23" s="3"/>
      <c r="C23" s="12"/>
      <c r="D23" s="3"/>
      <c r="E23" s="3"/>
      <c r="F23" s="37"/>
      <c r="G23" s="36">
        <f t="shared" si="0"/>
        <v>0</v>
      </c>
      <c r="H23" s="486"/>
    </row>
    <row r="24" spans="1:8" s="15" customFormat="1" ht="18" customHeight="1">
      <c r="A24" s="24" t="s">
        <v>437</v>
      </c>
      <c r="B24" s="13">
        <f>SUM(B5:B23)</f>
        <v>7713549</v>
      </c>
      <c r="C24" s="20"/>
      <c r="D24" s="13">
        <f>SUM(D5:D23)</f>
        <v>0</v>
      </c>
      <c r="E24" s="13">
        <f>SUM(E5:E23)</f>
        <v>0</v>
      </c>
      <c r="F24" s="13">
        <f>SUM(F5:F23)</f>
        <v>7713549</v>
      </c>
      <c r="G24" s="14">
        <f>SUM(G5:G23)</f>
        <v>7713549</v>
      </c>
      <c r="H24" s="486"/>
    </row>
    <row r="25" spans="6:8" ht="12.75">
      <c r="F25" s="15"/>
      <c r="G25" s="15"/>
      <c r="H25" s="445"/>
    </row>
    <row r="26" ht="12.75">
      <c r="H26" s="445"/>
    </row>
    <row r="27" ht="12.75">
      <c r="H27" s="445"/>
    </row>
    <row r="28" ht="12.75">
      <c r="H28" s="445"/>
    </row>
    <row r="29" ht="12.75">
      <c r="H29" s="445"/>
    </row>
    <row r="30" ht="12.75">
      <c r="H30" s="445"/>
    </row>
    <row r="31" ht="12.75">
      <c r="H31" s="445"/>
    </row>
    <row r="32" ht="12.75">
      <c r="H32" s="445"/>
    </row>
    <row r="33" ht="12.75">
      <c r="H33" s="445"/>
    </row>
  </sheetData>
  <sheetProtection/>
  <mergeCells count="3">
    <mergeCell ref="A1:G1"/>
    <mergeCell ref="F2:G2"/>
    <mergeCell ref="H1:H24"/>
  </mergeCells>
  <printOptions horizontalCentered="1"/>
  <pageMargins left="0.7868055555555555" right="0.7868055555555555" top="1" bottom="0.9840277777777777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windowProtection="1" zoomScaleSheetLayoutView="130" zoomScalePageLayoutView="0" workbookViewId="0" topLeftCell="A1">
      <selection activeCell="A2" sqref="A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0" width="9.375" style="4" bestFit="1" customWidth="1"/>
    <col min="11" max="16384" width="9.375" style="4" customWidth="1"/>
  </cols>
  <sheetData>
    <row r="1" spans="1:8" ht="24.75" customHeight="1">
      <c r="A1" s="484" t="s">
        <v>438</v>
      </c>
      <c r="B1" s="484"/>
      <c r="C1" s="484"/>
      <c r="D1" s="484"/>
      <c r="E1" s="484"/>
      <c r="F1" s="484"/>
      <c r="G1" s="484"/>
      <c r="H1" s="487" t="e">
        <f>+CONCATENATE("4. melléklet a ……/",LEFT(#REF!,4)+1,". (……) önkormányzati rendelethez")</f>
        <v>#REF!</v>
      </c>
    </row>
    <row r="2" spans="1:8" ht="23.25" customHeight="1">
      <c r="A2" s="21" t="s">
        <v>703</v>
      </c>
      <c r="B2" s="9"/>
      <c r="C2" s="9"/>
      <c r="D2" s="9"/>
      <c r="E2" s="9"/>
      <c r="F2" s="485" t="s">
        <v>339</v>
      </c>
      <c r="G2" s="485"/>
      <c r="H2" s="487"/>
    </row>
    <row r="3" spans="1:8" s="6" customFormat="1" ht="48.75" customHeight="1">
      <c r="A3" s="22" t="s">
        <v>439</v>
      </c>
      <c r="B3" s="23" t="s">
        <v>431</v>
      </c>
      <c r="C3" s="23" t="s">
        <v>432</v>
      </c>
      <c r="D3" s="23">
        <f>+'3.sz.mell.'!D3</f>
        <v>0</v>
      </c>
      <c r="E3" s="23" t="str">
        <f>+'3.sz.mell.'!E3</f>
        <v>2015-ben maradvány</v>
      </c>
      <c r="F3" s="46" t="str">
        <f>+'3.sz.mell.'!F3</f>
        <v>2015.dec.31-én felahasznált.</v>
      </c>
      <c r="G3" s="45" t="str">
        <f>+'3.sz.mell.'!G3</f>
        <v>Összesen</v>
      </c>
      <c r="H3" s="487"/>
    </row>
    <row r="4" spans="1:8" s="9" customFormat="1" ht="15" customHeight="1">
      <c r="A4" s="322" t="s">
        <v>9</v>
      </c>
      <c r="B4" s="323" t="s">
        <v>10</v>
      </c>
      <c r="C4" s="323" t="s">
        <v>11</v>
      </c>
      <c r="D4" s="323" t="s">
        <v>12</v>
      </c>
      <c r="E4" s="323" t="s">
        <v>13</v>
      </c>
      <c r="F4" s="34" t="s">
        <v>343</v>
      </c>
      <c r="G4" s="324" t="s">
        <v>436</v>
      </c>
      <c r="H4" s="487"/>
    </row>
    <row r="5" spans="1:8" ht="15.75" customHeight="1">
      <c r="A5" s="16" t="s">
        <v>687</v>
      </c>
      <c r="B5" s="2">
        <v>10192314</v>
      </c>
      <c r="C5" s="190">
        <v>2016</v>
      </c>
      <c r="D5" s="2">
        <v>0</v>
      </c>
      <c r="E5" s="2">
        <v>0</v>
      </c>
      <c r="F5" s="35">
        <v>10192314</v>
      </c>
      <c r="G5" s="36">
        <f aca="true" t="shared" si="0" ref="G5:G23">+D5+F5</f>
        <v>10192314</v>
      </c>
      <c r="H5" s="487"/>
    </row>
    <row r="6" spans="1:8" ht="15.75" customHeight="1">
      <c r="A6" s="16" t="s">
        <v>688</v>
      </c>
      <c r="B6" s="2">
        <v>4803742</v>
      </c>
      <c r="C6" s="190">
        <v>2016</v>
      </c>
      <c r="D6" s="2"/>
      <c r="E6" s="2"/>
      <c r="F6" s="35">
        <v>4803742</v>
      </c>
      <c r="G6" s="36">
        <f t="shared" si="0"/>
        <v>4803742</v>
      </c>
      <c r="H6" s="487"/>
    </row>
    <row r="7" spans="1:8" ht="15.75" customHeight="1">
      <c r="A7" s="16"/>
      <c r="B7" s="2"/>
      <c r="C7" s="190"/>
      <c r="D7" s="2"/>
      <c r="E7" s="2"/>
      <c r="F7" s="35"/>
      <c r="G7" s="36">
        <f t="shared" si="0"/>
        <v>0</v>
      </c>
      <c r="H7" s="487"/>
    </row>
    <row r="8" spans="1:8" ht="15.75" customHeight="1">
      <c r="A8" s="16"/>
      <c r="B8" s="2"/>
      <c r="C8" s="190"/>
      <c r="D8" s="2"/>
      <c r="E8" s="2"/>
      <c r="F8" s="35"/>
      <c r="G8" s="36">
        <f t="shared" si="0"/>
        <v>0</v>
      </c>
      <c r="H8" s="487"/>
    </row>
    <row r="9" spans="1:8" ht="15.75" customHeight="1">
      <c r="A9" s="16"/>
      <c r="B9" s="2"/>
      <c r="C9" s="190"/>
      <c r="D9" s="2"/>
      <c r="E9" s="2"/>
      <c r="F9" s="35"/>
      <c r="G9" s="36">
        <f t="shared" si="0"/>
        <v>0</v>
      </c>
      <c r="H9" s="487"/>
    </row>
    <row r="10" spans="1:8" ht="15.75" customHeight="1">
      <c r="A10" s="16"/>
      <c r="B10" s="2"/>
      <c r="C10" s="190"/>
      <c r="D10" s="2"/>
      <c r="E10" s="2"/>
      <c r="F10" s="35"/>
      <c r="G10" s="36">
        <f t="shared" si="0"/>
        <v>0</v>
      </c>
      <c r="H10" s="487"/>
    </row>
    <row r="11" spans="1:8" ht="15.75" customHeight="1">
      <c r="A11" s="16"/>
      <c r="B11" s="2"/>
      <c r="C11" s="190"/>
      <c r="D11" s="2"/>
      <c r="E11" s="2"/>
      <c r="F11" s="35"/>
      <c r="G11" s="36">
        <f t="shared" si="0"/>
        <v>0</v>
      </c>
      <c r="H11" s="487"/>
    </row>
    <row r="12" spans="1:8" ht="15.75" customHeight="1">
      <c r="A12" s="16"/>
      <c r="B12" s="2"/>
      <c r="C12" s="190"/>
      <c r="D12" s="2"/>
      <c r="E12" s="2"/>
      <c r="F12" s="35"/>
      <c r="G12" s="36">
        <f t="shared" si="0"/>
        <v>0</v>
      </c>
      <c r="H12" s="487"/>
    </row>
    <row r="13" spans="1:8" ht="15.75" customHeight="1">
      <c r="A13" s="16"/>
      <c r="B13" s="2"/>
      <c r="C13" s="190"/>
      <c r="D13" s="2"/>
      <c r="E13" s="2"/>
      <c r="F13" s="35"/>
      <c r="G13" s="36">
        <f t="shared" si="0"/>
        <v>0</v>
      </c>
      <c r="H13" s="487"/>
    </row>
    <row r="14" spans="1:8" ht="15.75" customHeight="1">
      <c r="A14" s="16"/>
      <c r="B14" s="2"/>
      <c r="C14" s="190"/>
      <c r="D14" s="2"/>
      <c r="E14" s="2"/>
      <c r="F14" s="35"/>
      <c r="G14" s="36">
        <f t="shared" si="0"/>
        <v>0</v>
      </c>
      <c r="H14" s="487"/>
    </row>
    <row r="15" spans="1:8" ht="15.75" customHeight="1">
      <c r="A15" s="16"/>
      <c r="B15" s="2"/>
      <c r="C15" s="190"/>
      <c r="D15" s="2"/>
      <c r="E15" s="2"/>
      <c r="F15" s="35"/>
      <c r="G15" s="36">
        <f t="shared" si="0"/>
        <v>0</v>
      </c>
      <c r="H15" s="487"/>
    </row>
    <row r="16" spans="1:8" ht="15.75" customHeight="1">
      <c r="A16" s="16"/>
      <c r="B16" s="2"/>
      <c r="C16" s="190"/>
      <c r="D16" s="2"/>
      <c r="E16" s="2"/>
      <c r="F16" s="35"/>
      <c r="G16" s="36">
        <f t="shared" si="0"/>
        <v>0</v>
      </c>
      <c r="H16" s="487"/>
    </row>
    <row r="17" spans="1:8" ht="15.75" customHeight="1">
      <c r="A17" s="16"/>
      <c r="B17" s="2"/>
      <c r="C17" s="190"/>
      <c r="D17" s="2"/>
      <c r="E17" s="2"/>
      <c r="F17" s="35"/>
      <c r="G17" s="36">
        <f t="shared" si="0"/>
        <v>0</v>
      </c>
      <c r="H17" s="487"/>
    </row>
    <row r="18" spans="1:8" ht="15.75" customHeight="1">
      <c r="A18" s="16"/>
      <c r="B18" s="2"/>
      <c r="C18" s="190"/>
      <c r="D18" s="2"/>
      <c r="E18" s="2"/>
      <c r="F18" s="35"/>
      <c r="G18" s="36">
        <f t="shared" si="0"/>
        <v>0</v>
      </c>
      <c r="H18" s="487"/>
    </row>
    <row r="19" spans="1:8" ht="15.75" customHeight="1">
      <c r="A19" s="16"/>
      <c r="B19" s="2"/>
      <c r="C19" s="190"/>
      <c r="D19" s="2"/>
      <c r="E19" s="2"/>
      <c r="F19" s="35"/>
      <c r="G19" s="36">
        <f t="shared" si="0"/>
        <v>0</v>
      </c>
      <c r="H19" s="487"/>
    </row>
    <row r="20" spans="1:8" ht="15.75" customHeight="1">
      <c r="A20" s="16"/>
      <c r="B20" s="2"/>
      <c r="C20" s="190"/>
      <c r="D20" s="2"/>
      <c r="E20" s="2"/>
      <c r="F20" s="35"/>
      <c r="G20" s="36">
        <f t="shared" si="0"/>
        <v>0</v>
      </c>
      <c r="H20" s="487"/>
    </row>
    <row r="21" spans="1:8" ht="15.75" customHeight="1">
      <c r="A21" s="16"/>
      <c r="B21" s="2"/>
      <c r="C21" s="190"/>
      <c r="D21" s="2"/>
      <c r="E21" s="2"/>
      <c r="F21" s="35"/>
      <c r="G21" s="36">
        <f t="shared" si="0"/>
        <v>0</v>
      </c>
      <c r="H21" s="487"/>
    </row>
    <row r="22" spans="1:8" ht="15.75" customHeight="1">
      <c r="A22" s="16"/>
      <c r="B22" s="2"/>
      <c r="C22" s="190"/>
      <c r="D22" s="2"/>
      <c r="E22" s="2"/>
      <c r="F22" s="35"/>
      <c r="G22" s="36">
        <f t="shared" si="0"/>
        <v>0</v>
      </c>
      <c r="H22" s="487"/>
    </row>
    <row r="23" spans="1:8" ht="15.75" customHeight="1">
      <c r="A23" s="17"/>
      <c r="B23" s="3"/>
      <c r="C23" s="191"/>
      <c r="D23" s="3"/>
      <c r="E23" s="3"/>
      <c r="F23" s="37"/>
      <c r="G23" s="36">
        <f t="shared" si="0"/>
        <v>0</v>
      </c>
      <c r="H23" s="487"/>
    </row>
    <row r="24" spans="1:8" s="15" customFormat="1" ht="18" customHeight="1">
      <c r="A24" s="24" t="s">
        <v>437</v>
      </c>
      <c r="B24" s="13">
        <f>SUM(B5:B23)</f>
        <v>14996056</v>
      </c>
      <c r="C24" s="20"/>
      <c r="D24" s="13">
        <f>SUM(D5:D23)</f>
        <v>0</v>
      </c>
      <c r="E24" s="13">
        <f>SUM(E5:E23)</f>
        <v>0</v>
      </c>
      <c r="F24" s="13">
        <f>SUM(F5:F23)</f>
        <v>14996056</v>
      </c>
      <c r="G24" s="14">
        <f>SUM(G5:G23)</f>
        <v>14996056</v>
      </c>
      <c r="H24" s="487"/>
    </row>
  </sheetData>
  <sheetProtection/>
  <mergeCells count="3">
    <mergeCell ref="A1:G1"/>
    <mergeCell ref="F2:G2"/>
    <mergeCell ref="H1:H24"/>
  </mergeCells>
  <printOptions horizontalCentered="1"/>
  <pageMargins left="0.7868055555555555" right="0.7868055555555555" top="0.9840277777777777" bottom="0.9840277777777777" header="0.5" footer="0.5"/>
  <pageSetup fitToHeight="1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windowProtection="1" view="pageBreakPreview" zoomScale="115" zoomScaleSheetLayoutView="115" zoomScalePageLayoutView="0" workbookViewId="0" topLeftCell="A1">
      <selection activeCell="B1" sqref="B1"/>
    </sheetView>
  </sheetViews>
  <sheetFormatPr defaultColWidth="9.00390625" defaultRowHeight="12.75"/>
  <cols>
    <col min="1" max="1" width="16.00390625" style="390" customWidth="1"/>
    <col min="2" max="2" width="59.375" style="26" customWidth="1"/>
    <col min="3" max="5" width="15.875" style="26" customWidth="1"/>
    <col min="6" max="6" width="9.125" style="452" hidden="1" customWidth="1"/>
    <col min="7" max="7" width="9.375" style="26" bestFit="1" customWidth="1"/>
    <col min="8" max="16384" width="9.375" style="26" customWidth="1"/>
  </cols>
  <sheetData>
    <row r="1" spans="1:6" s="355" customFormat="1" ht="21" customHeight="1">
      <c r="A1" s="354"/>
      <c r="B1" s="356" t="s">
        <v>704</v>
      </c>
      <c r="C1" s="371"/>
      <c r="D1" s="371"/>
      <c r="E1" s="446"/>
      <c r="F1" s="455"/>
    </row>
    <row r="2" spans="1:6" s="372" customFormat="1" ht="25.5" customHeight="1">
      <c r="A2" s="369" t="s">
        <v>440</v>
      </c>
      <c r="B2" s="488" t="s">
        <v>441</v>
      </c>
      <c r="C2" s="489"/>
      <c r="D2" s="490"/>
      <c r="E2" s="395" t="s">
        <v>442</v>
      </c>
      <c r="F2" s="456"/>
    </row>
    <row r="3" spans="1:6" s="372" customFormat="1" ht="24">
      <c r="A3" s="370" t="s">
        <v>443</v>
      </c>
      <c r="B3" s="491" t="s">
        <v>444</v>
      </c>
      <c r="C3" s="492"/>
      <c r="D3" s="493"/>
      <c r="E3" s="396" t="s">
        <v>445</v>
      </c>
      <c r="F3" s="456"/>
    </row>
    <row r="4" spans="1:6" s="373" customFormat="1" ht="15.75" customHeight="1">
      <c r="A4" s="357"/>
      <c r="B4" s="357"/>
      <c r="C4" s="358"/>
      <c r="D4" s="358"/>
      <c r="E4" s="358" t="s">
        <v>446</v>
      </c>
      <c r="F4" s="457"/>
    </row>
    <row r="5" spans="1:5" ht="24">
      <c r="A5" s="204" t="s">
        <v>447</v>
      </c>
      <c r="B5" s="205" t="s">
        <v>448</v>
      </c>
      <c r="C5" s="38" t="s">
        <v>6</v>
      </c>
      <c r="D5" s="38" t="s">
        <v>7</v>
      </c>
      <c r="E5" s="359" t="s">
        <v>8</v>
      </c>
    </row>
    <row r="6" spans="1:6" s="374" customFormat="1" ht="12.75" customHeight="1">
      <c r="A6" s="352" t="s">
        <v>9</v>
      </c>
      <c r="B6" s="353" t="s">
        <v>10</v>
      </c>
      <c r="C6" s="353" t="s">
        <v>11</v>
      </c>
      <c r="D6" s="52" t="s">
        <v>12</v>
      </c>
      <c r="E6" s="51" t="s">
        <v>13</v>
      </c>
      <c r="F6" s="458"/>
    </row>
    <row r="7" spans="1:6" s="374" customFormat="1" ht="15.75" customHeight="1">
      <c r="A7" s="494" t="s">
        <v>340</v>
      </c>
      <c r="B7" s="495"/>
      <c r="C7" s="495"/>
      <c r="D7" s="495"/>
      <c r="E7" s="496"/>
      <c r="F7" s="458"/>
    </row>
    <row r="8" spans="1:6" s="368" customFormat="1" ht="12" customHeight="1">
      <c r="A8" s="352" t="s">
        <v>14</v>
      </c>
      <c r="B8" s="386" t="s">
        <v>449</v>
      </c>
      <c r="C8" s="298"/>
      <c r="D8" s="298"/>
      <c r="E8" s="392"/>
      <c r="F8" s="458" t="s">
        <v>16</v>
      </c>
    </row>
    <row r="9" spans="1:6" s="368" customFormat="1" ht="12" customHeight="1">
      <c r="A9" s="397" t="s">
        <v>17</v>
      </c>
      <c r="B9" s="220" t="s">
        <v>102</v>
      </c>
      <c r="C9" s="47"/>
      <c r="D9" s="47"/>
      <c r="E9" s="381"/>
      <c r="F9" s="458" t="s">
        <v>19</v>
      </c>
    </row>
    <row r="10" spans="1:6" s="368" customFormat="1" ht="12" customHeight="1">
      <c r="A10" s="398" t="s">
        <v>20</v>
      </c>
      <c r="B10" s="218" t="s">
        <v>105</v>
      </c>
      <c r="C10" s="295"/>
      <c r="D10" s="295"/>
      <c r="E10" s="54"/>
      <c r="F10" s="458" t="s">
        <v>22</v>
      </c>
    </row>
    <row r="11" spans="1:6" s="368" customFormat="1" ht="12" customHeight="1">
      <c r="A11" s="398" t="s">
        <v>23</v>
      </c>
      <c r="B11" s="218" t="s">
        <v>108</v>
      </c>
      <c r="C11" s="295"/>
      <c r="D11" s="295"/>
      <c r="E11" s="54"/>
      <c r="F11" s="458" t="s">
        <v>25</v>
      </c>
    </row>
    <row r="12" spans="1:6" s="368" customFormat="1" ht="12" customHeight="1">
      <c r="A12" s="398" t="s">
        <v>26</v>
      </c>
      <c r="B12" s="218" t="s">
        <v>111</v>
      </c>
      <c r="C12" s="295"/>
      <c r="D12" s="295"/>
      <c r="E12" s="54"/>
      <c r="F12" s="458" t="s">
        <v>28</v>
      </c>
    </row>
    <row r="13" spans="1:6" s="368" customFormat="1" ht="12" customHeight="1">
      <c r="A13" s="398" t="s">
        <v>29</v>
      </c>
      <c r="B13" s="218" t="s">
        <v>114</v>
      </c>
      <c r="C13" s="295"/>
      <c r="D13" s="295"/>
      <c r="E13" s="54"/>
      <c r="F13" s="458" t="s">
        <v>31</v>
      </c>
    </row>
    <row r="14" spans="1:6" s="368" customFormat="1" ht="12" customHeight="1">
      <c r="A14" s="398" t="s">
        <v>32</v>
      </c>
      <c r="B14" s="218" t="s">
        <v>450</v>
      </c>
      <c r="C14" s="295"/>
      <c r="D14" s="295"/>
      <c r="E14" s="54"/>
      <c r="F14" s="458" t="s">
        <v>34</v>
      </c>
    </row>
    <row r="15" spans="1:6" s="375" customFormat="1" ht="12" customHeight="1">
      <c r="A15" s="398" t="s">
        <v>265</v>
      </c>
      <c r="B15" s="217" t="s">
        <v>451</v>
      </c>
      <c r="C15" s="295"/>
      <c r="D15" s="295"/>
      <c r="E15" s="54"/>
      <c r="F15" s="458" t="s">
        <v>37</v>
      </c>
    </row>
    <row r="16" spans="1:6" s="375" customFormat="1" ht="12" customHeight="1">
      <c r="A16" s="398" t="s">
        <v>267</v>
      </c>
      <c r="B16" s="218" t="s">
        <v>123</v>
      </c>
      <c r="C16" s="48"/>
      <c r="D16" s="48"/>
      <c r="E16" s="380"/>
      <c r="F16" s="458" t="s">
        <v>40</v>
      </c>
    </row>
    <row r="17" spans="1:6" s="368" customFormat="1" ht="12" customHeight="1">
      <c r="A17" s="398" t="s">
        <v>269</v>
      </c>
      <c r="B17" s="218" t="s">
        <v>126</v>
      </c>
      <c r="C17" s="295"/>
      <c r="D17" s="295"/>
      <c r="E17" s="54"/>
      <c r="F17" s="458" t="s">
        <v>43</v>
      </c>
    </row>
    <row r="18" spans="1:6" s="375" customFormat="1" ht="12" customHeight="1">
      <c r="A18" s="398" t="s">
        <v>271</v>
      </c>
      <c r="B18" s="217" t="s">
        <v>129</v>
      </c>
      <c r="C18" s="297"/>
      <c r="D18" s="297"/>
      <c r="E18" s="376"/>
      <c r="F18" s="458" t="s">
        <v>46</v>
      </c>
    </row>
    <row r="19" spans="1:6" s="375" customFormat="1" ht="12" customHeight="1">
      <c r="A19" s="352" t="s">
        <v>35</v>
      </c>
      <c r="B19" s="386" t="s">
        <v>452</v>
      </c>
      <c r="C19" s="298"/>
      <c r="D19" s="298"/>
      <c r="E19" s="392"/>
      <c r="F19" s="458" t="s">
        <v>49</v>
      </c>
    </row>
    <row r="20" spans="1:6" s="375" customFormat="1" ht="12" customHeight="1">
      <c r="A20" s="398" t="s">
        <v>38</v>
      </c>
      <c r="B20" s="219" t="s">
        <v>334</v>
      </c>
      <c r="C20" s="295"/>
      <c r="D20" s="295"/>
      <c r="E20" s="54"/>
      <c r="F20" s="458" t="s">
        <v>52</v>
      </c>
    </row>
    <row r="21" spans="1:6" s="375" customFormat="1" ht="12" customHeight="1">
      <c r="A21" s="398" t="s">
        <v>41</v>
      </c>
      <c r="B21" s="218" t="s">
        <v>453</v>
      </c>
      <c r="C21" s="295"/>
      <c r="D21" s="295"/>
      <c r="E21" s="54"/>
      <c r="F21" s="458" t="s">
        <v>55</v>
      </c>
    </row>
    <row r="22" spans="1:6" s="375" customFormat="1" ht="12" customHeight="1">
      <c r="A22" s="398" t="s">
        <v>44</v>
      </c>
      <c r="B22" s="218" t="s">
        <v>454</v>
      </c>
      <c r="C22" s="295"/>
      <c r="D22" s="295">
        <v>5765957</v>
      </c>
      <c r="E22" s="54">
        <v>5765957</v>
      </c>
      <c r="F22" s="458" t="s">
        <v>58</v>
      </c>
    </row>
    <row r="23" spans="1:6" s="375" customFormat="1" ht="12" customHeight="1">
      <c r="A23" s="398" t="s">
        <v>47</v>
      </c>
      <c r="B23" s="218" t="s">
        <v>455</v>
      </c>
      <c r="C23" s="295"/>
      <c r="D23" s="295"/>
      <c r="E23" s="54"/>
      <c r="F23" s="458" t="s">
        <v>61</v>
      </c>
    </row>
    <row r="24" spans="1:6" s="375" customFormat="1" ht="12" customHeight="1">
      <c r="A24" s="385" t="s">
        <v>56</v>
      </c>
      <c r="B24" s="238" t="s">
        <v>352</v>
      </c>
      <c r="C24" s="29"/>
      <c r="D24" s="29"/>
      <c r="E24" s="391"/>
      <c r="F24" s="458" t="s">
        <v>64</v>
      </c>
    </row>
    <row r="25" spans="1:6" s="375" customFormat="1" ht="12" customHeight="1">
      <c r="A25" s="385" t="s">
        <v>305</v>
      </c>
      <c r="B25" s="238" t="s">
        <v>456</v>
      </c>
      <c r="C25" s="298"/>
      <c r="D25" s="298"/>
      <c r="E25" s="392"/>
      <c r="F25" s="458" t="s">
        <v>67</v>
      </c>
    </row>
    <row r="26" spans="1:6" s="375" customFormat="1" ht="12" customHeight="1">
      <c r="A26" s="399" t="s">
        <v>80</v>
      </c>
      <c r="B26" s="400" t="s">
        <v>453</v>
      </c>
      <c r="C26" s="44"/>
      <c r="D26" s="44"/>
      <c r="E26" s="379"/>
      <c r="F26" s="458" t="s">
        <v>70</v>
      </c>
    </row>
    <row r="27" spans="1:6" s="375" customFormat="1" ht="12" customHeight="1">
      <c r="A27" s="399" t="s">
        <v>89</v>
      </c>
      <c r="B27" s="401" t="s">
        <v>457</v>
      </c>
      <c r="C27" s="299"/>
      <c r="D27" s="299"/>
      <c r="E27" s="378"/>
      <c r="F27" s="458" t="s">
        <v>73</v>
      </c>
    </row>
    <row r="28" spans="1:6" s="375" customFormat="1" ht="12" customHeight="1">
      <c r="A28" s="398" t="s">
        <v>92</v>
      </c>
      <c r="B28" s="462" t="s">
        <v>458</v>
      </c>
      <c r="C28" s="382"/>
      <c r="D28" s="382"/>
      <c r="E28" s="377"/>
      <c r="F28" s="458" t="s">
        <v>76</v>
      </c>
    </row>
    <row r="29" spans="1:6" s="375" customFormat="1" ht="12" customHeight="1">
      <c r="A29" s="385" t="s">
        <v>98</v>
      </c>
      <c r="B29" s="238" t="s">
        <v>459</v>
      </c>
      <c r="C29" s="298"/>
      <c r="D29" s="298"/>
      <c r="E29" s="392"/>
      <c r="F29" s="458" t="s">
        <v>79</v>
      </c>
    </row>
    <row r="30" spans="1:6" s="375" customFormat="1" ht="12" customHeight="1">
      <c r="A30" s="399" t="s">
        <v>101</v>
      </c>
      <c r="B30" s="400" t="s">
        <v>135</v>
      </c>
      <c r="C30" s="44"/>
      <c r="D30" s="44"/>
      <c r="E30" s="379"/>
      <c r="F30" s="458" t="s">
        <v>82</v>
      </c>
    </row>
    <row r="31" spans="1:6" s="375" customFormat="1" ht="12" customHeight="1">
      <c r="A31" s="399" t="s">
        <v>104</v>
      </c>
      <c r="B31" s="401" t="s">
        <v>138</v>
      </c>
      <c r="C31" s="299"/>
      <c r="D31" s="299"/>
      <c r="E31" s="378"/>
      <c r="F31" s="458" t="s">
        <v>85</v>
      </c>
    </row>
    <row r="32" spans="1:6" s="375" customFormat="1" ht="12" customHeight="1">
      <c r="A32" s="398" t="s">
        <v>107</v>
      </c>
      <c r="B32" s="384" t="s">
        <v>141</v>
      </c>
      <c r="C32" s="382"/>
      <c r="D32" s="382"/>
      <c r="E32" s="377"/>
      <c r="F32" s="458" t="s">
        <v>88</v>
      </c>
    </row>
    <row r="33" spans="1:6" s="375" customFormat="1" ht="12" customHeight="1">
      <c r="A33" s="385" t="s">
        <v>131</v>
      </c>
      <c r="B33" s="238" t="s">
        <v>353</v>
      </c>
      <c r="C33" s="29"/>
      <c r="D33" s="29"/>
      <c r="E33" s="391"/>
      <c r="F33" s="458" t="s">
        <v>91</v>
      </c>
    </row>
    <row r="34" spans="1:6" s="368" customFormat="1" ht="12" customHeight="1">
      <c r="A34" s="385" t="s">
        <v>316</v>
      </c>
      <c r="B34" s="238" t="s">
        <v>460</v>
      </c>
      <c r="C34" s="29"/>
      <c r="D34" s="29"/>
      <c r="E34" s="391"/>
      <c r="F34" s="458" t="s">
        <v>94</v>
      </c>
    </row>
    <row r="35" spans="1:6" s="368" customFormat="1" ht="12" customHeight="1">
      <c r="A35" s="352" t="s">
        <v>164</v>
      </c>
      <c r="B35" s="238" t="s">
        <v>461</v>
      </c>
      <c r="C35" s="298"/>
      <c r="D35" s="298"/>
      <c r="E35" s="392"/>
      <c r="F35" s="458" t="s">
        <v>97</v>
      </c>
    </row>
    <row r="36" spans="1:6" s="368" customFormat="1" ht="12" customHeight="1">
      <c r="A36" s="387" t="s">
        <v>179</v>
      </c>
      <c r="B36" s="238" t="s">
        <v>462</v>
      </c>
      <c r="C36" s="298">
        <v>85855000</v>
      </c>
      <c r="D36" s="298">
        <v>83981470</v>
      </c>
      <c r="E36" s="392">
        <v>81288806</v>
      </c>
      <c r="F36" s="458" t="s">
        <v>100</v>
      </c>
    </row>
    <row r="37" spans="1:6" s="368" customFormat="1" ht="12" customHeight="1">
      <c r="A37" s="399" t="s">
        <v>463</v>
      </c>
      <c r="B37" s="400" t="s">
        <v>408</v>
      </c>
      <c r="C37" s="44"/>
      <c r="D37" s="44">
        <v>3509000</v>
      </c>
      <c r="E37" s="379">
        <v>3509000</v>
      </c>
      <c r="F37" s="458" t="s">
        <v>103</v>
      </c>
    </row>
    <row r="38" spans="1:6" s="375" customFormat="1" ht="12" customHeight="1">
      <c r="A38" s="399" t="s">
        <v>464</v>
      </c>
      <c r="B38" s="401" t="s">
        <v>465</v>
      </c>
      <c r="C38" s="299"/>
      <c r="D38" s="299"/>
      <c r="E38" s="378"/>
      <c r="F38" s="458" t="s">
        <v>106</v>
      </c>
    </row>
    <row r="39" spans="1:6" s="375" customFormat="1" ht="12" customHeight="1">
      <c r="A39" s="398" t="s">
        <v>466</v>
      </c>
      <c r="B39" s="384" t="s">
        <v>467</v>
      </c>
      <c r="C39" s="382">
        <v>85855000</v>
      </c>
      <c r="D39" s="382">
        <v>80472470</v>
      </c>
      <c r="E39" s="377">
        <v>77779806</v>
      </c>
      <c r="F39" s="458" t="s">
        <v>109</v>
      </c>
    </row>
    <row r="40" spans="1:6" s="375" customFormat="1" ht="15" customHeight="1">
      <c r="A40" s="387" t="s">
        <v>328</v>
      </c>
      <c r="B40" s="388" t="s">
        <v>468</v>
      </c>
      <c r="C40" s="50">
        <v>85855000</v>
      </c>
      <c r="D40" s="50">
        <v>89747427</v>
      </c>
      <c r="E40" s="393">
        <v>87054763</v>
      </c>
      <c r="F40" s="458" t="s">
        <v>112</v>
      </c>
    </row>
    <row r="41" spans="1:6" s="375" customFormat="1" ht="15" customHeight="1">
      <c r="A41" s="360"/>
      <c r="B41" s="361"/>
      <c r="C41" s="366"/>
      <c r="D41" s="366"/>
      <c r="E41" s="366"/>
      <c r="F41" s="458"/>
    </row>
    <row r="42" spans="1:6" ht="15.75">
      <c r="A42" s="362"/>
      <c r="B42" s="363"/>
      <c r="C42" s="367"/>
      <c r="D42" s="367"/>
      <c r="E42" s="367"/>
      <c r="F42" s="458"/>
    </row>
    <row r="43" spans="1:5" s="374" customFormat="1" ht="16.5" customHeight="1">
      <c r="A43" s="494" t="s">
        <v>341</v>
      </c>
      <c r="B43" s="495"/>
      <c r="C43" s="495"/>
      <c r="D43" s="495"/>
      <c r="E43" s="496"/>
    </row>
    <row r="44" spans="1:6" s="194" customFormat="1" ht="12" customHeight="1">
      <c r="A44" s="385" t="s">
        <v>14</v>
      </c>
      <c r="B44" s="238" t="s">
        <v>469</v>
      </c>
      <c r="C44" s="298">
        <f>SUM(C45:C49)</f>
        <v>85855000</v>
      </c>
      <c r="D44" s="298">
        <f>SUM(D45:D49)</f>
        <v>89747427</v>
      </c>
      <c r="E44" s="298">
        <f>SUM(E45:E49)</f>
        <v>84798332</v>
      </c>
      <c r="F44" s="458" t="s">
        <v>16</v>
      </c>
    </row>
    <row r="45" spans="1:6" ht="12" customHeight="1">
      <c r="A45" s="398" t="s">
        <v>17</v>
      </c>
      <c r="B45" s="219" t="s">
        <v>258</v>
      </c>
      <c r="C45" s="44">
        <v>62923000</v>
      </c>
      <c r="D45" s="44">
        <v>63419079</v>
      </c>
      <c r="E45" s="325">
        <v>58868443</v>
      </c>
      <c r="F45" s="458" t="s">
        <v>19</v>
      </c>
    </row>
    <row r="46" spans="1:6" ht="12" customHeight="1">
      <c r="A46" s="398" t="s">
        <v>20</v>
      </c>
      <c r="B46" s="218" t="s">
        <v>259</v>
      </c>
      <c r="C46" s="292">
        <v>16544000</v>
      </c>
      <c r="D46" s="292">
        <v>16544000</v>
      </c>
      <c r="E46" s="326">
        <v>16286250</v>
      </c>
      <c r="F46" s="458" t="s">
        <v>22</v>
      </c>
    </row>
    <row r="47" spans="1:6" ht="12" customHeight="1">
      <c r="A47" s="398" t="s">
        <v>23</v>
      </c>
      <c r="B47" s="218" t="s">
        <v>260</v>
      </c>
      <c r="C47" s="292">
        <v>6388000</v>
      </c>
      <c r="D47" s="292">
        <v>9784348</v>
      </c>
      <c r="E47" s="326">
        <v>9643639</v>
      </c>
      <c r="F47" s="458" t="s">
        <v>25</v>
      </c>
    </row>
    <row r="48" spans="1:6" ht="12" customHeight="1">
      <c r="A48" s="398" t="s">
        <v>26</v>
      </c>
      <c r="B48" s="218" t="s">
        <v>261</v>
      </c>
      <c r="C48" s="292"/>
      <c r="D48" s="292"/>
      <c r="E48" s="326"/>
      <c r="F48" s="458" t="s">
        <v>28</v>
      </c>
    </row>
    <row r="49" spans="1:6" ht="12" customHeight="1">
      <c r="A49" s="398" t="s">
        <v>29</v>
      </c>
      <c r="B49" s="218" t="s">
        <v>263</v>
      </c>
      <c r="C49" s="292"/>
      <c r="D49" s="292"/>
      <c r="E49" s="326"/>
      <c r="F49" s="458" t="s">
        <v>31</v>
      </c>
    </row>
    <row r="50" spans="1:6" ht="12" customHeight="1">
      <c r="A50" s="385" t="s">
        <v>35</v>
      </c>
      <c r="B50" s="238" t="s">
        <v>470</v>
      </c>
      <c r="C50" s="298"/>
      <c r="D50" s="298"/>
      <c r="E50" s="328"/>
      <c r="F50" s="458" t="s">
        <v>34</v>
      </c>
    </row>
    <row r="51" spans="1:6" s="194" customFormat="1" ht="12" customHeight="1">
      <c r="A51" s="398" t="s">
        <v>38</v>
      </c>
      <c r="B51" s="219" t="s">
        <v>284</v>
      </c>
      <c r="C51" s="44"/>
      <c r="D51" s="44"/>
      <c r="E51" s="325"/>
      <c r="F51" s="458" t="s">
        <v>37</v>
      </c>
    </row>
    <row r="52" spans="1:6" ht="12" customHeight="1">
      <c r="A52" s="398" t="s">
        <v>41</v>
      </c>
      <c r="B52" s="218" t="s">
        <v>286</v>
      </c>
      <c r="C52" s="292"/>
      <c r="D52" s="292"/>
      <c r="E52" s="326"/>
      <c r="F52" s="458" t="s">
        <v>40</v>
      </c>
    </row>
    <row r="53" spans="1:6" ht="12" customHeight="1">
      <c r="A53" s="398" t="s">
        <v>44</v>
      </c>
      <c r="B53" s="218" t="s">
        <v>471</v>
      </c>
      <c r="C53" s="292"/>
      <c r="D53" s="292"/>
      <c r="E53" s="326"/>
      <c r="F53" s="458" t="s">
        <v>43</v>
      </c>
    </row>
    <row r="54" spans="1:6" ht="12" customHeight="1">
      <c r="A54" s="398" t="s">
        <v>47</v>
      </c>
      <c r="B54" s="218" t="s">
        <v>472</v>
      </c>
      <c r="C54" s="292"/>
      <c r="D54" s="292"/>
      <c r="E54" s="326"/>
      <c r="F54" s="458" t="s">
        <v>46</v>
      </c>
    </row>
    <row r="55" spans="1:6" ht="12" customHeight="1">
      <c r="A55" s="385" t="s">
        <v>56</v>
      </c>
      <c r="B55" s="389" t="s">
        <v>473</v>
      </c>
      <c r="C55" s="298">
        <v>85855000</v>
      </c>
      <c r="D55" s="298">
        <v>89747427</v>
      </c>
      <c r="E55" s="328">
        <v>84798332</v>
      </c>
      <c r="F55" s="458" t="s">
        <v>49</v>
      </c>
    </row>
    <row r="56" spans="3:6" ht="15.75">
      <c r="C56" s="394"/>
      <c r="D56" s="394"/>
      <c r="E56" s="394"/>
      <c r="F56" s="458"/>
    </row>
    <row r="57" spans="1:6" ht="15" customHeight="1">
      <c r="A57" s="364" t="s">
        <v>474</v>
      </c>
      <c r="B57" s="365"/>
      <c r="C57" s="53"/>
      <c r="D57" s="53"/>
      <c r="E57" s="383">
        <v>21</v>
      </c>
      <c r="F57" s="458"/>
    </row>
    <row r="58" spans="1:6" ht="14.25" customHeight="1">
      <c r="A58" s="364" t="s">
        <v>475</v>
      </c>
      <c r="B58" s="365"/>
      <c r="C58" s="53">
        <v>0</v>
      </c>
      <c r="D58" s="53">
        <v>0</v>
      </c>
      <c r="E58" s="383">
        <v>0</v>
      </c>
      <c r="F58" s="458"/>
    </row>
    <row r="59" ht="15.75">
      <c r="F59" s="458"/>
    </row>
    <row r="60" ht="15.75">
      <c r="F60" s="458"/>
    </row>
    <row r="61" ht="15.75">
      <c r="F61" s="458"/>
    </row>
    <row r="62" ht="15.75">
      <c r="F62" s="458"/>
    </row>
    <row r="63" ht="15.75">
      <c r="F63" s="458"/>
    </row>
    <row r="64" ht="15.75">
      <c r="F64" s="458"/>
    </row>
    <row r="65" ht="15.75">
      <c r="F65" s="458"/>
    </row>
    <row r="66" ht="15.75">
      <c r="F66" s="458"/>
    </row>
    <row r="67" ht="15.75">
      <c r="F67" s="458"/>
    </row>
    <row r="68" ht="15.75">
      <c r="F68" s="458"/>
    </row>
    <row r="69" ht="15.75">
      <c r="F69" s="458"/>
    </row>
    <row r="70" ht="15.75">
      <c r="F70" s="458"/>
    </row>
    <row r="71" ht="15.75">
      <c r="F71" s="458"/>
    </row>
    <row r="72" ht="15.75">
      <c r="F72" s="458"/>
    </row>
    <row r="73" ht="15.75">
      <c r="F73" s="458"/>
    </row>
    <row r="74" ht="15.75">
      <c r="F74" s="458"/>
    </row>
    <row r="75" ht="15.75">
      <c r="F75" s="458"/>
    </row>
    <row r="76" ht="15.75">
      <c r="F76" s="458"/>
    </row>
    <row r="77" ht="15.75">
      <c r="F77" s="458"/>
    </row>
    <row r="78" ht="15.75">
      <c r="F78" s="458"/>
    </row>
    <row r="79" ht="15.75">
      <c r="F79" s="458"/>
    </row>
    <row r="80" ht="15.75">
      <c r="F80" s="458"/>
    </row>
    <row r="81" ht="15.75">
      <c r="F81" s="458"/>
    </row>
    <row r="82" ht="15.75">
      <c r="F82" s="458"/>
    </row>
    <row r="83" ht="15.75">
      <c r="F83" s="458"/>
    </row>
    <row r="84" ht="15.75">
      <c r="F84" s="458"/>
    </row>
    <row r="85" ht="15.75">
      <c r="F85" s="458"/>
    </row>
    <row r="86" ht="15.75">
      <c r="F86" s="458"/>
    </row>
    <row r="87" ht="15.75">
      <c r="F87" s="458"/>
    </row>
    <row r="88" ht="15">
      <c r="F88" s="459"/>
    </row>
    <row r="90" ht="15.75">
      <c r="F90" s="458"/>
    </row>
    <row r="91" ht="12.75">
      <c r="F91" s="460"/>
    </row>
    <row r="92" ht="12.75">
      <c r="F92" s="460"/>
    </row>
    <row r="93" ht="12.75">
      <c r="F93" s="460"/>
    </row>
    <row r="94" ht="12.75">
      <c r="F94" s="460"/>
    </row>
    <row r="95" ht="12.75">
      <c r="F95" s="460"/>
    </row>
    <row r="96" ht="12.75">
      <c r="F96" s="460"/>
    </row>
    <row r="97" ht="12.75">
      <c r="F97" s="460"/>
    </row>
    <row r="98" ht="12.75">
      <c r="F98" s="460"/>
    </row>
    <row r="99" ht="12.75">
      <c r="F99" s="460"/>
    </row>
    <row r="100" ht="12.75">
      <c r="F100" s="460"/>
    </row>
    <row r="101" ht="12.75">
      <c r="F101" s="460"/>
    </row>
    <row r="102" ht="12.75">
      <c r="F102" s="460"/>
    </row>
    <row r="103" ht="12.75">
      <c r="F103" s="460"/>
    </row>
    <row r="104" ht="12.75">
      <c r="F104" s="460"/>
    </row>
    <row r="105" ht="12.75">
      <c r="F105" s="460"/>
    </row>
    <row r="106" ht="12.75">
      <c r="F106" s="460"/>
    </row>
    <row r="107" ht="12.75">
      <c r="F107" s="460"/>
    </row>
    <row r="108" ht="12.75">
      <c r="F108" s="460"/>
    </row>
    <row r="109" ht="12.75">
      <c r="F109" s="460"/>
    </row>
    <row r="110" ht="12.75">
      <c r="F110" s="460"/>
    </row>
    <row r="111" ht="12.75">
      <c r="F111" s="460"/>
    </row>
    <row r="112" ht="12.75">
      <c r="F112" s="460"/>
    </row>
    <row r="113" ht="12.75">
      <c r="F113" s="460"/>
    </row>
    <row r="114" ht="12.75">
      <c r="F114" s="460"/>
    </row>
    <row r="115" ht="12.75">
      <c r="F115" s="460"/>
    </row>
    <row r="116" ht="12.75">
      <c r="F116" s="460"/>
    </row>
    <row r="117" ht="12.75">
      <c r="F117" s="460"/>
    </row>
    <row r="118" ht="12.75">
      <c r="F118" s="460"/>
    </row>
    <row r="119" ht="12.75">
      <c r="F119" s="460"/>
    </row>
    <row r="120" ht="12.75">
      <c r="F120" s="460"/>
    </row>
    <row r="121" ht="12.75">
      <c r="F121" s="460"/>
    </row>
    <row r="122" ht="12.75">
      <c r="F122" s="460"/>
    </row>
    <row r="123" ht="12.75">
      <c r="F123" s="460"/>
    </row>
    <row r="124" ht="12.75">
      <c r="F124" s="460"/>
    </row>
    <row r="125" ht="12.75">
      <c r="F125" s="460"/>
    </row>
    <row r="126" ht="12.75">
      <c r="F126" s="460"/>
    </row>
    <row r="127" ht="12.75">
      <c r="F127" s="460"/>
    </row>
    <row r="128" ht="12.75">
      <c r="F128" s="460"/>
    </row>
    <row r="129" ht="12.75">
      <c r="F129" s="460"/>
    </row>
    <row r="130" ht="12.75">
      <c r="F130" s="460"/>
    </row>
    <row r="131" ht="12.75">
      <c r="F131" s="460"/>
    </row>
    <row r="132" ht="12.75">
      <c r="F132" s="460"/>
    </row>
    <row r="133" ht="12.75">
      <c r="F133" s="460"/>
    </row>
    <row r="134" ht="12.75">
      <c r="F134" s="460"/>
    </row>
    <row r="135" ht="12.75">
      <c r="F135" s="460"/>
    </row>
    <row r="136" ht="12.75">
      <c r="F136" s="460"/>
    </row>
    <row r="137" ht="12.75">
      <c r="F137" s="460"/>
    </row>
    <row r="138" ht="12.75">
      <c r="F138" s="460"/>
    </row>
    <row r="139" ht="12.75">
      <c r="F139" s="460"/>
    </row>
    <row r="140" ht="12.75">
      <c r="F140" s="460"/>
    </row>
    <row r="141" ht="12.75">
      <c r="F141" s="460"/>
    </row>
    <row r="142" ht="12.75">
      <c r="F142" s="460"/>
    </row>
    <row r="143" ht="12.75">
      <c r="F143" s="460"/>
    </row>
    <row r="144" ht="12.75">
      <c r="F144" s="460"/>
    </row>
    <row r="145" ht="12.75">
      <c r="F145" s="460"/>
    </row>
    <row r="146" ht="12.75">
      <c r="F146" s="460"/>
    </row>
  </sheetData>
  <sheetProtection/>
  <mergeCells count="4">
    <mergeCell ref="B2:D2"/>
    <mergeCell ref="B3:D3"/>
    <mergeCell ref="A7:E7"/>
    <mergeCell ref="A43:E43"/>
  </mergeCells>
  <printOptions horizontalCentered="1"/>
  <pageMargins left="0.7868055555555555" right="0.7868055555555555" top="0.9840277777777777" bottom="0.9840277777777777" header="0.7868055555555555" footer="0.786805555555555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Királylány</dc:creator>
  <cp:keywords/>
  <dc:description/>
  <cp:lastModifiedBy>Polgármesteri Hivatal</cp:lastModifiedBy>
  <cp:lastPrinted>2017-06-08T07:28:02Z</cp:lastPrinted>
  <dcterms:created xsi:type="dcterms:W3CDTF">2015-05-07T08:48:04Z</dcterms:created>
  <dcterms:modified xsi:type="dcterms:W3CDTF">2017-06-08T09:12:53Z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1033-8.1.0.3010</vt:lpwstr>
  </property>
</Properties>
</file>