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15" windowWidth="11895" windowHeight="1170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'3b'!$1:$5</definedName>
    <definedName name="_xlnm.Print_Titles" localSheetId="5">'3c'!$1:$5</definedName>
    <definedName name="_xlnm.Print_Titles" localSheetId="6">'4.sz.mell.'!$1:$9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<sst xmlns="http://schemas.openxmlformats.org/spreadsheetml/2006/main" count="879" uniqueCount="425">
  <si>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</si>
  <si>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</si>
  <si>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</si>
  <si>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</si>
  <si>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</si>
  <si>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</si>
  <si>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</si>
  <si>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</si>
  <si>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</si>
  <si>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</si>
  <si>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</si>
  <si>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</si>
  <si>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</si>
  <si>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</si>
  <si>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</si>
  <si>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</si>
  <si>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</si>
  <si>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</si>
  <si>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</si>
  <si>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</si>
  <si>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</si>
  <si>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</si>
  <si>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</si>
  <si>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</si>
  <si>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</si>
  <si>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</si>
  <si>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</si>
  <si>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</si>
  <si>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</si>
  <si>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</si>
  <si>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</si>
  <si>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</si>
  <si>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</si>
  <si>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</si>
  <si>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</si>
  <si>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</si>
  <si>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</si>
  <si>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</si>
  <si>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</si>
  <si>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</si>
  <si>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</si>
  <si>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</si>
  <si>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</si>
  <si>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</si>
  <si>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</si>
  <si>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</si>
  <si>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</si>
  <si>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</si>
  <si>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</si>
  <si>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</si>
  <si>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</si>
  <si>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</si>
  <si>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</si>
  <si>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</si>
  <si>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</si>
  <si>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</si>
  <si>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</si>
  <si>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</si>
  <si>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</si>
  <si>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</si>
  <si>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</si>
  <si>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</si>
  <si>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</si>
  <si>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</si>
  <si>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</si>
  <si>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</si>
  <si>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</si>
  <si>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</si>
  <si>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</si>
  <si>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</si>
  <si>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</si>
  <si>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</si>
  <si>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</si>
  <si>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</si>
  <si>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</si>
  <si>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</si>
  <si>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</si>
  <si>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</si>
  <si>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</si>
  <si>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</si>
  <si>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</si>
  <si>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</si>
  <si>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</si>
  <si>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</si>
  <si>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</si>
  <si>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</si>
  <si>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</si>
  <si>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</si>
  <si>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</si>
  <si>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</si>
  <si>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</si>
  <si>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</si>
  <si>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</si>
  <si>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</si>
  <si>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</si>
  <si>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</si>
  <si>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</si>
  <si>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</si>
  <si>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</si>
  <si>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</si>
  <si>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</si>
  <si>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</si>
  <si>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</si>
  <si>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</si>
  <si>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</si>
  <si>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</si>
  <si>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</si>
  <si>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</si>
  <si>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</si>
  <si>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</si>
  <si>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</si>
  <si>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</si>
  <si>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</si>
  <si>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</si>
  <si>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</si>
  <si>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</si>
  <si>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</si>
  <si>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</si>
  <si>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</si>
  <si>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</si>
  <si>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</si>
  <si>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</si>
  <si>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</si>
  <si>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</si>
  <si>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</si>
  <si>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</si>
  <si>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</si>
  <si>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</si>
  <si>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</si>
  <si>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</si>
  <si>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</si>
  <si>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</si>
  <si>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</si>
  <si>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</si>
  <si>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</si>
  <si>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</si>
  <si>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</si>
  <si>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</si>
  <si>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</si>
  <si>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</si>
  <si>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</si>
  <si>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</si>
  <si>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</si>
  <si>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</si>
  <si>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</si>
  <si>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</si>
  <si>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</si>
  <si>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</si>
  <si>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</si>
  <si>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</si>
  <si>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</si>
  <si>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</si>
  <si>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</si>
  <si>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</si>
  <si>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</si>
  <si>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</si>
  <si>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</si>
  <si>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</si>
  <si>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</si>
  <si>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</si>
  <si>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</si>
  <si>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</si>
  <si>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</si>
  <si>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</si>
  <si>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</si>
  <si>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</si>
  <si>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</si>
  <si>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</si>
  <si>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</si>
  <si>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</si>
  <si>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</si>
  <si>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</si>
  <si>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</si>
  <si>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</si>
  <si>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</si>
  <si>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</si>
  <si>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</si>
  <si>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</si>
  <si>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</si>
  <si>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</si>
  <si>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</si>
  <si>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</si>
  <si>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</si>
  <si>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</si>
  <si>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</si>
  <si>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</si>
  <si>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</si>
  <si>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</si>
  <si>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</si>
  <si>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</si>
  <si>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</si>
  <si>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</si>
  <si>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</si>
  <si>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</si>
  <si>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</si>
  <si>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</si>
  <si>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</si>
  <si>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</si>
  <si>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</si>
  <si>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</si>
  <si>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</si>
  <si>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</si>
  <si>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</si>
  <si>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</si>
  <si>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</si>
  <si>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</si>
  <si>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</si>
  <si>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</si>
  <si>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ASP fejlesztés</t>
  </si>
  <si>
    <t>GESZ: Munkaügyi Központ támogatása</t>
  </si>
  <si>
    <t>Óvoda: Munkaügyi Központ támogatása</t>
  </si>
  <si>
    <t>Tagi kölcsön visszafizetés Baranya-Víz Zrt.</t>
  </si>
  <si>
    <t>Pályázati, előkészítési, önerő és megelőlegezési keret</t>
  </si>
  <si>
    <t>Pályázatokhoz kapcsolódó ingatlan vásárlások fedezete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</si>
  <si>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</si>
  <si>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</si>
  <si>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</si>
  <si>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</si>
  <si>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</si>
  <si>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</si>
  <si>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</si>
  <si>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</si>
  <si>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</si>
  <si>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</si>
  <si>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</si>
  <si>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</si>
  <si>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</si>
  <si>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</si>
  <si>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Pályázat előkészítés, tervezési keret</t>
  </si>
  <si>
    <t>8.</t>
  </si>
  <si>
    <t>9.</t>
  </si>
  <si>
    <t>Komló Város Önkormányzat és intézményei</t>
  </si>
  <si>
    <t>11.</t>
  </si>
  <si>
    <t>Óvoda</t>
  </si>
  <si>
    <t>összesen</t>
  </si>
  <si>
    <t>2017. évi előirányzata</t>
  </si>
  <si>
    <t>Áh-n belüli megelőlegezés visszafizetése</t>
  </si>
  <si>
    <t>bevételei 2017. év</t>
  </si>
  <si>
    <t>Feleslegessé vált víziközmű elemek értékesítése</t>
  </si>
  <si>
    <t>KEHOP-2.2.1-15 Komlói szennyvízberuházás</t>
  </si>
  <si>
    <t>KEHOP-2.2.1-15 Komlói szennyvízberuházás EU önerő</t>
  </si>
  <si>
    <t>Jedlik Ányos program: Elektromos töltőállomás létesítése</t>
  </si>
  <si>
    <t>I.vh-s emlékhely rekonstrukció</t>
  </si>
  <si>
    <t>Baranya-Víz Zrt-től Dávidföldi lakótelkek közművesítésére</t>
  </si>
  <si>
    <t xml:space="preserve">Ebből: Működőképesség megőrzését szolgáló rendkívüli önkormányzati támogatás </t>
  </si>
  <si>
    <t>Munkácsy u. felújítás</t>
  </si>
  <si>
    <t>Komlói Többcélú Kistérségi Társulás működési célú támogatás munkaszervezeti feladatok ellátásához</t>
  </si>
  <si>
    <t>ASP működtetésre működési célú támogatás</t>
  </si>
  <si>
    <t>Mánfától bejáró gyermekek után 2016., 2017. év</t>
  </si>
  <si>
    <t>Bérkompenzáció, szoc.ágazati pótlék, bölcsődei pótlék</t>
  </si>
  <si>
    <t>Kulturális illetménypótlék</t>
  </si>
  <si>
    <t>Tagi kölcsön visszafizetés Komlói Tésztagyártó Szociális Szövetkezet</t>
  </si>
  <si>
    <t>Előző évi pénzmaradvány</t>
  </si>
  <si>
    <t>Ebből működési pénzmaradvány (intézmények nélkül)</t>
  </si>
  <si>
    <t xml:space="preserve">         fejlesztési pénzmaradvány (intézmények nélkül)</t>
  </si>
  <si>
    <t>Ebből intézményi működési pénzmaradvány</t>
  </si>
  <si>
    <t xml:space="preserve">         intézményi fejlesztési pénzmaradvány</t>
  </si>
  <si>
    <t>2017. év</t>
  </si>
  <si>
    <t>Képviselő-testület által elfogadott 2017. évre szerződéssel lekötött folyamatban lévő feladatok, illetve jogszabályi kötelezettség</t>
  </si>
  <si>
    <t>Magyar-Horvát közös pályázatok önereje (89/2016.(V.26.), 90/2016. (V.26.))</t>
  </si>
  <si>
    <t>Üzletrész vásárlások fedezete ( ebből: 10 000 Ft Szoc. Szövetkezet alaptőke)</t>
  </si>
  <si>
    <t>Szabályozási terv módosítása 2016-ról áthúzódó</t>
  </si>
  <si>
    <t>Alaptérkép vásárlás szabályozási tervhez</t>
  </si>
  <si>
    <t xml:space="preserve">Dávidföldi lakótelkek villamos hálózat (158/2016.(IX.22.), 131/2016.(VII.14.)) </t>
  </si>
  <si>
    <t xml:space="preserve">Áthúzódó 2016. évi víziközmű beruházás (151/2016.(IX.22.) dávidföldi szennyvíz HFH nélkül) </t>
  </si>
  <si>
    <t>KEHOP-2.2.1-15-2015-00013 Komlói szennyvízberuházás (/2016.(.))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</si>
  <si>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</si>
  <si>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</si>
  <si>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</si>
  <si>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</si>
  <si>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</si>
  <si>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</si>
  <si>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</si>
  <si>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</si>
  <si>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</si>
  <si>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</si>
  <si>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</si>
  <si>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</si>
  <si>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</si>
  <si>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</si>
  <si>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</si>
  <si>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</si>
  <si>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</si>
  <si>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</si>
  <si>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Bányászpark II. ütem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</si>
  <si>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</si>
  <si>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</si>
  <si>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</si>
  <si>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</si>
  <si>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</si>
  <si>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</si>
  <si>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</si>
  <si>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</si>
  <si>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</si>
  <si>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</si>
  <si>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</si>
  <si>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>I. Világháborús emlékmű felújítása (áthúzódó) (92/2016.(V.26.), 168/2016.(X.27.))</t>
  </si>
  <si>
    <t>Városi karácsonyi díszvilágítás</t>
  </si>
  <si>
    <t>Vetítővászon vásárlás</t>
  </si>
  <si>
    <t>Önkormányzat kisértékű eszközbeszerzés</t>
  </si>
  <si>
    <t>ASP bevezetéshez kapcsolódó beszerzések</t>
  </si>
  <si>
    <t>Közösségek Háza, Színház Vetítővászon vásárlás</t>
  </si>
  <si>
    <t>József A. Könyvtár, Múzeum Kubinyi program áthúzódó</t>
  </si>
  <si>
    <t>Városgondnokság Városi karácsonyi díszvilágítás</t>
  </si>
  <si>
    <t xml:space="preserve">Lakáscélú támogatás 2016. évi áthúzódó </t>
  </si>
  <si>
    <t xml:space="preserve">Lakáscélú támogatás </t>
  </si>
  <si>
    <t>Áthúzódó 2016. évi víziközmű felújítási munkák (151/2016.(IX.22.))</t>
  </si>
  <si>
    <t>Munkácsy utcai víziközmű rekonstrukció</t>
  </si>
  <si>
    <t>Vis maior Iskola u., Patak u., Tél u., Mj.Kb.útszakasz</t>
  </si>
  <si>
    <t>Vis maior Imre telep alatti rézsű</t>
  </si>
  <si>
    <t>Hivatal alagsori wc felújítása</t>
  </si>
  <si>
    <t>2. sz. melléklet</t>
  </si>
  <si>
    <t>KH</t>
  </si>
  <si>
    <t>3.</t>
  </si>
  <si>
    <t>5.</t>
  </si>
  <si>
    <t>Mecsekfalui Településrészi Önkormányzat többletbevétele</t>
  </si>
  <si>
    <t>Mecsekjánosi Településrészi Önkormányzat többletbevétele</t>
  </si>
  <si>
    <t>7.</t>
  </si>
  <si>
    <t>10.</t>
  </si>
  <si>
    <t>12.</t>
  </si>
  <si>
    <t>elvonások és befizetések</t>
  </si>
  <si>
    <t xml:space="preserve">TOP-1.1.1-15 Körtvélyesi iparterület fejlesztése </t>
  </si>
  <si>
    <t xml:space="preserve">           Bérkompenzáció</t>
  </si>
  <si>
    <t>Szociális ágazati pótlék</t>
  </si>
  <si>
    <t>Középfokú végzettségű kisgyermeknevelők bölcsődei pótléka</t>
  </si>
  <si>
    <t>felhalmozási célú támogatások bevételei áh-n belülről</t>
  </si>
  <si>
    <t>Európai Mobilitási Hét támogatása</t>
  </si>
  <si>
    <t>KH: Horvát Nemzetiségi Önk. támogatása</t>
  </si>
  <si>
    <t>KH: Díszítőművészeti műhely 2017. évi nívódíj</t>
  </si>
  <si>
    <t>Városgondnokság: Közfoglalkoztatás támogatása</t>
  </si>
  <si>
    <t>Városgondnokság közfoglalkoztatás</t>
  </si>
  <si>
    <t>hitelfelvétel</t>
  </si>
  <si>
    <t>önkormányzatok működési támogatása</t>
  </si>
  <si>
    <t>Fejlesztési célú hiány csökkentése rendkívüli önkormányzati támogatás növelésésével szemben (részletes indoklás előterjesztésben)</t>
  </si>
  <si>
    <t>5. sz. melléklet</t>
  </si>
  <si>
    <t>Könyvtári érdekeltségnövelő támogatás</t>
  </si>
  <si>
    <t>Polgármesteri illetmény és tiszteletdíj támogatása</t>
  </si>
  <si>
    <t>Minimálbér és garantált bérminimum támogatása</t>
  </si>
  <si>
    <t>működési célú támogatások áh-n belülre</t>
  </si>
  <si>
    <t>Óvodapedagógusok munkáját kisegítők kiegészítő támogatása</t>
  </si>
  <si>
    <t>TOP-1.4.1 Óvodák és bölcsőde fejlesztése</t>
  </si>
  <si>
    <t>TOP-3.2.1 Szt.Borbála Otthon energetikai korszerűsítése</t>
  </si>
  <si>
    <t>13.</t>
  </si>
  <si>
    <t>Legelő vásárlása</t>
  </si>
  <si>
    <t xml:space="preserve">           Polgármesteri illetmény támogatása</t>
  </si>
  <si>
    <t xml:space="preserve">           Minimálbér és garantált bérminimum támogatása</t>
  </si>
  <si>
    <t>KASZT-EMMI támogatás</t>
  </si>
  <si>
    <t>KASZT-NKA támogatás</t>
  </si>
  <si>
    <t>TOP-2.1.1 Szabadidőpark és Vállkozók Háza pályázat</t>
  </si>
  <si>
    <t>TOP-2.1.2 Petőfi tér és környezetének rehabilitációja</t>
  </si>
  <si>
    <t>2017.08.31.</t>
  </si>
  <si>
    <t>Munkácsy- Gorkij utcai víziközmű terv</t>
  </si>
  <si>
    <t>Nagy L. u. 9/a kiviteli terv</t>
  </si>
  <si>
    <t>ellátottak pénzbeli juttatásai</t>
  </si>
  <si>
    <t>Egyszeri gyermekvédelmi támogatás</t>
  </si>
  <si>
    <t>Belterületi utak felújítása 2017.</t>
  </si>
  <si>
    <t>Pótlólagos állami támogatás 2016. évi elszámolás</t>
  </si>
  <si>
    <t>Óvoda: Német nemzetiségi Önk.t támogatása</t>
  </si>
  <si>
    <t>KH: Közkincs program támogatása</t>
  </si>
  <si>
    <t>Városgondnokság: Ebtelep támogatása</t>
  </si>
  <si>
    <t>Belterületi utak felújítása 2016.</t>
  </si>
  <si>
    <t>2017.09.30.</t>
  </si>
  <si>
    <t>2017.10.26.</t>
  </si>
  <si>
    <t>T-Mobile ügyintéző bérmegtérítése</t>
  </si>
  <si>
    <t>működési célú átvett pénzeszközök</t>
  </si>
  <si>
    <t>Bérkompenzáció 8. hó</t>
  </si>
  <si>
    <t>Szociális ágazati pótlék  9. hó</t>
  </si>
  <si>
    <t>Középfokú végzettségű kisgyermeknevelők bölcsődei pótléka 9. hó</t>
  </si>
  <si>
    <t>Kulturális illetménypótlék 9. hó</t>
  </si>
  <si>
    <t>Személyes szabadságukban korlátozottak kárpótlása</t>
  </si>
  <si>
    <t>Helyi közösségi közlekedés támogatása</t>
  </si>
  <si>
    <t>Gesztenyés-Zobákpusztai Településrészi Önkormányzat</t>
  </si>
  <si>
    <t>Ingatlan értékesítés többletbevétele</t>
  </si>
  <si>
    <t>felhalmozási bevételek</t>
  </si>
  <si>
    <t>Balatonmáriai gyermektábor karbantartási munkálatainak támogatása</t>
  </si>
  <si>
    <t>Gondnokság</t>
  </si>
  <si>
    <t>Komlói Napok előirányzata</t>
  </si>
  <si>
    <t>KASZT- EMMI támogatás visszafizetési kötelezettsége</t>
  </si>
  <si>
    <t>Európai Mobilitási Nap előirányzata</t>
  </si>
  <si>
    <t>Környezetvédelmi tábor támogatása</t>
  </si>
  <si>
    <t>T-Mobile ügyintéző bér és járulék támogatása</t>
  </si>
  <si>
    <t>Városgondnokság 2016. évi vállalkozási tevékenység utáni befizetési kötelezettsége</t>
  </si>
  <si>
    <t>Kártérítések megtérítése Városgondnokság részére</t>
  </si>
  <si>
    <t>Közfoglalkoztatás támogatása</t>
  </si>
  <si>
    <t>Adminisztrációs feladatok ellátására kapott támogatás a Társulástól</t>
  </si>
  <si>
    <t xml:space="preserve">Munkaügyi Központ támogatása </t>
  </si>
  <si>
    <t>Kulturális illetménypótlék korrekciója</t>
  </si>
  <si>
    <t>KEHOP-2.2.1-15-2015-00013 Komlói szennyvízberuházás ÁFA támogatása</t>
  </si>
  <si>
    <t>hitel felvétel</t>
  </si>
  <si>
    <t xml:space="preserve">KEHOP-2.2.1-15-2015-00013 Komlói szennyvízberuházás </t>
  </si>
  <si>
    <t>TOP-1.1.3-15 Komlói vásárcsarnok és piac rekonstrukciója pályázat</t>
  </si>
  <si>
    <t>TOP-3.1.1 Sikonda-Belváros közötti kerékpárút kialakítása</t>
  </si>
  <si>
    <t>TOP-1.2.1 Ormánságtól Mecsekig térségi kerékpárút kialakítása</t>
  </si>
  <si>
    <t>14.</t>
  </si>
  <si>
    <t>15.</t>
  </si>
  <si>
    <t>TOP-3.1.1 Sikonda-Belváros közötti kerékpárút kialakítása visszapótlása pályázat előkészítés, tervezési keretre</t>
  </si>
  <si>
    <t>TOP-2.1.2 Petőfi tér és környezetének rehabilitációja visszapótlása pályázat előkészítés, tervezési keretre</t>
  </si>
  <si>
    <t>TOP-2.1.1 Szabadidőpark és Vállkozók Háza pályázat visszapótlása pályázat előkészítés, tervezési keretre</t>
  </si>
  <si>
    <t>TOP-1.1.3-15 Komlói vásárcsarnok és piac rekonstrukciója pályázat visszapótlása pályázat előkészítés, tervezési keretre</t>
  </si>
  <si>
    <t>Társulásnak átadott pénzeszköz a 2016. évi elszámolásból adódóan</t>
  </si>
  <si>
    <t>36/2017.(IV.28.) sz.KTH- Mánfa részére településrendezési költségek megtérítése</t>
  </si>
  <si>
    <t>MVM-nek átadott terület tereprendezési költségeinek rendezésére többlet dologi előirányzat Városgondnokság részére</t>
  </si>
  <si>
    <t>Szociális tüzifa kiszállítás többlet költségeire többlet dologi előirányzat Vársogondnokság részére</t>
  </si>
  <si>
    <t>Szakfeladatok tevékenysége során és a közfoglalkoztatás miatt felmerült többletkiadások</t>
  </si>
  <si>
    <t>Feladatalapú támogatások októberi felmérése</t>
  </si>
  <si>
    <t>Társulás bérkompenzáció, szociális ágazati pótlék és bölcsődei pótlék korrekciója</t>
  </si>
  <si>
    <t xml:space="preserve">KASZT- EMMI támogatás visszafizetési kötelezettsége önkormányzati egyéb dologi terhére - Baltazár Színház Alapítvány támogatása </t>
  </si>
  <si>
    <t>Hétdomb Filmfesztiválhoz kapcsolódó reprezentációs kiadás visszatérítése polgármesteri keretre</t>
  </si>
  <si>
    <t>Működési mérleg hiányának rendezése</t>
  </si>
  <si>
    <t>önkormányzat működési támogatásai</t>
  </si>
  <si>
    <t>közhatalmi bevételek</t>
  </si>
  <si>
    <t>16.</t>
  </si>
  <si>
    <t>17.</t>
  </si>
  <si>
    <t>18.</t>
  </si>
  <si>
    <t>Feladatalapú többlettámogatás elvonása (Óvoda és Társulás) - működési mérleg hiányának rendezése</t>
  </si>
  <si>
    <t>19.</t>
  </si>
  <si>
    <t>Eszközhasználati díj tartaléka</t>
  </si>
  <si>
    <t>TOP-3.2.1 Szt.Borbála Otthon energetikai korszerűsítés visszapótlása pályázat előkészítés, tervezési keretre</t>
  </si>
  <si>
    <t>2017. október 26.</t>
  </si>
  <si>
    <t>KEHOP-2.2.1-15 Komlói szennyvízberuházás ÁFA támogatás</t>
  </si>
  <si>
    <t>TOP-1.1.3-15 Komlói vásárcsarnok és piac rekonstrukciója</t>
  </si>
  <si>
    <t xml:space="preserve">           Helyi közösségi közlekedési támogatás</t>
  </si>
  <si>
    <t>GESZ: Társulástól adminisztratív feladatok támogatása</t>
  </si>
  <si>
    <t>Hivatal: T-Mobile ügyintéző ér és járulék támogatása</t>
  </si>
  <si>
    <t>Üzemi terület vásárlás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</si>
</sst>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7" xfId="0" applyFont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3" fontId="11" fillId="0" borderId="0" xfId="0" applyNumberFormat="1" applyFont="1" applyFill="1" applyAlignment="1">
      <alignment shrinkToFit="1"/>
    </xf>
    <xf numFmtId="0" fontId="0" fillId="0" borderId="0" xfId="0" applyFill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justify" wrapText="1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D1">
      <selection activeCell="AQ19" sqref="AQ19"/>
    </sheetView>
  </sheetViews>
  <sheetFormatPr defaultColWidth="9.00390625" defaultRowHeight="12.75"/>
  <cols>
    <col min="1" max="1" width="13.375" style="20" customWidth="1"/>
    <col min="2" max="2" width="9.625" style="20" bestFit="1" customWidth="1"/>
    <col min="3" max="3" width="9.625" style="20" customWidth="1"/>
    <col min="4" max="4" width="9.625" style="20" bestFit="1" customWidth="1"/>
    <col min="5" max="5" width="9.625" style="20" customWidth="1"/>
    <col min="6" max="6" width="9.625" style="20" bestFit="1" customWidth="1"/>
    <col min="7" max="7" width="9.625" style="20" customWidth="1"/>
    <col min="8" max="8" width="9.625" style="20" bestFit="1" customWidth="1"/>
    <col min="9" max="9" width="9.625" style="20" customWidth="1"/>
    <col min="10" max="10" width="5.75390625" style="20" bestFit="1" customWidth="1"/>
    <col min="11" max="11" width="7.87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10.875" style="20" bestFit="1" customWidth="1"/>
    <col min="21" max="21" width="10.875" style="20" customWidth="1"/>
    <col min="22" max="22" width="9.625" style="20" bestFit="1" customWidth="1"/>
    <col min="23" max="23" width="9.625" style="20" customWidth="1"/>
    <col min="24" max="25" width="5.62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1.00390625" style="31" bestFit="1" customWidth="1"/>
    <col min="31" max="31" width="11.00390625" style="31" customWidth="1"/>
    <col min="32" max="32" width="10.875" style="31" bestFit="1" customWidth="1"/>
    <col min="33" max="33" width="10.875" style="31" customWidth="1"/>
    <col min="34" max="41" width="10.875" style="116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20" customWidth="1"/>
  </cols>
  <sheetData>
    <row r="1" spans="1:53" ht="11.25">
      <c r="A1" s="20" t="s">
        <v>200</v>
      </c>
      <c r="O1" s="60" t="s">
        <v>311</v>
      </c>
      <c r="AB1" s="60"/>
      <c r="AC1" s="60" t="s">
        <v>311</v>
      </c>
      <c r="AD1" s="20"/>
      <c r="AM1" s="60" t="s">
        <v>311</v>
      </c>
      <c r="AP1" s="20"/>
      <c r="AW1" s="60" t="s">
        <v>311</v>
      </c>
      <c r="AY1" s="60"/>
      <c r="AZ1" s="51"/>
      <c r="BA1" s="51"/>
    </row>
    <row r="2" spans="30:42" ht="11.25">
      <c r="AD2" s="20"/>
      <c r="AP2" s="20"/>
    </row>
    <row r="3" spans="1:52" ht="12.75" customHeight="1">
      <c r="A3" s="130" t="s">
        <v>231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231</v>
      </c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 t="s">
        <v>231</v>
      </c>
      <c r="AE3" s="130"/>
      <c r="AF3" s="130"/>
      <c r="AG3" s="130"/>
      <c r="AH3" s="130"/>
      <c r="AI3" s="130"/>
      <c r="AJ3" s="130"/>
      <c r="AK3" s="130"/>
      <c r="AL3" s="130"/>
      <c r="AM3" s="130"/>
      <c r="AN3" s="51"/>
      <c r="AO3" s="51"/>
      <c r="AP3" s="130" t="s">
        <v>231</v>
      </c>
      <c r="AQ3" s="130"/>
      <c r="AR3" s="130"/>
      <c r="AS3" s="130"/>
      <c r="AT3" s="130"/>
      <c r="AU3" s="130"/>
      <c r="AV3" s="130"/>
      <c r="AW3" s="130"/>
      <c r="AZ3" s="51"/>
    </row>
    <row r="4" spans="1:52" ht="12.75" customHeight="1">
      <c r="A4" s="130" t="s">
        <v>235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 t="s">
        <v>235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 t="s">
        <v>235</v>
      </c>
      <c r="AE4" s="130"/>
      <c r="AF4" s="130"/>
      <c r="AG4" s="130"/>
      <c r="AH4" s="130"/>
      <c r="AI4" s="130"/>
      <c r="AJ4" s="130"/>
      <c r="AK4" s="130"/>
      <c r="AL4" s="130"/>
      <c r="AM4" s="130"/>
      <c r="AN4" s="51"/>
      <c r="AO4" s="51"/>
      <c r="AP4" s="130" t="s">
        <v>235</v>
      </c>
      <c r="AQ4" s="130"/>
      <c r="AR4" s="130"/>
      <c r="AS4" s="130"/>
      <c r="AT4" s="130"/>
      <c r="AU4" s="130"/>
      <c r="AV4" s="130"/>
      <c r="AW4" s="130"/>
      <c r="AX4" s="51"/>
      <c r="AY4" s="51"/>
      <c r="AZ4" s="51"/>
    </row>
    <row r="5" spans="6:52" ht="12.75" customHeight="1">
      <c r="F5" s="51"/>
      <c r="G5" s="51"/>
      <c r="H5" s="51"/>
      <c r="I5" s="51"/>
      <c r="J5" s="51"/>
      <c r="K5" s="51"/>
      <c r="L5" s="51"/>
      <c r="M5" s="51"/>
      <c r="N5" s="51"/>
      <c r="O5" s="104"/>
      <c r="P5" s="51"/>
      <c r="Q5" s="51"/>
      <c r="R5" s="51"/>
      <c r="S5" s="51"/>
      <c r="T5" s="51"/>
      <c r="U5" s="51"/>
      <c r="X5" s="51"/>
      <c r="Y5" s="51"/>
      <c r="Z5" s="51"/>
      <c r="AA5" s="51"/>
      <c r="AB5" s="51"/>
      <c r="AC5" s="51"/>
      <c r="AD5" s="20"/>
      <c r="AE5" s="20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7" spans="1:49" ht="11.25">
      <c r="A7" s="65"/>
      <c r="B7" s="137" t="s">
        <v>108</v>
      </c>
      <c r="C7" s="138"/>
      <c r="D7" s="137" t="s">
        <v>109</v>
      </c>
      <c r="E7" s="138"/>
      <c r="F7" s="137" t="s">
        <v>110</v>
      </c>
      <c r="G7" s="138"/>
      <c r="H7" s="137" t="s">
        <v>111</v>
      </c>
      <c r="I7" s="138"/>
      <c r="J7" s="137" t="s">
        <v>112</v>
      </c>
      <c r="K7" s="139"/>
      <c r="L7" s="139"/>
      <c r="M7" s="139"/>
      <c r="N7" s="139"/>
      <c r="O7" s="139"/>
      <c r="P7" s="139"/>
      <c r="Q7" s="139"/>
      <c r="R7" s="139"/>
      <c r="S7" s="138"/>
      <c r="T7" s="137" t="s">
        <v>113</v>
      </c>
      <c r="U7" s="138"/>
      <c r="V7" s="137" t="s">
        <v>114</v>
      </c>
      <c r="W7" s="138"/>
      <c r="X7" s="142" t="s">
        <v>115</v>
      </c>
      <c r="Y7" s="142"/>
      <c r="Z7" s="142"/>
      <c r="AA7" s="142"/>
      <c r="AB7" s="142"/>
      <c r="AC7" s="142"/>
      <c r="AD7" s="131" t="s">
        <v>116</v>
      </c>
      <c r="AE7" s="132"/>
      <c r="AF7" s="137" t="s">
        <v>201</v>
      </c>
      <c r="AG7" s="138"/>
      <c r="AH7" s="137" t="s">
        <v>117</v>
      </c>
      <c r="AI7" s="138"/>
      <c r="AJ7" s="131" t="s">
        <v>118</v>
      </c>
      <c r="AK7" s="132"/>
      <c r="AL7" s="131" t="s">
        <v>119</v>
      </c>
      <c r="AM7" s="132"/>
      <c r="AN7" s="87"/>
      <c r="AO7" s="87"/>
      <c r="AP7" s="135" t="s">
        <v>120</v>
      </c>
      <c r="AQ7" s="136"/>
      <c r="AR7" s="135"/>
      <c r="AS7" s="136"/>
      <c r="AT7" s="135"/>
      <c r="AU7" s="136"/>
      <c r="AV7" s="141"/>
      <c r="AW7" s="141"/>
    </row>
    <row r="8" spans="1:49" s="43" customFormat="1" ht="11.25" customHeight="1">
      <c r="A8" s="41"/>
      <c r="B8" s="127"/>
      <c r="C8" s="128"/>
      <c r="D8" s="127"/>
      <c r="E8" s="128"/>
      <c r="F8" s="127"/>
      <c r="G8" s="128"/>
      <c r="H8" s="127"/>
      <c r="I8" s="128"/>
      <c r="J8" s="127" t="s">
        <v>72</v>
      </c>
      <c r="K8" s="140"/>
      <c r="L8" s="140"/>
      <c r="M8" s="140"/>
      <c r="N8" s="140"/>
      <c r="O8" s="140"/>
      <c r="P8" s="140"/>
      <c r="Q8" s="140"/>
      <c r="R8" s="140"/>
      <c r="S8" s="128"/>
      <c r="T8" s="127"/>
      <c r="U8" s="128"/>
      <c r="V8" s="127"/>
      <c r="W8" s="128"/>
      <c r="X8" s="129" t="s">
        <v>73</v>
      </c>
      <c r="Y8" s="129"/>
      <c r="Z8" s="129"/>
      <c r="AA8" s="129"/>
      <c r="AB8" s="129"/>
      <c r="AC8" s="129"/>
      <c r="AD8" s="133"/>
      <c r="AE8" s="134"/>
      <c r="AF8" s="127"/>
      <c r="AG8" s="128"/>
      <c r="AH8" s="127"/>
      <c r="AI8" s="128"/>
      <c r="AJ8" s="133"/>
      <c r="AK8" s="134"/>
      <c r="AL8" s="133"/>
      <c r="AM8" s="134"/>
      <c r="AN8" s="106"/>
      <c r="AO8" s="106"/>
      <c r="AP8" s="127"/>
      <c r="AQ8" s="128"/>
      <c r="AR8" s="127"/>
      <c r="AS8" s="128"/>
      <c r="AT8" s="127"/>
      <c r="AU8" s="128"/>
      <c r="AV8" s="127"/>
      <c r="AW8" s="128"/>
    </row>
    <row r="9" spans="1:49" s="45" customFormat="1" ht="101.25" customHeight="1">
      <c r="A9" s="42" t="s">
        <v>29</v>
      </c>
      <c r="B9" s="127" t="s">
        <v>43</v>
      </c>
      <c r="C9" s="128"/>
      <c r="D9" s="127" t="s">
        <v>226</v>
      </c>
      <c r="E9" s="128"/>
      <c r="F9" s="127" t="s">
        <v>44</v>
      </c>
      <c r="G9" s="128"/>
      <c r="H9" s="127" t="s">
        <v>74</v>
      </c>
      <c r="I9" s="128"/>
      <c r="J9" s="127" t="s">
        <v>90</v>
      </c>
      <c r="K9" s="128"/>
      <c r="L9" s="127" t="s">
        <v>121</v>
      </c>
      <c r="M9" s="128"/>
      <c r="N9" s="127" t="s">
        <v>76</v>
      </c>
      <c r="O9" s="128"/>
      <c r="P9" s="127" t="s">
        <v>122</v>
      </c>
      <c r="Q9" s="128"/>
      <c r="R9" s="127" t="s">
        <v>78</v>
      </c>
      <c r="S9" s="128"/>
      <c r="T9" s="127" t="s">
        <v>89</v>
      </c>
      <c r="U9" s="128"/>
      <c r="V9" s="127" t="s">
        <v>79</v>
      </c>
      <c r="W9" s="128"/>
      <c r="X9" s="127" t="s">
        <v>123</v>
      </c>
      <c r="Y9" s="128"/>
      <c r="Z9" s="127" t="s">
        <v>81</v>
      </c>
      <c r="AA9" s="128"/>
      <c r="AB9" s="129" t="s">
        <v>82</v>
      </c>
      <c r="AC9" s="129"/>
      <c r="AD9" s="133" t="s">
        <v>91</v>
      </c>
      <c r="AE9" s="134"/>
      <c r="AF9" s="127" t="s">
        <v>202</v>
      </c>
      <c r="AG9" s="128"/>
      <c r="AH9" s="127" t="s">
        <v>236</v>
      </c>
      <c r="AI9" s="128"/>
      <c r="AJ9" s="133" t="s">
        <v>92</v>
      </c>
      <c r="AK9" s="134"/>
      <c r="AL9" s="133" t="s">
        <v>83</v>
      </c>
      <c r="AM9" s="134"/>
      <c r="AN9" s="107"/>
      <c r="AO9" s="107"/>
      <c r="AP9" s="127" t="s">
        <v>11</v>
      </c>
      <c r="AQ9" s="128"/>
      <c r="AR9" s="127" t="s">
        <v>10</v>
      </c>
      <c r="AS9" s="128"/>
      <c r="AT9" s="127" t="s">
        <v>21</v>
      </c>
      <c r="AU9" s="128"/>
      <c r="AV9" s="127" t="s">
        <v>203</v>
      </c>
      <c r="AW9" s="128"/>
    </row>
    <row r="10" spans="1:49" s="45" customFormat="1" ht="22.5">
      <c r="A10" s="42"/>
      <c r="B10" s="42" t="s">
        <v>71</v>
      </c>
      <c r="C10" s="42" t="s">
        <v>225</v>
      </c>
      <c r="D10" s="42" t="s">
        <v>71</v>
      </c>
      <c r="E10" s="42" t="s">
        <v>225</v>
      </c>
      <c r="F10" s="42" t="s">
        <v>71</v>
      </c>
      <c r="G10" s="42" t="s">
        <v>225</v>
      </c>
      <c r="H10" s="42" t="s">
        <v>71</v>
      </c>
      <c r="I10" s="42" t="s">
        <v>225</v>
      </c>
      <c r="J10" s="42" t="s">
        <v>71</v>
      </c>
      <c r="K10" s="42" t="s">
        <v>225</v>
      </c>
      <c r="L10" s="42" t="s">
        <v>71</v>
      </c>
      <c r="M10" s="42" t="s">
        <v>225</v>
      </c>
      <c r="N10" s="42" t="s">
        <v>71</v>
      </c>
      <c r="O10" s="42" t="s">
        <v>225</v>
      </c>
      <c r="P10" s="42" t="s">
        <v>71</v>
      </c>
      <c r="Q10" s="42" t="s">
        <v>225</v>
      </c>
      <c r="R10" s="42" t="s">
        <v>71</v>
      </c>
      <c r="S10" s="42" t="s">
        <v>225</v>
      </c>
      <c r="T10" s="42" t="s">
        <v>71</v>
      </c>
      <c r="U10" s="42" t="s">
        <v>225</v>
      </c>
      <c r="V10" s="42" t="s">
        <v>71</v>
      </c>
      <c r="W10" s="42" t="s">
        <v>225</v>
      </c>
      <c r="X10" s="42" t="s">
        <v>71</v>
      </c>
      <c r="Y10" s="42" t="s">
        <v>225</v>
      </c>
      <c r="Z10" s="42" t="s">
        <v>71</v>
      </c>
      <c r="AA10" s="42" t="s">
        <v>225</v>
      </c>
      <c r="AB10" s="42" t="s">
        <v>71</v>
      </c>
      <c r="AC10" s="42" t="s">
        <v>225</v>
      </c>
      <c r="AD10" s="44" t="s">
        <v>71</v>
      </c>
      <c r="AE10" s="44" t="s">
        <v>225</v>
      </c>
      <c r="AF10" s="42" t="s">
        <v>71</v>
      </c>
      <c r="AG10" s="42" t="s">
        <v>225</v>
      </c>
      <c r="AH10" s="42" t="s">
        <v>71</v>
      </c>
      <c r="AI10" s="42" t="s">
        <v>225</v>
      </c>
      <c r="AJ10" s="42" t="s">
        <v>71</v>
      </c>
      <c r="AK10" s="42" t="s">
        <v>225</v>
      </c>
      <c r="AL10" s="44" t="s">
        <v>71</v>
      </c>
      <c r="AM10" s="44" t="s">
        <v>225</v>
      </c>
      <c r="AN10" s="88"/>
      <c r="AO10" s="88"/>
      <c r="AP10" s="42" t="s">
        <v>71</v>
      </c>
      <c r="AQ10" s="42" t="s">
        <v>225</v>
      </c>
      <c r="AR10" s="42" t="s">
        <v>71</v>
      </c>
      <c r="AS10" s="42" t="s">
        <v>225</v>
      </c>
      <c r="AT10" s="42" t="s">
        <v>71</v>
      </c>
      <c r="AU10" s="42" t="s">
        <v>225</v>
      </c>
      <c r="AV10" s="42" t="s">
        <v>71</v>
      </c>
      <c r="AW10" s="42" t="s">
        <v>225</v>
      </c>
    </row>
    <row r="11" spans="1:49" ht="11.25">
      <c r="A11" s="19" t="s">
        <v>37</v>
      </c>
      <c r="B11" s="23">
        <v>155107897</v>
      </c>
      <c r="C11" s="23">
        <v>159564131</v>
      </c>
      <c r="D11" s="23">
        <v>38004652</v>
      </c>
      <c r="E11" s="23">
        <v>38902149</v>
      </c>
      <c r="F11" s="23">
        <v>280065889</v>
      </c>
      <c r="G11" s="23">
        <v>341463420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2750000</v>
      </c>
      <c r="U11" s="23">
        <v>2750000</v>
      </c>
      <c r="V11" s="23">
        <v>3000000</v>
      </c>
      <c r="W11" s="23">
        <v>3000000</v>
      </c>
      <c r="X11" s="23"/>
      <c r="Y11" s="23"/>
      <c r="Z11" s="23"/>
      <c r="AA11" s="23"/>
      <c r="AB11" s="23"/>
      <c r="AC11" s="23"/>
      <c r="AD11" s="22">
        <f aca="true" t="shared" si="0" ref="AD11:AD19">B11+D11+F11+H11+J11+L11+N11+P11+R11+T11+V11+X11+Z11+AB11</f>
        <v>478928438</v>
      </c>
      <c r="AE11" s="22">
        <f aca="true" t="shared" si="1" ref="AE11:AE19">C11+E11+G11+I11+K11+M11+O11+Q11+S11+U11+W11+Y11+AA11+AC11</f>
        <v>545679700</v>
      </c>
      <c r="AF11" s="23"/>
      <c r="AG11" s="23"/>
      <c r="AH11" s="23"/>
      <c r="AI11" s="23"/>
      <c r="AJ11" s="23">
        <f aca="true" t="shared" si="2" ref="AJ11:AK19">AF11+AH11</f>
        <v>0</v>
      </c>
      <c r="AK11" s="23">
        <f t="shared" si="2"/>
        <v>0</v>
      </c>
      <c r="AL11" s="22">
        <f aca="true" t="shared" si="3" ref="AL11:AM18">AD11+AJ11</f>
        <v>478928438</v>
      </c>
      <c r="AM11" s="22">
        <f t="shared" si="3"/>
        <v>545679700</v>
      </c>
      <c r="AN11" s="89"/>
      <c r="AO11" s="89"/>
      <c r="AP11" s="23">
        <v>140359495</v>
      </c>
      <c r="AQ11" s="23">
        <v>140359495</v>
      </c>
      <c r="AR11" s="23"/>
      <c r="AS11" s="23"/>
      <c r="AT11" s="23">
        <v>51</v>
      </c>
      <c r="AU11" s="23">
        <v>51</v>
      </c>
      <c r="AV11" s="23"/>
      <c r="AW11" s="23"/>
    </row>
    <row r="12" spans="1:49" ht="11.25">
      <c r="A12" s="19" t="s">
        <v>84</v>
      </c>
      <c r="B12" s="23">
        <v>299887656</v>
      </c>
      <c r="C12" s="23">
        <v>293480600</v>
      </c>
      <c r="D12" s="23">
        <v>70368264</v>
      </c>
      <c r="E12" s="23">
        <v>68958712</v>
      </c>
      <c r="F12" s="23">
        <v>99576844</v>
      </c>
      <c r="G12" s="23">
        <v>105624016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2000000</v>
      </c>
      <c r="U12" s="23">
        <v>2000000</v>
      </c>
      <c r="V12" s="23"/>
      <c r="W12" s="23"/>
      <c r="X12" s="23"/>
      <c r="Y12" s="23"/>
      <c r="Z12" s="23"/>
      <c r="AA12" s="23"/>
      <c r="AB12" s="23"/>
      <c r="AC12" s="23"/>
      <c r="AD12" s="22">
        <f t="shared" si="0"/>
        <v>471832764</v>
      </c>
      <c r="AE12" s="22">
        <f t="shared" si="1"/>
        <v>470063328</v>
      </c>
      <c r="AF12" s="23"/>
      <c r="AG12" s="23"/>
      <c r="AH12" s="23"/>
      <c r="AI12" s="23"/>
      <c r="AJ12" s="23">
        <f t="shared" si="2"/>
        <v>0</v>
      </c>
      <c r="AK12" s="23">
        <f t="shared" si="2"/>
        <v>0</v>
      </c>
      <c r="AL12" s="22">
        <f t="shared" si="3"/>
        <v>471832764</v>
      </c>
      <c r="AM12" s="22">
        <f t="shared" si="3"/>
        <v>470063328</v>
      </c>
      <c r="AN12" s="89"/>
      <c r="AO12" s="89"/>
      <c r="AP12" s="23">
        <v>11992951</v>
      </c>
      <c r="AQ12" s="23">
        <v>11992951</v>
      </c>
      <c r="AR12" s="23"/>
      <c r="AS12" s="23"/>
      <c r="AT12" s="23">
        <v>91</v>
      </c>
      <c r="AU12" s="23">
        <v>79</v>
      </c>
      <c r="AV12" s="23"/>
      <c r="AW12" s="23"/>
    </row>
    <row r="13" spans="1:49" ht="11.25">
      <c r="A13" s="19" t="s">
        <v>85</v>
      </c>
      <c r="B13" s="23">
        <v>22226682</v>
      </c>
      <c r="C13" s="23">
        <v>22136942</v>
      </c>
      <c r="D13" s="23">
        <v>4970859</v>
      </c>
      <c r="E13" s="23">
        <v>4951111</v>
      </c>
      <c r="F13" s="23">
        <v>11657187</v>
      </c>
      <c r="G13" s="23">
        <v>12801843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1693356</v>
      </c>
      <c r="U13" s="23">
        <v>1693356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40548084</v>
      </c>
      <c r="AE13" s="22">
        <f t="shared" si="1"/>
        <v>41583252</v>
      </c>
      <c r="AF13" s="23"/>
      <c r="AG13" s="23"/>
      <c r="AH13" s="23"/>
      <c r="AI13" s="23"/>
      <c r="AJ13" s="23">
        <f t="shared" si="2"/>
        <v>0</v>
      </c>
      <c r="AK13" s="23">
        <f t="shared" si="2"/>
        <v>0</v>
      </c>
      <c r="AL13" s="22">
        <f t="shared" si="3"/>
        <v>40548084</v>
      </c>
      <c r="AM13" s="22">
        <f t="shared" si="3"/>
        <v>41583252</v>
      </c>
      <c r="AN13" s="89"/>
      <c r="AO13" s="89"/>
      <c r="AP13" s="23">
        <v>5867000</v>
      </c>
      <c r="AQ13" s="23">
        <v>5867000</v>
      </c>
      <c r="AR13" s="23"/>
      <c r="AS13" s="23"/>
      <c r="AT13" s="23">
        <v>8</v>
      </c>
      <c r="AU13" s="23">
        <v>8</v>
      </c>
      <c r="AV13" s="23"/>
      <c r="AW13" s="23"/>
    </row>
    <row r="14" spans="1:49" ht="11.25">
      <c r="A14" s="19" t="s">
        <v>86</v>
      </c>
      <c r="B14" s="23">
        <v>44934046</v>
      </c>
      <c r="C14" s="23">
        <v>46546028</v>
      </c>
      <c r="D14" s="23">
        <v>10218971</v>
      </c>
      <c r="E14" s="23">
        <v>11067925</v>
      </c>
      <c r="F14" s="23">
        <v>39597403</v>
      </c>
      <c r="G14" s="23">
        <v>44504963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8500000</v>
      </c>
      <c r="U14" s="23">
        <v>8500000</v>
      </c>
      <c r="V14" s="23"/>
      <c r="W14" s="23"/>
      <c r="X14" s="23"/>
      <c r="Y14" s="23"/>
      <c r="Z14" s="23"/>
      <c r="AA14" s="23"/>
      <c r="AB14" s="23"/>
      <c r="AC14" s="23"/>
      <c r="AD14" s="22">
        <f t="shared" si="0"/>
        <v>103250420</v>
      </c>
      <c r="AE14" s="22">
        <f t="shared" si="1"/>
        <v>110618916</v>
      </c>
      <c r="AF14" s="23"/>
      <c r="AG14" s="23"/>
      <c r="AH14" s="23"/>
      <c r="AI14" s="23"/>
      <c r="AJ14" s="23">
        <f t="shared" si="2"/>
        <v>0</v>
      </c>
      <c r="AK14" s="23">
        <f t="shared" si="2"/>
        <v>0</v>
      </c>
      <c r="AL14" s="22">
        <f t="shared" si="3"/>
        <v>103250420</v>
      </c>
      <c r="AM14" s="22">
        <f t="shared" si="3"/>
        <v>110618916</v>
      </c>
      <c r="AN14" s="89"/>
      <c r="AO14" s="89"/>
      <c r="AP14" s="23">
        <v>11238760</v>
      </c>
      <c r="AQ14" s="23">
        <v>11238760</v>
      </c>
      <c r="AR14" s="23"/>
      <c r="AS14" s="23"/>
      <c r="AT14" s="23">
        <v>17</v>
      </c>
      <c r="AU14" s="23">
        <v>17</v>
      </c>
      <c r="AV14" s="23"/>
      <c r="AW14" s="23"/>
    </row>
    <row r="15" spans="1:49" ht="11.25">
      <c r="A15" s="19" t="s">
        <v>38</v>
      </c>
      <c r="B15" s="23">
        <v>85752000</v>
      </c>
      <c r="C15" s="23">
        <v>784820910</v>
      </c>
      <c r="D15" s="23">
        <v>18606000</v>
      </c>
      <c r="E15" s="23">
        <v>95656028</v>
      </c>
      <c r="F15" s="23">
        <v>222620000</v>
      </c>
      <c r="G15" s="23">
        <v>381271959</v>
      </c>
      <c r="H15" s="23"/>
      <c r="I15" s="23"/>
      <c r="J15" s="23"/>
      <c r="K15" s="23">
        <v>602938</v>
      </c>
      <c r="L15" s="23"/>
      <c r="M15" s="23"/>
      <c r="N15" s="23"/>
      <c r="O15" s="23"/>
      <c r="P15" s="23"/>
      <c r="Q15" s="23"/>
      <c r="R15" s="23"/>
      <c r="S15" s="23"/>
      <c r="T15" s="23">
        <v>6000000</v>
      </c>
      <c r="U15" s="23">
        <v>39960591</v>
      </c>
      <c r="V15" s="23">
        <v>3000000</v>
      </c>
      <c r="W15" s="23">
        <v>3000000</v>
      </c>
      <c r="X15" s="23"/>
      <c r="Y15" s="23"/>
      <c r="Z15" s="23"/>
      <c r="AA15" s="23"/>
      <c r="AB15" s="23"/>
      <c r="AC15" s="23"/>
      <c r="AD15" s="22">
        <f t="shared" si="0"/>
        <v>335978000</v>
      </c>
      <c r="AE15" s="22">
        <f t="shared" si="1"/>
        <v>1305312426</v>
      </c>
      <c r="AF15" s="23"/>
      <c r="AG15" s="23"/>
      <c r="AH15" s="23"/>
      <c r="AI15" s="23"/>
      <c r="AJ15" s="23">
        <f t="shared" si="2"/>
        <v>0</v>
      </c>
      <c r="AK15" s="23">
        <f t="shared" si="2"/>
        <v>0</v>
      </c>
      <c r="AL15" s="22">
        <f t="shared" si="3"/>
        <v>335978000</v>
      </c>
      <c r="AM15" s="22">
        <f t="shared" si="3"/>
        <v>1305312426</v>
      </c>
      <c r="AN15" s="89"/>
      <c r="AO15" s="89"/>
      <c r="AP15" s="23">
        <v>88410000</v>
      </c>
      <c r="AQ15" s="23">
        <v>123623941</v>
      </c>
      <c r="AR15" s="23"/>
      <c r="AS15" s="23"/>
      <c r="AT15" s="23">
        <v>34</v>
      </c>
      <c r="AU15" s="23">
        <v>34</v>
      </c>
      <c r="AV15" s="23">
        <v>750</v>
      </c>
      <c r="AW15" s="23">
        <v>750</v>
      </c>
    </row>
    <row r="16" spans="1:49" ht="11.25">
      <c r="A16" s="19" t="s">
        <v>88</v>
      </c>
      <c r="B16" s="23">
        <v>271571000</v>
      </c>
      <c r="C16" s="23">
        <v>272922000</v>
      </c>
      <c r="D16" s="23">
        <v>66547000</v>
      </c>
      <c r="E16" s="23">
        <v>66913000</v>
      </c>
      <c r="F16" s="23">
        <v>130007000</v>
      </c>
      <c r="G16" s="23">
        <v>120107500</v>
      </c>
      <c r="H16" s="23"/>
      <c r="I16" s="23"/>
      <c r="J16" s="23"/>
      <c r="K16" s="23"/>
      <c r="L16" s="23">
        <v>2000000</v>
      </c>
      <c r="M16" s="23">
        <v>2000000</v>
      </c>
      <c r="N16" s="23"/>
      <c r="O16" s="23"/>
      <c r="P16" s="23"/>
      <c r="Q16" s="23"/>
      <c r="R16" s="23"/>
      <c r="S16" s="23"/>
      <c r="T16" s="23">
        <v>9800000</v>
      </c>
      <c r="U16" s="23">
        <v>9800000</v>
      </c>
      <c r="V16" s="23">
        <v>1300000</v>
      </c>
      <c r="W16" s="23">
        <v>1300000</v>
      </c>
      <c r="X16" s="23"/>
      <c r="Y16" s="23"/>
      <c r="Z16" s="23">
        <v>2853914</v>
      </c>
      <c r="AA16" s="23">
        <v>2853914</v>
      </c>
      <c r="AB16" s="23"/>
      <c r="AC16" s="23"/>
      <c r="AD16" s="22">
        <f t="shared" si="0"/>
        <v>484078914</v>
      </c>
      <c r="AE16" s="22">
        <f t="shared" si="1"/>
        <v>475896414</v>
      </c>
      <c r="AF16" s="23">
        <v>0</v>
      </c>
      <c r="AG16" s="23">
        <v>0</v>
      </c>
      <c r="AH16" s="23">
        <v>0</v>
      </c>
      <c r="AI16" s="23">
        <v>0</v>
      </c>
      <c r="AJ16" s="23">
        <f t="shared" si="2"/>
        <v>0</v>
      </c>
      <c r="AK16" s="23">
        <f t="shared" si="2"/>
        <v>0</v>
      </c>
      <c r="AL16" s="22">
        <f t="shared" si="3"/>
        <v>484078914</v>
      </c>
      <c r="AM16" s="22">
        <f t="shared" si="3"/>
        <v>475896414</v>
      </c>
      <c r="AN16" s="89"/>
      <c r="AO16" s="89"/>
      <c r="AP16" s="23">
        <v>10670000</v>
      </c>
      <c r="AQ16" s="23">
        <v>10670000</v>
      </c>
      <c r="AR16" s="23"/>
      <c r="AS16" s="23"/>
      <c r="AT16" s="23">
        <v>77</v>
      </c>
      <c r="AU16" s="23">
        <v>77</v>
      </c>
      <c r="AV16" s="23"/>
      <c r="AW16" s="23"/>
    </row>
    <row r="17" spans="1:49" s="49" customFormat="1" ht="22.5">
      <c r="A17" s="59" t="s">
        <v>87</v>
      </c>
      <c r="B17" s="69">
        <f>SUM(B11:B16)</f>
        <v>879479281</v>
      </c>
      <c r="C17" s="120">
        <f>SUM(C11:C16)</f>
        <v>1579470611</v>
      </c>
      <c r="D17" s="69">
        <f aca="true" t="shared" si="4" ref="D17:AB17">SUM(D11:D16)</f>
        <v>208715746</v>
      </c>
      <c r="E17" s="69">
        <f>SUM(E11:E16)</f>
        <v>286448925</v>
      </c>
      <c r="F17" s="69">
        <f t="shared" si="4"/>
        <v>783524323</v>
      </c>
      <c r="G17" s="120">
        <f>SUM(G11:G16)</f>
        <v>1005773701</v>
      </c>
      <c r="H17" s="69">
        <f t="shared" si="4"/>
        <v>0</v>
      </c>
      <c r="I17" s="69">
        <f>SUM(I11:I16)</f>
        <v>0</v>
      </c>
      <c r="J17" s="69">
        <f t="shared" si="4"/>
        <v>0</v>
      </c>
      <c r="K17" s="69">
        <f>SUM(K11:K16)</f>
        <v>602938</v>
      </c>
      <c r="L17" s="69">
        <f t="shared" si="4"/>
        <v>2000000</v>
      </c>
      <c r="M17" s="69">
        <f>SUM(M11:M16)</f>
        <v>2000000</v>
      </c>
      <c r="N17" s="69">
        <f t="shared" si="4"/>
        <v>0</v>
      </c>
      <c r="O17" s="69">
        <f>SUM(O11:O16)</f>
        <v>0</v>
      </c>
      <c r="P17" s="69">
        <f t="shared" si="4"/>
        <v>0</v>
      </c>
      <c r="Q17" s="69">
        <f>SUM(Q11:Q16)</f>
        <v>0</v>
      </c>
      <c r="R17" s="69">
        <f t="shared" si="4"/>
        <v>0</v>
      </c>
      <c r="S17" s="69">
        <f>SUM(S11:S16)</f>
        <v>0</v>
      </c>
      <c r="T17" s="69">
        <f t="shared" si="4"/>
        <v>30743356</v>
      </c>
      <c r="U17" s="69">
        <f>SUM(U11:U16)</f>
        <v>64703947</v>
      </c>
      <c r="V17" s="69">
        <f t="shared" si="4"/>
        <v>7300000</v>
      </c>
      <c r="W17" s="69">
        <f>SUM(W11:W16)</f>
        <v>7300000</v>
      </c>
      <c r="X17" s="69">
        <f t="shared" si="4"/>
        <v>0</v>
      </c>
      <c r="Y17" s="69">
        <f>SUM(Y11:Y16)</f>
        <v>0</v>
      </c>
      <c r="Z17" s="69">
        <f t="shared" si="4"/>
        <v>2853914</v>
      </c>
      <c r="AA17" s="69">
        <f>SUM(AA11:AA16)</f>
        <v>2853914</v>
      </c>
      <c r="AB17" s="69">
        <f t="shared" si="4"/>
        <v>0</v>
      </c>
      <c r="AC17" s="69">
        <f>SUM(AC11:AC16)</f>
        <v>0</v>
      </c>
      <c r="AD17" s="22">
        <f t="shared" si="0"/>
        <v>1914616620</v>
      </c>
      <c r="AE17" s="22">
        <f t="shared" si="1"/>
        <v>2949154036</v>
      </c>
      <c r="AF17" s="69">
        <f>SUM(AF11:AF16)</f>
        <v>0</v>
      </c>
      <c r="AG17" s="69">
        <f>SUM(AG11:AG16)</f>
        <v>0</v>
      </c>
      <c r="AH17" s="69">
        <f>SUM(AH11:AH16)</f>
        <v>0</v>
      </c>
      <c r="AI17" s="69">
        <f>SUM(AI11:AI16)</f>
        <v>0</v>
      </c>
      <c r="AJ17" s="22">
        <f t="shared" si="2"/>
        <v>0</v>
      </c>
      <c r="AK17" s="22">
        <f t="shared" si="2"/>
        <v>0</v>
      </c>
      <c r="AL17" s="22">
        <f>AD17+AJ17</f>
        <v>1914616620</v>
      </c>
      <c r="AM17" s="22">
        <f>AE17+AK17</f>
        <v>2949154036</v>
      </c>
      <c r="AN17" s="89"/>
      <c r="AO17" s="89"/>
      <c r="AP17" s="22">
        <f aca="true" t="shared" si="5" ref="AP17:AW17">SUM(AP11:AP16)</f>
        <v>268538206</v>
      </c>
      <c r="AQ17" s="22">
        <f t="shared" si="5"/>
        <v>303752147</v>
      </c>
      <c r="AR17" s="22">
        <f t="shared" si="5"/>
        <v>0</v>
      </c>
      <c r="AS17" s="22">
        <f t="shared" si="5"/>
        <v>0</v>
      </c>
      <c r="AT17" s="22">
        <f t="shared" si="5"/>
        <v>278</v>
      </c>
      <c r="AU17" s="22">
        <f t="shared" si="5"/>
        <v>266</v>
      </c>
      <c r="AV17" s="22">
        <f t="shared" si="5"/>
        <v>750</v>
      </c>
      <c r="AW17" s="22">
        <f t="shared" si="5"/>
        <v>750</v>
      </c>
    </row>
    <row r="18" spans="1:49" s="48" customFormat="1" ht="11.25">
      <c r="A18" s="46" t="s">
        <v>39</v>
      </c>
      <c r="B18" s="37">
        <v>93931000</v>
      </c>
      <c r="C18" s="121">
        <v>97276293</v>
      </c>
      <c r="D18" s="37">
        <v>24802000</v>
      </c>
      <c r="E18" s="37">
        <v>25723014</v>
      </c>
      <c r="F18" s="37">
        <v>172432372</v>
      </c>
      <c r="G18" s="37">
        <v>168723154</v>
      </c>
      <c r="H18" s="37">
        <v>123646000</v>
      </c>
      <c r="I18" s="37">
        <v>129759868</v>
      </c>
      <c r="J18" s="37">
        <v>34954</v>
      </c>
      <c r="K18" s="37">
        <v>4398487</v>
      </c>
      <c r="L18" s="37">
        <v>362029793</v>
      </c>
      <c r="M18" s="37">
        <v>406563575</v>
      </c>
      <c r="N18" s="37">
        <v>17000000</v>
      </c>
      <c r="O18" s="37">
        <v>17000000</v>
      </c>
      <c r="P18" s="37">
        <v>208903571</v>
      </c>
      <c r="Q18" s="37">
        <v>221474850</v>
      </c>
      <c r="R18" s="37">
        <v>489618461</v>
      </c>
      <c r="S18" s="37">
        <v>369004120</v>
      </c>
      <c r="T18" s="37">
        <v>1056477500</v>
      </c>
      <c r="U18" s="37">
        <v>3395393913</v>
      </c>
      <c r="V18" s="37">
        <v>117188000</v>
      </c>
      <c r="W18" s="37">
        <v>152850563</v>
      </c>
      <c r="X18" s="37"/>
      <c r="Y18" s="37"/>
      <c r="Z18" s="37">
        <v>10700000</v>
      </c>
      <c r="AA18" s="37">
        <v>10700000</v>
      </c>
      <c r="AB18" s="37">
        <v>27200000</v>
      </c>
      <c r="AC18" s="37">
        <v>31400000</v>
      </c>
      <c r="AD18" s="22">
        <f t="shared" si="0"/>
        <v>2703963651</v>
      </c>
      <c r="AE18" s="22">
        <f t="shared" si="1"/>
        <v>5030267837</v>
      </c>
      <c r="AF18" s="37">
        <v>0</v>
      </c>
      <c r="AG18" s="37">
        <v>0</v>
      </c>
      <c r="AH18" s="37">
        <v>48447868</v>
      </c>
      <c r="AI18" s="37">
        <v>48447868</v>
      </c>
      <c r="AJ18" s="23">
        <f t="shared" si="2"/>
        <v>48447868</v>
      </c>
      <c r="AK18" s="23">
        <f t="shared" si="2"/>
        <v>48447868</v>
      </c>
      <c r="AL18" s="22">
        <f t="shared" si="3"/>
        <v>2752411519</v>
      </c>
      <c r="AM18" s="22">
        <f t="shared" si="3"/>
        <v>5078715705</v>
      </c>
      <c r="AN18" s="89"/>
      <c r="AO18" s="89"/>
      <c r="AP18" s="23">
        <v>59223168</v>
      </c>
      <c r="AQ18" s="23">
        <v>125144485</v>
      </c>
      <c r="AR18" s="23">
        <v>51900000</v>
      </c>
      <c r="AS18" s="23">
        <v>51900000</v>
      </c>
      <c r="AT18" s="23">
        <v>17</v>
      </c>
      <c r="AU18" s="23">
        <v>17</v>
      </c>
      <c r="AV18" s="23"/>
      <c r="AW18" s="23"/>
    </row>
    <row r="19" spans="1:49" s="49" customFormat="1" ht="11.25">
      <c r="A19" s="47" t="s">
        <v>40</v>
      </c>
      <c r="B19" s="69">
        <f aca="true" t="shared" si="6" ref="B19:AB19">SUM(B17:B18)</f>
        <v>973410281</v>
      </c>
      <c r="C19" s="120">
        <f>SUM(C17:C18)</f>
        <v>1676746904</v>
      </c>
      <c r="D19" s="69">
        <f t="shared" si="6"/>
        <v>233517746</v>
      </c>
      <c r="E19" s="69">
        <f>SUM(E17:E18)</f>
        <v>312171939</v>
      </c>
      <c r="F19" s="69">
        <f t="shared" si="6"/>
        <v>955956695</v>
      </c>
      <c r="G19" s="120">
        <f>SUM(G17:G18)</f>
        <v>1174496855</v>
      </c>
      <c r="H19" s="69">
        <f t="shared" si="6"/>
        <v>123646000</v>
      </c>
      <c r="I19" s="69">
        <f>SUM(I17:I18)</f>
        <v>129759868</v>
      </c>
      <c r="J19" s="69">
        <f t="shared" si="6"/>
        <v>34954</v>
      </c>
      <c r="K19" s="69">
        <f>SUM(K17:K18)</f>
        <v>5001425</v>
      </c>
      <c r="L19" s="69">
        <f t="shared" si="6"/>
        <v>364029793</v>
      </c>
      <c r="M19" s="69">
        <f>SUM(M17:M18)</f>
        <v>408563575</v>
      </c>
      <c r="N19" s="69">
        <f t="shared" si="6"/>
        <v>17000000</v>
      </c>
      <c r="O19" s="69">
        <f>SUM(O17:O18)</f>
        <v>17000000</v>
      </c>
      <c r="P19" s="69">
        <f t="shared" si="6"/>
        <v>208903571</v>
      </c>
      <c r="Q19" s="69">
        <f>SUM(Q17:Q18)</f>
        <v>221474850</v>
      </c>
      <c r="R19" s="69">
        <f t="shared" si="6"/>
        <v>489618461</v>
      </c>
      <c r="S19" s="69">
        <f>SUM(S17:S18)</f>
        <v>369004120</v>
      </c>
      <c r="T19" s="69">
        <f t="shared" si="6"/>
        <v>1087220856</v>
      </c>
      <c r="U19" s="69">
        <f>SUM(U17:U18)</f>
        <v>3460097860</v>
      </c>
      <c r="V19" s="69">
        <f t="shared" si="6"/>
        <v>124488000</v>
      </c>
      <c r="W19" s="69">
        <f>SUM(W17:W18)</f>
        <v>160150563</v>
      </c>
      <c r="X19" s="69">
        <f t="shared" si="6"/>
        <v>0</v>
      </c>
      <c r="Y19" s="69">
        <f>SUM(Y17:Y18)</f>
        <v>0</v>
      </c>
      <c r="Z19" s="69">
        <f t="shared" si="6"/>
        <v>13553914</v>
      </c>
      <c r="AA19" s="69">
        <f>SUM(AA17:AA18)</f>
        <v>13553914</v>
      </c>
      <c r="AB19" s="69">
        <f t="shared" si="6"/>
        <v>27200000</v>
      </c>
      <c r="AC19" s="69">
        <f>SUM(AC17:AC18)</f>
        <v>31400000</v>
      </c>
      <c r="AD19" s="22">
        <f t="shared" si="0"/>
        <v>4618580271</v>
      </c>
      <c r="AE19" s="22">
        <f t="shared" si="1"/>
        <v>7979421873</v>
      </c>
      <c r="AF19" s="69">
        <f>SUM(AF17:AF18)</f>
        <v>0</v>
      </c>
      <c r="AG19" s="69">
        <f>SUM(AG17:AG18)</f>
        <v>0</v>
      </c>
      <c r="AH19" s="69">
        <f>SUM(AH17:AH18)</f>
        <v>48447868</v>
      </c>
      <c r="AI19" s="69">
        <f>SUM(AI17:AI18)</f>
        <v>48447868</v>
      </c>
      <c r="AJ19" s="22">
        <f t="shared" si="2"/>
        <v>48447868</v>
      </c>
      <c r="AK19" s="22">
        <f t="shared" si="2"/>
        <v>48447868</v>
      </c>
      <c r="AL19" s="22">
        <f>AD19+AJ19</f>
        <v>4667028139</v>
      </c>
      <c r="AM19" s="22">
        <f>AE19+AK19</f>
        <v>8027869741</v>
      </c>
      <c r="AN19" s="89"/>
      <c r="AO19" s="89"/>
      <c r="AP19" s="22">
        <f aca="true" t="shared" si="7" ref="AP19:AW19">SUM(AP17:AP18)</f>
        <v>327761374</v>
      </c>
      <c r="AQ19" s="22">
        <f t="shared" si="7"/>
        <v>428896632</v>
      </c>
      <c r="AR19" s="22">
        <f t="shared" si="7"/>
        <v>51900000</v>
      </c>
      <c r="AS19" s="22">
        <f t="shared" si="7"/>
        <v>51900000</v>
      </c>
      <c r="AT19" s="22">
        <f t="shared" si="7"/>
        <v>295</v>
      </c>
      <c r="AU19" s="22">
        <f t="shared" si="7"/>
        <v>283</v>
      </c>
      <c r="AV19" s="22">
        <f t="shared" si="7"/>
        <v>750</v>
      </c>
      <c r="AW19" s="22">
        <f t="shared" si="7"/>
        <v>750</v>
      </c>
    </row>
    <row r="21" ht="11.25">
      <c r="AR21" s="2" t="s">
        <v>204</v>
      </c>
    </row>
    <row r="24" ht="11.25">
      <c r="Z24" s="20" t="s">
        <v>205</v>
      </c>
    </row>
    <row r="25" ht="11.25">
      <c r="A25" s="20" t="s">
        <v>205</v>
      </c>
    </row>
  </sheetData>
  <sheetProtection/>
  <mergeCells count="65"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R8:AS8"/>
    <mergeCell ref="AR9:AS9"/>
    <mergeCell ref="AJ9:AK9"/>
    <mergeCell ref="AL9:AM9"/>
    <mergeCell ref="AL7:AM7"/>
    <mergeCell ref="AL8:AM8"/>
    <mergeCell ref="B7:C7"/>
    <mergeCell ref="D7:E7"/>
    <mergeCell ref="F7:G7"/>
    <mergeCell ref="H7:I7"/>
    <mergeCell ref="J7:S7"/>
    <mergeCell ref="B8:C8"/>
    <mergeCell ref="J8:S8"/>
    <mergeCell ref="AD9:AE9"/>
    <mergeCell ref="AF7:AG7"/>
    <mergeCell ref="AF8:AG8"/>
    <mergeCell ref="AF9:AG9"/>
    <mergeCell ref="AH7:AI7"/>
    <mergeCell ref="AH8:AI8"/>
    <mergeCell ref="AH9:AI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8:AC8"/>
    <mergeCell ref="X9:Y9"/>
    <mergeCell ref="Z9:AA9"/>
    <mergeCell ref="AB9:AC9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17.125" style="0" customWidth="1"/>
    <col min="2" max="2" width="10.125" style="12" bestFit="1" customWidth="1"/>
    <col min="3" max="3" width="6.625" style="12" bestFit="1" customWidth="1"/>
    <col min="4" max="4" width="8.75390625" style="12" bestFit="1" customWidth="1"/>
    <col min="5" max="5" width="5.125" style="12" bestFit="1" customWidth="1"/>
    <col min="6" max="6" width="10.875" style="12" bestFit="1" customWidth="1"/>
    <col min="7" max="9" width="8.75390625" style="12" bestFit="1" customWidth="1"/>
    <col min="10" max="10" width="5.125" style="12" bestFit="1" customWidth="1"/>
    <col min="11" max="11" width="6.625" style="12" bestFit="1" customWidth="1"/>
    <col min="12" max="13" width="5.125" style="12" bestFit="1" customWidth="1"/>
    <col min="14" max="14" width="10.875" style="12" bestFit="1" customWidth="1"/>
    <col min="15" max="15" width="10.125" style="12" bestFit="1" customWidth="1"/>
    <col min="16" max="16" width="3.00390625" style="0" bestFit="1" customWidth="1"/>
    <col min="17" max="17" width="5.125" style="0" bestFit="1" customWidth="1"/>
    <col min="18" max="18" width="9.25390625" style="0" bestFit="1" customWidth="1"/>
    <col min="19" max="19" width="8.375" style="0" bestFit="1" customWidth="1"/>
    <col min="20" max="20" width="10.125" style="0" bestFit="1" customWidth="1"/>
    <col min="21" max="21" width="10.75390625" style="0" customWidth="1"/>
  </cols>
  <sheetData>
    <row r="1" spans="1:21" ht="12.75">
      <c r="A1" t="s">
        <v>200</v>
      </c>
      <c r="U1" s="63" t="s">
        <v>166</v>
      </c>
    </row>
    <row r="2" spans="1:21" ht="15.75">
      <c r="A2" s="144" t="s">
        <v>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12.75">
      <c r="A3" s="145" t="s">
        <v>94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4" ht="12.75">
      <c r="A4" s="143" t="s">
        <v>418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95</v>
      </c>
      <c r="B6" s="91" t="s">
        <v>148</v>
      </c>
      <c r="C6" s="66" t="s">
        <v>149</v>
      </c>
      <c r="D6" s="66" t="s">
        <v>150</v>
      </c>
      <c r="E6" s="91" t="s">
        <v>151</v>
      </c>
      <c r="F6" s="66" t="s">
        <v>152</v>
      </c>
      <c r="G6" s="66" t="s">
        <v>32</v>
      </c>
      <c r="H6" s="66" t="s">
        <v>11</v>
      </c>
      <c r="I6" s="66" t="s">
        <v>96</v>
      </c>
      <c r="J6" s="66" t="s">
        <v>198</v>
      </c>
      <c r="K6" s="66" t="s">
        <v>153</v>
      </c>
      <c r="L6" s="66" t="s">
        <v>154</v>
      </c>
      <c r="M6" s="66" t="s">
        <v>155</v>
      </c>
      <c r="N6" s="66" t="s">
        <v>195</v>
      </c>
      <c r="O6" s="66" t="s">
        <v>196</v>
      </c>
      <c r="P6" s="66" t="s">
        <v>156</v>
      </c>
      <c r="Q6" s="66" t="s">
        <v>157</v>
      </c>
      <c r="R6" s="66" t="s">
        <v>158</v>
      </c>
      <c r="S6" s="66" t="s">
        <v>159</v>
      </c>
      <c r="T6" s="66" t="s">
        <v>160</v>
      </c>
      <c r="U6" s="67" t="s">
        <v>161</v>
      </c>
    </row>
    <row r="7" spans="1:21" ht="12.75">
      <c r="A7" s="54" t="s">
        <v>37</v>
      </c>
      <c r="B7" s="96"/>
      <c r="C7" s="96"/>
      <c r="D7" s="96">
        <v>4962730</v>
      </c>
      <c r="E7" s="96"/>
      <c r="F7" s="96"/>
      <c r="G7" s="96"/>
      <c r="H7" s="96"/>
      <c r="I7" s="96"/>
      <c r="J7" s="96"/>
      <c r="K7" s="96"/>
      <c r="L7" s="96"/>
      <c r="M7" s="96"/>
      <c r="N7" s="96">
        <f>SUM(B7:M7)</f>
        <v>4962730</v>
      </c>
      <c r="O7" s="96"/>
      <c r="P7" s="23"/>
      <c r="Q7" s="23"/>
      <c r="R7" s="23">
        <v>-19360114</v>
      </c>
      <c r="S7" s="23"/>
      <c r="T7" s="23">
        <f>SUM(O7:S7)</f>
        <v>-19360114</v>
      </c>
      <c r="U7" s="22">
        <f>N7+T7</f>
        <v>-14397384</v>
      </c>
    </row>
    <row r="8" spans="1:21" ht="12.75">
      <c r="A8" s="54" t="s">
        <v>12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>
        <f aca="true" t="shared" si="0" ref="N8:N15">SUM(B8:M8)</f>
        <v>0</v>
      </c>
      <c r="O8" s="96"/>
      <c r="P8" s="23"/>
      <c r="Q8" s="23"/>
      <c r="R8" s="23">
        <v>-7551976</v>
      </c>
      <c r="S8" s="23"/>
      <c r="T8" s="23">
        <f aca="true" t="shared" si="1" ref="T8:T15">SUM(O8:S8)</f>
        <v>-7551976</v>
      </c>
      <c r="U8" s="22">
        <f aca="true" t="shared" si="2" ref="U8:U16">N8+T8</f>
        <v>-7551976</v>
      </c>
    </row>
    <row r="9" spans="1:21" ht="33.75">
      <c r="A9" s="55" t="s">
        <v>97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 t="shared" si="0"/>
        <v>0</v>
      </c>
      <c r="O9" s="96"/>
      <c r="P9" s="23"/>
      <c r="Q9" s="23"/>
      <c r="R9" s="23">
        <v>175016</v>
      </c>
      <c r="S9" s="23"/>
      <c r="T9" s="23">
        <f t="shared" si="1"/>
        <v>175016</v>
      </c>
      <c r="U9" s="22">
        <f t="shared" si="2"/>
        <v>175016</v>
      </c>
    </row>
    <row r="10" spans="1:21" ht="33.75">
      <c r="A10" s="55" t="s">
        <v>98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>
        <f t="shared" si="0"/>
        <v>0</v>
      </c>
      <c r="O10" s="96"/>
      <c r="P10" s="23"/>
      <c r="Q10" s="23"/>
      <c r="R10" s="23">
        <v>-193272</v>
      </c>
      <c r="S10" s="23"/>
      <c r="T10" s="23">
        <f t="shared" si="1"/>
        <v>-193272</v>
      </c>
      <c r="U10" s="22">
        <f t="shared" si="2"/>
        <v>-193272</v>
      </c>
    </row>
    <row r="11" spans="1:21" ht="12.75">
      <c r="A11" s="54" t="s">
        <v>38</v>
      </c>
      <c r="B11" s="96"/>
      <c r="C11" s="96"/>
      <c r="D11" s="96">
        <v>6625000</v>
      </c>
      <c r="E11" s="96"/>
      <c r="F11" s="96">
        <v>11400000</v>
      </c>
      <c r="G11" s="96"/>
      <c r="H11" s="96">
        <v>35213941</v>
      </c>
      <c r="I11" s="96"/>
      <c r="J11" s="96"/>
      <c r="K11" s="96"/>
      <c r="L11" s="96"/>
      <c r="M11" s="96"/>
      <c r="N11" s="96">
        <f t="shared" si="0"/>
        <v>53238941</v>
      </c>
      <c r="O11" s="96"/>
      <c r="P11" s="23"/>
      <c r="Q11" s="23"/>
      <c r="R11" s="23">
        <v>8903802</v>
      </c>
      <c r="S11" s="23"/>
      <c r="T11" s="23">
        <f t="shared" si="1"/>
        <v>8903802</v>
      </c>
      <c r="U11" s="22">
        <f t="shared" si="2"/>
        <v>62142743</v>
      </c>
    </row>
    <row r="12" spans="1:21" ht="22.5">
      <c r="A12" s="56" t="s">
        <v>99</v>
      </c>
      <c r="B12" s="96"/>
      <c r="C12" s="96"/>
      <c r="D12" s="96">
        <v>694900</v>
      </c>
      <c r="E12" s="96"/>
      <c r="F12" s="96"/>
      <c r="G12" s="96"/>
      <c r="H12" s="96"/>
      <c r="I12" s="96"/>
      <c r="J12" s="96"/>
      <c r="K12" s="96">
        <v>740900</v>
      </c>
      <c r="L12" s="96"/>
      <c r="M12" s="96"/>
      <c r="N12" s="96">
        <f t="shared" si="0"/>
        <v>1435800</v>
      </c>
      <c r="O12" s="96"/>
      <c r="P12" s="23"/>
      <c r="Q12" s="23"/>
      <c r="R12" s="23">
        <v>-19833800</v>
      </c>
      <c r="S12" s="23"/>
      <c r="T12" s="23">
        <f t="shared" si="1"/>
        <v>-19833800</v>
      </c>
      <c r="U12" s="22">
        <f t="shared" si="2"/>
        <v>-18398000</v>
      </c>
    </row>
    <row r="13" spans="1:21" ht="12.75">
      <c r="A13" s="57" t="s">
        <v>100</v>
      </c>
      <c r="B13" s="96">
        <f>SUM(B7:B12)</f>
        <v>0</v>
      </c>
      <c r="C13" s="96">
        <f aca="true" t="shared" si="3" ref="C13:T13">SUM(C7:C12)</f>
        <v>0</v>
      </c>
      <c r="D13" s="96">
        <f t="shared" si="3"/>
        <v>12282630</v>
      </c>
      <c r="E13" s="96">
        <f t="shared" si="3"/>
        <v>0</v>
      </c>
      <c r="F13" s="96">
        <f t="shared" si="3"/>
        <v>11400000</v>
      </c>
      <c r="G13" s="96">
        <f t="shared" si="3"/>
        <v>0</v>
      </c>
      <c r="H13" s="96">
        <f t="shared" si="3"/>
        <v>35213941</v>
      </c>
      <c r="I13" s="96">
        <f t="shared" si="3"/>
        <v>0</v>
      </c>
      <c r="J13" s="96">
        <f t="shared" si="3"/>
        <v>0</v>
      </c>
      <c r="K13" s="96">
        <f t="shared" si="3"/>
        <v>740900</v>
      </c>
      <c r="L13" s="96">
        <f t="shared" si="3"/>
        <v>0</v>
      </c>
      <c r="M13" s="96">
        <f t="shared" si="3"/>
        <v>0</v>
      </c>
      <c r="N13" s="96">
        <f t="shared" si="3"/>
        <v>59637471</v>
      </c>
      <c r="O13" s="96">
        <f t="shared" si="3"/>
        <v>0</v>
      </c>
      <c r="P13" s="96">
        <f t="shared" si="3"/>
        <v>0</v>
      </c>
      <c r="Q13" s="96">
        <f t="shared" si="3"/>
        <v>0</v>
      </c>
      <c r="R13" s="96">
        <f t="shared" si="3"/>
        <v>-37860344</v>
      </c>
      <c r="S13" s="96">
        <f t="shared" si="3"/>
        <v>0</v>
      </c>
      <c r="T13" s="96">
        <f t="shared" si="3"/>
        <v>-37860344</v>
      </c>
      <c r="U13" s="22">
        <f t="shared" si="2"/>
        <v>21777127</v>
      </c>
    </row>
    <row r="14" spans="1:21" ht="12.75">
      <c r="A14" s="54" t="s">
        <v>39</v>
      </c>
      <c r="B14" s="96">
        <v>-150680280</v>
      </c>
      <c r="C14" s="96">
        <v>602938</v>
      </c>
      <c r="D14" s="96">
        <v>-217325</v>
      </c>
      <c r="E14" s="96"/>
      <c r="F14" s="96">
        <v>2409649547</v>
      </c>
      <c r="G14" s="96">
        <v>30000000</v>
      </c>
      <c r="H14" s="96">
        <v>375973</v>
      </c>
      <c r="I14" s="96">
        <v>40479200</v>
      </c>
      <c r="J14" s="96"/>
      <c r="K14" s="96"/>
      <c r="L14" s="96"/>
      <c r="M14" s="96"/>
      <c r="N14" s="96">
        <f t="shared" si="0"/>
        <v>2330210053</v>
      </c>
      <c r="O14" s="96">
        <v>-171236966</v>
      </c>
      <c r="P14" s="23"/>
      <c r="Q14" s="23"/>
      <c r="R14" s="23"/>
      <c r="S14" s="23"/>
      <c r="T14" s="23">
        <f t="shared" si="1"/>
        <v>-171236966</v>
      </c>
      <c r="U14" s="22">
        <f t="shared" si="2"/>
        <v>2158973087</v>
      </c>
    </row>
    <row r="15" spans="1:21" ht="12.75">
      <c r="A15" s="54" t="s">
        <v>101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>
        <v>37860344</v>
      </c>
      <c r="S15" s="23"/>
      <c r="T15" s="23">
        <f t="shared" si="1"/>
        <v>37860344</v>
      </c>
      <c r="U15" s="22">
        <f t="shared" si="2"/>
        <v>37860344</v>
      </c>
    </row>
    <row r="16" spans="1:21" ht="12.75">
      <c r="A16" s="57" t="s">
        <v>20</v>
      </c>
      <c r="B16" s="112">
        <f>SUM(B13:B15)</f>
        <v>-150680280</v>
      </c>
      <c r="C16" s="112">
        <f aca="true" t="shared" si="4" ref="C16:T16">SUM(C13:C15)</f>
        <v>602938</v>
      </c>
      <c r="D16" s="112">
        <f t="shared" si="4"/>
        <v>12065305</v>
      </c>
      <c r="E16" s="112">
        <f t="shared" si="4"/>
        <v>0</v>
      </c>
      <c r="F16" s="112">
        <f t="shared" si="4"/>
        <v>2421049547</v>
      </c>
      <c r="G16" s="112">
        <f t="shared" si="4"/>
        <v>30000000</v>
      </c>
      <c r="H16" s="112">
        <f t="shared" si="4"/>
        <v>35589914</v>
      </c>
      <c r="I16" s="112">
        <f t="shared" si="4"/>
        <v>40479200</v>
      </c>
      <c r="J16" s="112">
        <f t="shared" si="4"/>
        <v>0</v>
      </c>
      <c r="K16" s="112">
        <f t="shared" si="4"/>
        <v>740900</v>
      </c>
      <c r="L16" s="112">
        <f t="shared" si="4"/>
        <v>0</v>
      </c>
      <c r="M16" s="112">
        <f t="shared" si="4"/>
        <v>0</v>
      </c>
      <c r="N16" s="112">
        <f t="shared" si="4"/>
        <v>2389847524</v>
      </c>
      <c r="O16" s="112">
        <f t="shared" si="4"/>
        <v>-171236966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-171236966</v>
      </c>
      <c r="U16" s="22">
        <f t="shared" si="2"/>
        <v>2218610558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3.25390625" style="0" customWidth="1"/>
    <col min="2" max="2" width="9.625" style="0" bestFit="1" customWidth="1"/>
    <col min="3" max="3" width="8.75390625" style="0" bestFit="1" customWidth="1"/>
    <col min="4" max="4" width="9.625" style="0" bestFit="1" customWidth="1"/>
    <col min="5" max="6" width="7.875" style="0" bestFit="1" customWidth="1"/>
    <col min="7" max="7" width="8.75390625" style="0" bestFit="1" customWidth="1"/>
    <col min="8" max="8" width="5.125" style="0" bestFit="1" customWidth="1"/>
    <col min="9" max="9" width="7.875" style="0" bestFit="1" customWidth="1"/>
    <col min="10" max="10" width="9.25390625" style="0" bestFit="1" customWidth="1"/>
    <col min="11" max="11" width="10.875" style="0" bestFit="1" customWidth="1"/>
    <col min="12" max="12" width="8.75390625" style="0" bestFit="1" customWidth="1"/>
    <col min="13" max="15" width="5.125" style="0" bestFit="1" customWidth="1"/>
    <col min="16" max="16" width="10.875" style="0" bestFit="1" customWidth="1"/>
    <col min="17" max="17" width="6.375" style="0" customWidth="1"/>
    <col min="18" max="18" width="5.125" style="0" bestFit="1" customWidth="1"/>
    <col min="19" max="19" width="9.25390625" style="0" bestFit="1" customWidth="1"/>
    <col min="20" max="20" width="7.125" style="0" bestFit="1" customWidth="1"/>
    <col min="21" max="21" width="9.25390625" style="0" bestFit="1" customWidth="1"/>
    <col min="22" max="22" width="10.75390625" style="0" customWidth="1"/>
  </cols>
  <sheetData>
    <row r="1" spans="1:22" ht="12.75">
      <c r="A1" t="s">
        <v>200</v>
      </c>
      <c r="V1" s="63" t="s">
        <v>166</v>
      </c>
    </row>
    <row r="2" spans="1:22" ht="15.75">
      <c r="A2" s="144" t="s">
        <v>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2.75">
      <c r="A3" s="145" t="s">
        <v>94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2.75">
      <c r="A4" s="143" t="s">
        <v>418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95</v>
      </c>
      <c r="B6" s="66" t="s">
        <v>43</v>
      </c>
      <c r="C6" s="91" t="s">
        <v>226</v>
      </c>
      <c r="D6" s="91" t="s">
        <v>44</v>
      </c>
      <c r="E6" s="66" t="s">
        <v>74</v>
      </c>
      <c r="F6" s="66" t="s">
        <v>162</v>
      </c>
      <c r="G6" s="66" t="s">
        <v>75</v>
      </c>
      <c r="H6" s="66" t="s">
        <v>76</v>
      </c>
      <c r="I6" s="66" t="s">
        <v>77</v>
      </c>
      <c r="J6" s="66" t="s">
        <v>78</v>
      </c>
      <c r="K6" s="66" t="s">
        <v>89</v>
      </c>
      <c r="L6" s="66" t="s">
        <v>79</v>
      </c>
      <c r="M6" s="66" t="s">
        <v>80</v>
      </c>
      <c r="N6" s="66" t="s">
        <v>81</v>
      </c>
      <c r="O6" s="66" t="s">
        <v>82</v>
      </c>
      <c r="P6" s="66" t="s">
        <v>163</v>
      </c>
      <c r="Q6" s="66" t="s">
        <v>164</v>
      </c>
      <c r="R6" s="66" t="s">
        <v>165</v>
      </c>
      <c r="S6" s="66" t="s">
        <v>158</v>
      </c>
      <c r="T6" s="66" t="s">
        <v>159</v>
      </c>
      <c r="U6" s="66" t="s">
        <v>92</v>
      </c>
      <c r="V6" s="67" t="s">
        <v>83</v>
      </c>
    </row>
    <row r="7" spans="1:22" ht="12.75">
      <c r="A7" s="54" t="s">
        <v>37</v>
      </c>
      <c r="B7" s="23">
        <v>4118723</v>
      </c>
      <c r="C7" s="23">
        <v>921668</v>
      </c>
      <c r="D7" s="23">
        <v>-19437775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f>SUM(B7:O7)</f>
        <v>-14397384</v>
      </c>
      <c r="Q7" s="23"/>
      <c r="R7" s="23"/>
      <c r="S7" s="23"/>
      <c r="T7" s="23"/>
      <c r="U7" s="23">
        <f>SUM(Q7:T7)</f>
        <v>0</v>
      </c>
      <c r="V7" s="22">
        <f>P7+U7</f>
        <v>-14397384</v>
      </c>
    </row>
    <row r="8" spans="1:22" ht="22.5">
      <c r="A8" s="56" t="s">
        <v>12</v>
      </c>
      <c r="B8" s="23">
        <v>-5676656</v>
      </c>
      <c r="C8" s="23">
        <v>-1248864</v>
      </c>
      <c r="D8" s="23">
        <v>-626456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-7551976</v>
      </c>
      <c r="Q8" s="23"/>
      <c r="R8" s="23"/>
      <c r="S8" s="23"/>
      <c r="T8" s="23"/>
      <c r="U8" s="23">
        <f aca="true" t="shared" si="1" ref="U8:U16">SUM(Q8:T8)</f>
        <v>0</v>
      </c>
      <c r="V8" s="22">
        <f aca="true" t="shared" si="2" ref="V8:V16">P8+U8</f>
        <v>-7551976</v>
      </c>
    </row>
    <row r="9" spans="1:22" ht="33.75">
      <c r="A9" s="55" t="s">
        <v>97</v>
      </c>
      <c r="B9" s="23">
        <v>143460</v>
      </c>
      <c r="C9" s="23">
        <v>31556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>
        <f t="shared" si="0"/>
        <v>175016</v>
      </c>
      <c r="Q9" s="23"/>
      <c r="R9" s="23"/>
      <c r="S9" s="23"/>
      <c r="T9" s="23"/>
      <c r="U9" s="23">
        <f t="shared" si="1"/>
        <v>0</v>
      </c>
      <c r="V9" s="22">
        <f t="shared" si="2"/>
        <v>175016</v>
      </c>
    </row>
    <row r="10" spans="1:22" ht="33.75">
      <c r="A10" s="55" t="s">
        <v>98</v>
      </c>
      <c r="B10" s="23">
        <v>-158418</v>
      </c>
      <c r="C10" s="23">
        <v>-34854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-193272</v>
      </c>
      <c r="Q10" s="23"/>
      <c r="R10" s="23"/>
      <c r="S10" s="23"/>
      <c r="T10" s="23"/>
      <c r="U10" s="23">
        <f t="shared" si="1"/>
        <v>0</v>
      </c>
      <c r="V10" s="22">
        <f t="shared" si="2"/>
        <v>-193272</v>
      </c>
    </row>
    <row r="11" spans="1:22" ht="22.5">
      <c r="A11" s="56" t="s">
        <v>38</v>
      </c>
      <c r="B11" s="23">
        <v>-43229</v>
      </c>
      <c r="C11" s="23">
        <v>-11671</v>
      </c>
      <c r="D11" s="23">
        <v>50194705</v>
      </c>
      <c r="E11" s="23"/>
      <c r="F11" s="23">
        <v>602938</v>
      </c>
      <c r="G11" s="23"/>
      <c r="H11" s="23"/>
      <c r="I11" s="23"/>
      <c r="J11" s="23"/>
      <c r="K11" s="23">
        <v>11400000</v>
      </c>
      <c r="L11" s="23"/>
      <c r="M11" s="23"/>
      <c r="N11" s="23"/>
      <c r="O11" s="23"/>
      <c r="P11" s="23">
        <f t="shared" si="0"/>
        <v>62142743</v>
      </c>
      <c r="Q11" s="23"/>
      <c r="R11" s="23"/>
      <c r="S11" s="23"/>
      <c r="T11" s="23"/>
      <c r="U11" s="23">
        <f t="shared" si="1"/>
        <v>0</v>
      </c>
      <c r="V11" s="22">
        <f t="shared" si="2"/>
        <v>62142743</v>
      </c>
    </row>
    <row r="12" spans="1:22" ht="33.75">
      <c r="A12" s="56" t="s">
        <v>99</v>
      </c>
      <c r="B12" s="23">
        <v>1261000</v>
      </c>
      <c r="C12" s="23">
        <v>341000</v>
      </c>
      <c r="D12" s="23">
        <v>-20000000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-18398000</v>
      </c>
      <c r="Q12" s="23"/>
      <c r="R12" s="23"/>
      <c r="S12" s="23"/>
      <c r="T12" s="23"/>
      <c r="U12" s="23">
        <f t="shared" si="1"/>
        <v>0</v>
      </c>
      <c r="V12" s="22">
        <f t="shared" si="2"/>
        <v>-18398000</v>
      </c>
    </row>
    <row r="13" spans="1:22" ht="22.5">
      <c r="A13" s="95" t="s">
        <v>136</v>
      </c>
      <c r="B13" s="23">
        <f>SUM(B7:B12)</f>
        <v>-355120</v>
      </c>
      <c r="C13" s="23">
        <f aca="true" t="shared" si="3" ref="C13:T13">SUM(C7:C12)</f>
        <v>-1165</v>
      </c>
      <c r="D13" s="23">
        <f t="shared" si="3"/>
        <v>10130474</v>
      </c>
      <c r="E13" s="23">
        <f t="shared" si="3"/>
        <v>0</v>
      </c>
      <c r="F13" s="23">
        <f t="shared" si="3"/>
        <v>602938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11400000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21777127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2">
        <f t="shared" si="2"/>
        <v>21777127</v>
      </c>
    </row>
    <row r="14" spans="1:22" ht="12.75">
      <c r="A14" s="54" t="s">
        <v>39</v>
      </c>
      <c r="B14" s="23">
        <v>2569707</v>
      </c>
      <c r="C14" s="23">
        <v>759562</v>
      </c>
      <c r="D14" s="23">
        <v>-37392512</v>
      </c>
      <c r="E14" s="23">
        <v>-500000</v>
      </c>
      <c r="F14" s="23"/>
      <c r="G14" s="23">
        <v>-4942332</v>
      </c>
      <c r="H14" s="23"/>
      <c r="I14" s="23">
        <v>6808779</v>
      </c>
      <c r="J14" s="23">
        <v>-64361554</v>
      </c>
      <c r="K14" s="23">
        <v>2294638247</v>
      </c>
      <c r="L14" s="23">
        <v>-746466</v>
      </c>
      <c r="M14" s="23"/>
      <c r="N14" s="23"/>
      <c r="O14" s="23"/>
      <c r="P14" s="23">
        <f t="shared" si="0"/>
        <v>2196833431</v>
      </c>
      <c r="Q14" s="23"/>
      <c r="R14" s="23"/>
      <c r="S14" s="23">
        <v>-37860344</v>
      </c>
      <c r="T14" s="23"/>
      <c r="U14" s="23">
        <f t="shared" si="1"/>
        <v>-37860344</v>
      </c>
      <c r="V14" s="22">
        <f t="shared" si="2"/>
        <v>2158973087</v>
      </c>
    </row>
    <row r="15" spans="1:22" ht="12.75">
      <c r="A15" s="54" t="s">
        <v>101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37860344</v>
      </c>
      <c r="T15" s="23"/>
      <c r="U15" s="23">
        <f t="shared" si="1"/>
        <v>37860344</v>
      </c>
      <c r="V15" s="22">
        <f t="shared" si="2"/>
        <v>37860344</v>
      </c>
    </row>
    <row r="16" spans="1:22" ht="12.75">
      <c r="A16" s="57" t="s">
        <v>20</v>
      </c>
      <c r="B16" s="22">
        <f>SUM(B13:B15)</f>
        <v>2214587</v>
      </c>
      <c r="C16" s="22">
        <f aca="true" t="shared" si="4" ref="C16:T16">SUM(C13:C15)</f>
        <v>758397</v>
      </c>
      <c r="D16" s="22">
        <f t="shared" si="4"/>
        <v>-27262038</v>
      </c>
      <c r="E16" s="22">
        <f t="shared" si="4"/>
        <v>-500000</v>
      </c>
      <c r="F16" s="22">
        <f t="shared" si="4"/>
        <v>602938</v>
      </c>
      <c r="G16" s="22">
        <f t="shared" si="4"/>
        <v>-4942332</v>
      </c>
      <c r="H16" s="22">
        <f t="shared" si="4"/>
        <v>0</v>
      </c>
      <c r="I16" s="22">
        <f t="shared" si="4"/>
        <v>6808779</v>
      </c>
      <c r="J16" s="22">
        <f t="shared" si="4"/>
        <v>-64361554</v>
      </c>
      <c r="K16" s="22">
        <f t="shared" si="4"/>
        <v>2306038247</v>
      </c>
      <c r="L16" s="22">
        <f t="shared" si="4"/>
        <v>-746466</v>
      </c>
      <c r="M16" s="22">
        <f t="shared" si="4"/>
        <v>0</v>
      </c>
      <c r="N16" s="22">
        <f t="shared" si="4"/>
        <v>0</v>
      </c>
      <c r="O16" s="22">
        <f t="shared" si="4"/>
        <v>0</v>
      </c>
      <c r="P16" s="22">
        <f t="shared" si="0"/>
        <v>2218610558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1"/>
        <v>0</v>
      </c>
      <c r="V16" s="22">
        <f t="shared" si="2"/>
        <v>2218610558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1"/>
  <sheetViews>
    <sheetView zoomScalePageLayoutView="0" workbookViewId="0" topLeftCell="A112">
      <selection activeCell="A109" sqref="A109:IV112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5" width="9.875" style="77" bestFit="1" customWidth="1"/>
    <col min="6" max="6" width="10.375" style="77" bestFit="1" customWidth="1"/>
    <col min="7" max="7" width="11.75390625" style="102" bestFit="1" customWidth="1"/>
    <col min="8" max="8" width="8.375" style="94" customWidth="1"/>
    <col min="9" max="9" width="8.75390625" style="94" customWidth="1"/>
    <col min="10" max="10" width="11.75390625" style="102" bestFit="1" customWidth="1"/>
    <col min="11" max="11" width="9.125" style="77" customWidth="1"/>
    <col min="12" max="12" width="10.75390625" style="77" bestFit="1" customWidth="1"/>
    <col min="13" max="16384" width="9.125" style="77" customWidth="1"/>
  </cols>
  <sheetData>
    <row r="1" spans="1:10" ht="12.75">
      <c r="A1" s="97" t="s">
        <v>200</v>
      </c>
      <c r="B1" s="97"/>
      <c r="C1" s="99"/>
      <c r="D1" s="99"/>
      <c r="E1" s="97"/>
      <c r="F1" s="97"/>
      <c r="H1" s="101"/>
      <c r="I1" s="101"/>
      <c r="J1" s="102" t="s">
        <v>169</v>
      </c>
    </row>
    <row r="2" spans="1:10" ht="12.75">
      <c r="A2" s="146" t="s">
        <v>167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>
      <c r="A3" s="146" t="s">
        <v>170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9" ht="12.75">
      <c r="A4" s="97"/>
      <c r="B4" s="97"/>
      <c r="C4" s="99"/>
      <c r="D4" s="99"/>
      <c r="E4" s="97"/>
      <c r="F4" s="97"/>
      <c r="H4" s="101"/>
      <c r="I4" s="101"/>
    </row>
    <row r="5" spans="1:9" ht="12.75">
      <c r="A5" s="97"/>
      <c r="B5" s="97"/>
      <c r="C5" s="99"/>
      <c r="D5" s="99"/>
      <c r="E5" s="97"/>
      <c r="F5" s="97"/>
      <c r="H5" s="101"/>
      <c r="I5" s="101"/>
    </row>
    <row r="6" spans="1:9" ht="12.75">
      <c r="A6" s="99" t="s">
        <v>361</v>
      </c>
      <c r="B6" s="97"/>
      <c r="C6" s="99"/>
      <c r="D6" s="99"/>
      <c r="E6" s="97"/>
      <c r="F6" s="97"/>
      <c r="H6" s="101"/>
      <c r="I6" s="101"/>
    </row>
    <row r="7" spans="1:9" ht="12.75">
      <c r="A7" s="99"/>
      <c r="B7" s="97"/>
      <c r="C7" s="99"/>
      <c r="D7" s="99"/>
      <c r="E7" s="97"/>
      <c r="F7" s="97"/>
      <c r="H7" s="101"/>
      <c r="I7" s="101"/>
    </row>
    <row r="8" spans="1:9" ht="12.75">
      <c r="A8" s="99"/>
      <c r="B8" s="97"/>
      <c r="C8" s="99"/>
      <c r="D8" s="99"/>
      <c r="E8" s="97"/>
      <c r="F8" s="97"/>
      <c r="H8" s="101"/>
      <c r="I8" s="101"/>
    </row>
    <row r="9" spans="1:9" ht="12.75">
      <c r="A9" s="100" t="s">
        <v>168</v>
      </c>
      <c r="B9" s="97" t="s">
        <v>369</v>
      </c>
      <c r="C9" s="99"/>
      <c r="D9" s="99"/>
      <c r="E9" s="97"/>
      <c r="F9" s="97"/>
      <c r="H9" s="101"/>
      <c r="I9" s="101"/>
    </row>
    <row r="10" spans="1:10" ht="12.75">
      <c r="A10" s="100" t="s">
        <v>180</v>
      </c>
      <c r="B10" s="93" t="s">
        <v>188</v>
      </c>
      <c r="C10" s="99"/>
      <c r="D10" s="99"/>
      <c r="E10" s="97"/>
      <c r="F10" s="97"/>
      <c r="H10" s="101"/>
      <c r="I10" s="101"/>
      <c r="J10" s="102">
        <v>163284</v>
      </c>
    </row>
    <row r="11" spans="1:10" ht="12.75">
      <c r="A11" s="100" t="s">
        <v>180</v>
      </c>
      <c r="B11" s="93" t="s">
        <v>187</v>
      </c>
      <c r="C11" s="99"/>
      <c r="D11" s="99"/>
      <c r="E11" s="97"/>
      <c r="F11" s="97"/>
      <c r="H11" s="101"/>
      <c r="I11" s="101"/>
      <c r="J11" s="102">
        <v>163284</v>
      </c>
    </row>
    <row r="12" spans="1:9" ht="12.75">
      <c r="A12" s="99"/>
      <c r="B12" s="97"/>
      <c r="C12" s="99"/>
      <c r="D12" s="99"/>
      <c r="E12" s="97"/>
      <c r="F12" s="97"/>
      <c r="H12" s="101"/>
      <c r="I12" s="101"/>
    </row>
    <row r="13" spans="1:9" ht="12.75">
      <c r="A13" s="100" t="s">
        <v>181</v>
      </c>
      <c r="B13" s="97" t="s">
        <v>339</v>
      </c>
      <c r="C13" s="99"/>
      <c r="D13" s="99"/>
      <c r="E13" s="97"/>
      <c r="F13" s="97"/>
      <c r="H13" s="101"/>
      <c r="I13" s="101"/>
    </row>
    <row r="14" spans="1:10" ht="12.75">
      <c r="A14" s="100" t="s">
        <v>180</v>
      </c>
      <c r="B14" s="93" t="s">
        <v>188</v>
      </c>
      <c r="C14" s="99"/>
      <c r="D14" s="99"/>
      <c r="E14" s="97"/>
      <c r="F14" s="97"/>
      <c r="H14" s="101"/>
      <c r="I14" s="101"/>
      <c r="J14" s="102">
        <v>1034273</v>
      </c>
    </row>
    <row r="15" spans="1:10" ht="12.75">
      <c r="A15" s="100" t="s">
        <v>180</v>
      </c>
      <c r="B15" s="97" t="s">
        <v>179</v>
      </c>
      <c r="C15" s="99"/>
      <c r="D15" s="99"/>
      <c r="E15" s="97"/>
      <c r="F15" s="97"/>
      <c r="H15" s="101"/>
      <c r="I15" s="101"/>
      <c r="J15" s="102">
        <v>1034273</v>
      </c>
    </row>
    <row r="16" spans="1:9" ht="12.75">
      <c r="A16" s="99"/>
      <c r="B16" s="97"/>
      <c r="C16" s="99"/>
      <c r="D16" s="99"/>
      <c r="E16" s="97"/>
      <c r="F16" s="97"/>
      <c r="H16" s="101"/>
      <c r="I16" s="101"/>
    </row>
    <row r="17" spans="1:2" ht="12.75">
      <c r="A17" s="92" t="s">
        <v>313</v>
      </c>
      <c r="B17" s="93" t="s">
        <v>370</v>
      </c>
    </row>
    <row r="18" spans="1:10" ht="12.75">
      <c r="A18" s="100" t="s">
        <v>180</v>
      </c>
      <c r="B18" s="93" t="s">
        <v>188</v>
      </c>
      <c r="J18" s="102">
        <v>6310000</v>
      </c>
    </row>
    <row r="19" spans="1:10" ht="12.75">
      <c r="A19" s="92" t="s">
        <v>180</v>
      </c>
      <c r="B19" s="93" t="s">
        <v>191</v>
      </c>
      <c r="J19" s="102">
        <v>6310000</v>
      </c>
    </row>
    <row r="20" spans="1:9" ht="12.75">
      <c r="A20" s="99"/>
      <c r="B20" s="97"/>
      <c r="C20" s="99"/>
      <c r="D20" s="99"/>
      <c r="E20" s="97"/>
      <c r="F20" s="97"/>
      <c r="H20" s="101"/>
      <c r="I20" s="101"/>
    </row>
    <row r="21" spans="1:9" ht="12.75">
      <c r="A21" s="100" t="s">
        <v>185</v>
      </c>
      <c r="B21" s="97" t="s">
        <v>379</v>
      </c>
      <c r="C21" s="99"/>
      <c r="D21" s="99"/>
      <c r="E21" s="97"/>
      <c r="F21" s="97"/>
      <c r="H21" s="101"/>
      <c r="I21" s="101"/>
    </row>
    <row r="22" spans="1:10" ht="12.75">
      <c r="A22" s="100" t="s">
        <v>180</v>
      </c>
      <c r="B22" s="93" t="s">
        <v>182</v>
      </c>
      <c r="C22" s="99"/>
      <c r="D22" s="99"/>
      <c r="E22" s="97"/>
      <c r="F22" s="97"/>
      <c r="H22" s="101"/>
      <c r="I22" s="101"/>
      <c r="J22" s="102">
        <v>950000</v>
      </c>
    </row>
    <row r="23" spans="1:10" ht="12.75">
      <c r="A23" s="100" t="s">
        <v>180</v>
      </c>
      <c r="B23" s="93" t="s">
        <v>187</v>
      </c>
      <c r="J23" s="102">
        <v>950000</v>
      </c>
    </row>
    <row r="24" spans="1:9" ht="12.75">
      <c r="A24" s="99"/>
      <c r="B24" s="97"/>
      <c r="C24" s="99"/>
      <c r="D24" s="99"/>
      <c r="E24" s="97"/>
      <c r="F24" s="97"/>
      <c r="H24" s="101"/>
      <c r="I24" s="101"/>
    </row>
    <row r="25" spans="1:9" ht="12.75">
      <c r="A25" s="100" t="s">
        <v>314</v>
      </c>
      <c r="B25" s="97" t="s">
        <v>377</v>
      </c>
      <c r="C25" s="99"/>
      <c r="D25" s="99"/>
      <c r="E25" s="97"/>
      <c r="F25" s="97"/>
      <c r="H25" s="101"/>
      <c r="I25" s="101"/>
    </row>
    <row r="26" spans="1:10" ht="12.75">
      <c r="A26" s="100" t="s">
        <v>180</v>
      </c>
      <c r="B26" s="93" t="s">
        <v>182</v>
      </c>
      <c r="C26" s="99"/>
      <c r="D26" s="99"/>
      <c r="E26" s="97"/>
      <c r="F26" s="97"/>
      <c r="H26" s="101"/>
      <c r="I26" s="101"/>
      <c r="J26" s="102">
        <v>-1066</v>
      </c>
    </row>
    <row r="27" spans="1:10" ht="12.75">
      <c r="A27" s="92" t="s">
        <v>180</v>
      </c>
      <c r="B27" s="77" t="s">
        <v>184</v>
      </c>
      <c r="C27" s="99"/>
      <c r="D27" s="99"/>
      <c r="F27" s="93"/>
      <c r="H27" s="101"/>
      <c r="I27" s="101"/>
      <c r="J27" s="102">
        <v>-1066</v>
      </c>
    </row>
    <row r="28" spans="1:9" ht="12.75">
      <c r="A28" s="99"/>
      <c r="B28" s="97"/>
      <c r="C28" s="99"/>
      <c r="D28" s="99"/>
      <c r="E28" s="97"/>
      <c r="F28" s="97"/>
      <c r="H28" s="101"/>
      <c r="I28" s="101"/>
    </row>
    <row r="29" spans="1:2" ht="12.75">
      <c r="A29" s="100" t="s">
        <v>193</v>
      </c>
      <c r="B29" s="93" t="s">
        <v>315</v>
      </c>
    </row>
    <row r="30" spans="1:10" ht="12.75">
      <c r="A30" s="100" t="s">
        <v>180</v>
      </c>
      <c r="B30" s="93" t="s">
        <v>190</v>
      </c>
      <c r="J30" s="102">
        <v>75000</v>
      </c>
    </row>
    <row r="31" spans="1:10" ht="12.75">
      <c r="A31" s="100" t="s">
        <v>180</v>
      </c>
      <c r="B31" s="93" t="s">
        <v>187</v>
      </c>
      <c r="J31" s="102">
        <v>75000</v>
      </c>
    </row>
    <row r="32" ht="12.75">
      <c r="A32" s="100"/>
    </row>
    <row r="33" spans="1:2" ht="12.75">
      <c r="A33" s="100" t="s">
        <v>317</v>
      </c>
      <c r="B33" s="93" t="s">
        <v>316</v>
      </c>
    </row>
    <row r="34" spans="1:10" ht="12.75">
      <c r="A34" s="100" t="s">
        <v>180</v>
      </c>
      <c r="B34" s="93" t="s">
        <v>190</v>
      </c>
      <c r="J34" s="102">
        <v>50795</v>
      </c>
    </row>
    <row r="35" spans="1:10" ht="12.75">
      <c r="A35" s="100" t="s">
        <v>180</v>
      </c>
      <c r="B35" s="93" t="s">
        <v>187</v>
      </c>
      <c r="J35" s="102">
        <v>50795</v>
      </c>
    </row>
    <row r="36" ht="12.75">
      <c r="A36" s="100"/>
    </row>
    <row r="37" ht="12.75">
      <c r="A37" s="99" t="s">
        <v>362</v>
      </c>
    </row>
    <row r="39" spans="1:2" ht="12.75">
      <c r="A39" s="92" t="s">
        <v>168</v>
      </c>
      <c r="B39" s="77" t="s">
        <v>408</v>
      </c>
    </row>
    <row r="40" spans="1:10" ht="12.75">
      <c r="A40" s="92" t="s">
        <v>180</v>
      </c>
      <c r="B40" s="77" t="s">
        <v>409</v>
      </c>
      <c r="J40" s="102">
        <v>-216006899</v>
      </c>
    </row>
    <row r="41" spans="1:10" ht="12.75">
      <c r="A41" s="92" t="s">
        <v>180</v>
      </c>
      <c r="B41" s="77" t="s">
        <v>179</v>
      </c>
      <c r="J41" s="102">
        <v>-136006899</v>
      </c>
    </row>
    <row r="42" spans="1:10" ht="12.75">
      <c r="A42" s="92" t="s">
        <v>180</v>
      </c>
      <c r="B42" s="77" t="s">
        <v>187</v>
      </c>
      <c r="J42" s="102">
        <v>-40000000</v>
      </c>
    </row>
    <row r="43" spans="1:10" ht="12.75">
      <c r="A43" s="100" t="s">
        <v>180</v>
      </c>
      <c r="B43" s="77" t="s">
        <v>197</v>
      </c>
      <c r="J43" s="102">
        <v>-40000000</v>
      </c>
    </row>
    <row r="44" spans="1:7" ht="25.5">
      <c r="A44" s="100"/>
      <c r="B44" s="110"/>
      <c r="C44" s="110"/>
      <c r="D44" s="115" t="s">
        <v>187</v>
      </c>
      <c r="E44" s="115"/>
      <c r="G44" s="77"/>
    </row>
    <row r="45" spans="1:7" ht="12.75">
      <c r="A45" s="100"/>
      <c r="B45" s="93" t="s">
        <v>37</v>
      </c>
      <c r="D45" s="122">
        <v>-20000000</v>
      </c>
      <c r="E45" s="113"/>
      <c r="G45" s="77"/>
    </row>
    <row r="46" spans="1:10" ht="12.75">
      <c r="A46" s="77"/>
      <c r="B46" s="77" t="s">
        <v>88</v>
      </c>
      <c r="C46" s="77"/>
      <c r="D46" s="122">
        <v>-20000000</v>
      </c>
      <c r="E46" s="113"/>
      <c r="G46" s="77"/>
      <c r="J46" s="94"/>
    </row>
    <row r="48" spans="1:2" ht="12.75">
      <c r="A48" s="100" t="s">
        <v>181</v>
      </c>
      <c r="B48" s="97" t="s">
        <v>390</v>
      </c>
    </row>
    <row r="49" spans="1:10" ht="12.75">
      <c r="A49" s="100" t="s">
        <v>180</v>
      </c>
      <c r="B49" s="93" t="s">
        <v>325</v>
      </c>
      <c r="G49" s="77"/>
      <c r="J49" s="102">
        <v>462596220</v>
      </c>
    </row>
    <row r="50" spans="1:10" ht="12.75">
      <c r="A50" s="100" t="s">
        <v>180</v>
      </c>
      <c r="B50" s="93" t="s">
        <v>182</v>
      </c>
      <c r="J50" s="102">
        <v>1541780</v>
      </c>
    </row>
    <row r="51" spans="1:10" ht="12.75">
      <c r="A51" s="100" t="s">
        <v>180</v>
      </c>
      <c r="B51" s="93" t="s">
        <v>190</v>
      </c>
      <c r="G51" s="77"/>
      <c r="J51" s="102">
        <v>95583</v>
      </c>
    </row>
    <row r="52" spans="1:10" ht="12.75">
      <c r="A52" s="92" t="s">
        <v>180</v>
      </c>
      <c r="B52" s="97" t="s">
        <v>186</v>
      </c>
      <c r="G52" s="77"/>
      <c r="J52" s="102">
        <v>463739220</v>
      </c>
    </row>
    <row r="53" spans="1:10" ht="12.75">
      <c r="A53" s="92" t="s">
        <v>180</v>
      </c>
      <c r="B53" s="77" t="s">
        <v>187</v>
      </c>
      <c r="J53" s="102">
        <v>494363</v>
      </c>
    </row>
    <row r="55" spans="1:10" ht="12.75">
      <c r="A55" s="100" t="s">
        <v>313</v>
      </c>
      <c r="B55" s="147" t="s">
        <v>398</v>
      </c>
      <c r="C55" s="147"/>
      <c r="D55" s="147"/>
      <c r="E55" s="147"/>
      <c r="F55" s="147"/>
      <c r="G55" s="147"/>
      <c r="H55" s="147"/>
      <c r="I55" s="147"/>
      <c r="J55" s="147"/>
    </row>
    <row r="56" spans="1:10" ht="12.75">
      <c r="A56" s="100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ht="12.75">
      <c r="A57" s="100" t="s">
        <v>180</v>
      </c>
      <c r="B57" s="93" t="s">
        <v>325</v>
      </c>
      <c r="G57" s="77"/>
      <c r="J57" s="102">
        <v>762000</v>
      </c>
    </row>
    <row r="58" spans="1:10" ht="12.75">
      <c r="A58" s="92" t="s">
        <v>180</v>
      </c>
      <c r="B58" s="97" t="s">
        <v>186</v>
      </c>
      <c r="G58" s="77"/>
      <c r="J58" s="102">
        <v>762000</v>
      </c>
    </row>
    <row r="59" spans="2:7" ht="12.75">
      <c r="B59" s="97"/>
      <c r="G59" s="77"/>
    </row>
    <row r="60" spans="1:9" ht="12.75">
      <c r="A60" s="100" t="s">
        <v>185</v>
      </c>
      <c r="B60" s="97" t="s">
        <v>340</v>
      </c>
      <c r="C60" s="99"/>
      <c r="D60" s="99"/>
      <c r="E60" s="97"/>
      <c r="F60" s="97"/>
      <c r="H60" s="101"/>
      <c r="I60" s="101"/>
    </row>
    <row r="61" spans="1:10" ht="12.75">
      <c r="A61" s="100" t="s">
        <v>180</v>
      </c>
      <c r="B61" s="93" t="s">
        <v>325</v>
      </c>
      <c r="C61" s="99"/>
      <c r="D61" s="99"/>
      <c r="E61" s="97"/>
      <c r="F61" s="97"/>
      <c r="H61" s="101"/>
      <c r="I61" s="101"/>
      <c r="J61" s="102">
        <v>91092787</v>
      </c>
    </row>
    <row r="62" spans="1:10" ht="12.75">
      <c r="A62" s="100" t="s">
        <v>180</v>
      </c>
      <c r="B62" s="93" t="s">
        <v>190</v>
      </c>
      <c r="F62" s="93"/>
      <c r="H62" s="101"/>
      <c r="I62" s="101"/>
      <c r="J62" s="102">
        <v>27621</v>
      </c>
    </row>
    <row r="63" spans="1:10" ht="12.75">
      <c r="A63" s="100" t="s">
        <v>180</v>
      </c>
      <c r="B63" s="93" t="s">
        <v>186</v>
      </c>
      <c r="J63" s="102">
        <v>91092787</v>
      </c>
    </row>
    <row r="64" spans="1:10" ht="12.75">
      <c r="A64" s="92" t="s">
        <v>180</v>
      </c>
      <c r="B64" s="77" t="s">
        <v>187</v>
      </c>
      <c r="J64" s="102">
        <v>27621</v>
      </c>
    </row>
    <row r="65" spans="2:7" ht="12.75">
      <c r="B65" s="97"/>
      <c r="G65" s="77"/>
    </row>
    <row r="66" spans="1:9" ht="12.75">
      <c r="A66" s="100" t="s">
        <v>314</v>
      </c>
      <c r="B66" s="97" t="s">
        <v>348</v>
      </c>
      <c r="C66" s="99"/>
      <c r="D66" s="99"/>
      <c r="E66" s="97"/>
      <c r="F66" s="97"/>
      <c r="H66" s="101"/>
      <c r="I66" s="101"/>
    </row>
    <row r="67" spans="1:10" ht="12.75">
      <c r="A67" s="100" t="s">
        <v>180</v>
      </c>
      <c r="B67" s="93" t="s">
        <v>325</v>
      </c>
      <c r="C67" s="99"/>
      <c r="D67" s="99"/>
      <c r="E67" s="97"/>
      <c r="F67" s="97"/>
      <c r="H67" s="101"/>
      <c r="I67" s="101"/>
      <c r="J67" s="102">
        <v>581577600</v>
      </c>
    </row>
    <row r="68" spans="1:10" ht="12.75">
      <c r="A68" s="100" t="s">
        <v>180</v>
      </c>
      <c r="B68" s="93" t="s">
        <v>186</v>
      </c>
      <c r="J68" s="102">
        <v>581577600</v>
      </c>
    </row>
    <row r="70" spans="1:9" ht="12.75">
      <c r="A70" s="100" t="s">
        <v>193</v>
      </c>
      <c r="B70" s="97" t="s">
        <v>397</v>
      </c>
      <c r="C70" s="99"/>
      <c r="D70" s="99"/>
      <c r="E70" s="97"/>
      <c r="F70" s="97"/>
      <c r="H70" s="101"/>
      <c r="I70" s="101"/>
    </row>
    <row r="71" spans="1:10" ht="12.75">
      <c r="A71" s="100" t="s">
        <v>180</v>
      </c>
      <c r="B71" s="93" t="s">
        <v>325</v>
      </c>
      <c r="C71" s="99"/>
      <c r="D71" s="99"/>
      <c r="E71" s="97"/>
      <c r="F71" s="97"/>
      <c r="H71" s="101"/>
      <c r="I71" s="101"/>
      <c r="J71" s="102">
        <v>996950</v>
      </c>
    </row>
    <row r="72" spans="1:10" ht="12.75">
      <c r="A72" s="100" t="s">
        <v>180</v>
      </c>
      <c r="B72" s="93" t="s">
        <v>186</v>
      </c>
      <c r="J72" s="102">
        <v>996950</v>
      </c>
    </row>
    <row r="73" spans="1:9" ht="12.75">
      <c r="A73" s="99"/>
      <c r="B73" s="97"/>
      <c r="C73" s="99"/>
      <c r="D73" s="99"/>
      <c r="E73" s="97"/>
      <c r="F73" s="97"/>
      <c r="H73" s="101"/>
      <c r="I73" s="101"/>
    </row>
    <row r="74" spans="1:9" ht="12.75">
      <c r="A74" s="100" t="s">
        <v>317</v>
      </c>
      <c r="B74" s="97" t="s">
        <v>349</v>
      </c>
      <c r="C74" s="99"/>
      <c r="D74" s="99"/>
      <c r="E74" s="97"/>
      <c r="F74" s="97"/>
      <c r="H74" s="101"/>
      <c r="I74" s="101"/>
    </row>
    <row r="75" spans="1:10" ht="12.75">
      <c r="A75" s="100" t="s">
        <v>180</v>
      </c>
      <c r="B75" s="93" t="s">
        <v>325</v>
      </c>
      <c r="C75" s="99"/>
      <c r="D75" s="99"/>
      <c r="E75" s="97"/>
      <c r="F75" s="97"/>
      <c r="H75" s="101"/>
      <c r="I75" s="101"/>
      <c r="J75" s="102">
        <v>537461140</v>
      </c>
    </row>
    <row r="76" spans="1:10" ht="12.75">
      <c r="A76" s="100" t="s">
        <v>180</v>
      </c>
      <c r="B76" s="93" t="s">
        <v>182</v>
      </c>
      <c r="C76" s="99"/>
      <c r="D76" s="99"/>
      <c r="F76" s="93"/>
      <c r="H76" s="101"/>
      <c r="I76" s="101"/>
      <c r="J76" s="102">
        <v>1560830</v>
      </c>
    </row>
    <row r="77" spans="1:10" ht="12.75">
      <c r="A77" s="100" t="s">
        <v>180</v>
      </c>
      <c r="B77" s="93" t="s">
        <v>186</v>
      </c>
      <c r="J77" s="102">
        <v>537761140</v>
      </c>
    </row>
    <row r="78" spans="1:10" ht="12.75">
      <c r="A78" s="92" t="s">
        <v>180</v>
      </c>
      <c r="B78" s="77" t="s">
        <v>187</v>
      </c>
      <c r="J78" s="102">
        <v>1260830</v>
      </c>
    </row>
    <row r="80" spans="1:9" ht="12.75">
      <c r="A80" s="100" t="s">
        <v>229</v>
      </c>
      <c r="B80" s="97" t="s">
        <v>396</v>
      </c>
      <c r="C80" s="99"/>
      <c r="D80" s="99"/>
      <c r="E80" s="97"/>
      <c r="F80" s="97"/>
      <c r="H80" s="101"/>
      <c r="I80" s="101"/>
    </row>
    <row r="81" spans="1:10" ht="12.75">
      <c r="A81" s="100" t="s">
        <v>180</v>
      </c>
      <c r="B81" s="93" t="s">
        <v>325</v>
      </c>
      <c r="C81" s="99"/>
      <c r="D81" s="99"/>
      <c r="E81" s="97"/>
      <c r="F81" s="97"/>
      <c r="H81" s="101"/>
      <c r="I81" s="101"/>
      <c r="J81" s="102">
        <v>1143000</v>
      </c>
    </row>
    <row r="82" spans="1:10" ht="12.75">
      <c r="A82" s="100" t="s">
        <v>180</v>
      </c>
      <c r="B82" s="93" t="s">
        <v>186</v>
      </c>
      <c r="J82" s="102">
        <v>1143000</v>
      </c>
    </row>
    <row r="84" spans="1:2" ht="12.75">
      <c r="A84" s="100" t="s">
        <v>230</v>
      </c>
      <c r="B84" s="97" t="s">
        <v>391</v>
      </c>
    </row>
    <row r="85" spans="1:10" ht="12.75">
      <c r="A85" s="100" t="s">
        <v>180</v>
      </c>
      <c r="B85" s="93" t="s">
        <v>325</v>
      </c>
      <c r="G85" s="77"/>
      <c r="J85" s="102">
        <v>215568450</v>
      </c>
    </row>
    <row r="86" spans="1:10" ht="12.75">
      <c r="A86" s="100" t="s">
        <v>180</v>
      </c>
      <c r="B86" s="93" t="s">
        <v>190</v>
      </c>
      <c r="G86" s="77"/>
      <c r="J86" s="102">
        <v>43818</v>
      </c>
    </row>
    <row r="87" spans="1:10" ht="12.75">
      <c r="A87" s="92" t="s">
        <v>180</v>
      </c>
      <c r="B87" s="97" t="s">
        <v>186</v>
      </c>
      <c r="G87" s="77"/>
      <c r="J87" s="102">
        <v>215568450</v>
      </c>
    </row>
    <row r="88" spans="1:10" ht="12.75">
      <c r="A88" s="92" t="s">
        <v>180</v>
      </c>
      <c r="B88" s="77" t="s">
        <v>187</v>
      </c>
      <c r="J88" s="102">
        <v>43818</v>
      </c>
    </row>
    <row r="90" spans="1:10" ht="12.75">
      <c r="A90" s="100" t="s">
        <v>318</v>
      </c>
      <c r="B90" s="147" t="s">
        <v>395</v>
      </c>
      <c r="C90" s="147"/>
      <c r="D90" s="147"/>
      <c r="E90" s="147"/>
      <c r="F90" s="147"/>
      <c r="G90" s="147"/>
      <c r="H90" s="147"/>
      <c r="I90" s="147"/>
      <c r="J90" s="147"/>
    </row>
    <row r="91" spans="1:10" ht="12.75">
      <c r="A91" s="100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12.75">
      <c r="A92" s="100" t="s">
        <v>180</v>
      </c>
      <c r="B92" s="93" t="s">
        <v>325</v>
      </c>
      <c r="C92" s="99"/>
      <c r="D92" s="99"/>
      <c r="E92" s="97"/>
      <c r="F92" s="97"/>
      <c r="H92" s="101"/>
      <c r="I92" s="101"/>
      <c r="J92" s="102">
        <v>1900000</v>
      </c>
    </row>
    <row r="93" spans="1:10" ht="12.75">
      <c r="A93" s="100" t="s">
        <v>180</v>
      </c>
      <c r="B93" s="93" t="s">
        <v>186</v>
      </c>
      <c r="J93" s="102">
        <v>1900000</v>
      </c>
    </row>
    <row r="95" spans="1:2" ht="12.75">
      <c r="A95" s="100" t="s">
        <v>232</v>
      </c>
      <c r="B95" s="97" t="s">
        <v>341</v>
      </c>
    </row>
    <row r="96" spans="1:10" ht="12.75">
      <c r="A96" s="100" t="s">
        <v>180</v>
      </c>
      <c r="B96" s="93" t="s">
        <v>325</v>
      </c>
      <c r="G96" s="77"/>
      <c r="J96" s="102">
        <v>385166800</v>
      </c>
    </row>
    <row r="97" spans="1:10" ht="12.75">
      <c r="A97" s="100" t="s">
        <v>180</v>
      </c>
      <c r="B97" s="93" t="s">
        <v>190</v>
      </c>
      <c r="G97" s="77"/>
      <c r="J97" s="102">
        <v>83156</v>
      </c>
    </row>
    <row r="98" spans="1:10" ht="12.75">
      <c r="A98" s="92" t="s">
        <v>180</v>
      </c>
      <c r="B98" s="97" t="s">
        <v>186</v>
      </c>
      <c r="G98" s="77"/>
      <c r="J98" s="102">
        <v>385166800</v>
      </c>
    </row>
    <row r="99" spans="1:10" ht="12.75">
      <c r="A99" s="92" t="s">
        <v>180</v>
      </c>
      <c r="B99" s="77" t="s">
        <v>187</v>
      </c>
      <c r="J99" s="102">
        <v>83156</v>
      </c>
    </row>
    <row r="101" spans="1:10" ht="12.75">
      <c r="A101" s="100" t="s">
        <v>319</v>
      </c>
      <c r="B101" s="147" t="s">
        <v>417</v>
      </c>
      <c r="C101" s="147"/>
      <c r="D101" s="147"/>
      <c r="E101" s="147"/>
      <c r="F101" s="147"/>
      <c r="G101" s="147"/>
      <c r="H101" s="147"/>
      <c r="I101" s="147"/>
      <c r="J101" s="147"/>
    </row>
    <row r="102" spans="1:10" ht="12.75">
      <c r="A102" s="100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ht="12.75">
      <c r="A103" s="100" t="s">
        <v>180</v>
      </c>
      <c r="B103" s="93" t="s">
        <v>325</v>
      </c>
      <c r="C103" s="99"/>
      <c r="D103" s="99"/>
      <c r="E103" s="97"/>
      <c r="F103" s="97"/>
      <c r="H103" s="101"/>
      <c r="I103" s="101"/>
      <c r="J103" s="102">
        <v>1524000</v>
      </c>
    </row>
    <row r="104" spans="1:10" ht="12.75">
      <c r="A104" s="100" t="s">
        <v>180</v>
      </c>
      <c r="B104" s="93" t="s">
        <v>186</v>
      </c>
      <c r="J104" s="102">
        <v>1524000</v>
      </c>
    </row>
    <row r="106" spans="1:9" ht="12.75">
      <c r="A106" s="100" t="s">
        <v>342</v>
      </c>
      <c r="B106" s="97" t="s">
        <v>392</v>
      </c>
      <c r="C106" s="99"/>
      <c r="D106" s="99"/>
      <c r="E106" s="97"/>
      <c r="F106" s="97"/>
      <c r="H106" s="101"/>
      <c r="I106" s="101"/>
    </row>
    <row r="107" spans="1:10" ht="12.75">
      <c r="A107" s="100" t="s">
        <v>180</v>
      </c>
      <c r="B107" s="93" t="s">
        <v>325</v>
      </c>
      <c r="C107" s="99"/>
      <c r="D107" s="99"/>
      <c r="E107" s="97"/>
      <c r="F107" s="97"/>
      <c r="H107" s="101"/>
      <c r="I107" s="101"/>
      <c r="J107" s="102">
        <v>18643600</v>
      </c>
    </row>
    <row r="108" spans="1:10" ht="12.75">
      <c r="A108" s="100" t="s">
        <v>180</v>
      </c>
      <c r="B108" s="93" t="s">
        <v>186</v>
      </c>
      <c r="J108" s="102">
        <v>18643600</v>
      </c>
    </row>
    <row r="109" spans="1:2" ht="12.75">
      <c r="A109" s="100"/>
      <c r="B109" s="93"/>
    </row>
    <row r="110" spans="1:2" ht="12.75">
      <c r="A110" s="100"/>
      <c r="B110" s="93"/>
    </row>
    <row r="111" spans="1:2" ht="12.75">
      <c r="A111" s="100"/>
      <c r="B111" s="93"/>
    </row>
    <row r="112" spans="1:2" ht="12.75">
      <c r="A112" s="100"/>
      <c r="B112" s="93"/>
    </row>
    <row r="114" spans="1:2" ht="12.75">
      <c r="A114" s="100" t="s">
        <v>393</v>
      </c>
      <c r="B114" s="77" t="s">
        <v>381</v>
      </c>
    </row>
    <row r="115" spans="1:10" ht="12.75">
      <c r="A115" s="100" t="s">
        <v>180</v>
      </c>
      <c r="B115" s="93" t="s">
        <v>320</v>
      </c>
      <c r="J115" s="102">
        <v>602938</v>
      </c>
    </row>
    <row r="116" spans="1:10" ht="12.75">
      <c r="A116" s="100" t="s">
        <v>180</v>
      </c>
      <c r="B116" s="77" t="s">
        <v>197</v>
      </c>
      <c r="J116" s="102">
        <v>602938</v>
      </c>
    </row>
    <row r="117" spans="1:7" ht="48">
      <c r="A117" s="100"/>
      <c r="B117" s="110"/>
      <c r="C117" s="110"/>
      <c r="D117" s="114" t="s">
        <v>320</v>
      </c>
      <c r="E117" s="114"/>
      <c r="F117" s="115"/>
      <c r="G117" s="92"/>
    </row>
    <row r="118" spans="1:7" ht="12.75">
      <c r="A118" s="100"/>
      <c r="B118" s="93" t="s">
        <v>375</v>
      </c>
      <c r="D118" s="113">
        <v>602938</v>
      </c>
      <c r="E118" s="113"/>
      <c r="F118" s="113"/>
      <c r="G118" s="92"/>
    </row>
    <row r="119" spans="1:7" ht="12.75">
      <c r="A119" s="100"/>
      <c r="B119" s="93"/>
      <c r="D119" s="113"/>
      <c r="E119" s="113"/>
      <c r="F119" s="113"/>
      <c r="G119" s="92"/>
    </row>
    <row r="120" spans="1:2" ht="12.75">
      <c r="A120" s="100" t="s">
        <v>394</v>
      </c>
      <c r="B120" s="77" t="s">
        <v>405</v>
      </c>
    </row>
    <row r="121" spans="1:10" ht="12.75">
      <c r="A121" s="100" t="s">
        <v>180</v>
      </c>
      <c r="B121" s="93" t="s">
        <v>182</v>
      </c>
      <c r="J121" s="102">
        <v>-3078565</v>
      </c>
    </row>
    <row r="122" spans="1:10" ht="12.75">
      <c r="A122" s="100" t="s">
        <v>180</v>
      </c>
      <c r="B122" s="93" t="s">
        <v>338</v>
      </c>
      <c r="C122" s="99"/>
      <c r="D122" s="99"/>
      <c r="E122" s="97"/>
      <c r="F122" s="97"/>
      <c r="H122" s="101"/>
      <c r="I122" s="101"/>
      <c r="J122" s="102">
        <v>-3078565</v>
      </c>
    </row>
    <row r="124" spans="1:10" ht="12.75">
      <c r="A124" s="100" t="s">
        <v>411</v>
      </c>
      <c r="B124" s="147" t="s">
        <v>406</v>
      </c>
      <c r="C124" s="147"/>
      <c r="D124" s="147"/>
      <c r="E124" s="147"/>
      <c r="F124" s="147"/>
      <c r="G124" s="147"/>
      <c r="H124" s="147"/>
      <c r="I124" s="147"/>
      <c r="J124" s="147"/>
    </row>
    <row r="125" spans="1:10" ht="12.75">
      <c r="A125" s="100"/>
      <c r="B125" s="147"/>
      <c r="C125" s="147"/>
      <c r="D125" s="147"/>
      <c r="E125" s="147"/>
      <c r="F125" s="147"/>
      <c r="G125" s="147"/>
      <c r="H125" s="147"/>
      <c r="I125" s="147"/>
      <c r="J125" s="147"/>
    </row>
    <row r="126" spans="1:10" ht="12.75">
      <c r="A126" s="100" t="s">
        <v>180</v>
      </c>
      <c r="B126" s="93" t="s">
        <v>182</v>
      </c>
      <c r="C126" s="99"/>
      <c r="D126" s="99"/>
      <c r="E126" s="97"/>
      <c r="F126" s="97"/>
      <c r="H126" s="101"/>
      <c r="I126" s="101"/>
      <c r="J126" s="102">
        <v>-550000</v>
      </c>
    </row>
    <row r="127" spans="1:10" ht="12.75">
      <c r="A127" s="92" t="s">
        <v>180</v>
      </c>
      <c r="B127" s="93" t="s">
        <v>187</v>
      </c>
      <c r="G127" s="94"/>
      <c r="J127" s="94">
        <v>-550000</v>
      </c>
    </row>
    <row r="129" spans="1:2" ht="12.75">
      <c r="A129" s="92" t="s">
        <v>412</v>
      </c>
      <c r="B129" s="77" t="s">
        <v>416</v>
      </c>
    </row>
    <row r="130" spans="1:10" ht="12.75">
      <c r="A130" s="92" t="s">
        <v>180</v>
      </c>
      <c r="B130" s="77" t="s">
        <v>188</v>
      </c>
      <c r="J130" s="102">
        <v>67653848</v>
      </c>
    </row>
    <row r="131" spans="1:10" ht="12.75">
      <c r="A131" s="92" t="s">
        <v>180</v>
      </c>
      <c r="B131" s="77" t="s">
        <v>179</v>
      </c>
      <c r="J131" s="102">
        <v>67653848</v>
      </c>
    </row>
  </sheetData>
  <sheetProtection/>
  <mergeCells count="6">
    <mergeCell ref="A2:J2"/>
    <mergeCell ref="A3:J3"/>
    <mergeCell ref="B124:J125"/>
    <mergeCell ref="B55:J56"/>
    <mergeCell ref="B90:J91"/>
    <mergeCell ref="B101:J10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7"/>
  <sheetViews>
    <sheetView zoomScalePageLayoutView="0" workbookViewId="0" topLeftCell="A103">
      <selection activeCell="A106" sqref="A106:IV106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9.375" style="93" bestFit="1" customWidth="1"/>
    <col min="5" max="6" width="9.875" style="77" bestFit="1" customWidth="1"/>
    <col min="7" max="7" width="12.625" style="94" bestFit="1" customWidth="1"/>
    <col min="8" max="8" width="8.375" style="94" customWidth="1"/>
    <col min="9" max="9" width="9.125" style="94" customWidth="1"/>
    <col min="10" max="10" width="12.375" style="94" customWidth="1"/>
    <col min="11" max="16384" width="9.125" style="77" customWidth="1"/>
  </cols>
  <sheetData>
    <row r="1" spans="1:10" ht="12.75">
      <c r="A1" s="97" t="s">
        <v>200</v>
      </c>
      <c r="J1" s="92" t="s">
        <v>171</v>
      </c>
    </row>
    <row r="2" spans="1:10" ht="12.75">
      <c r="A2" s="146" t="s">
        <v>172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2.75">
      <c r="A3" s="146" t="s">
        <v>173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>
      <c r="A4" s="146" t="s">
        <v>174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ht="12.75">
      <c r="A7" s="99" t="s">
        <v>361</v>
      </c>
    </row>
    <row r="8" ht="12.75">
      <c r="A8" s="99"/>
    </row>
    <row r="9" ht="12.75">
      <c r="A9" s="99"/>
    </row>
    <row r="10" spans="1:2" ht="12.75">
      <c r="A10" s="92" t="s">
        <v>168</v>
      </c>
      <c r="B10" s="93" t="s">
        <v>365</v>
      </c>
    </row>
    <row r="11" spans="1:10" ht="12.75">
      <c r="A11" s="100" t="s">
        <v>180</v>
      </c>
      <c r="B11" s="93" t="s">
        <v>188</v>
      </c>
      <c r="J11" s="94">
        <v>1317024</v>
      </c>
    </row>
    <row r="12" spans="1:10" ht="12.75">
      <c r="A12" s="100" t="s">
        <v>180</v>
      </c>
      <c r="B12" s="93" t="s">
        <v>182</v>
      </c>
      <c r="J12" s="94">
        <v>-1317024</v>
      </c>
    </row>
    <row r="14" spans="1:2" ht="12.75">
      <c r="A14" s="92" t="s">
        <v>181</v>
      </c>
      <c r="B14" s="93" t="s">
        <v>366</v>
      </c>
    </row>
    <row r="15" spans="1:10" ht="12.75">
      <c r="A15" s="100" t="s">
        <v>180</v>
      </c>
      <c r="B15" s="93" t="s">
        <v>188</v>
      </c>
      <c r="J15" s="94">
        <v>3597444</v>
      </c>
    </row>
    <row r="16" spans="1:10" ht="12.75">
      <c r="A16" s="100" t="s">
        <v>180</v>
      </c>
      <c r="B16" s="93" t="s">
        <v>182</v>
      </c>
      <c r="J16" s="94">
        <v>-3597444</v>
      </c>
    </row>
    <row r="18" spans="1:2" ht="12.75">
      <c r="A18" s="92" t="s">
        <v>313</v>
      </c>
      <c r="B18" s="93" t="s">
        <v>367</v>
      </c>
    </row>
    <row r="19" spans="1:10" ht="12.75">
      <c r="A19" s="100" t="s">
        <v>180</v>
      </c>
      <c r="B19" s="93" t="s">
        <v>188</v>
      </c>
      <c r="J19" s="94">
        <v>652907</v>
      </c>
    </row>
    <row r="20" spans="1:10" ht="12.75">
      <c r="A20" s="100" t="s">
        <v>180</v>
      </c>
      <c r="B20" s="93" t="s">
        <v>182</v>
      </c>
      <c r="J20" s="94">
        <v>-652907</v>
      </c>
    </row>
    <row r="21" spans="1:3" ht="12.75">
      <c r="A21" s="77"/>
      <c r="B21" s="77"/>
      <c r="C21" s="77"/>
    </row>
    <row r="22" spans="1:2" ht="12.75">
      <c r="A22" s="92" t="s">
        <v>185</v>
      </c>
      <c r="B22" s="93" t="s">
        <v>368</v>
      </c>
    </row>
    <row r="23" spans="1:10" ht="12.75">
      <c r="A23" s="100" t="s">
        <v>180</v>
      </c>
      <c r="B23" s="93" t="s">
        <v>188</v>
      </c>
      <c r="J23" s="94">
        <v>518073</v>
      </c>
    </row>
    <row r="24" spans="1:10" ht="12.75">
      <c r="A24" s="100" t="s">
        <v>180</v>
      </c>
      <c r="B24" s="93" t="s">
        <v>182</v>
      </c>
      <c r="J24" s="94">
        <v>-518073</v>
      </c>
    </row>
    <row r="25" spans="1:3" ht="12.75">
      <c r="A25" s="77"/>
      <c r="B25" s="77"/>
      <c r="C25" s="77"/>
    </row>
    <row r="26" spans="1:2" ht="12.75">
      <c r="A26" s="92" t="s">
        <v>314</v>
      </c>
      <c r="B26" s="93" t="s">
        <v>371</v>
      </c>
    </row>
    <row r="27" spans="1:10" ht="12.75">
      <c r="A27" s="92" t="s">
        <v>180</v>
      </c>
      <c r="B27" s="93" t="s">
        <v>187</v>
      </c>
      <c r="J27" s="94">
        <v>-141297</v>
      </c>
    </row>
    <row r="28" spans="1:10" ht="12.75">
      <c r="A28" s="92" t="s">
        <v>180</v>
      </c>
      <c r="B28" s="77" t="s">
        <v>183</v>
      </c>
      <c r="J28" s="94">
        <v>141297</v>
      </c>
    </row>
    <row r="29" spans="1:3" ht="12.75">
      <c r="A29" s="77"/>
      <c r="B29" s="77"/>
      <c r="C29" s="77"/>
    </row>
    <row r="30" spans="1:2" ht="12.75">
      <c r="A30" s="92" t="s">
        <v>193</v>
      </c>
      <c r="B30" s="93" t="s">
        <v>400</v>
      </c>
    </row>
    <row r="31" spans="1:10" ht="12.75">
      <c r="A31" s="92" t="s">
        <v>180</v>
      </c>
      <c r="B31" s="93" t="s">
        <v>187</v>
      </c>
      <c r="J31" s="94">
        <v>-571500</v>
      </c>
    </row>
    <row r="32" spans="1:10" ht="12.75">
      <c r="A32" s="92" t="s">
        <v>180</v>
      </c>
      <c r="B32" s="93" t="s">
        <v>338</v>
      </c>
      <c r="J32" s="94">
        <v>571500</v>
      </c>
    </row>
    <row r="34" spans="1:2" ht="12.75">
      <c r="A34" s="92" t="s">
        <v>317</v>
      </c>
      <c r="B34" s="93" t="s">
        <v>189</v>
      </c>
    </row>
    <row r="35" spans="1:10" ht="12.75">
      <c r="A35" s="92" t="s">
        <v>180</v>
      </c>
      <c r="B35" s="93" t="s">
        <v>179</v>
      </c>
      <c r="J35" s="94">
        <v>-348779</v>
      </c>
    </row>
    <row r="36" spans="1:10" ht="12.75">
      <c r="A36" s="92" t="s">
        <v>180</v>
      </c>
      <c r="B36" s="93" t="s">
        <v>191</v>
      </c>
      <c r="J36" s="94">
        <v>348779</v>
      </c>
    </row>
    <row r="38" spans="1:2" ht="12.75">
      <c r="A38" s="92" t="s">
        <v>229</v>
      </c>
      <c r="B38" s="93" t="s">
        <v>376</v>
      </c>
    </row>
    <row r="39" spans="1:10" ht="12.75">
      <c r="A39" s="92" t="s">
        <v>180</v>
      </c>
      <c r="B39" s="77" t="s">
        <v>183</v>
      </c>
      <c r="J39" s="94">
        <v>-150000</v>
      </c>
    </row>
    <row r="40" spans="1:10" ht="12.75">
      <c r="A40" s="92" t="s">
        <v>180</v>
      </c>
      <c r="B40" s="93" t="s">
        <v>191</v>
      </c>
      <c r="G40" s="77"/>
      <c r="H40" s="77"/>
      <c r="I40" s="77"/>
      <c r="J40" s="94">
        <v>150000</v>
      </c>
    </row>
    <row r="42" spans="1:2" ht="12.75">
      <c r="A42" s="92" t="s">
        <v>230</v>
      </c>
      <c r="B42" s="93" t="s">
        <v>378</v>
      </c>
    </row>
    <row r="43" spans="1:10" ht="12.75">
      <c r="A43" s="92" t="s">
        <v>180</v>
      </c>
      <c r="B43" s="77" t="s">
        <v>183</v>
      </c>
      <c r="J43" s="94">
        <v>25048</v>
      </c>
    </row>
    <row r="44" spans="1:10" ht="12.75">
      <c r="A44" s="92" t="s">
        <v>180</v>
      </c>
      <c r="B44" s="93" t="s">
        <v>187</v>
      </c>
      <c r="J44" s="94">
        <v>-25048</v>
      </c>
    </row>
    <row r="47" ht="12.75">
      <c r="A47" s="99" t="s">
        <v>362</v>
      </c>
    </row>
    <row r="48" ht="12.75">
      <c r="A48" s="99"/>
    </row>
    <row r="49" spans="1:2" ht="12.75">
      <c r="A49" s="92" t="s">
        <v>168</v>
      </c>
      <c r="B49" s="93" t="s">
        <v>414</v>
      </c>
    </row>
    <row r="50" spans="1:10" ht="12.75">
      <c r="A50" s="92" t="s">
        <v>180</v>
      </c>
      <c r="B50" s="93" t="s">
        <v>188</v>
      </c>
      <c r="J50" s="94">
        <v>26164920</v>
      </c>
    </row>
    <row r="51" spans="1:10" ht="12.75">
      <c r="A51" s="92" t="s">
        <v>180</v>
      </c>
      <c r="B51" s="93" t="s">
        <v>332</v>
      </c>
      <c r="J51" s="94">
        <v>-26164920</v>
      </c>
    </row>
    <row r="53" spans="1:10" ht="12.75">
      <c r="A53" s="92" t="s">
        <v>181</v>
      </c>
      <c r="B53" s="77" t="s">
        <v>408</v>
      </c>
      <c r="G53" s="102"/>
      <c r="J53" s="102"/>
    </row>
    <row r="54" spans="1:10" ht="12.75">
      <c r="A54" s="92" t="s">
        <v>180</v>
      </c>
      <c r="B54" s="77" t="s">
        <v>409</v>
      </c>
      <c r="G54" s="102"/>
      <c r="J54" s="102">
        <v>-30000000</v>
      </c>
    </row>
    <row r="55" spans="1:10" ht="12.75">
      <c r="A55" s="92" t="s">
        <v>180</v>
      </c>
      <c r="B55" s="77" t="s">
        <v>410</v>
      </c>
      <c r="G55" s="102"/>
      <c r="J55" s="102">
        <v>30000000</v>
      </c>
    </row>
    <row r="57" spans="1:10" ht="12.75">
      <c r="A57" s="92" t="s">
        <v>313</v>
      </c>
      <c r="B57" s="77" t="s">
        <v>372</v>
      </c>
      <c r="G57" s="102"/>
      <c r="J57" s="102"/>
    </row>
    <row r="58" spans="1:10" ht="12.75">
      <c r="A58" s="100" t="s">
        <v>180</v>
      </c>
      <c r="B58" s="93" t="s">
        <v>373</v>
      </c>
      <c r="C58" s="99"/>
      <c r="D58" s="99"/>
      <c r="E58" s="97"/>
      <c r="F58" s="97"/>
      <c r="G58" s="102"/>
      <c r="H58" s="101"/>
      <c r="I58" s="101"/>
      <c r="J58" s="102">
        <v>40479200</v>
      </c>
    </row>
    <row r="59" spans="1:10" ht="12.75">
      <c r="A59" s="100" t="s">
        <v>180</v>
      </c>
      <c r="B59" s="93" t="s">
        <v>388</v>
      </c>
      <c r="G59" s="102"/>
      <c r="J59" s="102">
        <v>-40479200</v>
      </c>
    </row>
    <row r="61" spans="1:10" ht="12.75">
      <c r="A61" s="100" t="s">
        <v>185</v>
      </c>
      <c r="B61" s="97" t="s">
        <v>387</v>
      </c>
      <c r="C61" s="99"/>
      <c r="D61" s="99"/>
      <c r="E61" s="97"/>
      <c r="F61" s="97"/>
      <c r="G61" s="102"/>
      <c r="H61" s="101"/>
      <c r="I61" s="101"/>
      <c r="J61" s="102"/>
    </row>
    <row r="62" spans="1:10" ht="12.75">
      <c r="A62" s="100" t="s">
        <v>180</v>
      </c>
      <c r="B62" s="93" t="s">
        <v>325</v>
      </c>
      <c r="C62" s="99"/>
      <c r="D62" s="99"/>
      <c r="E62" s="97"/>
      <c r="F62" s="97"/>
      <c r="G62" s="102"/>
      <c r="H62" s="101"/>
      <c r="I62" s="101"/>
      <c r="J62" s="102">
        <v>116678000</v>
      </c>
    </row>
    <row r="63" spans="1:10" ht="12.75">
      <c r="A63" s="100" t="s">
        <v>180</v>
      </c>
      <c r="B63" s="93" t="s">
        <v>388</v>
      </c>
      <c r="G63" s="102"/>
      <c r="J63" s="102">
        <v>-116678000</v>
      </c>
    </row>
    <row r="65" spans="1:2" ht="12.75">
      <c r="A65" s="92" t="s">
        <v>314</v>
      </c>
      <c r="B65" s="93" t="s">
        <v>374</v>
      </c>
    </row>
    <row r="66" spans="1:10" ht="12.75">
      <c r="A66" s="92" t="s">
        <v>180</v>
      </c>
      <c r="B66" s="93" t="s">
        <v>186</v>
      </c>
      <c r="J66" s="94">
        <v>-3586300</v>
      </c>
    </row>
    <row r="67" spans="1:10" ht="12.75">
      <c r="A67" s="100" t="s">
        <v>180</v>
      </c>
      <c r="B67" s="77" t="s">
        <v>197</v>
      </c>
      <c r="J67" s="94">
        <v>3586300</v>
      </c>
    </row>
    <row r="68" spans="1:7" ht="24">
      <c r="A68" s="100"/>
      <c r="B68" s="110"/>
      <c r="C68" s="110"/>
      <c r="D68" s="114" t="s">
        <v>187</v>
      </c>
      <c r="E68" s="114"/>
      <c r="F68" s="115"/>
      <c r="G68" s="77"/>
    </row>
    <row r="69" spans="1:7" ht="12.75">
      <c r="A69" s="100"/>
      <c r="B69" s="93" t="s">
        <v>375</v>
      </c>
      <c r="D69" s="113">
        <v>3586300</v>
      </c>
      <c r="E69" s="113"/>
      <c r="F69" s="113"/>
      <c r="G69" s="77"/>
    </row>
    <row r="70" spans="1:7" ht="12.75">
      <c r="A70" s="100"/>
      <c r="D70" s="113"/>
      <c r="E70" s="113"/>
      <c r="F70" s="113"/>
      <c r="G70" s="77"/>
    </row>
    <row r="71" spans="1:10" ht="12.75">
      <c r="A71" s="100" t="s">
        <v>193</v>
      </c>
      <c r="B71" s="77" t="s">
        <v>380</v>
      </c>
      <c r="G71" s="102"/>
      <c r="J71" s="102"/>
    </row>
    <row r="72" spans="1:10" ht="12.75">
      <c r="A72" s="100" t="s">
        <v>180</v>
      </c>
      <c r="B72" s="77" t="s">
        <v>197</v>
      </c>
      <c r="G72" s="102"/>
      <c r="J72" s="102">
        <v>0</v>
      </c>
    </row>
    <row r="73" spans="1:10" ht="36">
      <c r="A73" s="100"/>
      <c r="B73" s="110"/>
      <c r="C73" s="110"/>
      <c r="D73" s="114" t="s">
        <v>183</v>
      </c>
      <c r="E73" s="114" t="s">
        <v>184</v>
      </c>
      <c r="F73" s="115" t="s">
        <v>234</v>
      </c>
      <c r="G73" s="92"/>
      <c r="J73" s="102"/>
    </row>
    <row r="74" spans="1:10" ht="12.75">
      <c r="A74" s="100"/>
      <c r="B74" s="93" t="s">
        <v>37</v>
      </c>
      <c r="D74" s="113">
        <v>-89262</v>
      </c>
      <c r="E74" s="113">
        <v>-19638</v>
      </c>
      <c r="F74" s="113">
        <f>SUM(D74:E74)</f>
        <v>-108900</v>
      </c>
      <c r="G74" s="92"/>
      <c r="J74" s="102"/>
    </row>
    <row r="75" spans="1:10" ht="12.75">
      <c r="A75" s="100"/>
      <c r="B75" s="93" t="s">
        <v>85</v>
      </c>
      <c r="D75" s="113">
        <v>-1967</v>
      </c>
      <c r="E75" s="113">
        <v>-433</v>
      </c>
      <c r="F75" s="113">
        <f>SUM(D75:E75)</f>
        <v>-2400</v>
      </c>
      <c r="G75" s="92"/>
      <c r="J75" s="102"/>
    </row>
    <row r="76" spans="1:10" ht="12.75">
      <c r="A76" s="100"/>
      <c r="B76" s="93" t="s">
        <v>375</v>
      </c>
      <c r="D76" s="113">
        <v>-43229</v>
      </c>
      <c r="E76" s="113">
        <v>-11671</v>
      </c>
      <c r="F76" s="113">
        <f>SUM(D76:E76)</f>
        <v>-54900</v>
      </c>
      <c r="G76" s="92"/>
      <c r="J76" s="102"/>
    </row>
    <row r="77" spans="1:10" ht="12.75">
      <c r="A77" s="100"/>
      <c r="B77" s="93" t="s">
        <v>88</v>
      </c>
      <c r="D77" s="113">
        <v>131000</v>
      </c>
      <c r="E77" s="113">
        <v>35200</v>
      </c>
      <c r="F77" s="113">
        <f>SUM(D77:E77)</f>
        <v>166200</v>
      </c>
      <c r="G77" s="92"/>
      <c r="J77" s="102"/>
    </row>
    <row r="78" spans="1:10" ht="12.75">
      <c r="A78" s="100"/>
      <c r="D78" s="113"/>
      <c r="E78" s="113"/>
      <c r="F78" s="113"/>
      <c r="G78" s="92"/>
      <c r="J78" s="102"/>
    </row>
    <row r="79" spans="1:10" ht="12.75">
      <c r="A79" s="100" t="s">
        <v>317</v>
      </c>
      <c r="B79" s="77" t="s">
        <v>382</v>
      </c>
      <c r="G79" s="102"/>
      <c r="J79" s="102"/>
    </row>
    <row r="80" spans="1:10" ht="12.75">
      <c r="A80" s="100" t="s">
        <v>180</v>
      </c>
      <c r="B80" s="93" t="s">
        <v>179</v>
      </c>
      <c r="G80" s="102"/>
      <c r="J80" s="102">
        <v>-2618464</v>
      </c>
    </row>
    <row r="81" spans="1:10" ht="12.75">
      <c r="A81" s="100" t="s">
        <v>180</v>
      </c>
      <c r="B81" s="77" t="s">
        <v>197</v>
      </c>
      <c r="G81" s="102"/>
      <c r="J81" s="102">
        <v>2618464</v>
      </c>
    </row>
    <row r="82" spans="1:10" ht="24">
      <c r="A82" s="100"/>
      <c r="B82" s="110"/>
      <c r="C82" s="110"/>
      <c r="D82" s="114" t="s">
        <v>187</v>
      </c>
      <c r="E82" s="114"/>
      <c r="F82" s="115"/>
      <c r="G82" s="92"/>
      <c r="J82" s="102"/>
    </row>
    <row r="83" spans="1:10" ht="12.75">
      <c r="A83" s="100"/>
      <c r="B83" s="93" t="s">
        <v>375</v>
      </c>
      <c r="D83" s="113">
        <v>2618464</v>
      </c>
      <c r="E83" s="113"/>
      <c r="F83" s="113"/>
      <c r="G83" s="92"/>
      <c r="J83" s="102"/>
    </row>
    <row r="84" spans="1:10" ht="12.75">
      <c r="A84" s="100"/>
      <c r="D84" s="113"/>
      <c r="E84" s="113"/>
      <c r="F84" s="113"/>
      <c r="G84" s="92"/>
      <c r="J84" s="102"/>
    </row>
    <row r="85" spans="1:10" ht="12.75">
      <c r="A85" s="100" t="s">
        <v>229</v>
      </c>
      <c r="B85" s="147" t="s">
        <v>401</v>
      </c>
      <c r="C85" s="147"/>
      <c r="D85" s="147"/>
      <c r="E85" s="147"/>
      <c r="F85" s="147"/>
      <c r="G85" s="147"/>
      <c r="H85" s="147"/>
      <c r="I85" s="147"/>
      <c r="J85" s="147"/>
    </row>
    <row r="86" spans="1:10" ht="12.75" customHeight="1">
      <c r="A86" s="100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2.75">
      <c r="A87" s="100" t="s">
        <v>180</v>
      </c>
      <c r="B87" s="93" t="s">
        <v>187</v>
      </c>
      <c r="G87" s="102"/>
      <c r="J87" s="102">
        <v>-1651000</v>
      </c>
    </row>
    <row r="88" spans="1:10" ht="12.75">
      <c r="A88" s="100" t="s">
        <v>180</v>
      </c>
      <c r="B88" s="77" t="s">
        <v>197</v>
      </c>
      <c r="G88" s="102"/>
      <c r="J88" s="102">
        <v>1651000</v>
      </c>
    </row>
    <row r="89" spans="1:10" ht="24">
      <c r="A89" s="100"/>
      <c r="B89" s="110"/>
      <c r="C89" s="110"/>
      <c r="D89" s="114" t="s">
        <v>187</v>
      </c>
      <c r="E89" s="114"/>
      <c r="F89" s="115"/>
      <c r="G89" s="92"/>
      <c r="J89" s="102"/>
    </row>
    <row r="90" spans="1:10" ht="12.75">
      <c r="A90" s="100"/>
      <c r="B90" s="93" t="s">
        <v>375</v>
      </c>
      <c r="D90" s="113">
        <v>1651000</v>
      </c>
      <c r="E90" s="113"/>
      <c r="F90" s="113"/>
      <c r="G90" s="92"/>
      <c r="J90" s="102"/>
    </row>
    <row r="91" spans="1:10" ht="12.75">
      <c r="A91" s="100"/>
      <c r="D91" s="113"/>
      <c r="E91" s="113"/>
      <c r="F91" s="113"/>
      <c r="G91" s="92"/>
      <c r="J91" s="102"/>
    </row>
    <row r="92" spans="1:10" ht="12.75">
      <c r="A92" s="100" t="s">
        <v>230</v>
      </c>
      <c r="B92" s="97" t="s">
        <v>402</v>
      </c>
      <c r="C92" s="123"/>
      <c r="D92" s="123"/>
      <c r="E92" s="123"/>
      <c r="F92" s="123"/>
      <c r="G92" s="123"/>
      <c r="H92" s="123"/>
      <c r="I92" s="123"/>
      <c r="J92" s="123"/>
    </row>
    <row r="93" spans="1:10" ht="12.75">
      <c r="A93" s="100" t="s">
        <v>180</v>
      </c>
      <c r="B93" s="93" t="s">
        <v>353</v>
      </c>
      <c r="G93" s="102"/>
      <c r="J93" s="102">
        <v>-500000</v>
      </c>
    </row>
    <row r="94" spans="1:10" ht="12.75">
      <c r="A94" s="100" t="s">
        <v>180</v>
      </c>
      <c r="B94" s="77" t="s">
        <v>197</v>
      </c>
      <c r="G94" s="102"/>
      <c r="J94" s="102">
        <v>500000</v>
      </c>
    </row>
    <row r="95" spans="1:10" ht="24">
      <c r="A95" s="100"/>
      <c r="B95" s="110"/>
      <c r="C95" s="110"/>
      <c r="D95" s="114" t="s">
        <v>187</v>
      </c>
      <c r="E95" s="114"/>
      <c r="F95" s="115"/>
      <c r="G95" s="92"/>
      <c r="J95" s="102"/>
    </row>
    <row r="96" spans="1:10" ht="12.75">
      <c r="A96" s="100"/>
      <c r="B96" s="93" t="s">
        <v>375</v>
      </c>
      <c r="D96" s="113">
        <v>500000</v>
      </c>
      <c r="E96" s="113"/>
      <c r="F96" s="113"/>
      <c r="G96" s="92"/>
      <c r="J96" s="102"/>
    </row>
    <row r="97" spans="1:10" ht="12.75">
      <c r="A97" s="100"/>
      <c r="D97" s="113"/>
      <c r="E97" s="113"/>
      <c r="F97" s="113"/>
      <c r="G97" s="92"/>
      <c r="J97" s="102"/>
    </row>
    <row r="98" spans="1:10" ht="12.75">
      <c r="A98" s="100" t="s">
        <v>318</v>
      </c>
      <c r="B98" s="93" t="s">
        <v>404</v>
      </c>
      <c r="D98" s="113"/>
      <c r="E98" s="113"/>
      <c r="F98" s="113"/>
      <c r="G98" s="92"/>
      <c r="J98" s="102"/>
    </row>
    <row r="99" spans="1:10" ht="12.75">
      <c r="A99" s="100" t="s">
        <v>180</v>
      </c>
      <c r="B99" s="93" t="s">
        <v>179</v>
      </c>
      <c r="D99" s="113"/>
      <c r="E99" s="113"/>
      <c r="F99" s="113"/>
      <c r="G99" s="92"/>
      <c r="J99" s="102">
        <v>9613671</v>
      </c>
    </row>
    <row r="100" spans="1:10" ht="12.75">
      <c r="A100" s="92" t="s">
        <v>180</v>
      </c>
      <c r="B100" s="93" t="s">
        <v>338</v>
      </c>
      <c r="D100" s="113"/>
      <c r="E100" s="113"/>
      <c r="F100" s="113"/>
      <c r="G100" s="92"/>
      <c r="J100" s="102">
        <v>-2810481</v>
      </c>
    </row>
    <row r="101" spans="1:10" ht="12.75">
      <c r="A101" s="100" t="s">
        <v>180</v>
      </c>
      <c r="B101" s="77" t="s">
        <v>197</v>
      </c>
      <c r="G101" s="102"/>
      <c r="J101" s="102">
        <v>-6803190</v>
      </c>
    </row>
    <row r="102" spans="1:10" ht="36">
      <c r="A102" s="100"/>
      <c r="B102" s="110"/>
      <c r="C102" s="110"/>
      <c r="D102" s="114" t="s">
        <v>183</v>
      </c>
      <c r="E102" s="114" t="s">
        <v>184</v>
      </c>
      <c r="F102" s="115" t="s">
        <v>187</v>
      </c>
      <c r="G102" s="115" t="s">
        <v>234</v>
      </c>
      <c r="J102" s="102"/>
    </row>
    <row r="103" spans="1:10" ht="12.75">
      <c r="A103" s="100"/>
      <c r="B103" s="93" t="s">
        <v>37</v>
      </c>
      <c r="D103" s="113">
        <v>152919</v>
      </c>
      <c r="E103" s="113">
        <v>33642</v>
      </c>
      <c r="F103" s="113">
        <v>562225</v>
      </c>
      <c r="G103" s="113">
        <f>SUM(D103:F103)</f>
        <v>748786</v>
      </c>
      <c r="J103" s="102"/>
    </row>
    <row r="104" spans="1:7" ht="12.75">
      <c r="A104" s="77"/>
      <c r="B104" s="77" t="s">
        <v>233</v>
      </c>
      <c r="C104" s="77"/>
      <c r="D104" s="113">
        <v>-5676656</v>
      </c>
      <c r="E104" s="113">
        <v>-1248864</v>
      </c>
      <c r="F104" s="113">
        <v>-626456</v>
      </c>
      <c r="G104" s="113">
        <f>SUM(D104:F104)</f>
        <v>-7551976</v>
      </c>
    </row>
    <row r="105" spans="1:10" ht="12.75">
      <c r="A105" s="100"/>
      <c r="D105" s="113"/>
      <c r="E105" s="113"/>
      <c r="F105" s="113"/>
      <c r="G105" s="92"/>
      <c r="J105" s="102"/>
    </row>
    <row r="106" spans="1:10" ht="12.75">
      <c r="A106" s="100"/>
      <c r="D106" s="113"/>
      <c r="E106" s="113"/>
      <c r="F106" s="113"/>
      <c r="G106" s="92"/>
      <c r="J106" s="102"/>
    </row>
    <row r="107" spans="1:2" ht="12.75">
      <c r="A107" s="92" t="s">
        <v>232</v>
      </c>
      <c r="B107" s="93" t="s">
        <v>386</v>
      </c>
    </row>
    <row r="108" spans="1:10" ht="12.75">
      <c r="A108" s="100" t="s">
        <v>180</v>
      </c>
      <c r="B108" s="93" t="s">
        <v>182</v>
      </c>
      <c r="J108" s="94">
        <v>-15856</v>
      </c>
    </row>
    <row r="109" spans="1:10" ht="12.75">
      <c r="A109" s="100" t="s">
        <v>180</v>
      </c>
      <c r="B109" s="77" t="s">
        <v>197</v>
      </c>
      <c r="G109" s="102"/>
      <c r="J109" s="102">
        <v>-15856</v>
      </c>
    </row>
    <row r="110" spans="1:10" ht="36">
      <c r="A110" s="100"/>
      <c r="B110" s="110"/>
      <c r="C110" s="110"/>
      <c r="D110" s="114" t="s">
        <v>183</v>
      </c>
      <c r="E110" s="114" t="s">
        <v>184</v>
      </c>
      <c r="F110" s="115" t="s">
        <v>234</v>
      </c>
      <c r="G110" s="92"/>
      <c r="J110" s="102"/>
    </row>
    <row r="111" spans="1:10" ht="12.75">
      <c r="A111" s="100"/>
      <c r="B111" s="93" t="s">
        <v>85</v>
      </c>
      <c r="D111" s="113">
        <v>145427</v>
      </c>
      <c r="E111" s="113">
        <v>31989</v>
      </c>
      <c r="F111" s="113">
        <f>SUM(D111:E111)</f>
        <v>177416</v>
      </c>
      <c r="G111" s="92"/>
      <c r="J111" s="102"/>
    </row>
    <row r="112" spans="1:6" ht="12.75">
      <c r="A112" s="77"/>
      <c r="B112" s="77" t="s">
        <v>312</v>
      </c>
      <c r="C112" s="77"/>
      <c r="D112" s="113">
        <v>-158418</v>
      </c>
      <c r="E112" s="113">
        <v>-34854</v>
      </c>
      <c r="F112" s="113">
        <f>SUM(D112:E112)</f>
        <v>-193272</v>
      </c>
    </row>
    <row r="113" spans="1:3" ht="12.75">
      <c r="A113" s="77"/>
      <c r="B113" s="77"/>
      <c r="C113" s="77"/>
    </row>
    <row r="114" spans="1:10" ht="12.75">
      <c r="A114" s="100" t="s">
        <v>319</v>
      </c>
      <c r="B114" s="97" t="s">
        <v>336</v>
      </c>
      <c r="C114" s="99"/>
      <c r="D114" s="99"/>
      <c r="E114" s="97"/>
      <c r="F114" s="97"/>
      <c r="G114" s="102"/>
      <c r="H114" s="101"/>
      <c r="I114" s="101"/>
      <c r="J114" s="102"/>
    </row>
    <row r="115" spans="1:10" ht="12.75">
      <c r="A115" s="100" t="s">
        <v>180</v>
      </c>
      <c r="B115" s="97" t="s">
        <v>179</v>
      </c>
      <c r="C115" s="99"/>
      <c r="D115" s="99"/>
      <c r="E115" s="97"/>
      <c r="F115" s="97"/>
      <c r="G115" s="102"/>
      <c r="H115" s="101"/>
      <c r="I115" s="101"/>
      <c r="J115" s="102">
        <v>-1882700</v>
      </c>
    </row>
    <row r="116" spans="1:10" ht="12.75">
      <c r="A116" s="92" t="s">
        <v>180</v>
      </c>
      <c r="B116" s="77" t="s">
        <v>183</v>
      </c>
      <c r="C116" s="99"/>
      <c r="D116" s="99"/>
      <c r="E116" s="97"/>
      <c r="F116" s="97"/>
      <c r="G116" s="102"/>
      <c r="H116" s="101"/>
      <c r="I116" s="101"/>
      <c r="J116" s="102">
        <v>1482441</v>
      </c>
    </row>
    <row r="117" spans="1:10" ht="12.75">
      <c r="A117" s="92" t="s">
        <v>180</v>
      </c>
      <c r="B117" s="77" t="s">
        <v>184</v>
      </c>
      <c r="C117" s="99"/>
      <c r="D117" s="99"/>
      <c r="E117" s="97"/>
      <c r="F117" s="97"/>
      <c r="G117" s="102"/>
      <c r="H117" s="101"/>
      <c r="I117" s="101"/>
      <c r="J117" s="102">
        <v>400259</v>
      </c>
    </row>
    <row r="118" spans="1:10" ht="12.75">
      <c r="A118" s="99"/>
      <c r="B118" s="97"/>
      <c r="C118" s="99"/>
      <c r="D118" s="99"/>
      <c r="E118" s="97"/>
      <c r="F118" s="97"/>
      <c r="G118" s="102"/>
      <c r="H118" s="101"/>
      <c r="I118" s="101"/>
      <c r="J118" s="102"/>
    </row>
    <row r="119" spans="1:10" ht="12.75">
      <c r="A119" s="92" t="s">
        <v>342</v>
      </c>
      <c r="B119" s="77" t="s">
        <v>337</v>
      </c>
      <c r="C119" s="77"/>
      <c r="J119" s="94">
        <v>-1695069</v>
      </c>
    </row>
    <row r="120" spans="1:4" ht="12.75">
      <c r="A120" s="100" t="s">
        <v>180</v>
      </c>
      <c r="B120" s="97" t="s">
        <v>179</v>
      </c>
      <c r="C120" s="99"/>
      <c r="D120" s="99"/>
    </row>
    <row r="121" spans="1:10" ht="12.75">
      <c r="A121" s="92" t="s">
        <v>180</v>
      </c>
      <c r="B121" s="77" t="s">
        <v>183</v>
      </c>
      <c r="C121" s="99"/>
      <c r="D121" s="99"/>
      <c r="E121" s="97"/>
      <c r="F121" s="97"/>
      <c r="G121" s="102"/>
      <c r="H121" s="101"/>
      <c r="I121" s="101"/>
      <c r="J121" s="102">
        <v>1334700</v>
      </c>
    </row>
    <row r="122" spans="1:10" ht="12.75">
      <c r="A122" s="92" t="s">
        <v>180</v>
      </c>
      <c r="B122" s="77" t="s">
        <v>184</v>
      </c>
      <c r="C122" s="99"/>
      <c r="D122" s="99"/>
      <c r="E122" s="97"/>
      <c r="F122" s="97"/>
      <c r="G122" s="102"/>
      <c r="H122" s="101"/>
      <c r="I122" s="101"/>
      <c r="J122" s="102">
        <v>360369</v>
      </c>
    </row>
    <row r="123" spans="1:3" ht="12.75">
      <c r="A123" s="77"/>
      <c r="B123" s="77"/>
      <c r="C123" s="77"/>
    </row>
    <row r="124" spans="1:10" ht="12.75">
      <c r="A124" s="100" t="s">
        <v>393</v>
      </c>
      <c r="B124" s="97" t="s">
        <v>389</v>
      </c>
      <c r="C124" s="99"/>
      <c r="D124" s="99"/>
      <c r="E124" s="97"/>
      <c r="F124" s="97"/>
      <c r="G124" s="102"/>
      <c r="H124" s="101"/>
      <c r="I124" s="101"/>
      <c r="J124" s="102"/>
    </row>
    <row r="125" spans="1:10" ht="12.75">
      <c r="A125" s="100" t="s">
        <v>180</v>
      </c>
      <c r="B125" s="93" t="s">
        <v>325</v>
      </c>
      <c r="C125" s="99"/>
      <c r="D125" s="99"/>
      <c r="E125" s="97"/>
      <c r="F125" s="97"/>
      <c r="G125" s="102"/>
      <c r="H125" s="101"/>
      <c r="I125" s="101"/>
      <c r="J125" s="102">
        <v>-5461000</v>
      </c>
    </row>
    <row r="126" spans="1:10" ht="12.75">
      <c r="A126" s="100" t="s">
        <v>180</v>
      </c>
      <c r="B126" s="93" t="s">
        <v>182</v>
      </c>
      <c r="C126" s="99"/>
      <c r="D126" s="99"/>
      <c r="F126" s="93"/>
      <c r="G126" s="102"/>
      <c r="H126" s="101"/>
      <c r="I126" s="101"/>
      <c r="J126" s="102">
        <v>5461000</v>
      </c>
    </row>
    <row r="128" spans="1:2" ht="12.75">
      <c r="A128" s="92" t="s">
        <v>394</v>
      </c>
      <c r="B128" s="93" t="s">
        <v>228</v>
      </c>
    </row>
    <row r="129" spans="1:10" ht="12.75">
      <c r="A129" s="92" t="s">
        <v>180</v>
      </c>
      <c r="B129" s="93" t="s">
        <v>186</v>
      </c>
      <c r="J129" s="94">
        <v>-1651000</v>
      </c>
    </row>
    <row r="130" spans="1:10" ht="12.75">
      <c r="A130" s="92" t="s">
        <v>180</v>
      </c>
      <c r="B130" s="93" t="s">
        <v>187</v>
      </c>
      <c r="J130" s="94">
        <v>1651000</v>
      </c>
    </row>
    <row r="132" spans="1:2" ht="12.75">
      <c r="A132" s="92" t="s">
        <v>411</v>
      </c>
      <c r="B132" s="93" t="s">
        <v>51</v>
      </c>
    </row>
    <row r="133" spans="1:10" ht="12.75">
      <c r="A133" s="92" t="s">
        <v>180</v>
      </c>
      <c r="B133" s="93" t="s">
        <v>192</v>
      </c>
      <c r="J133" s="94">
        <v>-746466</v>
      </c>
    </row>
    <row r="134" spans="1:10" ht="12.75">
      <c r="A134" s="92" t="s">
        <v>180</v>
      </c>
      <c r="B134" s="93" t="s">
        <v>187</v>
      </c>
      <c r="J134" s="94">
        <v>746466</v>
      </c>
    </row>
    <row r="136" spans="1:2" ht="12.75">
      <c r="A136" s="92" t="s">
        <v>412</v>
      </c>
      <c r="B136" s="93" t="s">
        <v>399</v>
      </c>
    </row>
    <row r="137" spans="1:10" ht="12.75">
      <c r="A137" s="92" t="s">
        <v>180</v>
      </c>
      <c r="B137" s="93" t="s">
        <v>179</v>
      </c>
      <c r="J137" s="94">
        <v>-375214</v>
      </c>
    </row>
    <row r="138" spans="1:10" ht="12.75">
      <c r="A138" s="92" t="s">
        <v>180</v>
      </c>
      <c r="B138" s="93" t="s">
        <v>338</v>
      </c>
      <c r="J138" s="94">
        <v>375214</v>
      </c>
    </row>
    <row r="140" spans="1:2" ht="12.75">
      <c r="A140" s="92" t="s">
        <v>413</v>
      </c>
      <c r="B140" s="93" t="s">
        <v>407</v>
      </c>
    </row>
    <row r="141" spans="1:10" ht="12.75">
      <c r="A141" s="92" t="s">
        <v>180</v>
      </c>
      <c r="B141" s="93" t="s">
        <v>183</v>
      </c>
      <c r="J141" s="94">
        <v>-263779</v>
      </c>
    </row>
    <row r="142" spans="1:10" ht="12.75">
      <c r="A142" s="92" t="s">
        <v>180</v>
      </c>
      <c r="B142" s="93" t="s">
        <v>179</v>
      </c>
      <c r="J142" s="94">
        <v>263779</v>
      </c>
    </row>
    <row r="144" spans="1:10" ht="12.75" customHeight="1">
      <c r="A144" s="92" t="s">
        <v>415</v>
      </c>
      <c r="B144" s="148" t="s">
        <v>333</v>
      </c>
      <c r="C144" s="148"/>
      <c r="D144" s="148"/>
      <c r="E144" s="148"/>
      <c r="F144" s="148"/>
      <c r="G144" s="148"/>
      <c r="H144" s="148"/>
      <c r="I144" s="148"/>
      <c r="J144" s="148"/>
    </row>
    <row r="145" spans="2:10" ht="12.75">
      <c r="B145" s="148"/>
      <c r="C145" s="148"/>
      <c r="D145" s="148"/>
      <c r="E145" s="148"/>
      <c r="F145" s="148"/>
      <c r="G145" s="148"/>
      <c r="H145" s="148"/>
      <c r="I145" s="148"/>
      <c r="J145" s="148"/>
    </row>
    <row r="146" spans="1:10" ht="12.75">
      <c r="A146" s="92" t="s">
        <v>180</v>
      </c>
      <c r="B146" s="93" t="s">
        <v>331</v>
      </c>
      <c r="J146" s="94">
        <v>-14079766</v>
      </c>
    </row>
    <row r="147" spans="1:10" ht="12.75">
      <c r="A147" s="92" t="s">
        <v>180</v>
      </c>
      <c r="B147" s="93" t="s">
        <v>332</v>
      </c>
      <c r="J147" s="94">
        <v>14079766</v>
      </c>
    </row>
  </sheetData>
  <sheetProtection/>
  <mergeCells count="5">
    <mergeCell ref="B144:J145"/>
    <mergeCell ref="A2:J2"/>
    <mergeCell ref="A3:J3"/>
    <mergeCell ref="A4:J4"/>
    <mergeCell ref="B85:J86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PageLayoutView="0" workbookViewId="0" topLeftCell="A22">
      <selection activeCell="A46" sqref="A46:IV46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9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200</v>
      </c>
      <c r="I1" s="102" t="s">
        <v>176</v>
      </c>
    </row>
    <row r="2" spans="1:9" ht="12.75">
      <c r="A2" s="146" t="s">
        <v>175</v>
      </c>
      <c r="B2" s="146"/>
      <c r="C2" s="146"/>
      <c r="D2" s="146"/>
      <c r="E2" s="146"/>
      <c r="F2" s="146"/>
      <c r="G2" s="146"/>
      <c r="H2" s="146"/>
      <c r="I2" s="146"/>
    </row>
    <row r="3" spans="1:9" ht="12.75">
      <c r="A3" s="146" t="s">
        <v>177</v>
      </c>
      <c r="B3" s="146"/>
      <c r="C3" s="146"/>
      <c r="D3" s="146"/>
      <c r="E3" s="146"/>
      <c r="F3" s="146"/>
      <c r="G3" s="146"/>
      <c r="H3" s="146"/>
      <c r="I3" s="146"/>
    </row>
    <row r="4" spans="1:9" ht="12.75">
      <c r="A4" s="146" t="s">
        <v>178</v>
      </c>
      <c r="B4" s="146"/>
      <c r="C4" s="146"/>
      <c r="D4" s="146"/>
      <c r="E4" s="146"/>
      <c r="F4" s="146"/>
      <c r="G4" s="146"/>
      <c r="H4" s="146"/>
      <c r="I4" s="146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7" ht="12.75">
      <c r="A7" s="103" t="s">
        <v>199</v>
      </c>
    </row>
    <row r="9" spans="2:8" ht="12.75">
      <c r="B9" s="93"/>
      <c r="C9" s="93"/>
      <c r="D9" s="93"/>
      <c r="H9" s="94"/>
    </row>
    <row r="10" spans="1:8" ht="12.75">
      <c r="A10" s="99" t="s">
        <v>362</v>
      </c>
      <c r="B10" s="93"/>
      <c r="C10" s="93"/>
      <c r="D10" s="93"/>
      <c r="H10" s="94"/>
    </row>
    <row r="11" spans="2:8" ht="12.75">
      <c r="B11" s="93"/>
      <c r="C11" s="93"/>
      <c r="D11" s="93"/>
      <c r="H11" s="94"/>
    </row>
    <row r="12" spans="1:8" ht="12.75">
      <c r="A12" s="92" t="s">
        <v>168</v>
      </c>
      <c r="B12" s="93" t="s">
        <v>363</v>
      </c>
      <c r="C12" s="93"/>
      <c r="D12" s="93"/>
      <c r="H12" s="94"/>
    </row>
    <row r="13" spans="1:9" ht="12.75">
      <c r="A13" s="92" t="s">
        <v>180</v>
      </c>
      <c r="B13" s="77" t="s">
        <v>182</v>
      </c>
      <c r="C13" s="93"/>
      <c r="D13" s="93"/>
      <c r="H13" s="94"/>
      <c r="I13" s="94">
        <v>694900</v>
      </c>
    </row>
    <row r="14" spans="1:9" ht="12.75">
      <c r="A14" s="92" t="s">
        <v>180</v>
      </c>
      <c r="B14" s="77" t="s">
        <v>364</v>
      </c>
      <c r="C14" s="93"/>
      <c r="D14" s="93"/>
      <c r="H14" s="94"/>
      <c r="I14" s="94">
        <v>740900</v>
      </c>
    </row>
    <row r="15" spans="1:9" ht="12.75">
      <c r="A15" s="92" t="s">
        <v>180</v>
      </c>
      <c r="B15" s="77" t="s">
        <v>183</v>
      </c>
      <c r="C15" s="93"/>
      <c r="D15" s="93"/>
      <c r="H15" s="94"/>
      <c r="I15" s="94">
        <v>1130000</v>
      </c>
    </row>
    <row r="16" spans="1:9" ht="12.75">
      <c r="A16" s="92" t="s">
        <v>180</v>
      </c>
      <c r="B16" s="77" t="s">
        <v>184</v>
      </c>
      <c r="C16" s="93"/>
      <c r="D16" s="93"/>
      <c r="H16" s="94"/>
      <c r="I16" s="94">
        <v>305800</v>
      </c>
    </row>
    <row r="17" spans="2:8" ht="12.75">
      <c r="B17" s="93"/>
      <c r="C17" s="93"/>
      <c r="D17" s="93"/>
      <c r="H17" s="94"/>
    </row>
    <row r="18" spans="2:8" ht="12.75">
      <c r="B18" s="93"/>
      <c r="C18" s="93"/>
      <c r="D18" s="93"/>
      <c r="H18" s="94"/>
    </row>
    <row r="19" ht="12.75">
      <c r="A19" s="103" t="s">
        <v>37</v>
      </c>
    </row>
    <row r="21" ht="12.75">
      <c r="A21" s="99"/>
    </row>
    <row r="22" ht="12.75">
      <c r="A22" s="99" t="s">
        <v>362</v>
      </c>
    </row>
    <row r="23" ht="12.75">
      <c r="A23" s="99"/>
    </row>
    <row r="24" spans="1:2" ht="12.75">
      <c r="A24" s="92" t="s">
        <v>168</v>
      </c>
      <c r="B24" s="77" t="s">
        <v>384</v>
      </c>
    </row>
    <row r="25" spans="1:9" ht="12.75">
      <c r="A25" s="92" t="s">
        <v>180</v>
      </c>
      <c r="B25" s="77" t="s">
        <v>182</v>
      </c>
      <c r="I25" s="94">
        <v>3810000</v>
      </c>
    </row>
    <row r="26" spans="1:9" ht="12.75">
      <c r="A26" s="92" t="s">
        <v>180</v>
      </c>
      <c r="B26" s="77" t="s">
        <v>183</v>
      </c>
      <c r="I26" s="94">
        <v>3122951</v>
      </c>
    </row>
    <row r="27" spans="1:9" ht="12.75">
      <c r="A27" s="92" t="s">
        <v>180</v>
      </c>
      <c r="B27" s="77" t="s">
        <v>184</v>
      </c>
      <c r="I27" s="94">
        <v>687049</v>
      </c>
    </row>
    <row r="28" ht="12.75">
      <c r="A28" s="99"/>
    </row>
    <row r="29" spans="1:2" ht="12.75">
      <c r="A29" s="92" t="s">
        <v>181</v>
      </c>
      <c r="B29" s="77" t="s">
        <v>385</v>
      </c>
    </row>
    <row r="30" spans="1:9" ht="12.75">
      <c r="A30" s="92" t="s">
        <v>180</v>
      </c>
      <c r="B30" s="77" t="s">
        <v>182</v>
      </c>
      <c r="I30" s="94">
        <v>1152730</v>
      </c>
    </row>
    <row r="31" spans="1:9" ht="12.75">
      <c r="A31" s="92" t="s">
        <v>180</v>
      </c>
      <c r="B31" s="77" t="s">
        <v>183</v>
      </c>
      <c r="I31" s="94">
        <v>932115</v>
      </c>
    </row>
    <row r="32" spans="1:9" ht="12.75">
      <c r="A32" s="92" t="s">
        <v>180</v>
      </c>
      <c r="B32" s="77" t="s">
        <v>184</v>
      </c>
      <c r="I32" s="94">
        <v>220615</v>
      </c>
    </row>
    <row r="33" ht="12.75">
      <c r="A33" s="99"/>
    </row>
    <row r="34" ht="12.75">
      <c r="A34" s="99"/>
    </row>
    <row r="35" spans="1:8" ht="12.75">
      <c r="A35" s="99"/>
      <c r="B35" s="93"/>
      <c r="C35" s="93"/>
      <c r="D35" s="93"/>
      <c r="H35" s="94"/>
    </row>
    <row r="36" ht="12.75">
      <c r="A36" s="103" t="s">
        <v>38</v>
      </c>
    </row>
    <row r="38" ht="12.75">
      <c r="A38" s="99" t="s">
        <v>350</v>
      </c>
    </row>
    <row r="39" ht="12.75">
      <c r="A39" s="99"/>
    </row>
    <row r="40" spans="1:2" ht="12.75">
      <c r="A40" s="92" t="s">
        <v>168</v>
      </c>
      <c r="B40" s="77" t="s">
        <v>383</v>
      </c>
    </row>
    <row r="41" spans="1:9" ht="12.75">
      <c r="A41" s="100" t="s">
        <v>180</v>
      </c>
      <c r="B41" s="93" t="s">
        <v>182</v>
      </c>
      <c r="I41" s="94">
        <v>6625000</v>
      </c>
    </row>
    <row r="42" spans="1:9" ht="12.75">
      <c r="A42" s="100" t="s">
        <v>180</v>
      </c>
      <c r="B42" s="93" t="s">
        <v>325</v>
      </c>
      <c r="I42" s="94">
        <v>11400000</v>
      </c>
    </row>
    <row r="43" spans="1:9" ht="12.75">
      <c r="A43" s="92" t="s">
        <v>180</v>
      </c>
      <c r="B43" s="77" t="s">
        <v>187</v>
      </c>
      <c r="I43" s="94">
        <v>6625000</v>
      </c>
    </row>
    <row r="44" spans="1:9" ht="12.75">
      <c r="A44" s="92" t="s">
        <v>180</v>
      </c>
      <c r="B44" s="77" t="s">
        <v>186</v>
      </c>
      <c r="I44" s="94">
        <v>11400000</v>
      </c>
    </row>
    <row r="47" ht="12.75">
      <c r="A47" s="99" t="s">
        <v>362</v>
      </c>
    </row>
    <row r="49" spans="1:2" ht="12.75">
      <c r="A49" s="92" t="s">
        <v>168</v>
      </c>
      <c r="B49" s="77" t="s">
        <v>403</v>
      </c>
    </row>
    <row r="50" spans="1:9" ht="12.75">
      <c r="A50" s="92" t="s">
        <v>180</v>
      </c>
      <c r="B50" s="77" t="s">
        <v>190</v>
      </c>
      <c r="I50" s="94">
        <v>35213941</v>
      </c>
    </row>
    <row r="51" spans="1:9" ht="12.75">
      <c r="A51" s="92" t="s">
        <v>180</v>
      </c>
      <c r="B51" s="77" t="s">
        <v>187</v>
      </c>
      <c r="I51" s="94">
        <v>35213941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5"/>
  <sheetViews>
    <sheetView zoomScalePageLayoutView="0" workbookViewId="0" topLeftCell="A31">
      <selection activeCell="B42" sqref="B42"/>
    </sheetView>
  </sheetViews>
  <sheetFormatPr defaultColWidth="9.00390625" defaultRowHeight="12.75"/>
  <cols>
    <col min="1" max="1" width="3.00390625" style="2" customWidth="1"/>
    <col min="2" max="2" width="53.00390625" style="20" customWidth="1"/>
    <col min="3" max="3" width="10.875" style="68" bestFit="1" customWidth="1"/>
    <col min="4" max="4" width="11.00390625" style="68" bestFit="1" customWidth="1"/>
    <col min="5" max="6" width="10.875" style="2" bestFit="1" customWidth="1"/>
    <col min="7" max="16384" width="9.125" style="2" customWidth="1"/>
  </cols>
  <sheetData>
    <row r="1" spans="1:6" ht="12.75" customHeight="1">
      <c r="A1" s="2" t="s">
        <v>200</v>
      </c>
      <c r="F1" s="108" t="s">
        <v>206</v>
      </c>
    </row>
    <row r="2" spans="1:6" ht="12.75" customHeight="1">
      <c r="A2" s="151" t="s">
        <v>102</v>
      </c>
      <c r="B2" s="151"/>
      <c r="C2" s="151"/>
      <c r="D2" s="151"/>
      <c r="E2" s="151"/>
      <c r="F2" s="151"/>
    </row>
    <row r="3" spans="1:6" ht="12.75" customHeight="1">
      <c r="A3" s="151" t="s">
        <v>237</v>
      </c>
      <c r="B3" s="151"/>
      <c r="C3" s="151"/>
      <c r="D3" s="151"/>
      <c r="E3" s="151"/>
      <c r="F3" s="151"/>
    </row>
    <row r="4" spans="1:4" ht="12.75" customHeight="1">
      <c r="A4" s="105"/>
      <c r="B4" s="105"/>
      <c r="C4" s="105"/>
      <c r="D4" s="105"/>
    </row>
    <row r="5" spans="1:4" ht="12.75" customHeight="1">
      <c r="A5" s="105"/>
      <c r="B5" s="105"/>
      <c r="C5" s="105"/>
      <c r="D5" s="105"/>
    </row>
    <row r="6" spans="1:6" ht="12.75" customHeight="1">
      <c r="A6" s="4"/>
      <c r="B6" s="65" t="s">
        <v>28</v>
      </c>
      <c r="C6" s="149" t="s">
        <v>71</v>
      </c>
      <c r="D6" s="150"/>
      <c r="E6" s="131" t="s">
        <v>225</v>
      </c>
      <c r="F6" s="132"/>
    </row>
    <row r="7" spans="1:6" ht="12.75" customHeight="1">
      <c r="A7" s="4">
        <v>1</v>
      </c>
      <c r="B7" s="21" t="s">
        <v>69</v>
      </c>
      <c r="C7" s="32"/>
      <c r="D7" s="69">
        <v>257868206</v>
      </c>
      <c r="E7" s="32"/>
      <c r="F7" s="69">
        <v>293082147</v>
      </c>
    </row>
    <row r="8" spans="1:6" ht="12.75" customHeight="1">
      <c r="A8" s="11">
        <v>2</v>
      </c>
      <c r="B8" s="21" t="s">
        <v>70</v>
      </c>
      <c r="C8" s="32"/>
      <c r="D8" s="69">
        <v>10670000</v>
      </c>
      <c r="E8" s="32"/>
      <c r="F8" s="69">
        <v>10670000</v>
      </c>
    </row>
    <row r="9" spans="1:6" ht="12.75" customHeight="1">
      <c r="A9" s="11"/>
      <c r="B9" s="21" t="s">
        <v>0</v>
      </c>
      <c r="C9" s="32"/>
      <c r="D9" s="69">
        <f>D7+D8</f>
        <v>268538206</v>
      </c>
      <c r="E9" s="32"/>
      <c r="F9" s="69">
        <f>F7+F8</f>
        <v>303752147</v>
      </c>
    </row>
    <row r="10" spans="1:6" ht="12.75" customHeight="1">
      <c r="A10" s="11">
        <v>3</v>
      </c>
      <c r="B10" s="21" t="s">
        <v>30</v>
      </c>
      <c r="C10" s="32"/>
      <c r="D10" s="69">
        <f>C11</f>
        <v>59223168</v>
      </c>
      <c r="E10" s="32"/>
      <c r="F10" s="69">
        <f>E11</f>
        <v>125144485</v>
      </c>
    </row>
    <row r="11" spans="1:6" s="20" customFormat="1" ht="12.75" customHeight="1">
      <c r="A11" s="39"/>
      <c r="B11" s="19" t="s">
        <v>11</v>
      </c>
      <c r="C11" s="37">
        <f>SUM(C12:C14)</f>
        <v>59223168</v>
      </c>
      <c r="D11" s="37"/>
      <c r="E11" s="37">
        <f>SUM(E12:E14)</f>
        <v>125144485</v>
      </c>
      <c r="F11" s="37"/>
    </row>
    <row r="12" spans="1:6" ht="12.75" customHeight="1">
      <c r="A12" s="11"/>
      <c r="B12" s="18" t="s">
        <v>124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125</v>
      </c>
      <c r="C13" s="23">
        <v>39563000</v>
      </c>
      <c r="D13" s="69"/>
      <c r="E13" s="23">
        <v>101472960</v>
      </c>
      <c r="F13" s="69"/>
    </row>
    <row r="14" spans="1:6" ht="12.75" customHeight="1">
      <c r="A14" s="11"/>
      <c r="B14" s="19" t="s">
        <v>207</v>
      </c>
      <c r="C14" s="23">
        <v>5660168</v>
      </c>
      <c r="D14" s="69"/>
      <c r="E14" s="23">
        <v>9671525</v>
      </c>
      <c r="F14" s="69"/>
    </row>
    <row r="15" spans="1:6" ht="12.75" customHeight="1">
      <c r="A15" s="11"/>
      <c r="B15" s="21" t="s">
        <v>42</v>
      </c>
      <c r="C15" s="32"/>
      <c r="D15" s="69">
        <f>D9+D10</f>
        <v>327761374</v>
      </c>
      <c r="E15" s="32"/>
      <c r="F15" s="69">
        <f>F9+F10</f>
        <v>428896632</v>
      </c>
    </row>
    <row r="16" spans="1:6" ht="12.75" customHeight="1">
      <c r="A16" s="11">
        <v>4</v>
      </c>
      <c r="B16" s="21" t="s">
        <v>32</v>
      </c>
      <c r="C16" s="32"/>
      <c r="D16" s="69">
        <f>SUM(C28:C29)</f>
        <v>800550000</v>
      </c>
      <c r="E16" s="32"/>
      <c r="F16" s="69">
        <f>SUM(E28:E29)</f>
        <v>830550000</v>
      </c>
    </row>
    <row r="17" spans="1:6" ht="12.75" customHeight="1">
      <c r="A17" s="26"/>
      <c r="B17" s="19" t="s">
        <v>126</v>
      </c>
      <c r="C17" s="23">
        <v>450000000</v>
      </c>
      <c r="D17" s="23"/>
      <c r="E17" s="23">
        <v>465000000</v>
      </c>
      <c r="F17" s="23"/>
    </row>
    <row r="18" spans="1:6" ht="12.75" customHeight="1">
      <c r="A18" s="26"/>
      <c r="B18" s="19" t="s">
        <v>127</v>
      </c>
      <c r="C18" s="23">
        <v>155000000</v>
      </c>
      <c r="D18" s="23"/>
      <c r="E18" s="23">
        <v>159000000</v>
      </c>
      <c r="F18" s="23"/>
    </row>
    <row r="19" spans="1:6" ht="12.75" customHeight="1">
      <c r="A19" s="26"/>
      <c r="B19" s="19" t="s">
        <v>128</v>
      </c>
      <c r="C19" s="23">
        <v>120000000</v>
      </c>
      <c r="D19" s="23"/>
      <c r="E19" s="23">
        <v>120000000</v>
      </c>
      <c r="F19" s="23"/>
    </row>
    <row r="20" spans="1:6" ht="12.75" customHeight="1">
      <c r="A20" s="26"/>
      <c r="B20" s="19" t="s">
        <v>129</v>
      </c>
      <c r="C20" s="23">
        <v>22000000</v>
      </c>
      <c r="D20" s="23"/>
      <c r="E20" s="23">
        <v>29000000</v>
      </c>
      <c r="F20" s="23"/>
    </row>
    <row r="21" spans="1:6" ht="12.75" customHeight="1">
      <c r="A21" s="26"/>
      <c r="B21" s="19" t="s">
        <v>130</v>
      </c>
      <c r="C21" s="23">
        <v>9000000</v>
      </c>
      <c r="D21" s="23"/>
      <c r="E21" s="23">
        <v>9000000</v>
      </c>
      <c r="F21" s="23"/>
    </row>
    <row r="22" spans="1:6" s="72" customFormat="1" ht="12.75" customHeight="1">
      <c r="A22" s="70"/>
      <c r="B22" s="28" t="s">
        <v>131</v>
      </c>
      <c r="C22" s="71">
        <f>SUM(C17:C21)</f>
        <v>756000000</v>
      </c>
      <c r="D22" s="29"/>
      <c r="E22" s="71">
        <f>SUM(E17:E21)</f>
        <v>782000000</v>
      </c>
      <c r="F22" s="29"/>
    </row>
    <row r="23" spans="1:6" ht="12.75" customHeight="1">
      <c r="A23" s="26"/>
      <c r="B23" s="19" t="s">
        <v>16</v>
      </c>
      <c r="C23" s="23">
        <v>4000000</v>
      </c>
      <c r="D23" s="23"/>
      <c r="E23" s="23">
        <v>4000000</v>
      </c>
      <c r="F23" s="23"/>
    </row>
    <row r="24" spans="1:6" ht="12.75" customHeight="1">
      <c r="A24" s="26"/>
      <c r="B24" s="19" t="s">
        <v>45</v>
      </c>
      <c r="C24" s="23">
        <v>40000000</v>
      </c>
      <c r="D24" s="23"/>
      <c r="E24" s="23">
        <v>44000000</v>
      </c>
      <c r="F24" s="23"/>
    </row>
    <row r="25" spans="1:6" ht="12.75" customHeight="1">
      <c r="A25" s="26"/>
      <c r="B25" s="19" t="s">
        <v>19</v>
      </c>
      <c r="C25" s="23">
        <v>0</v>
      </c>
      <c r="D25" s="23"/>
      <c r="E25" s="23">
        <v>0</v>
      </c>
      <c r="F25" s="23"/>
    </row>
    <row r="26" spans="1:6" ht="12.75" customHeight="1">
      <c r="A26" s="26"/>
      <c r="B26" s="19" t="s">
        <v>41</v>
      </c>
      <c r="C26" s="23">
        <v>250000</v>
      </c>
      <c r="D26" s="23"/>
      <c r="E26" s="23">
        <v>250000</v>
      </c>
      <c r="F26" s="23"/>
    </row>
    <row r="27" spans="1:6" ht="12.75" customHeight="1">
      <c r="A27" s="26"/>
      <c r="B27" s="19" t="s">
        <v>132</v>
      </c>
      <c r="C27" s="23">
        <v>250000</v>
      </c>
      <c r="D27" s="23"/>
      <c r="E27" s="23">
        <v>250000</v>
      </c>
      <c r="F27" s="23"/>
    </row>
    <row r="28" spans="1:6" s="72" customFormat="1" ht="12.75" customHeight="1">
      <c r="A28" s="70"/>
      <c r="B28" s="28" t="s">
        <v>133</v>
      </c>
      <c r="C28" s="38">
        <f>SUM(C22:C27)</f>
        <v>800500000</v>
      </c>
      <c r="D28" s="29"/>
      <c r="E28" s="38">
        <f>SUM(E22:E27)</f>
        <v>830500000</v>
      </c>
      <c r="F28" s="29"/>
    </row>
    <row r="29" spans="1:6" ht="12.75" customHeight="1">
      <c r="A29" s="26"/>
      <c r="B29" s="19" t="s">
        <v>104</v>
      </c>
      <c r="C29" s="37">
        <v>50000</v>
      </c>
      <c r="D29" s="23"/>
      <c r="E29" s="37">
        <v>50000</v>
      </c>
      <c r="F29" s="23"/>
    </row>
    <row r="30" spans="1:6" ht="12.75" customHeight="1">
      <c r="A30" s="11">
        <v>5</v>
      </c>
      <c r="B30" s="21" t="s">
        <v>46</v>
      </c>
      <c r="C30" s="32"/>
      <c r="D30" s="22">
        <f>C31+C34+C51+C54</f>
        <v>459169500</v>
      </c>
      <c r="E30" s="32"/>
      <c r="F30" s="22">
        <f>E31+E34+E51+E54</f>
        <v>2996649889</v>
      </c>
    </row>
    <row r="31" spans="1:6" ht="12.75" customHeight="1">
      <c r="A31" s="26"/>
      <c r="B31" s="19" t="s">
        <v>134</v>
      </c>
      <c r="C31" s="37">
        <f>SUM(C32:C33)</f>
        <v>5000000</v>
      </c>
      <c r="D31" s="23"/>
      <c r="E31" s="37">
        <f>SUM(E32:E33)</f>
        <v>45479200</v>
      </c>
      <c r="F31" s="23"/>
    </row>
    <row r="32" spans="1:6" ht="12.75" customHeight="1">
      <c r="A32" s="26"/>
      <c r="B32" s="19" t="s">
        <v>31</v>
      </c>
      <c r="C32" s="23">
        <v>5000000</v>
      </c>
      <c r="D32" s="23"/>
      <c r="E32" s="23">
        <v>45479200</v>
      </c>
      <c r="F32" s="23"/>
    </row>
    <row r="33" spans="1:6" ht="12.75" customHeight="1">
      <c r="A33" s="26"/>
      <c r="B33" s="19" t="s">
        <v>47</v>
      </c>
      <c r="C33" s="23"/>
      <c r="D33" s="23"/>
      <c r="E33" s="23"/>
      <c r="F33" s="23"/>
    </row>
    <row r="34" spans="1:6" ht="12.75" customHeight="1">
      <c r="A34" s="26"/>
      <c r="B34" s="19" t="s">
        <v>238</v>
      </c>
      <c r="C34" s="23">
        <v>11000000</v>
      </c>
      <c r="D34" s="23"/>
      <c r="E34" s="23">
        <v>11000000</v>
      </c>
      <c r="F34" s="23"/>
    </row>
    <row r="35" spans="1:6" ht="12.75" customHeight="1">
      <c r="A35" s="26"/>
      <c r="B35" s="21" t="s">
        <v>48</v>
      </c>
      <c r="C35" s="73"/>
      <c r="D35" s="23"/>
      <c r="E35" s="73"/>
      <c r="F35" s="23"/>
    </row>
    <row r="36" spans="1:6" ht="12.75" customHeight="1">
      <c r="A36" s="26"/>
      <c r="B36" s="19" t="s">
        <v>239</v>
      </c>
      <c r="C36" s="37">
        <v>375691000</v>
      </c>
      <c r="D36" s="23"/>
      <c r="E36" s="37">
        <v>370230000</v>
      </c>
      <c r="F36" s="23"/>
    </row>
    <row r="37" spans="1:6" ht="11.25">
      <c r="A37" s="26"/>
      <c r="B37" s="19" t="s">
        <v>240</v>
      </c>
      <c r="C37" s="37">
        <v>56450500</v>
      </c>
      <c r="D37" s="23"/>
      <c r="E37" s="37">
        <v>56450500</v>
      </c>
      <c r="F37" s="23"/>
    </row>
    <row r="38" spans="1:6" ht="11.25">
      <c r="A38" s="26"/>
      <c r="B38" s="19" t="s">
        <v>419</v>
      </c>
      <c r="C38" s="37"/>
      <c r="D38" s="23"/>
      <c r="E38" s="37">
        <v>116678000</v>
      </c>
      <c r="F38" s="23"/>
    </row>
    <row r="39" spans="1:6" ht="11.25">
      <c r="A39" s="26"/>
      <c r="B39" s="74" t="s">
        <v>241</v>
      </c>
      <c r="C39" s="37">
        <v>2476000</v>
      </c>
      <c r="D39" s="23"/>
      <c r="E39" s="37">
        <v>2476000</v>
      </c>
      <c r="F39" s="23"/>
    </row>
    <row r="40" spans="1:6" ht="11.25">
      <c r="A40" s="26"/>
      <c r="B40" s="18" t="s">
        <v>208</v>
      </c>
      <c r="C40" s="37">
        <v>1440000</v>
      </c>
      <c r="D40" s="23"/>
      <c r="E40" s="37">
        <v>1440000</v>
      </c>
      <c r="F40" s="23"/>
    </row>
    <row r="41" spans="1:6" ht="11.25">
      <c r="A41" s="26"/>
      <c r="B41" s="18" t="s">
        <v>420</v>
      </c>
      <c r="C41" s="37"/>
      <c r="D41" s="23"/>
      <c r="E41" s="37">
        <v>463358220</v>
      </c>
      <c r="F41" s="23"/>
    </row>
    <row r="42" spans="1:6" ht="11.25">
      <c r="A42" s="26"/>
      <c r="B42" s="18" t="s">
        <v>392</v>
      </c>
      <c r="C42" s="37"/>
      <c r="D42" s="23"/>
      <c r="E42" s="37">
        <v>18643600</v>
      </c>
      <c r="F42" s="23"/>
    </row>
    <row r="43" spans="1:6" ht="11.25">
      <c r="A43" s="26"/>
      <c r="B43" s="18" t="s">
        <v>340</v>
      </c>
      <c r="C43" s="37"/>
      <c r="D43" s="23"/>
      <c r="E43" s="37">
        <v>115260650</v>
      </c>
      <c r="F43" s="23"/>
    </row>
    <row r="44" spans="1:6" ht="11.25">
      <c r="A44" s="26"/>
      <c r="B44" s="18" t="s">
        <v>348</v>
      </c>
      <c r="C44" s="37"/>
      <c r="D44" s="23"/>
      <c r="E44" s="37">
        <v>589813550</v>
      </c>
      <c r="F44" s="23"/>
    </row>
    <row r="45" spans="1:6" ht="11.25">
      <c r="A45" s="26"/>
      <c r="B45" s="18" t="s">
        <v>349</v>
      </c>
      <c r="C45" s="37"/>
      <c r="D45" s="23"/>
      <c r="E45" s="37">
        <v>550909170</v>
      </c>
      <c r="F45" s="23"/>
    </row>
    <row r="46" spans="1:6" ht="11.25">
      <c r="A46" s="26"/>
      <c r="B46" s="18" t="s">
        <v>391</v>
      </c>
      <c r="C46" s="37"/>
      <c r="D46" s="23"/>
      <c r="E46" s="37">
        <v>217468450</v>
      </c>
      <c r="F46" s="23"/>
    </row>
    <row r="47" spans="1:6" ht="11.25">
      <c r="A47" s="26"/>
      <c r="B47" s="18" t="s">
        <v>341</v>
      </c>
      <c r="C47" s="37"/>
      <c r="D47" s="23"/>
      <c r="E47" s="37">
        <v>396723800</v>
      </c>
      <c r="F47" s="23"/>
    </row>
    <row r="48" spans="1:6" s="72" customFormat="1" ht="11.25">
      <c r="A48" s="70"/>
      <c r="B48" s="28" t="s">
        <v>135</v>
      </c>
      <c r="C48" s="38">
        <f>SUM(C36:C40)</f>
        <v>436057500</v>
      </c>
      <c r="D48" s="29"/>
      <c r="E48" s="38">
        <f>SUM(E36:E47)</f>
        <v>2899451940</v>
      </c>
      <c r="F48" s="29"/>
    </row>
    <row r="49" spans="1:6" s="72" customFormat="1" ht="11.25">
      <c r="A49" s="70"/>
      <c r="B49" s="74" t="s">
        <v>329</v>
      </c>
      <c r="C49" s="38"/>
      <c r="D49" s="29"/>
      <c r="E49" s="37">
        <v>33960591</v>
      </c>
      <c r="F49" s="29"/>
    </row>
    <row r="50" spans="1:6" s="72" customFormat="1" ht="11.25">
      <c r="A50" s="70"/>
      <c r="B50" s="76" t="s">
        <v>142</v>
      </c>
      <c r="C50" s="38"/>
      <c r="D50" s="29"/>
      <c r="E50" s="38">
        <f>SUM(E49)</f>
        <v>33960591</v>
      </c>
      <c r="F50" s="29"/>
    </row>
    <row r="51" spans="1:6" ht="11.25">
      <c r="A51" s="26"/>
      <c r="B51" s="18" t="s">
        <v>64</v>
      </c>
      <c r="C51" s="37">
        <f>C48</f>
        <v>436057500</v>
      </c>
      <c r="D51" s="23"/>
      <c r="E51" s="37">
        <f>E48+E50</f>
        <v>2933412531</v>
      </c>
      <c r="F51" s="23"/>
    </row>
    <row r="52" spans="1:6" ht="11.25">
      <c r="A52" s="26"/>
      <c r="B52" s="74" t="s">
        <v>242</v>
      </c>
      <c r="C52" s="37">
        <v>1000000</v>
      </c>
      <c r="D52" s="23"/>
      <c r="E52" s="37">
        <v>646158</v>
      </c>
      <c r="F52" s="23"/>
    </row>
    <row r="53" spans="1:6" ht="11.25">
      <c r="A53" s="26"/>
      <c r="B53" s="74" t="s">
        <v>243</v>
      </c>
      <c r="C53" s="37">
        <v>6112000</v>
      </c>
      <c r="D53" s="23"/>
      <c r="E53" s="37">
        <v>6112000</v>
      </c>
      <c r="F53" s="23"/>
    </row>
    <row r="54" spans="1:6" s="20" customFormat="1" ht="12.75" customHeight="1">
      <c r="A54" s="64"/>
      <c r="B54" s="19" t="s">
        <v>65</v>
      </c>
      <c r="C54" s="37">
        <f>SUM(C52:C53)</f>
        <v>7112000</v>
      </c>
      <c r="D54" s="23"/>
      <c r="E54" s="37">
        <f>SUM(E52:E53)</f>
        <v>6758158</v>
      </c>
      <c r="F54" s="23"/>
    </row>
    <row r="55" spans="1:6" ht="11.25">
      <c r="A55" s="11">
        <v>6</v>
      </c>
      <c r="B55" s="21" t="s">
        <v>49</v>
      </c>
      <c r="C55" s="32"/>
      <c r="D55" s="22">
        <f>C56+C73</f>
        <v>2165057903</v>
      </c>
      <c r="E55" s="32"/>
      <c r="F55" s="22">
        <f>E56+E72+E73</f>
        <v>2142429524</v>
      </c>
    </row>
    <row r="56" spans="1:6" ht="11.25">
      <c r="A56" s="26"/>
      <c r="B56" s="19" t="s">
        <v>9</v>
      </c>
      <c r="C56" s="37">
        <f>SUM(C57:C65)</f>
        <v>1761300903</v>
      </c>
      <c r="D56" s="22"/>
      <c r="E56" s="37">
        <f>SUM(E57:E65)+E71</f>
        <v>1708069586</v>
      </c>
      <c r="F56" s="22"/>
    </row>
    <row r="57" spans="1:6" ht="13.5" customHeight="1">
      <c r="A57" s="26"/>
      <c r="B57" s="19" t="s">
        <v>137</v>
      </c>
      <c r="C57" s="24">
        <v>414464013</v>
      </c>
      <c r="D57" s="22"/>
      <c r="E57" s="37">
        <v>414464013</v>
      </c>
      <c r="F57" s="22"/>
    </row>
    <row r="58" spans="1:6" ht="13.5" customHeight="1">
      <c r="A58" s="26"/>
      <c r="B58" s="18" t="s">
        <v>138</v>
      </c>
      <c r="C58" s="24">
        <v>308542604</v>
      </c>
      <c r="D58" s="22"/>
      <c r="E58" s="37">
        <v>322489552</v>
      </c>
      <c r="F58" s="22"/>
    </row>
    <row r="59" spans="1:6" ht="22.5">
      <c r="A59" s="26"/>
      <c r="B59" s="18" t="s">
        <v>139</v>
      </c>
      <c r="C59" s="24">
        <v>572127574</v>
      </c>
      <c r="D59" s="22"/>
      <c r="E59" s="37">
        <v>605337038</v>
      </c>
      <c r="F59" s="22"/>
    </row>
    <row r="60" spans="1:6" ht="11.25">
      <c r="A60" s="26"/>
      <c r="B60" s="18" t="s">
        <v>323</v>
      </c>
      <c r="C60" s="24"/>
      <c r="D60" s="22"/>
      <c r="E60" s="37">
        <v>31509768</v>
      </c>
      <c r="F60" s="22"/>
    </row>
    <row r="61" spans="1:6" ht="11.25">
      <c r="A61" s="26"/>
      <c r="B61" s="18" t="s">
        <v>324</v>
      </c>
      <c r="C61" s="24"/>
      <c r="D61" s="22"/>
      <c r="E61" s="37">
        <v>5265920</v>
      </c>
      <c r="F61" s="22"/>
    </row>
    <row r="62" spans="1:6" ht="11.25">
      <c r="A62" s="26"/>
      <c r="B62" s="18" t="s">
        <v>140</v>
      </c>
      <c r="C62" s="24">
        <v>29007300</v>
      </c>
      <c r="D62" s="22"/>
      <c r="E62" s="37">
        <v>29007300</v>
      </c>
      <c r="F62" s="22"/>
    </row>
    <row r="63" spans="1:6" ht="11.25">
      <c r="A63" s="26"/>
      <c r="B63" s="74" t="s">
        <v>250</v>
      </c>
      <c r="C63" s="24"/>
      <c r="D63" s="22"/>
      <c r="E63" s="37">
        <v>4097223</v>
      </c>
      <c r="F63" s="22"/>
    </row>
    <row r="64" spans="1:6" ht="11.25">
      <c r="A64" s="26"/>
      <c r="B64" s="74" t="s">
        <v>335</v>
      </c>
      <c r="C64" s="24"/>
      <c r="D64" s="22"/>
      <c r="E64" s="37">
        <v>1144656</v>
      </c>
      <c r="F64" s="22"/>
    </row>
    <row r="65" spans="1:6" s="20" customFormat="1" ht="11.25">
      <c r="A65" s="26"/>
      <c r="B65" s="18" t="s">
        <v>141</v>
      </c>
      <c r="C65" s="24">
        <f>SUM(C66)</f>
        <v>437159412</v>
      </c>
      <c r="D65" s="22"/>
      <c r="E65" s="37">
        <f>SUM(E66:E70)</f>
        <v>291929170</v>
      </c>
      <c r="F65" s="22"/>
    </row>
    <row r="66" spans="1:6" s="20" customFormat="1" ht="22.5">
      <c r="A66" s="26"/>
      <c r="B66" s="18" t="s">
        <v>244</v>
      </c>
      <c r="C66" s="24">
        <v>437159412</v>
      </c>
      <c r="D66" s="22"/>
      <c r="E66" s="37">
        <v>245225063</v>
      </c>
      <c r="F66" s="22"/>
    </row>
    <row r="67" spans="1:6" s="20" customFormat="1" ht="11.25">
      <c r="A67" s="26"/>
      <c r="B67" s="18" t="s">
        <v>322</v>
      </c>
      <c r="C67" s="24"/>
      <c r="D67" s="22"/>
      <c r="E67" s="24">
        <v>11611726</v>
      </c>
      <c r="F67" s="22"/>
    </row>
    <row r="68" spans="1:6" s="20" customFormat="1" ht="11.25">
      <c r="A68" s="26"/>
      <c r="B68" s="18" t="s">
        <v>344</v>
      </c>
      <c r="C68" s="24"/>
      <c r="D68" s="22"/>
      <c r="E68" s="24">
        <v>1882700</v>
      </c>
      <c r="F68" s="22"/>
    </row>
    <row r="69" spans="1:6" s="20" customFormat="1" ht="11.25">
      <c r="A69" s="26"/>
      <c r="B69" s="18" t="s">
        <v>345</v>
      </c>
      <c r="C69" s="24"/>
      <c r="D69" s="22"/>
      <c r="E69" s="24">
        <v>26899681</v>
      </c>
      <c r="F69" s="22"/>
    </row>
    <row r="70" spans="1:6" s="20" customFormat="1" ht="11.25">
      <c r="A70" s="26"/>
      <c r="B70" s="18" t="s">
        <v>421</v>
      </c>
      <c r="C70" s="24"/>
      <c r="D70" s="22"/>
      <c r="E70" s="24">
        <v>6310000</v>
      </c>
      <c r="F70" s="22"/>
    </row>
    <row r="71" spans="1:6" s="20" customFormat="1" ht="11.25">
      <c r="A71" s="26"/>
      <c r="B71" s="18" t="s">
        <v>356</v>
      </c>
      <c r="C71" s="24"/>
      <c r="D71" s="22"/>
      <c r="E71" s="24">
        <v>2824946</v>
      </c>
      <c r="F71" s="22"/>
    </row>
    <row r="72" spans="1:6" s="20" customFormat="1" ht="11.25">
      <c r="A72" s="26"/>
      <c r="B72" s="18" t="s">
        <v>149</v>
      </c>
      <c r="C72" s="24"/>
      <c r="D72" s="22"/>
      <c r="E72" s="24">
        <v>602938</v>
      </c>
      <c r="F72" s="22"/>
    </row>
    <row r="73" spans="1:6" ht="12.75" customHeight="1">
      <c r="A73" s="26"/>
      <c r="B73" s="18" t="s">
        <v>67</v>
      </c>
      <c r="C73" s="37">
        <f>SUM(C74:C75)</f>
        <v>403757000</v>
      </c>
      <c r="D73" s="22"/>
      <c r="E73" s="37">
        <f>SUM(E74:E76)</f>
        <v>433757000</v>
      </c>
      <c r="F73" s="22"/>
    </row>
    <row r="74" spans="1:6" ht="12.75" customHeight="1">
      <c r="A74" s="26"/>
      <c r="B74" s="18" t="s">
        <v>66</v>
      </c>
      <c r="C74" s="37">
        <v>18757000</v>
      </c>
      <c r="D74" s="22"/>
      <c r="E74" s="37">
        <v>18757000</v>
      </c>
      <c r="F74" s="22"/>
    </row>
    <row r="75" spans="1:6" ht="12.75" customHeight="1">
      <c r="A75" s="40"/>
      <c r="B75" s="18" t="s">
        <v>245</v>
      </c>
      <c r="C75" s="37">
        <v>385000000</v>
      </c>
      <c r="D75" s="22"/>
      <c r="E75" s="37">
        <v>385000000</v>
      </c>
      <c r="F75" s="22"/>
    </row>
    <row r="76" spans="1:6" ht="12.75" customHeight="1">
      <c r="A76" s="40"/>
      <c r="B76" s="18" t="s">
        <v>355</v>
      </c>
      <c r="C76" s="37"/>
      <c r="D76" s="22"/>
      <c r="E76" s="37">
        <v>30000000</v>
      </c>
      <c r="F76" s="22"/>
    </row>
    <row r="77" spans="1:6" ht="14.25" customHeight="1">
      <c r="A77" s="11">
        <v>7</v>
      </c>
      <c r="B77" s="21" t="s">
        <v>50</v>
      </c>
      <c r="C77" s="32"/>
      <c r="D77" s="22">
        <f>C103+C109</f>
        <v>136327257</v>
      </c>
      <c r="E77" s="32"/>
      <c r="F77" s="22">
        <f>E103+E109</f>
        <v>1020922413</v>
      </c>
    </row>
    <row r="78" spans="1:6" ht="14.25" customHeight="1">
      <c r="A78" s="26"/>
      <c r="B78" s="19" t="s">
        <v>68</v>
      </c>
      <c r="C78" s="37">
        <v>51900000</v>
      </c>
      <c r="D78" s="23"/>
      <c r="E78" s="37">
        <v>51900000</v>
      </c>
      <c r="F78" s="23"/>
    </row>
    <row r="79" spans="1:6" ht="19.5">
      <c r="A79" s="26"/>
      <c r="B79" s="36" t="s">
        <v>246</v>
      </c>
      <c r="C79" s="37">
        <v>16207000</v>
      </c>
      <c r="D79" s="23"/>
      <c r="E79" s="37">
        <v>16207000</v>
      </c>
      <c r="F79" s="23"/>
    </row>
    <row r="80" spans="1:6" ht="11.25">
      <c r="A80" s="26"/>
      <c r="B80" s="74" t="s">
        <v>247</v>
      </c>
      <c r="C80" s="37">
        <v>1980000</v>
      </c>
      <c r="D80" s="23"/>
      <c r="E80" s="37">
        <v>1980000</v>
      </c>
      <c r="F80" s="23"/>
    </row>
    <row r="81" spans="1:6" ht="11.25">
      <c r="A81" s="26"/>
      <c r="B81" s="74" t="s">
        <v>248</v>
      </c>
      <c r="C81" s="37">
        <v>448000</v>
      </c>
      <c r="D81" s="23"/>
      <c r="E81" s="37">
        <v>448000</v>
      </c>
      <c r="F81" s="23"/>
    </row>
    <row r="82" spans="1:6" ht="11.25">
      <c r="A82" s="26"/>
      <c r="B82" s="74" t="s">
        <v>249</v>
      </c>
      <c r="C82" s="37">
        <v>58762051</v>
      </c>
      <c r="D82" s="23"/>
      <c r="E82" s="37">
        <v>17447394</v>
      </c>
      <c r="F82" s="23"/>
    </row>
    <row r="83" spans="1:6" ht="11.25">
      <c r="A83" s="26"/>
      <c r="B83" s="74" t="s">
        <v>250</v>
      </c>
      <c r="C83" s="37">
        <v>5704171</v>
      </c>
      <c r="D83" s="23"/>
      <c r="E83" s="37">
        <v>1591092</v>
      </c>
      <c r="F83" s="23"/>
    </row>
    <row r="84" spans="1:6" ht="11.25">
      <c r="A84" s="26"/>
      <c r="B84" s="74" t="s">
        <v>326</v>
      </c>
      <c r="C84" s="37"/>
      <c r="D84" s="23"/>
      <c r="E84" s="37">
        <v>250000</v>
      </c>
      <c r="F84" s="23"/>
    </row>
    <row r="85" spans="1:6" ht="11.25">
      <c r="A85" s="26"/>
      <c r="B85" s="74" t="s">
        <v>346</v>
      </c>
      <c r="C85" s="37"/>
      <c r="D85" s="23"/>
      <c r="E85" s="37">
        <v>4448934</v>
      </c>
      <c r="F85" s="23"/>
    </row>
    <row r="86" spans="1:6" ht="11.25">
      <c r="A86" s="26"/>
      <c r="B86" s="74" t="s">
        <v>347</v>
      </c>
      <c r="C86" s="37"/>
      <c r="D86" s="23"/>
      <c r="E86" s="37">
        <v>4500000</v>
      </c>
      <c r="F86" s="23"/>
    </row>
    <row r="87" spans="1:6" ht="11.25">
      <c r="A87" s="26"/>
      <c r="B87" s="19" t="s">
        <v>239</v>
      </c>
      <c r="C87" s="37"/>
      <c r="D87" s="23"/>
      <c r="E87" s="37">
        <v>5461000</v>
      </c>
      <c r="F87" s="23"/>
    </row>
    <row r="88" spans="1:6" ht="11.25">
      <c r="A88" s="26"/>
      <c r="B88" s="18" t="s">
        <v>420</v>
      </c>
      <c r="C88" s="37"/>
      <c r="D88" s="23"/>
      <c r="E88" s="37">
        <v>2684780</v>
      </c>
      <c r="F88" s="23"/>
    </row>
    <row r="89" spans="1:6" ht="11.25">
      <c r="A89" s="26"/>
      <c r="B89" s="18" t="s">
        <v>349</v>
      </c>
      <c r="C89" s="37"/>
      <c r="D89" s="23"/>
      <c r="E89" s="37">
        <v>1560830</v>
      </c>
      <c r="F89" s="23"/>
    </row>
    <row r="90" spans="1:6" ht="11.25">
      <c r="A90" s="26"/>
      <c r="B90" s="74" t="s">
        <v>354</v>
      </c>
      <c r="C90" s="37"/>
      <c r="D90" s="23"/>
      <c r="E90" s="37">
        <v>6350000</v>
      </c>
      <c r="F90" s="23"/>
    </row>
    <row r="91" spans="1:6" ht="11.25">
      <c r="A91" s="26"/>
      <c r="B91" s="74" t="s">
        <v>379</v>
      </c>
      <c r="C91" s="37"/>
      <c r="D91" s="23"/>
      <c r="E91" s="37">
        <v>950000</v>
      </c>
      <c r="F91" s="23"/>
    </row>
    <row r="92" spans="1:6" s="72" customFormat="1" ht="11.25">
      <c r="A92" s="70"/>
      <c r="B92" s="76" t="s">
        <v>135</v>
      </c>
      <c r="C92" s="38">
        <f>SUM(C78:C83)</f>
        <v>135001222</v>
      </c>
      <c r="D92" s="29"/>
      <c r="E92" s="38">
        <f>SUM(E78:E91)</f>
        <v>115779030</v>
      </c>
      <c r="F92" s="29"/>
    </row>
    <row r="93" spans="1:6" s="72" customFormat="1" ht="11.25">
      <c r="A93" s="70"/>
      <c r="B93" s="74" t="s">
        <v>423</v>
      </c>
      <c r="C93" s="37"/>
      <c r="D93" s="23"/>
      <c r="E93" s="37">
        <v>694900</v>
      </c>
      <c r="F93" s="29"/>
    </row>
    <row r="94" spans="1:6" ht="11.25">
      <c r="A94" s="26"/>
      <c r="B94" s="74" t="s">
        <v>209</v>
      </c>
      <c r="C94" s="37">
        <v>974303</v>
      </c>
      <c r="D94" s="23"/>
      <c r="E94" s="37">
        <v>2760517</v>
      </c>
      <c r="F94" s="23"/>
    </row>
    <row r="95" spans="1:6" ht="11.25">
      <c r="A95" s="26"/>
      <c r="B95" s="74" t="s">
        <v>422</v>
      </c>
      <c r="C95" s="37"/>
      <c r="D95" s="23"/>
      <c r="E95" s="37">
        <v>3810000</v>
      </c>
      <c r="F95" s="23"/>
    </row>
    <row r="96" spans="1:6" ht="11.25">
      <c r="A96" s="26"/>
      <c r="B96" s="74" t="s">
        <v>210</v>
      </c>
      <c r="C96" s="37">
        <v>351732</v>
      </c>
      <c r="D96" s="23"/>
      <c r="E96" s="37">
        <v>351732</v>
      </c>
      <c r="F96" s="23"/>
    </row>
    <row r="97" spans="1:6" ht="11.25">
      <c r="A97" s="26"/>
      <c r="B97" s="74" t="s">
        <v>357</v>
      </c>
      <c r="C97" s="37"/>
      <c r="D97" s="23"/>
      <c r="E97" s="37">
        <v>25400</v>
      </c>
      <c r="F97" s="23"/>
    </row>
    <row r="98" spans="1:6" ht="11.25">
      <c r="A98" s="26"/>
      <c r="B98" s="74" t="s">
        <v>327</v>
      </c>
      <c r="C98" s="37"/>
      <c r="D98" s="23"/>
      <c r="E98" s="37">
        <v>100000</v>
      </c>
      <c r="F98" s="23"/>
    </row>
    <row r="99" spans="1:6" ht="11.25">
      <c r="A99" s="26"/>
      <c r="B99" s="74" t="s">
        <v>358</v>
      </c>
      <c r="C99" s="37"/>
      <c r="D99" s="23"/>
      <c r="E99" s="37">
        <v>5000000</v>
      </c>
      <c r="F99" s="23"/>
    </row>
    <row r="100" spans="1:6" ht="11.25">
      <c r="A100" s="26"/>
      <c r="B100" s="74" t="s">
        <v>329</v>
      </c>
      <c r="C100" s="37"/>
      <c r="D100" s="23"/>
      <c r="E100" s="37">
        <v>887619969</v>
      </c>
      <c r="F100" s="23"/>
    </row>
    <row r="101" spans="1:6" ht="11.25">
      <c r="A101" s="26"/>
      <c r="B101" s="74" t="s">
        <v>359</v>
      </c>
      <c r="C101" s="37"/>
      <c r="D101" s="23"/>
      <c r="E101" s="37">
        <v>3636123</v>
      </c>
      <c r="F101" s="23"/>
    </row>
    <row r="102" spans="1:6" s="72" customFormat="1" ht="11.25">
      <c r="A102" s="70"/>
      <c r="B102" s="76" t="s">
        <v>142</v>
      </c>
      <c r="C102" s="38">
        <f>SUM(C94:C96)</f>
        <v>1326035</v>
      </c>
      <c r="D102" s="38"/>
      <c r="E102" s="38">
        <f>SUM(E93:E101)</f>
        <v>903998641</v>
      </c>
      <c r="F102" s="38"/>
    </row>
    <row r="103" spans="1:6" ht="11.25">
      <c r="A103" s="26"/>
      <c r="B103" s="18" t="s">
        <v>64</v>
      </c>
      <c r="C103" s="23">
        <f>C92+C102</f>
        <v>136327257</v>
      </c>
      <c r="D103" s="37"/>
      <c r="E103" s="23">
        <f>E92+E102</f>
        <v>1019777671</v>
      </c>
      <c r="F103" s="37"/>
    </row>
    <row r="104" spans="1:6" ht="11.25">
      <c r="A104" s="26"/>
      <c r="B104" s="74" t="s">
        <v>242</v>
      </c>
      <c r="C104" s="23"/>
      <c r="D104" s="37"/>
      <c r="E104" s="23">
        <v>353842</v>
      </c>
      <c r="F104" s="37"/>
    </row>
    <row r="105" spans="1:6" ht="11.25">
      <c r="A105" s="26"/>
      <c r="B105" s="76" t="s">
        <v>135</v>
      </c>
      <c r="C105" s="23">
        <f>SUM(C104:C104)</f>
        <v>0</v>
      </c>
      <c r="D105" s="37"/>
      <c r="E105" s="23">
        <f>SUM(E104:E104)</f>
        <v>353842</v>
      </c>
      <c r="F105" s="37"/>
    </row>
    <row r="106" spans="1:6" ht="11.25">
      <c r="A106" s="26"/>
      <c r="B106" s="74" t="s">
        <v>423</v>
      </c>
      <c r="C106" s="37"/>
      <c r="D106" s="23"/>
      <c r="E106" s="37">
        <v>740900</v>
      </c>
      <c r="F106" s="37"/>
    </row>
    <row r="107" spans="1:6" ht="11.25">
      <c r="A107" s="26"/>
      <c r="B107" s="74" t="s">
        <v>328</v>
      </c>
      <c r="C107" s="23"/>
      <c r="D107" s="37"/>
      <c r="E107" s="23">
        <v>50000</v>
      </c>
      <c r="F107" s="37"/>
    </row>
    <row r="108" spans="1:6" ht="11.25">
      <c r="A108" s="26"/>
      <c r="B108" s="76" t="s">
        <v>142</v>
      </c>
      <c r="C108" s="23"/>
      <c r="D108" s="37"/>
      <c r="E108" s="23">
        <f>SUM(E106:E107)</f>
        <v>790900</v>
      </c>
      <c r="F108" s="37"/>
    </row>
    <row r="109" spans="1:6" ht="11.25">
      <c r="A109" s="26"/>
      <c r="B109" s="18" t="s">
        <v>194</v>
      </c>
      <c r="C109" s="23">
        <f>SUM(C105)</f>
        <v>0</v>
      </c>
      <c r="D109" s="37"/>
      <c r="E109" s="23">
        <f>E105+E108</f>
        <v>1144742</v>
      </c>
      <c r="F109" s="37"/>
    </row>
    <row r="110" spans="1:6" ht="11.25">
      <c r="A110" s="11">
        <v>8</v>
      </c>
      <c r="B110" s="25" t="s">
        <v>107</v>
      </c>
      <c r="C110" s="23"/>
      <c r="D110" s="22">
        <f>SUM(C111:C115)</f>
        <v>12000000</v>
      </c>
      <c r="E110" s="23"/>
      <c r="F110" s="22">
        <f>SUM(E111:E115)</f>
        <v>12000000</v>
      </c>
    </row>
    <row r="111" spans="1:6" ht="12.75" customHeight="1">
      <c r="A111" s="26"/>
      <c r="B111" s="25" t="s">
        <v>13</v>
      </c>
      <c r="C111" s="37">
        <v>3000000</v>
      </c>
      <c r="D111" s="22"/>
      <c r="E111" s="37">
        <v>3000000</v>
      </c>
      <c r="F111" s="22"/>
    </row>
    <row r="112" spans="1:6" ht="12.75" customHeight="1">
      <c r="A112" s="26"/>
      <c r="B112" s="25" t="s">
        <v>211</v>
      </c>
      <c r="C112" s="37">
        <v>9000000</v>
      </c>
      <c r="D112" s="22"/>
      <c r="E112" s="37">
        <v>9000000</v>
      </c>
      <c r="F112" s="22"/>
    </row>
    <row r="113" spans="1:6" ht="12.75" customHeight="1">
      <c r="A113" s="26"/>
      <c r="B113" s="25" t="s">
        <v>251</v>
      </c>
      <c r="C113" s="37">
        <v>0</v>
      </c>
      <c r="D113" s="22"/>
      <c r="E113" s="37">
        <v>0</v>
      </c>
      <c r="F113" s="22"/>
    </row>
    <row r="114" spans="1:6" ht="12.75" customHeight="1">
      <c r="A114" s="26"/>
      <c r="B114" s="25" t="s">
        <v>105</v>
      </c>
      <c r="C114" s="37"/>
      <c r="D114" s="22"/>
      <c r="E114" s="37"/>
      <c r="F114" s="22"/>
    </row>
    <row r="115" spans="1:6" ht="12.75" customHeight="1">
      <c r="A115" s="10"/>
      <c r="B115" s="25" t="s">
        <v>106</v>
      </c>
      <c r="C115" s="23"/>
      <c r="D115" s="22"/>
      <c r="E115" s="23"/>
      <c r="F115" s="22"/>
    </row>
    <row r="116" spans="1:6" ht="12.75" customHeight="1">
      <c r="A116" s="4">
        <v>9</v>
      </c>
      <c r="B116" s="21" t="s">
        <v>252</v>
      </c>
      <c r="C116" s="32"/>
      <c r="D116" s="22">
        <f>SUM(C117:C120)</f>
        <v>396480805</v>
      </c>
      <c r="E116" s="32"/>
      <c r="F116" s="22">
        <f>SUM(E117:E120)</f>
        <v>396480805</v>
      </c>
    </row>
    <row r="117" spans="1:6" ht="12.75" customHeight="1">
      <c r="A117" s="11"/>
      <c r="B117" s="34" t="s">
        <v>253</v>
      </c>
      <c r="C117" s="37">
        <v>205900334</v>
      </c>
      <c r="D117" s="22"/>
      <c r="E117" s="37">
        <v>205900334</v>
      </c>
      <c r="F117" s="22"/>
    </row>
    <row r="118" spans="1:6" ht="12.75" customHeight="1">
      <c r="A118" s="10"/>
      <c r="B118" s="34" t="s">
        <v>254</v>
      </c>
      <c r="C118" s="37">
        <v>30374350</v>
      </c>
      <c r="D118" s="22"/>
      <c r="E118" s="37">
        <v>30374350</v>
      </c>
      <c r="F118" s="22"/>
    </row>
    <row r="119" spans="1:6" ht="12.75" customHeight="1">
      <c r="A119" s="26"/>
      <c r="B119" s="34" t="s">
        <v>255</v>
      </c>
      <c r="C119" s="37">
        <v>155725501</v>
      </c>
      <c r="D119" s="22"/>
      <c r="E119" s="37">
        <v>155725501</v>
      </c>
      <c r="F119" s="22"/>
    </row>
    <row r="120" spans="1:6" ht="12.75" customHeight="1">
      <c r="A120" s="26"/>
      <c r="B120" s="34" t="s">
        <v>256</v>
      </c>
      <c r="C120" s="37">
        <v>4480620</v>
      </c>
      <c r="D120" s="22"/>
      <c r="E120" s="37">
        <v>4480620</v>
      </c>
      <c r="F120" s="22"/>
    </row>
    <row r="121" spans="1:6" s="31" customFormat="1" ht="12.75" customHeight="1">
      <c r="A121" s="11"/>
      <c r="B121" s="33" t="s">
        <v>2</v>
      </c>
      <c r="C121" s="32"/>
      <c r="D121" s="22">
        <f>D10+C28+C31+C34+C48+C54+D55+C92+C105+C111+C112+C114+C117+C118</f>
        <v>3867226477</v>
      </c>
      <c r="E121" s="32"/>
      <c r="F121" s="22">
        <f>F10+E28+E31+E34+E48+E54+F55+E92+E105+E111+E112+E114+E117+E118</f>
        <v>6425170863</v>
      </c>
    </row>
    <row r="122" spans="1:6" ht="12.75" customHeight="1">
      <c r="A122" s="26"/>
      <c r="B122" s="33" t="s">
        <v>3</v>
      </c>
      <c r="C122" s="32"/>
      <c r="D122" s="22">
        <f>D15+D16+D30+D55+D77+D110+D116</f>
        <v>4297346839</v>
      </c>
      <c r="E122" s="32"/>
      <c r="F122" s="22">
        <f>F15+F16+F30+F55+F77+F110+F116</f>
        <v>7827929263</v>
      </c>
    </row>
    <row r="123" spans="1:6" ht="12.75" customHeight="1">
      <c r="A123" s="26"/>
      <c r="B123" s="33" t="s">
        <v>1</v>
      </c>
      <c r="C123" s="32"/>
      <c r="D123" s="69">
        <v>369681300</v>
      </c>
      <c r="E123" s="32"/>
      <c r="F123" s="69">
        <v>199940478</v>
      </c>
    </row>
    <row r="124" spans="1:6" ht="12.75" customHeight="1">
      <c r="A124" s="35"/>
      <c r="B124" s="30" t="s">
        <v>4</v>
      </c>
      <c r="C124" s="32"/>
      <c r="D124" s="22">
        <f>D121+D123</f>
        <v>4236907777</v>
      </c>
      <c r="E124" s="32"/>
      <c r="F124" s="22">
        <f>F121+F123</f>
        <v>6625111341</v>
      </c>
    </row>
    <row r="125" spans="1:6" ht="12.75" customHeight="1">
      <c r="A125" s="10"/>
      <c r="B125" s="33" t="s">
        <v>5</v>
      </c>
      <c r="C125" s="73"/>
      <c r="D125" s="22">
        <f>D122+D123</f>
        <v>4667028139</v>
      </c>
      <c r="E125" s="73"/>
      <c r="F125" s="22">
        <f>F122+F123</f>
        <v>8027869741</v>
      </c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2"/>
  <sheetViews>
    <sheetView tabSelected="1" zoomScalePageLayoutView="0" workbookViewId="0" topLeftCell="A1">
      <selection activeCell="F126" sqref="F126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200</v>
      </c>
      <c r="F1" s="63" t="s">
        <v>334</v>
      </c>
      <c r="G1" s="12"/>
    </row>
    <row r="3" spans="1:6" ht="12.75">
      <c r="A3" s="152" t="s">
        <v>103</v>
      </c>
      <c r="B3" s="152"/>
      <c r="C3" s="152"/>
      <c r="D3" s="152"/>
      <c r="E3" s="152"/>
      <c r="F3" s="152"/>
    </row>
    <row r="4" spans="1:6" ht="12.75">
      <c r="A4" s="152" t="s">
        <v>257</v>
      </c>
      <c r="B4" s="152"/>
      <c r="C4" s="152"/>
      <c r="D4" s="152"/>
      <c r="E4" s="152"/>
      <c r="F4" s="152"/>
    </row>
    <row r="6" spans="1:6" ht="68.25" customHeight="1">
      <c r="A6" s="16" t="s">
        <v>28</v>
      </c>
      <c r="B6" s="78" t="s">
        <v>258</v>
      </c>
      <c r="C6" s="78" t="s">
        <v>26</v>
      </c>
      <c r="D6" s="78" t="s">
        <v>27</v>
      </c>
      <c r="E6" s="3" t="s">
        <v>227</v>
      </c>
      <c r="F6" s="78" t="s">
        <v>225</v>
      </c>
    </row>
    <row r="7" spans="1:13" ht="15" customHeight="1">
      <c r="A7" s="6" t="s">
        <v>15</v>
      </c>
      <c r="B7" s="79"/>
      <c r="C7" s="79"/>
      <c r="D7" s="79"/>
      <c r="E7" s="119"/>
      <c r="F7" s="15"/>
      <c r="H7" s="8"/>
      <c r="I7" s="8"/>
      <c r="J7" s="8"/>
      <c r="K7" s="8"/>
      <c r="L7" s="8"/>
      <c r="M7" s="8"/>
    </row>
    <row r="8" spans="1:13" ht="12.75">
      <c r="A8" s="7" t="s">
        <v>212</v>
      </c>
      <c r="B8" s="80"/>
      <c r="C8" s="80"/>
      <c r="D8" s="80">
        <v>20000000</v>
      </c>
      <c r="E8" s="80">
        <v>20000000</v>
      </c>
      <c r="F8" s="80">
        <v>18574449</v>
      </c>
      <c r="H8" s="109"/>
      <c r="I8" s="109"/>
      <c r="J8" s="109"/>
      <c r="K8" s="109"/>
      <c r="L8" s="109"/>
      <c r="M8" s="109"/>
    </row>
    <row r="9" spans="1:6" ht="12.75">
      <c r="A9" s="7" t="s">
        <v>259</v>
      </c>
      <c r="B9" s="80"/>
      <c r="C9" s="80">
        <v>12880000</v>
      </c>
      <c r="D9" s="80"/>
      <c r="E9" s="80">
        <v>12880000</v>
      </c>
      <c r="F9" s="80">
        <v>12880000</v>
      </c>
    </row>
    <row r="10" spans="1:6" ht="12.75">
      <c r="A10" s="7" t="s">
        <v>213</v>
      </c>
      <c r="B10" s="80"/>
      <c r="C10" s="80"/>
      <c r="D10" s="80">
        <v>10000000</v>
      </c>
      <c r="E10" s="80">
        <v>10000000</v>
      </c>
      <c r="F10" s="80">
        <v>9629375</v>
      </c>
    </row>
    <row r="11" spans="1:6" ht="12.75">
      <c r="A11" s="7" t="s">
        <v>260</v>
      </c>
      <c r="B11" s="80"/>
      <c r="C11" s="80"/>
      <c r="D11" s="80">
        <v>10000000</v>
      </c>
      <c r="E11" s="80">
        <v>10000000</v>
      </c>
      <c r="F11" s="80">
        <v>5800000</v>
      </c>
    </row>
    <row r="12" spans="1:6" ht="12.75">
      <c r="A12" s="7" t="s">
        <v>261</v>
      </c>
      <c r="B12" s="80">
        <v>419000</v>
      </c>
      <c r="C12" s="80"/>
      <c r="D12" s="80"/>
      <c r="E12" s="80">
        <v>419000</v>
      </c>
      <c r="F12" s="80">
        <v>419000</v>
      </c>
    </row>
    <row r="13" spans="1:6" ht="12.75">
      <c r="A13" s="7" t="s">
        <v>214</v>
      </c>
      <c r="B13" s="80">
        <v>1000000</v>
      </c>
      <c r="C13" s="80"/>
      <c r="D13" s="80"/>
      <c r="E13" s="80">
        <v>1000000</v>
      </c>
      <c r="F13" s="80">
        <v>1000000</v>
      </c>
    </row>
    <row r="14" spans="1:6" ht="12.75">
      <c r="A14" s="18" t="s">
        <v>262</v>
      </c>
      <c r="B14" s="80"/>
      <c r="C14" s="80"/>
      <c r="D14" s="80">
        <v>9500000</v>
      </c>
      <c r="E14" s="80">
        <v>3500000</v>
      </c>
      <c r="F14" s="80">
        <v>3500000</v>
      </c>
    </row>
    <row r="15" spans="1:6" ht="12.75">
      <c r="A15" s="18" t="s">
        <v>263</v>
      </c>
      <c r="B15" s="80"/>
      <c r="C15" s="80">
        <v>2064000</v>
      </c>
      <c r="D15" s="80"/>
      <c r="E15" s="80">
        <v>2064000</v>
      </c>
      <c r="F15" s="80">
        <v>2064000</v>
      </c>
    </row>
    <row r="16" spans="1:6" ht="22.5">
      <c r="A16" s="7" t="s">
        <v>264</v>
      </c>
      <c r="B16" s="80"/>
      <c r="C16" s="80">
        <v>18406000</v>
      </c>
      <c r="D16" s="80"/>
      <c r="E16" s="80">
        <v>18406000</v>
      </c>
      <c r="F16" s="80">
        <v>18406000</v>
      </c>
    </row>
    <row r="17" spans="1:6" ht="12.75">
      <c r="A17" s="18" t="s">
        <v>265</v>
      </c>
      <c r="B17" s="80">
        <v>488449500</v>
      </c>
      <c r="C17" s="80">
        <v>60370000</v>
      </c>
      <c r="D17" s="80"/>
      <c r="E17" s="80">
        <v>548819500</v>
      </c>
      <c r="F17" s="80">
        <v>543358500</v>
      </c>
    </row>
    <row r="18" spans="1:6" ht="12.75">
      <c r="A18" s="18" t="s">
        <v>266</v>
      </c>
      <c r="B18" s="80"/>
      <c r="C18" s="80"/>
      <c r="D18" s="80"/>
      <c r="E18" s="80">
        <v>3500000</v>
      </c>
      <c r="F18" s="80">
        <v>3500000</v>
      </c>
    </row>
    <row r="19" spans="1:6" ht="12.75">
      <c r="A19" s="18" t="s">
        <v>267</v>
      </c>
      <c r="B19" s="80"/>
      <c r="C19" s="80"/>
      <c r="D19" s="80">
        <v>1626000</v>
      </c>
      <c r="E19" s="80"/>
      <c r="F19" s="80"/>
    </row>
    <row r="20" spans="1:6" ht="12.75">
      <c r="A20" s="117" t="s">
        <v>268</v>
      </c>
      <c r="B20" s="80"/>
      <c r="C20" s="80"/>
      <c r="D20" s="80">
        <v>1800000</v>
      </c>
      <c r="E20" s="80"/>
      <c r="F20" s="80"/>
    </row>
    <row r="21" spans="1:6" ht="12.75">
      <c r="A21" s="117" t="s">
        <v>269</v>
      </c>
      <c r="B21" s="80"/>
      <c r="C21" s="80"/>
      <c r="D21" s="80">
        <v>2700000</v>
      </c>
      <c r="E21" s="80"/>
      <c r="F21" s="80"/>
    </row>
    <row r="22" spans="1:6" ht="12.75">
      <c r="A22" s="117" t="s">
        <v>270</v>
      </c>
      <c r="B22" s="80"/>
      <c r="C22" s="80"/>
      <c r="D22" s="80">
        <v>127000</v>
      </c>
      <c r="E22" s="80"/>
      <c r="F22" s="80"/>
    </row>
    <row r="23" spans="1:6" ht="12.75">
      <c r="A23" s="117" t="s">
        <v>271</v>
      </c>
      <c r="B23" s="80"/>
      <c r="C23" s="80"/>
      <c r="D23" s="80">
        <v>127000</v>
      </c>
      <c r="E23" s="80"/>
      <c r="F23" s="80"/>
    </row>
    <row r="24" spans="1:6" ht="12.75">
      <c r="A24" s="117" t="s">
        <v>272</v>
      </c>
      <c r="B24" s="80"/>
      <c r="C24" s="80"/>
      <c r="D24" s="80">
        <v>3874000</v>
      </c>
      <c r="E24" s="80"/>
      <c r="F24" s="80"/>
    </row>
    <row r="25" spans="1:6" ht="12.75">
      <c r="A25" s="117" t="s">
        <v>273</v>
      </c>
      <c r="B25" s="80"/>
      <c r="C25" s="80"/>
      <c r="D25" s="80">
        <v>127000</v>
      </c>
      <c r="E25" s="80"/>
      <c r="F25" s="80"/>
    </row>
    <row r="26" spans="1:6" ht="12.75">
      <c r="A26" s="117" t="s">
        <v>274</v>
      </c>
      <c r="B26" s="80"/>
      <c r="C26" s="80"/>
      <c r="D26" s="80">
        <v>1372000</v>
      </c>
      <c r="E26" s="80"/>
      <c r="F26" s="80"/>
    </row>
    <row r="27" spans="1:6" ht="12.75">
      <c r="A27" s="117" t="s">
        <v>275</v>
      </c>
      <c r="B27" s="80"/>
      <c r="C27" s="80"/>
      <c r="D27" s="80">
        <v>254000</v>
      </c>
      <c r="E27" s="80"/>
      <c r="F27" s="80"/>
    </row>
    <row r="28" spans="1:6" ht="12.75">
      <c r="A28" s="118" t="s">
        <v>276</v>
      </c>
      <c r="B28" s="80"/>
      <c r="C28" s="80"/>
      <c r="D28" s="80">
        <v>127000</v>
      </c>
      <c r="E28" s="80"/>
      <c r="F28" s="80"/>
    </row>
    <row r="29" spans="1:6" ht="12.75">
      <c r="A29" s="118" t="s">
        <v>277</v>
      </c>
      <c r="B29" s="80"/>
      <c r="C29" s="80"/>
      <c r="D29" s="80">
        <v>1118000</v>
      </c>
      <c r="E29" s="80"/>
      <c r="F29" s="80"/>
    </row>
    <row r="30" spans="1:6" ht="12.75">
      <c r="A30" s="118" t="s">
        <v>278</v>
      </c>
      <c r="B30" s="80"/>
      <c r="C30" s="80"/>
      <c r="D30" s="80">
        <v>900000</v>
      </c>
      <c r="E30" s="80"/>
      <c r="F30" s="80"/>
    </row>
    <row r="31" spans="1:6" ht="12.75">
      <c r="A31" s="118" t="s">
        <v>279</v>
      </c>
      <c r="B31" s="80"/>
      <c r="C31" s="80"/>
      <c r="D31" s="80">
        <v>864000</v>
      </c>
      <c r="E31" s="80"/>
      <c r="F31" s="80"/>
    </row>
    <row r="32" spans="1:6" ht="12.75">
      <c r="A32" s="118" t="s">
        <v>280</v>
      </c>
      <c r="B32" s="80"/>
      <c r="C32" s="80"/>
      <c r="D32" s="80">
        <v>1245000</v>
      </c>
      <c r="E32" s="80"/>
      <c r="F32" s="80"/>
    </row>
    <row r="33" spans="1:6" ht="12.75">
      <c r="A33" s="118" t="s">
        <v>281</v>
      </c>
      <c r="B33" s="80"/>
      <c r="C33" s="80"/>
      <c r="D33" s="80">
        <v>127000</v>
      </c>
      <c r="E33" s="80"/>
      <c r="F33" s="80"/>
    </row>
    <row r="34" spans="1:6" ht="12.75">
      <c r="A34" s="118" t="s">
        <v>282</v>
      </c>
      <c r="B34" s="80"/>
      <c r="C34" s="80"/>
      <c r="D34" s="80">
        <v>153000</v>
      </c>
      <c r="E34" s="80"/>
      <c r="F34" s="80"/>
    </row>
    <row r="35" spans="1:6" ht="12.75">
      <c r="A35" s="74" t="s">
        <v>283</v>
      </c>
      <c r="B35" s="80"/>
      <c r="C35" s="80"/>
      <c r="D35" s="80">
        <v>127000</v>
      </c>
      <c r="E35" s="80"/>
      <c r="F35" s="80"/>
    </row>
    <row r="36" spans="1:6" ht="12.75">
      <c r="A36" s="74" t="s">
        <v>284</v>
      </c>
      <c r="B36" s="80"/>
      <c r="C36" s="80"/>
      <c r="D36" s="80"/>
      <c r="E36" s="80">
        <v>0</v>
      </c>
      <c r="F36" s="80">
        <v>0</v>
      </c>
    </row>
    <row r="37" spans="1:6" ht="12.75">
      <c r="A37" s="74" t="s">
        <v>285</v>
      </c>
      <c r="B37" s="80"/>
      <c r="C37" s="80">
        <v>3376000</v>
      </c>
      <c r="D37" s="80"/>
      <c r="E37" s="80">
        <v>3376000</v>
      </c>
      <c r="F37" s="80">
        <v>3376000</v>
      </c>
    </row>
    <row r="38" spans="1:6" ht="12.75">
      <c r="A38" s="74" t="s">
        <v>286</v>
      </c>
      <c r="B38" s="80">
        <v>1825000</v>
      </c>
      <c r="C38" s="80"/>
      <c r="D38" s="80"/>
      <c r="E38" s="80">
        <v>1825000</v>
      </c>
      <c r="F38" s="80">
        <v>1825000</v>
      </c>
    </row>
    <row r="39" spans="1:6" ht="12.75">
      <c r="A39" s="74" t="s">
        <v>287</v>
      </c>
      <c r="B39" s="80"/>
      <c r="C39" s="80">
        <v>4445000</v>
      </c>
      <c r="D39" s="80">
        <v>1500000</v>
      </c>
      <c r="E39" s="80">
        <v>5945000</v>
      </c>
      <c r="F39" s="80">
        <v>5945000</v>
      </c>
    </row>
    <row r="40" spans="1:6" ht="22.5">
      <c r="A40" s="74" t="s">
        <v>288</v>
      </c>
      <c r="B40" s="80"/>
      <c r="C40" s="80">
        <v>10000000</v>
      </c>
      <c r="D40" s="80"/>
      <c r="E40" s="80">
        <v>0</v>
      </c>
      <c r="F40" s="80">
        <v>0</v>
      </c>
    </row>
    <row r="41" spans="1:6" ht="12.75">
      <c r="A41" s="7" t="s">
        <v>289</v>
      </c>
      <c r="B41" s="80"/>
      <c r="C41" s="80"/>
      <c r="D41" s="80">
        <v>1000000</v>
      </c>
      <c r="E41" s="80">
        <v>1000000</v>
      </c>
      <c r="F41" s="80">
        <v>819189</v>
      </c>
    </row>
    <row r="42" spans="1:6" ht="12.75">
      <c r="A42" s="7" t="s">
        <v>290</v>
      </c>
      <c r="B42" s="80"/>
      <c r="C42" s="80"/>
      <c r="D42" s="80">
        <v>15000000</v>
      </c>
      <c r="E42" s="80">
        <v>6700000</v>
      </c>
      <c r="F42" s="80">
        <v>3113700</v>
      </c>
    </row>
    <row r="43" spans="1:6" ht="12.75">
      <c r="A43" s="7" t="s">
        <v>291</v>
      </c>
      <c r="B43" s="80"/>
      <c r="C43" s="80"/>
      <c r="D43" s="80">
        <v>35000000</v>
      </c>
      <c r="E43" s="80">
        <v>0</v>
      </c>
      <c r="F43" s="80">
        <v>0</v>
      </c>
    </row>
    <row r="44" spans="1:6" ht="12.75">
      <c r="A44" s="74" t="s">
        <v>292</v>
      </c>
      <c r="B44" s="80"/>
      <c r="C44" s="80">
        <v>385000000</v>
      </c>
      <c r="D44" s="80"/>
      <c r="E44" s="80">
        <v>385000000</v>
      </c>
      <c r="F44" s="80">
        <v>385000000</v>
      </c>
    </row>
    <row r="45" spans="1:6" ht="12.75">
      <c r="A45" s="74" t="s">
        <v>293</v>
      </c>
      <c r="B45" s="80"/>
      <c r="C45" s="80"/>
      <c r="D45" s="80">
        <v>3500000</v>
      </c>
      <c r="E45" s="80">
        <v>3500000</v>
      </c>
      <c r="F45" s="80">
        <v>3500000</v>
      </c>
    </row>
    <row r="46" spans="1:6" ht="12.75">
      <c r="A46" s="74" t="s">
        <v>294</v>
      </c>
      <c r="B46" s="80"/>
      <c r="C46" s="80"/>
      <c r="D46" s="80">
        <v>0</v>
      </c>
      <c r="E46" s="80">
        <v>0</v>
      </c>
      <c r="F46" s="80">
        <v>0</v>
      </c>
    </row>
    <row r="47" spans="1:6" ht="12.75">
      <c r="A47" s="74" t="s">
        <v>295</v>
      </c>
      <c r="B47" s="80">
        <v>10000000</v>
      </c>
      <c r="C47" s="80"/>
      <c r="D47" s="80"/>
      <c r="E47" s="80">
        <v>10000000</v>
      </c>
      <c r="F47" s="80">
        <v>10000000</v>
      </c>
    </row>
    <row r="48" spans="1:6" ht="12.75">
      <c r="A48" s="7" t="s">
        <v>296</v>
      </c>
      <c r="B48" s="80">
        <v>1734000</v>
      </c>
      <c r="C48" s="80"/>
      <c r="D48" s="80"/>
      <c r="E48" s="80">
        <v>1734000</v>
      </c>
      <c r="F48" s="80">
        <v>646298</v>
      </c>
    </row>
    <row r="49" spans="1:6" ht="12.75">
      <c r="A49" s="7" t="s">
        <v>297</v>
      </c>
      <c r="B49" s="80"/>
      <c r="C49" s="80"/>
      <c r="D49" s="80">
        <v>0</v>
      </c>
      <c r="E49" s="80">
        <v>0</v>
      </c>
      <c r="F49" s="80">
        <v>0</v>
      </c>
    </row>
    <row r="50" spans="1:6" ht="12.75">
      <c r="A50" s="7" t="s">
        <v>298</v>
      </c>
      <c r="B50" s="80"/>
      <c r="C50" s="80"/>
      <c r="D50" s="80">
        <v>0</v>
      </c>
      <c r="E50" s="80">
        <v>0</v>
      </c>
      <c r="F50" s="80">
        <v>0</v>
      </c>
    </row>
    <row r="51" spans="1:6" ht="12.75">
      <c r="A51" s="7" t="s">
        <v>6</v>
      </c>
      <c r="B51" s="80"/>
      <c r="C51" s="80"/>
      <c r="D51" s="80">
        <v>2559000</v>
      </c>
      <c r="E51" s="80">
        <v>2559000</v>
      </c>
      <c r="F51" s="80">
        <v>2559000</v>
      </c>
    </row>
    <row r="52" spans="1:6" ht="12.75">
      <c r="A52" s="7" t="s">
        <v>7</v>
      </c>
      <c r="B52" s="80"/>
      <c r="C52" s="80"/>
      <c r="D52" s="80">
        <v>1300000</v>
      </c>
      <c r="E52" s="80">
        <v>1300000</v>
      </c>
      <c r="F52" s="80">
        <v>1300000</v>
      </c>
    </row>
    <row r="53" spans="1:6" ht="12.75">
      <c r="A53" s="7" t="s">
        <v>299</v>
      </c>
      <c r="B53" s="80"/>
      <c r="C53" s="80"/>
      <c r="D53" s="80">
        <v>715000</v>
      </c>
      <c r="E53" s="80">
        <v>715000</v>
      </c>
      <c r="F53" s="80">
        <v>715000</v>
      </c>
    </row>
    <row r="54" spans="1:6" ht="12.75">
      <c r="A54" s="7" t="s">
        <v>300</v>
      </c>
      <c r="B54" s="80"/>
      <c r="C54" s="80"/>
      <c r="D54" s="80">
        <v>2000000</v>
      </c>
      <c r="E54" s="80">
        <v>2000000</v>
      </c>
      <c r="F54" s="80">
        <v>2000000</v>
      </c>
    </row>
    <row r="55" spans="1:8" ht="12.75">
      <c r="A55" s="7" t="s">
        <v>215</v>
      </c>
      <c r="B55" s="80"/>
      <c r="C55" s="80"/>
      <c r="D55" s="80">
        <v>0</v>
      </c>
      <c r="E55" s="80">
        <v>0</v>
      </c>
      <c r="F55" s="80">
        <v>0</v>
      </c>
      <c r="H55" s="109"/>
    </row>
    <row r="56" spans="1:8" ht="12.75">
      <c r="A56" s="7" t="s">
        <v>216</v>
      </c>
      <c r="B56" s="80"/>
      <c r="C56" s="80"/>
      <c r="D56" s="80">
        <v>0</v>
      </c>
      <c r="E56" s="80">
        <v>0</v>
      </c>
      <c r="F56" s="80">
        <v>0</v>
      </c>
      <c r="H56" s="109"/>
    </row>
    <row r="57" spans="1:8" ht="12.75">
      <c r="A57" s="7" t="s">
        <v>217</v>
      </c>
      <c r="B57" s="80"/>
      <c r="C57" s="80"/>
      <c r="D57" s="80">
        <v>155000</v>
      </c>
      <c r="E57" s="80">
        <v>155000</v>
      </c>
      <c r="F57" s="80">
        <v>155000</v>
      </c>
      <c r="H57" s="109"/>
    </row>
    <row r="58" spans="1:8" ht="12.75">
      <c r="A58" s="7" t="s">
        <v>218</v>
      </c>
      <c r="B58" s="80"/>
      <c r="C58" s="80"/>
      <c r="D58" s="80">
        <v>0</v>
      </c>
      <c r="E58" s="80">
        <v>0</v>
      </c>
      <c r="F58" s="80">
        <v>0</v>
      </c>
      <c r="H58" s="109"/>
    </row>
    <row r="59" spans="1:8" ht="12.75">
      <c r="A59" s="7" t="s">
        <v>143</v>
      </c>
      <c r="B59" s="80"/>
      <c r="C59" s="80"/>
      <c r="D59" s="80">
        <v>80000</v>
      </c>
      <c r="E59" s="80">
        <v>80000</v>
      </c>
      <c r="F59" s="80">
        <v>80000</v>
      </c>
      <c r="H59" s="109"/>
    </row>
    <row r="60" spans="1:8" ht="12.75">
      <c r="A60" s="7" t="s">
        <v>343</v>
      </c>
      <c r="B60" s="80"/>
      <c r="C60" s="80"/>
      <c r="D60" s="80"/>
      <c r="E60" s="80"/>
      <c r="F60" s="80">
        <v>20000</v>
      </c>
      <c r="H60" s="109"/>
    </row>
    <row r="61" spans="1:8" ht="12.75">
      <c r="A61" s="7" t="s">
        <v>321</v>
      </c>
      <c r="B61" s="80"/>
      <c r="C61" s="80"/>
      <c r="D61" s="80"/>
      <c r="E61" s="80"/>
      <c r="F61" s="80">
        <v>1800000</v>
      </c>
      <c r="H61" s="109"/>
    </row>
    <row r="62" spans="1:8" ht="12.75">
      <c r="A62" s="124" t="s">
        <v>420</v>
      </c>
      <c r="B62" s="125"/>
      <c r="C62" s="125"/>
      <c r="D62" s="125"/>
      <c r="E62" s="126"/>
      <c r="F62" s="80">
        <v>463739220</v>
      </c>
      <c r="H62" s="109"/>
    </row>
    <row r="63" spans="1:8" ht="12.75">
      <c r="A63" s="7" t="s">
        <v>392</v>
      </c>
      <c r="B63" s="80"/>
      <c r="C63" s="80"/>
      <c r="D63" s="80"/>
      <c r="E63" s="80"/>
      <c r="F63" s="80">
        <v>18643600</v>
      </c>
      <c r="H63" s="109"/>
    </row>
    <row r="64" spans="1:8" ht="12.75">
      <c r="A64" s="18" t="s">
        <v>340</v>
      </c>
      <c r="B64" s="80"/>
      <c r="C64" s="80"/>
      <c r="D64" s="80"/>
      <c r="E64" s="80"/>
      <c r="F64" s="80">
        <v>115260650</v>
      </c>
      <c r="H64" s="109"/>
    </row>
    <row r="65" spans="1:8" ht="12.75">
      <c r="A65" s="18" t="s">
        <v>348</v>
      </c>
      <c r="B65" s="80"/>
      <c r="C65" s="80"/>
      <c r="D65" s="80"/>
      <c r="E65" s="80"/>
      <c r="F65" s="80">
        <v>588816600</v>
      </c>
      <c r="H65" s="109"/>
    </row>
    <row r="66" spans="1:8" ht="12.75">
      <c r="A66" s="18" t="s">
        <v>349</v>
      </c>
      <c r="B66" s="80"/>
      <c r="C66" s="80"/>
      <c r="D66" s="80"/>
      <c r="E66" s="80"/>
      <c r="F66" s="80">
        <v>550066170</v>
      </c>
      <c r="H66" s="109"/>
    </row>
    <row r="67" spans="1:8" ht="12.75">
      <c r="A67" s="18" t="s">
        <v>391</v>
      </c>
      <c r="B67" s="80"/>
      <c r="C67" s="80"/>
      <c r="D67" s="80"/>
      <c r="E67" s="80"/>
      <c r="F67" s="80">
        <v>215568450</v>
      </c>
      <c r="H67" s="109"/>
    </row>
    <row r="68" spans="1:8" ht="12.75">
      <c r="A68" s="18" t="s">
        <v>341</v>
      </c>
      <c r="B68" s="80"/>
      <c r="C68" s="80"/>
      <c r="D68" s="80"/>
      <c r="E68" s="80"/>
      <c r="F68" s="80">
        <v>395199800</v>
      </c>
      <c r="H68" s="109"/>
    </row>
    <row r="69" spans="1:8" ht="12.75">
      <c r="A69" s="7" t="s">
        <v>351</v>
      </c>
      <c r="B69" s="80"/>
      <c r="C69" s="80"/>
      <c r="D69" s="80"/>
      <c r="E69" s="80"/>
      <c r="F69" s="80">
        <v>4010687</v>
      </c>
      <c r="H69" s="109"/>
    </row>
    <row r="70" spans="1:8" ht="12.75">
      <c r="A70" s="7" t="s">
        <v>352</v>
      </c>
      <c r="B70" s="80"/>
      <c r="C70" s="80"/>
      <c r="D70" s="80"/>
      <c r="E70" s="80"/>
      <c r="F70" s="80">
        <v>1752600</v>
      </c>
      <c r="H70" s="109"/>
    </row>
    <row r="71" spans="1:8" ht="12.75">
      <c r="A71" s="7" t="s">
        <v>424</v>
      </c>
      <c r="B71" s="80"/>
      <c r="C71" s="80"/>
      <c r="D71" s="80"/>
      <c r="E71" s="80"/>
      <c r="F71" s="80">
        <v>350625</v>
      </c>
      <c r="H71" s="109"/>
    </row>
    <row r="72" spans="1:6" s="81" customFormat="1" ht="12.75">
      <c r="A72" s="75" t="s">
        <v>135</v>
      </c>
      <c r="B72" s="38">
        <f>SUM(B8:B70)</f>
        <v>503427500</v>
      </c>
      <c r="C72" s="38">
        <f>SUM(C8:C70)</f>
        <v>496541000</v>
      </c>
      <c r="D72" s="38">
        <f>SUM(D8:D70)</f>
        <v>128977000</v>
      </c>
      <c r="E72" s="38">
        <f>SUM(E8:E70)</f>
        <v>1056477500</v>
      </c>
      <c r="F72" s="38">
        <f>SUM(F8:F71)</f>
        <v>3395393913</v>
      </c>
    </row>
    <row r="73" spans="1:6" ht="12.75">
      <c r="A73" s="7" t="s">
        <v>59</v>
      </c>
      <c r="B73" s="80"/>
      <c r="C73" s="80"/>
      <c r="D73" s="80"/>
      <c r="E73" s="80"/>
      <c r="F73" s="80"/>
    </row>
    <row r="74" spans="1:6" ht="12.75">
      <c r="A74" s="7" t="s">
        <v>56</v>
      </c>
      <c r="B74" s="80"/>
      <c r="C74" s="80"/>
      <c r="D74" s="80">
        <v>2040000</v>
      </c>
      <c r="E74" s="80">
        <v>2040000</v>
      </c>
      <c r="F74" s="80">
        <v>2040000</v>
      </c>
    </row>
    <row r="75" spans="1:6" ht="12.75">
      <c r="A75" s="7" t="s">
        <v>57</v>
      </c>
      <c r="B75" s="80"/>
      <c r="C75" s="80"/>
      <c r="D75" s="80">
        <v>400000</v>
      </c>
      <c r="E75" s="80">
        <v>400000</v>
      </c>
      <c r="F75" s="80">
        <v>400000</v>
      </c>
    </row>
    <row r="76" spans="1:6" ht="12.75">
      <c r="A76" s="7" t="s">
        <v>58</v>
      </c>
      <c r="B76" s="80"/>
      <c r="C76" s="80"/>
      <c r="D76" s="80">
        <v>1500000</v>
      </c>
      <c r="E76" s="80">
        <v>1500000</v>
      </c>
      <c r="F76" s="80">
        <v>1500000</v>
      </c>
    </row>
    <row r="77" spans="1:6" ht="12.75">
      <c r="A77" s="7" t="s">
        <v>8</v>
      </c>
      <c r="B77" s="80"/>
      <c r="C77" s="80"/>
      <c r="D77" s="80">
        <v>500000</v>
      </c>
      <c r="E77" s="80">
        <v>500000</v>
      </c>
      <c r="F77" s="80">
        <v>500000</v>
      </c>
    </row>
    <row r="78" spans="1:6" ht="12.75">
      <c r="A78" s="7" t="s">
        <v>60</v>
      </c>
      <c r="B78" s="80"/>
      <c r="C78" s="80"/>
      <c r="D78" s="80">
        <v>1828000</v>
      </c>
      <c r="E78" s="80">
        <v>1828000</v>
      </c>
      <c r="F78" s="80">
        <v>1828000</v>
      </c>
    </row>
    <row r="79" spans="1:6" ht="22.5">
      <c r="A79" s="7" t="s">
        <v>144</v>
      </c>
      <c r="B79" s="80"/>
      <c r="C79" s="80"/>
      <c r="D79" s="80">
        <v>3532000</v>
      </c>
      <c r="E79" s="80">
        <v>3532000</v>
      </c>
      <c r="F79" s="80">
        <v>3532000</v>
      </c>
    </row>
    <row r="80" spans="1:6" ht="12.75">
      <c r="A80" s="7" t="s">
        <v>219</v>
      </c>
      <c r="B80" s="80"/>
      <c r="C80" s="80"/>
      <c r="D80" s="80">
        <v>2750000</v>
      </c>
      <c r="E80" s="80">
        <v>2750000</v>
      </c>
      <c r="F80" s="80">
        <v>2750000</v>
      </c>
    </row>
    <row r="81" spans="1:6" ht="12.75">
      <c r="A81" s="7" t="s">
        <v>220</v>
      </c>
      <c r="B81" s="80"/>
      <c r="C81" s="80"/>
      <c r="D81" s="80">
        <v>2000000</v>
      </c>
      <c r="E81" s="80">
        <v>2000000</v>
      </c>
      <c r="F81" s="80">
        <v>2000000</v>
      </c>
    </row>
    <row r="82" spans="1:6" ht="12.75">
      <c r="A82" s="7" t="s">
        <v>222</v>
      </c>
      <c r="B82" s="80"/>
      <c r="C82" s="80"/>
      <c r="D82" s="80">
        <v>1500000</v>
      </c>
      <c r="E82" s="80">
        <v>1500000</v>
      </c>
      <c r="F82" s="80">
        <v>1500000</v>
      </c>
    </row>
    <row r="83" spans="1:6" ht="12.75">
      <c r="A83" s="7" t="s">
        <v>301</v>
      </c>
      <c r="B83" s="80"/>
      <c r="C83" s="80"/>
      <c r="D83" s="80">
        <v>7000000</v>
      </c>
      <c r="E83" s="80">
        <v>7000000</v>
      </c>
      <c r="F83" s="80">
        <v>7000000</v>
      </c>
    </row>
    <row r="84" spans="1:6" ht="12.75">
      <c r="A84" s="7" t="s">
        <v>221</v>
      </c>
      <c r="B84" s="80"/>
      <c r="C84" s="80"/>
      <c r="D84" s="80">
        <v>200000</v>
      </c>
      <c r="E84" s="80">
        <v>200000</v>
      </c>
      <c r="F84" s="80">
        <v>200000</v>
      </c>
    </row>
    <row r="85" spans="1:6" ht="12.75">
      <c r="A85" s="7" t="s">
        <v>302</v>
      </c>
      <c r="B85" s="80"/>
      <c r="C85" s="80"/>
      <c r="D85" s="80">
        <v>1493356</v>
      </c>
      <c r="E85" s="80">
        <v>1493356</v>
      </c>
      <c r="F85" s="80">
        <v>1493356</v>
      </c>
    </row>
    <row r="86" spans="1:6" ht="12.75">
      <c r="A86" s="7" t="s">
        <v>223</v>
      </c>
      <c r="B86" s="80"/>
      <c r="C86" s="80"/>
      <c r="D86" s="80">
        <v>3000000</v>
      </c>
      <c r="E86" s="80">
        <v>3000000</v>
      </c>
      <c r="F86" s="80">
        <v>3000000</v>
      </c>
    </row>
    <row r="87" spans="1:6" ht="12.75">
      <c r="A87" s="7" t="s">
        <v>303</v>
      </c>
      <c r="B87" s="80"/>
      <c r="C87" s="80"/>
      <c r="D87" s="80">
        <v>3000000</v>
      </c>
      <c r="E87" s="80">
        <v>3000000</v>
      </c>
      <c r="F87" s="80">
        <v>3000000</v>
      </c>
    </row>
    <row r="88" spans="1:6" ht="12.75">
      <c r="A88" s="7" t="s">
        <v>330</v>
      </c>
      <c r="B88" s="80"/>
      <c r="C88" s="80"/>
      <c r="D88" s="80"/>
      <c r="E88" s="80"/>
      <c r="F88" s="80">
        <v>33960591</v>
      </c>
    </row>
    <row r="89" spans="1:6" s="81" customFormat="1" ht="12.75">
      <c r="A89" s="75" t="s">
        <v>136</v>
      </c>
      <c r="B89" s="38">
        <f>SUM(B73:B86)</f>
        <v>0</v>
      </c>
      <c r="C89" s="38">
        <f>SUM(C73:C86)</f>
        <v>0</v>
      </c>
      <c r="D89" s="38">
        <f>SUM(D73:D87)</f>
        <v>30743356</v>
      </c>
      <c r="E89" s="38">
        <f>SUM(E73:E87)</f>
        <v>30743356</v>
      </c>
      <c r="F89" s="38">
        <f>SUM(F73:F88)</f>
        <v>64703947</v>
      </c>
    </row>
    <row r="90" spans="1:6" ht="12.75">
      <c r="A90" s="5" t="s">
        <v>22</v>
      </c>
      <c r="B90" s="82">
        <f>B72+B89</f>
        <v>503427500</v>
      </c>
      <c r="C90" s="82">
        <f>C72+C89</f>
        <v>496541000</v>
      </c>
      <c r="D90" s="82">
        <f>D72+D89</f>
        <v>159720356</v>
      </c>
      <c r="E90" s="69">
        <f>E72+E89</f>
        <v>1087220856</v>
      </c>
      <c r="F90" s="69">
        <f>F72+F89</f>
        <v>3460097860</v>
      </c>
    </row>
    <row r="91" spans="1:7" s="1" customFormat="1" ht="14.25" customHeight="1">
      <c r="A91" s="6" t="s">
        <v>61</v>
      </c>
      <c r="B91" s="82"/>
      <c r="C91" s="82"/>
      <c r="D91" s="82"/>
      <c r="E91" s="82"/>
      <c r="F91" s="82"/>
      <c r="G91" s="17"/>
    </row>
    <row r="92" spans="1:6" ht="15" customHeight="1">
      <c r="A92" s="7" t="s">
        <v>33</v>
      </c>
      <c r="B92" s="80"/>
      <c r="C92" s="80"/>
      <c r="D92" s="80">
        <v>5000000</v>
      </c>
      <c r="E92" s="80">
        <v>5000000</v>
      </c>
      <c r="F92" s="80">
        <v>5000000</v>
      </c>
    </row>
    <row r="93" spans="1:6" s="13" customFormat="1" ht="13.5" customHeight="1">
      <c r="A93" s="4" t="s">
        <v>18</v>
      </c>
      <c r="B93" s="80"/>
      <c r="C93" s="80"/>
      <c r="D93" s="80">
        <v>500000</v>
      </c>
      <c r="E93" s="80">
        <v>500000</v>
      </c>
      <c r="F93" s="80">
        <v>500000</v>
      </c>
    </row>
    <row r="94" spans="1:6" ht="12.75">
      <c r="A94" s="4" t="s">
        <v>53</v>
      </c>
      <c r="B94" s="80"/>
      <c r="C94" s="80"/>
      <c r="D94" s="80">
        <v>10000000</v>
      </c>
      <c r="E94" s="80">
        <v>10000000</v>
      </c>
      <c r="F94" s="80">
        <v>10000000</v>
      </c>
    </row>
    <row r="95" spans="1:6" ht="12.75">
      <c r="A95" s="19" t="s">
        <v>23</v>
      </c>
      <c r="B95" s="80"/>
      <c r="C95" s="80"/>
      <c r="D95" s="80">
        <v>1000000</v>
      </c>
      <c r="E95" s="80">
        <v>1000000</v>
      </c>
      <c r="F95" s="80">
        <v>1000000</v>
      </c>
    </row>
    <row r="96" spans="1:6" ht="12.75">
      <c r="A96" s="4" t="s">
        <v>304</v>
      </c>
      <c r="B96" s="80"/>
      <c r="C96" s="80"/>
      <c r="D96" s="80">
        <v>900000</v>
      </c>
      <c r="E96" s="80">
        <v>900000</v>
      </c>
      <c r="F96" s="80">
        <v>900000</v>
      </c>
    </row>
    <row r="97" spans="1:6" ht="12.75">
      <c r="A97" s="4" t="s">
        <v>305</v>
      </c>
      <c r="B97" s="80"/>
      <c r="C97" s="80"/>
      <c r="D97" s="80">
        <v>20500000</v>
      </c>
      <c r="E97" s="80">
        <v>20500000</v>
      </c>
      <c r="F97" s="80">
        <v>20500000</v>
      </c>
    </row>
    <row r="98" spans="1:6" ht="12.75">
      <c r="A98" s="4" t="s">
        <v>36</v>
      </c>
      <c r="B98" s="80"/>
      <c r="C98" s="80"/>
      <c r="D98" s="80"/>
      <c r="E98" s="80">
        <f>SUM(B98:D98)</f>
        <v>0</v>
      </c>
      <c r="F98" s="80">
        <v>4200000</v>
      </c>
    </row>
    <row r="99" spans="1:6" ht="12.75">
      <c r="A99" s="75" t="s">
        <v>135</v>
      </c>
      <c r="B99" s="80">
        <f>SUM(B92:B98)</f>
        <v>0</v>
      </c>
      <c r="C99" s="80">
        <f>SUM(C92:C98)</f>
        <v>0</v>
      </c>
      <c r="D99" s="80">
        <f>SUM(D92:D98)</f>
        <v>37900000</v>
      </c>
      <c r="E99" s="80">
        <f>SUM(E92:E98)</f>
        <v>37900000</v>
      </c>
      <c r="F99" s="80">
        <f>SUM(F92:F98)</f>
        <v>42100000</v>
      </c>
    </row>
    <row r="100" spans="1:6" ht="12.75">
      <c r="A100" s="4" t="s">
        <v>145</v>
      </c>
      <c r="B100" s="80"/>
      <c r="C100" s="80"/>
      <c r="D100" s="80">
        <v>2853914</v>
      </c>
      <c r="E100" s="80">
        <v>2853914</v>
      </c>
      <c r="F100" s="80">
        <v>2853914</v>
      </c>
    </row>
    <row r="101" spans="1:6" ht="12.75">
      <c r="A101" s="75" t="s">
        <v>136</v>
      </c>
      <c r="B101" s="80">
        <f>SUM(B100)</f>
        <v>0</v>
      </c>
      <c r="C101" s="80">
        <f>SUM(C100)</f>
        <v>0</v>
      </c>
      <c r="D101" s="80">
        <f>SUM(D100)</f>
        <v>2853914</v>
      </c>
      <c r="E101" s="80">
        <f>SUM(E100:E100)</f>
        <v>2853914</v>
      </c>
      <c r="F101" s="80">
        <f>SUM(F100:F100)</f>
        <v>2853914</v>
      </c>
    </row>
    <row r="102" spans="1:6" ht="12.75">
      <c r="A102" s="9" t="s">
        <v>62</v>
      </c>
      <c r="B102" s="69">
        <f>B99+B101</f>
        <v>0</v>
      </c>
      <c r="C102" s="69">
        <f>C99+C101</f>
        <v>0</v>
      </c>
      <c r="D102" s="69">
        <f>D99+D101</f>
        <v>40753914</v>
      </c>
      <c r="E102" s="69">
        <f>E99+E101</f>
        <v>40753914</v>
      </c>
      <c r="F102" s="69">
        <f>F99+F101</f>
        <v>44953914</v>
      </c>
    </row>
    <row r="103" spans="1:6" s="1" customFormat="1" ht="15" customHeight="1">
      <c r="A103" s="83" t="s">
        <v>24</v>
      </c>
      <c r="B103" s="82"/>
      <c r="C103" s="82"/>
      <c r="D103" s="82"/>
      <c r="E103" s="82"/>
      <c r="F103" s="82"/>
    </row>
    <row r="104" spans="1:6" s="1" customFormat="1" ht="12.75" customHeight="1">
      <c r="A104" s="4" t="s">
        <v>14</v>
      </c>
      <c r="B104" s="37"/>
      <c r="C104" s="37"/>
      <c r="D104" s="37">
        <v>4000000</v>
      </c>
      <c r="E104" s="80">
        <v>4000000</v>
      </c>
      <c r="F104" s="80">
        <v>4000000</v>
      </c>
    </row>
    <row r="105" spans="1:6" s="1" customFormat="1" ht="12.75" customHeight="1">
      <c r="A105" s="4" t="s">
        <v>34</v>
      </c>
      <c r="B105" s="80"/>
      <c r="C105" s="80"/>
      <c r="D105" s="80">
        <v>3000000</v>
      </c>
      <c r="E105" s="80">
        <v>3000000</v>
      </c>
      <c r="F105" s="80">
        <v>53000</v>
      </c>
    </row>
    <row r="106" spans="1:6" s="1" customFormat="1" ht="12.75" customHeight="1">
      <c r="A106" s="7" t="s">
        <v>63</v>
      </c>
      <c r="B106" s="80"/>
      <c r="C106" s="80"/>
      <c r="D106" s="80">
        <v>2200000</v>
      </c>
      <c r="E106" s="80">
        <v>2200000</v>
      </c>
      <c r="F106" s="80">
        <v>294927</v>
      </c>
    </row>
    <row r="107" spans="1:6" s="1" customFormat="1" ht="12.75" customHeight="1">
      <c r="A107" s="7" t="s">
        <v>51</v>
      </c>
      <c r="B107" s="80"/>
      <c r="C107" s="80"/>
      <c r="D107" s="80">
        <v>12000000</v>
      </c>
      <c r="E107" s="80">
        <v>12000000</v>
      </c>
      <c r="F107" s="80">
        <v>11253534</v>
      </c>
    </row>
    <row r="108" spans="1:6" s="1" customFormat="1" ht="12.75">
      <c r="A108" s="7" t="s">
        <v>306</v>
      </c>
      <c r="B108" s="80">
        <v>5679000</v>
      </c>
      <c r="C108" s="80"/>
      <c r="D108" s="80"/>
      <c r="E108" s="80">
        <v>5679000</v>
      </c>
      <c r="F108" s="80">
        <v>5679000</v>
      </c>
    </row>
    <row r="109" spans="1:6" s="1" customFormat="1" ht="12.75" customHeight="1">
      <c r="A109" s="7" t="s">
        <v>52</v>
      </c>
      <c r="B109" s="80"/>
      <c r="C109" s="80"/>
      <c r="D109" s="80">
        <v>0</v>
      </c>
      <c r="E109" s="80">
        <v>0</v>
      </c>
      <c r="F109" s="80">
        <v>14928888</v>
      </c>
    </row>
    <row r="110" spans="1:6" s="1" customFormat="1" ht="12.75" customHeight="1">
      <c r="A110" s="7" t="s">
        <v>307</v>
      </c>
      <c r="B110" s="80"/>
      <c r="C110" s="80"/>
      <c r="D110" s="80">
        <v>21590000</v>
      </c>
      <c r="E110" s="80">
        <v>21590000</v>
      </c>
      <c r="F110" s="80">
        <v>17922214</v>
      </c>
    </row>
    <row r="111" spans="1:6" s="1" customFormat="1" ht="12.75" customHeight="1">
      <c r="A111" s="7" t="s">
        <v>308</v>
      </c>
      <c r="B111" s="80"/>
      <c r="C111" s="80"/>
      <c r="D111" s="80">
        <v>22089000</v>
      </c>
      <c r="E111" s="80">
        <v>22089000</v>
      </c>
      <c r="F111" s="80">
        <v>22089000</v>
      </c>
    </row>
    <row r="112" spans="1:6" s="1" customFormat="1" ht="12.75" customHeight="1">
      <c r="A112" s="7" t="s">
        <v>309</v>
      </c>
      <c r="B112" s="80"/>
      <c r="C112" s="80"/>
      <c r="D112" s="80">
        <v>4707000</v>
      </c>
      <c r="E112" s="80">
        <v>4707000</v>
      </c>
      <c r="F112" s="80">
        <v>4707000</v>
      </c>
    </row>
    <row r="113" spans="1:6" s="1" customFormat="1" ht="12.75" customHeight="1">
      <c r="A113" s="7" t="s">
        <v>360</v>
      </c>
      <c r="B113" s="80"/>
      <c r="C113" s="80">
        <v>38923000</v>
      </c>
      <c r="D113" s="80">
        <v>3000000</v>
      </c>
      <c r="E113" s="80">
        <v>41923000</v>
      </c>
      <c r="F113" s="80">
        <v>41923000</v>
      </c>
    </row>
    <row r="114" spans="1:6" s="1" customFormat="1" ht="12.75" customHeight="1">
      <c r="A114" s="7" t="s">
        <v>355</v>
      </c>
      <c r="B114" s="80"/>
      <c r="C114" s="80"/>
      <c r="D114" s="80"/>
      <c r="E114" s="80"/>
      <c r="F114" s="80">
        <v>30000000</v>
      </c>
    </row>
    <row r="115" spans="1:6" s="81" customFormat="1" ht="12.75" customHeight="1">
      <c r="A115" s="28" t="s">
        <v>135</v>
      </c>
      <c r="B115" s="38">
        <f>SUM(B104:B113)</f>
        <v>5679000</v>
      </c>
      <c r="C115" s="38">
        <f>SUM(C104:C113)</f>
        <v>38923000</v>
      </c>
      <c r="D115" s="38">
        <f>SUM(D104:D113)</f>
        <v>72586000</v>
      </c>
      <c r="E115" s="38">
        <f>SUM(E104:E113)</f>
        <v>117188000</v>
      </c>
      <c r="F115" s="38">
        <f>SUM(F104:F114)</f>
        <v>152850563</v>
      </c>
    </row>
    <row r="116" spans="1:6" s="111" customFormat="1" ht="12.75" customHeight="1">
      <c r="A116" s="19" t="s">
        <v>310</v>
      </c>
      <c r="B116" s="37"/>
      <c r="C116" s="37"/>
      <c r="D116" s="37">
        <v>1300000</v>
      </c>
      <c r="E116" s="80">
        <v>1300000</v>
      </c>
      <c r="F116" s="80">
        <v>1300000</v>
      </c>
    </row>
    <row r="117" spans="1:6" ht="12.75">
      <c r="A117" s="4" t="s">
        <v>224</v>
      </c>
      <c r="B117" s="80"/>
      <c r="C117" s="80"/>
      <c r="D117" s="80">
        <v>3000000</v>
      </c>
      <c r="E117" s="80">
        <v>3000000</v>
      </c>
      <c r="F117" s="80">
        <v>3000000</v>
      </c>
    </row>
    <row r="118" spans="1:6" ht="12.75">
      <c r="A118" s="4" t="s">
        <v>35</v>
      </c>
      <c r="B118" s="80"/>
      <c r="C118" s="80"/>
      <c r="D118" s="80">
        <v>3000000</v>
      </c>
      <c r="E118" s="80">
        <v>3000000</v>
      </c>
      <c r="F118" s="80">
        <v>3000000</v>
      </c>
    </row>
    <row r="119" spans="1:6" s="81" customFormat="1" ht="12.75">
      <c r="A119" s="84" t="s">
        <v>136</v>
      </c>
      <c r="B119" s="38">
        <f>SUM(B117:B118)</f>
        <v>0</v>
      </c>
      <c r="C119" s="38">
        <f>SUM(C117:C118)</f>
        <v>0</v>
      </c>
      <c r="D119" s="38">
        <f>SUM(D117:D118)</f>
        <v>6000000</v>
      </c>
      <c r="E119" s="38">
        <f>SUM(E116:E118)</f>
        <v>7300000</v>
      </c>
      <c r="F119" s="38">
        <f>SUM(F116:F118)</f>
        <v>7300000</v>
      </c>
    </row>
    <row r="120" spans="1:6" ht="12.75">
      <c r="A120" s="5" t="s">
        <v>25</v>
      </c>
      <c r="B120" s="69">
        <f>B115+B119</f>
        <v>5679000</v>
      </c>
      <c r="C120" s="69">
        <f>C115+C119</f>
        <v>38923000</v>
      </c>
      <c r="D120" s="69">
        <f>D115+D119</f>
        <v>78586000</v>
      </c>
      <c r="E120" s="69">
        <f>E115+E119</f>
        <v>124488000</v>
      </c>
      <c r="F120" s="69">
        <f>F115+F119</f>
        <v>160150563</v>
      </c>
    </row>
    <row r="121" spans="1:6" ht="12.75">
      <c r="A121" s="5" t="s">
        <v>146</v>
      </c>
      <c r="B121" s="69">
        <f>B72+B99+B115</f>
        <v>509106500</v>
      </c>
      <c r="C121" s="69">
        <f>C72+C99+C115</f>
        <v>535464000</v>
      </c>
      <c r="D121" s="69">
        <f>D72+D99+D115</f>
        <v>239463000</v>
      </c>
      <c r="E121" s="69">
        <f>E72+E99+E115</f>
        <v>1211565500</v>
      </c>
      <c r="F121" s="69">
        <f>F72+F99+F115</f>
        <v>3590344476</v>
      </c>
    </row>
    <row r="122" spans="1:6" ht="12.75">
      <c r="A122" s="5" t="s">
        <v>147</v>
      </c>
      <c r="B122" s="69">
        <f>B89+B119</f>
        <v>0</v>
      </c>
      <c r="C122" s="69">
        <f>C89+C119</f>
        <v>0</v>
      </c>
      <c r="D122" s="69">
        <f>D89+D119</f>
        <v>36743356</v>
      </c>
      <c r="E122" s="69">
        <f>E89+E101+E119</f>
        <v>40897270</v>
      </c>
      <c r="F122" s="69">
        <f>F89+F101+F119</f>
        <v>74857861</v>
      </c>
    </row>
    <row r="123" spans="1:6" ht="16.5" customHeight="1">
      <c r="A123" s="5" t="s">
        <v>17</v>
      </c>
      <c r="B123" s="69">
        <f>B90+B102+B120</f>
        <v>509106500</v>
      </c>
      <c r="C123" s="69">
        <f>C90+C102+C120</f>
        <v>535464000</v>
      </c>
      <c r="D123" s="69">
        <f>D90+D102+D120</f>
        <v>279060270</v>
      </c>
      <c r="E123" s="69">
        <f>E90+E102+E120</f>
        <v>1252462770</v>
      </c>
      <c r="F123" s="69">
        <f>F90+F102+F120</f>
        <v>3665202337</v>
      </c>
    </row>
    <row r="124" spans="1:6" ht="14.25" customHeight="1">
      <c r="A124" s="7" t="s">
        <v>55</v>
      </c>
      <c r="B124" s="82"/>
      <c r="C124" s="82"/>
      <c r="D124" s="37">
        <v>15000000</v>
      </c>
      <c r="E124" s="69">
        <f>SUM(B124:D124)</f>
        <v>15000000</v>
      </c>
      <c r="F124" s="69">
        <v>0</v>
      </c>
    </row>
    <row r="125" spans="1:6" s="85" customFormat="1" ht="12.75">
      <c r="A125" s="21" t="s">
        <v>54</v>
      </c>
      <c r="B125" s="69">
        <f>B124</f>
        <v>0</v>
      </c>
      <c r="C125" s="69">
        <f>C124</f>
        <v>0</v>
      </c>
      <c r="D125" s="69">
        <f>D124</f>
        <v>15000000</v>
      </c>
      <c r="E125" s="69">
        <f>SUM(B125:D125)</f>
        <v>15000000</v>
      </c>
      <c r="F125" s="69">
        <v>0</v>
      </c>
    </row>
    <row r="126" spans="1:5" ht="12.75">
      <c r="A126" s="8"/>
      <c r="B126" s="27"/>
      <c r="C126" s="27"/>
      <c r="D126" s="27"/>
      <c r="E126" s="8"/>
    </row>
    <row r="127" spans="1:5" ht="12.75">
      <c r="A127" s="8"/>
      <c r="B127" s="27"/>
      <c r="C127" s="27"/>
      <c r="D127" s="27"/>
      <c r="E127" s="8"/>
    </row>
    <row r="128" spans="1:5" ht="12.75">
      <c r="A128" s="8"/>
      <c r="B128" s="27"/>
      <c r="C128" s="27"/>
      <c r="D128" s="27"/>
      <c r="E128" s="8"/>
    </row>
    <row r="129" spans="1:5" ht="12.75">
      <c r="A129" s="27"/>
      <c r="B129" s="27"/>
      <c r="C129" s="27"/>
      <c r="D129" s="27"/>
      <c r="E129" s="8"/>
    </row>
    <row r="130" spans="1:5" ht="12.75">
      <c r="A130" s="8"/>
      <c r="B130" s="27"/>
      <c r="C130" s="27"/>
      <c r="D130" s="27"/>
      <c r="E130" s="8"/>
    </row>
    <row r="131" spans="1:5" ht="12.75">
      <c r="A131" s="8"/>
      <c r="B131" s="27"/>
      <c r="C131" s="27"/>
      <c r="D131" s="27"/>
      <c r="E131" s="8"/>
    </row>
    <row r="132" spans="1:5" ht="12.75">
      <c r="A132" s="8"/>
      <c r="B132" s="27"/>
      <c r="C132" s="27"/>
      <c r="D132" s="27"/>
      <c r="E132" s="8"/>
    </row>
    <row r="133" spans="1:5" ht="12.75">
      <c r="A133" s="8"/>
      <c r="B133" s="27"/>
      <c r="C133" s="27"/>
      <c r="D133" s="27"/>
      <c r="E133" s="8"/>
    </row>
    <row r="134" spans="1:5" ht="12.75">
      <c r="A134" s="14"/>
      <c r="B134" s="27"/>
      <c r="C134" s="27"/>
      <c r="D134" s="27"/>
      <c r="E134" s="8"/>
    </row>
    <row r="135" spans="1:5" ht="12.75">
      <c r="A135" s="14"/>
      <c r="B135" s="86"/>
      <c r="C135" s="86"/>
      <c r="D135" s="86"/>
      <c r="E135" s="14"/>
    </row>
    <row r="136" spans="1:5" ht="12.75">
      <c r="A136" s="8"/>
      <c r="B136" s="27"/>
      <c r="C136" s="27"/>
      <c r="D136" s="27"/>
      <c r="E136" s="8"/>
    </row>
    <row r="137" spans="1:5" ht="12.75">
      <c r="A137" s="14"/>
      <c r="B137" s="27"/>
      <c r="C137" s="27"/>
      <c r="D137" s="27"/>
      <c r="E137" s="8"/>
    </row>
    <row r="138" spans="1:5" ht="12.75">
      <c r="A138" s="14"/>
      <c r="B138" s="86"/>
      <c r="C138" s="86"/>
      <c r="D138" s="86"/>
      <c r="E138" s="14"/>
    </row>
    <row r="139" spans="1:5" ht="12.75">
      <c r="A139" s="8"/>
      <c r="B139" s="86"/>
      <c r="C139" s="86"/>
      <c r="D139" s="86"/>
      <c r="E139" s="14"/>
    </row>
    <row r="140" spans="1:5" ht="12.75">
      <c r="A140" s="8"/>
      <c r="B140" s="27"/>
      <c r="C140" s="27"/>
      <c r="D140" s="27"/>
      <c r="E140" s="8"/>
    </row>
    <row r="141" spans="1:5" ht="12.75">
      <c r="A141" s="8"/>
      <c r="B141" s="27"/>
      <c r="C141" s="27"/>
      <c r="D141" s="27"/>
      <c r="E141" s="8"/>
    </row>
    <row r="142" spans="2:5" ht="12.75">
      <c r="B142" s="27"/>
      <c r="C142" s="27"/>
      <c r="D142" s="27"/>
      <c r="E142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2017-10-19T15:03:42Z</cp:lastPrinted>
  <dcterms:created xsi:type="dcterms:W3CDTF">2002-01-04T07:43:44Z</dcterms:created>
  <dcterms:modified xsi:type="dcterms:W3CDTF">2017-10-20T09:48:29Z</dcterms:modified>
  <cp:category/>
  <cp:version/>
  <cp:contentType/>
  <cp:contentStatus/>
</cp:coreProperties>
</file>