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</sheets>
  <definedNames>
    <definedName name="_xlnm.Print_Titles" localSheetId="0">'Munkalap1'!$6:$7</definedName>
  </definedNames>
  <calcPr fullCalcOnLoad="1"/>
</workbook>
</file>

<file path=xl/sharedStrings.xml><?xml version="1.0" encoding="utf-8"?>
<sst xmlns="http://schemas.openxmlformats.org/spreadsheetml/2006/main" count="95" uniqueCount="69">
  <si>
    <t>6. melléklet a …/2014. (…...) önkormányzati rendelethez</t>
  </si>
  <si>
    <t>Kimutatás az Európai Uniós forrásból finanszírozott projektekről</t>
  </si>
  <si>
    <t>adatok E Ft-ban</t>
  </si>
  <si>
    <t>Sorszám</t>
  </si>
  <si>
    <t>Program megnevezése</t>
  </si>
  <si>
    <t>A program megvalósításának ideje (-tól -ig)</t>
  </si>
  <si>
    <t>Támogatási szerződés szerinti költségbontás</t>
  </si>
  <si>
    <t>2014-ben várható teljesítés bontása</t>
  </si>
  <si>
    <t>Saját erő</t>
  </si>
  <si>
    <t>Kormányzati támogatás</t>
  </si>
  <si>
    <t>EU támogatás</t>
  </si>
  <si>
    <t>Összesen</t>
  </si>
  <si>
    <t>1.</t>
  </si>
  <si>
    <t>KÖZOP 5.2.0. 2. számú villamosvonal építése</t>
  </si>
  <si>
    <t>2008-2014</t>
  </si>
  <si>
    <t>2.</t>
  </si>
  <si>
    <t>ÉAOP 5.1.1/B - "Belváros funkcióbővítő városrehabilitáció II. ütem"</t>
  </si>
  <si>
    <t>2013-2015</t>
  </si>
  <si>
    <t>3.</t>
  </si>
  <si>
    <t>TIOP 1.3.3. „Tudományos Élménypark kialakítása a Debreceni Botanikus kertben”</t>
  </si>
  <si>
    <t>2010-2014</t>
  </si>
  <si>
    <t>4.</t>
  </si>
  <si>
    <t>ÉAOP 2.1.1/E - „Komplex gyógyhelyfejlesztés a debreceni Nagyerdő parkerdejében”</t>
  </si>
  <si>
    <t>2013-2014</t>
  </si>
  <si>
    <t>5.</t>
  </si>
  <si>
    <t>ÉAOP 2.1.1/A – Kerékpáros turisztikai útvonalhálózat és szolgáltatás fejlesztése Debrecenben</t>
  </si>
  <si>
    <t>6.</t>
  </si>
  <si>
    <t>KÖZOP 5.5.0. - „Intermodális közösségi Közlekedési Központ létrehozása Debrecenben” előkészítő projekt</t>
  </si>
  <si>
    <t>2012-2014</t>
  </si>
  <si>
    <t>7.</t>
  </si>
  <si>
    <t>KEOP-4.10.0/A-Helyi hő és villamos-energia megújuló energiaforrásokkal 7 intézmény</t>
  </si>
  <si>
    <t>8.</t>
  </si>
  <si>
    <t>KEOP-2012-5.5.0/B Épületenergetikai fejlesztések megújuló energiaforrás hasznosítással kombinálva 3 intézmény</t>
  </si>
  <si>
    <t>9.</t>
  </si>
  <si>
    <t>ÉAOP 5.1.1/B - „Nagymacs szociális városrehabilitációja”</t>
  </si>
  <si>
    <t>10.</t>
  </si>
  <si>
    <t>KÖZOP 3.2.0/c - „47. sz. főút melletti kerékpárút építése Debrecen és Mikepércs között”</t>
  </si>
  <si>
    <t>11.</t>
  </si>
  <si>
    <t>ÉAOP 3.1.2/A - „Debrecen, Pallagi út korszerűsítése I. ütem”</t>
  </si>
  <si>
    <t>12.</t>
  </si>
  <si>
    <t>TÁMOP 3.2.4.-08/1-2009-0057 "Iskolai könyvtárak a jövő nemzedékének szolgálatában. A nem formális és informális képzés támogatása debreceni és létavértesi intézményekben."</t>
  </si>
  <si>
    <t>2010-2012</t>
  </si>
  <si>
    <t>13.</t>
  </si>
  <si>
    <t>TIOP 1.1.1-07/1-2008-1002 
"A pedagógiai, módszertani reformot támogató informatikai infrastruktúra fejlesztése Debrecen Megyei Jogú Város közoktatási intézményeiben"</t>
  </si>
  <si>
    <t>14.</t>
  </si>
  <si>
    <t xml:space="preserve">TÁMOP 5.2.5. - "Kapcsolat" gyermekek és fiatalok társadalmi integrációját segítő programok </t>
  </si>
  <si>
    <t>15.</t>
  </si>
  <si>
    <t>TÁMOP-3.1.3-11/2-2012-0043 „A természettudományos oktatás megújítása Debrecenben”</t>
  </si>
  <si>
    <t>16.</t>
  </si>
  <si>
    <t>ÁROP-1.A.5-2013-2013-0085 Debrecen Megyei Jogú Város Önkormányzata és egyes intézményei működésének, szervezetinek felülvizsgálata, fejlesztése</t>
  </si>
  <si>
    <t>17.</t>
  </si>
  <si>
    <t>ÁROP-1.A.6-2013-2013-0014 Közigazgatási partnerségi kapcsolatok erősítése</t>
  </si>
  <si>
    <t>18.</t>
  </si>
  <si>
    <t>SEE/B/0048/1.3/X                Délkelet-Európai Transznacionális Együttműködési Program"</t>
  </si>
  <si>
    <t>2011-2014</t>
  </si>
  <si>
    <t>19.</t>
  </si>
  <si>
    <t>INTERREG Egészségipar "Azegészségipar stratégiája Debrecenben"</t>
  </si>
  <si>
    <t>20.</t>
  </si>
  <si>
    <t>HURO/1001/012/1.2.2. "Információ szolgáltatás kialakítása szabad hozzáféréssel Debrecenben"</t>
  </si>
  <si>
    <t>2012-2013</t>
  </si>
  <si>
    <t>21.</t>
  </si>
  <si>
    <t>HURO/1001/014/1.1.3. "Átfogó Közlekedésfejlesztési Stratégia és program kidolgozása"</t>
  </si>
  <si>
    <t>22.</t>
  </si>
  <si>
    <t>Central Europe Program-Helps</t>
  </si>
  <si>
    <t>Kimutatás az Önkormányzat által Európai Uniós forrásból finanszírozott projektekhez biztosított hozzájárulásokról</t>
  </si>
  <si>
    <t>2014-ben várható hozzájárulás összege</t>
  </si>
  <si>
    <t>1.*</t>
  </si>
  <si>
    <t>-</t>
  </si>
  <si>
    <t>*nincsen ilyen hozzájárulás az Önkormányzat esetében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</si>
</sst>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#,##0"/>
    <numFmt numFmtId="167" formatCode="@"/>
  </numFmts>
  <fonts count="4">
    <font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Fill="1" applyAlignment="1">
      <alignment vertical="center"/>
    </xf>
    <xf numFmtId="164" fontId="1" fillId="0" borderId="0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horizontal="right" vertical="center"/>
    </xf>
    <xf numFmtId="164" fontId="2" fillId="0" borderId="0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right" vertical="center"/>
    </xf>
    <xf numFmtId="164" fontId="3" fillId="0" borderId="2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wrapText="1"/>
    </xf>
    <xf numFmtId="167" fontId="0" fillId="0" borderId="2" xfId="0" applyNumberFormat="1" applyFont="1" applyBorder="1" applyAlignment="1">
      <alignment vertical="center" wrapText="1"/>
    </xf>
    <xf numFmtId="164" fontId="0" fillId="0" borderId="0" xfId="0" applyAlignment="1">
      <alignment vertical="center"/>
    </xf>
    <xf numFmtId="164" fontId="3" fillId="0" borderId="4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6" sqref="H36"/>
    </sheetView>
  </sheetViews>
  <sheetFormatPr defaultColWidth="9.140625" defaultRowHeight="12.75"/>
  <cols>
    <col min="1" max="1" width="11.28125" style="1" customWidth="1"/>
    <col min="2" max="2" width="32.8515625" style="1" customWidth="1"/>
    <col min="3" max="3" width="20.7109375" style="1" customWidth="1"/>
    <col min="4" max="4" width="14.7109375" style="1" customWidth="1"/>
    <col min="5" max="5" width="16.28125" style="1" customWidth="1"/>
    <col min="6" max="8" width="14.7109375" style="1" customWidth="1"/>
    <col min="9" max="9" width="16.00390625" style="1" customWidth="1"/>
    <col min="10" max="10" width="14.7109375" style="1" customWidth="1"/>
    <col min="11" max="11" width="14.421875" style="1" customWidth="1"/>
    <col min="12" max="12" width="10.421875" style="1" customWidth="1"/>
    <col min="13" max="13" width="12.57421875" style="1" customWidth="1"/>
    <col min="14" max="16384" width="9.140625" style="1" customWidth="1"/>
  </cols>
  <sheetData>
    <row r="1" spans="1:1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/>
      <c r="K2" s="4"/>
    </row>
    <row r="3" spans="1:11" ht="24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5" spans="10:11" ht="14.25">
      <c r="J5" s="6" t="s">
        <v>2</v>
      </c>
      <c r="K5" s="6"/>
    </row>
    <row r="6" spans="1:11" s="8" customFormat="1" ht="15.75" customHeight="1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/>
      <c r="H6" s="7" t="s">
        <v>7</v>
      </c>
      <c r="I6" s="7"/>
      <c r="J6" s="7"/>
      <c r="K6" s="7"/>
    </row>
    <row r="7" spans="1:11" s="8" customFormat="1" ht="30.75">
      <c r="A7" s="7"/>
      <c r="B7" s="7"/>
      <c r="C7" s="7"/>
      <c r="D7" s="7" t="s">
        <v>8</v>
      </c>
      <c r="E7" s="7" t="s">
        <v>9</v>
      </c>
      <c r="F7" s="7" t="s">
        <v>10</v>
      </c>
      <c r="G7" s="7" t="s">
        <v>11</v>
      </c>
      <c r="H7" s="7" t="s">
        <v>8</v>
      </c>
      <c r="I7" s="7" t="s">
        <v>9</v>
      </c>
      <c r="J7" s="7" t="s">
        <v>10</v>
      </c>
      <c r="K7" s="9" t="s">
        <v>11</v>
      </c>
    </row>
    <row r="8" spans="1:11" ht="26.25">
      <c r="A8" s="10" t="s">
        <v>12</v>
      </c>
      <c r="B8" s="11" t="s">
        <v>13</v>
      </c>
      <c r="C8" s="10" t="s">
        <v>14</v>
      </c>
      <c r="D8" s="12">
        <v>1820158</v>
      </c>
      <c r="E8" s="12">
        <v>2678585</v>
      </c>
      <c r="F8" s="12">
        <v>15178646</v>
      </c>
      <c r="G8" s="12">
        <f>SUM(D8:F8)</f>
        <v>19677389</v>
      </c>
      <c r="H8" s="12">
        <v>948009</v>
      </c>
      <c r="I8" s="12">
        <v>37195</v>
      </c>
      <c r="J8" s="12">
        <v>210773</v>
      </c>
      <c r="K8" s="12">
        <f>SUM(H8:J8)</f>
        <v>1195977</v>
      </c>
    </row>
    <row r="9" spans="1:11" ht="38.25">
      <c r="A9" s="10" t="s">
        <v>15</v>
      </c>
      <c r="B9" s="11" t="s">
        <v>16</v>
      </c>
      <c r="C9" s="10" t="s">
        <v>17</v>
      </c>
      <c r="D9" s="12">
        <v>0</v>
      </c>
      <c r="E9" s="12">
        <v>0</v>
      </c>
      <c r="F9" s="12">
        <v>2208833</v>
      </c>
      <c r="G9" s="12">
        <f>SUM(D9:F9)</f>
        <v>2208833</v>
      </c>
      <c r="H9" s="12">
        <f>538727-37403</f>
        <v>501324</v>
      </c>
      <c r="I9" s="12">
        <v>0</v>
      </c>
      <c r="J9" s="12">
        <v>37403</v>
      </c>
      <c r="K9" s="12">
        <f>98594+22709+355219+4877+57328</f>
        <v>538727</v>
      </c>
    </row>
    <row r="10" spans="1:11" ht="38.25">
      <c r="A10" s="10" t="s">
        <v>18</v>
      </c>
      <c r="B10" s="11" t="s">
        <v>19</v>
      </c>
      <c r="C10" s="10" t="s">
        <v>20</v>
      </c>
      <c r="D10" s="12">
        <f>1829727-1636701</f>
        <v>193026</v>
      </c>
      <c r="E10" s="12">
        <f>1636701*0.15</f>
        <v>245505.15</v>
      </c>
      <c r="F10" s="12">
        <f>1636701*0.85</f>
        <v>1391195.8499999999</v>
      </c>
      <c r="G10" s="12">
        <f>SUM(D10:F10)</f>
        <v>1829726.9999999998</v>
      </c>
      <c r="H10" s="12">
        <f>422627-103863</f>
        <v>318764</v>
      </c>
      <c r="I10" s="12">
        <v>88283</v>
      </c>
      <c r="J10" s="12">
        <v>15579</v>
      </c>
      <c r="K10" s="12">
        <v>443689</v>
      </c>
    </row>
    <row r="11" spans="1:11" ht="38.25">
      <c r="A11" s="10" t="s">
        <v>21</v>
      </c>
      <c r="B11" s="11" t="s">
        <v>22</v>
      </c>
      <c r="C11" s="10" t="s">
        <v>23</v>
      </c>
      <c r="D11" s="12">
        <v>0</v>
      </c>
      <c r="E11" s="12">
        <f>2104229*0.15</f>
        <v>315634.35</v>
      </c>
      <c r="F11" s="12">
        <f>2104229*0.85</f>
        <v>1788594.65</v>
      </c>
      <c r="G11" s="12">
        <f>SUM(D11:F11)</f>
        <v>2104229</v>
      </c>
      <c r="H11" s="12">
        <f>443689-388050-3972</f>
        <v>51667</v>
      </c>
      <c r="I11" s="12">
        <f>58208+596</f>
        <v>58804</v>
      </c>
      <c r="J11" s="12">
        <f>329843+3376</f>
        <v>333219</v>
      </c>
      <c r="K11" s="12">
        <v>443689</v>
      </c>
    </row>
    <row r="12" spans="1:11" ht="38.25">
      <c r="A12" s="10" t="s">
        <v>24</v>
      </c>
      <c r="B12" s="11" t="s">
        <v>25</v>
      </c>
      <c r="C12" s="10" t="s">
        <v>23</v>
      </c>
      <c r="D12" s="12">
        <v>0</v>
      </c>
      <c r="E12" s="12">
        <f>498665*0.15</f>
        <v>74799.75</v>
      </c>
      <c r="F12" s="12">
        <f>498665*0.85</f>
        <v>423865.25</v>
      </c>
      <c r="G12" s="12">
        <f>SUM(D12:F12)</f>
        <v>498665</v>
      </c>
      <c r="H12" s="12">
        <f>82417-80838</f>
        <v>1579</v>
      </c>
      <c r="I12" s="12">
        <v>12126</v>
      </c>
      <c r="J12" s="12">
        <v>68712</v>
      </c>
      <c r="K12" s="12">
        <v>82417</v>
      </c>
    </row>
    <row r="13" spans="1:11" ht="50.25">
      <c r="A13" s="10" t="s">
        <v>26</v>
      </c>
      <c r="B13" s="11" t="s">
        <v>27</v>
      </c>
      <c r="C13" s="10" t="s">
        <v>28</v>
      </c>
      <c r="D13" s="12">
        <v>0</v>
      </c>
      <c r="E13" s="12">
        <f>767080*0.15</f>
        <v>115062</v>
      </c>
      <c r="F13" s="12">
        <f>767080*0.85</f>
        <v>652018</v>
      </c>
      <c r="G13" s="12">
        <f>SUM(D13:F13)</f>
        <v>767080</v>
      </c>
      <c r="H13" s="12">
        <f>28345-13694</f>
        <v>14651</v>
      </c>
      <c r="I13" s="12">
        <v>2054</v>
      </c>
      <c r="J13" s="12">
        <v>11640</v>
      </c>
      <c r="K13" s="12">
        <v>28345</v>
      </c>
    </row>
    <row r="14" spans="1:11" ht="38.25">
      <c r="A14" s="10" t="s">
        <v>29</v>
      </c>
      <c r="B14" s="11" t="s">
        <v>30</v>
      </c>
      <c r="C14" s="10">
        <v>2014</v>
      </c>
      <c r="D14" s="12">
        <v>40348</v>
      </c>
      <c r="E14" s="12">
        <v>0</v>
      </c>
      <c r="F14" s="12">
        <v>228639</v>
      </c>
      <c r="G14" s="12">
        <f>SUM(D14:F14)</f>
        <v>268987</v>
      </c>
      <c r="H14" s="12">
        <f>11572+7624+5833+9590+6629+8782+8203</f>
        <v>58233</v>
      </c>
      <c r="I14" s="12">
        <v>0</v>
      </c>
      <c r="J14" s="12">
        <v>0</v>
      </c>
      <c r="K14" s="12">
        <f>11572+7624+5833+9590+6629+8782+8203</f>
        <v>58233</v>
      </c>
    </row>
    <row r="15" spans="1:11" ht="50.25">
      <c r="A15" s="10" t="s">
        <v>31</v>
      </c>
      <c r="B15" s="11" t="s">
        <v>32</v>
      </c>
      <c r="C15" s="10">
        <v>2014</v>
      </c>
      <c r="D15" s="12">
        <f>26909+43462+65218</f>
        <v>135589</v>
      </c>
      <c r="E15" s="12">
        <v>0</v>
      </c>
      <c r="F15" s="12">
        <f>152484+246285+369567</f>
        <v>768336</v>
      </c>
      <c r="G15" s="12">
        <f>SUM(D15:F15)</f>
        <v>903925</v>
      </c>
      <c r="H15" s="12">
        <f>68074+108738+163628-161930</f>
        <v>178510</v>
      </c>
      <c r="I15" s="12">
        <v>0</v>
      </c>
      <c r="J15" s="12">
        <f>30019+48744+73167</f>
        <v>151930</v>
      </c>
      <c r="K15" s="12">
        <f>68074+108738+163628</f>
        <v>340440</v>
      </c>
    </row>
    <row r="16" spans="1:11" ht="26.25">
      <c r="A16" s="10" t="s">
        <v>33</v>
      </c>
      <c r="B16" s="11" t="s">
        <v>34</v>
      </c>
      <c r="C16" s="10" t="s">
        <v>28</v>
      </c>
      <c r="D16" s="12">
        <f>375578-303247</f>
        <v>72331</v>
      </c>
      <c r="E16" s="12">
        <v>0</v>
      </c>
      <c r="F16" s="12">
        <v>303247</v>
      </c>
      <c r="G16" s="12">
        <f>SUM(D16:F16)</f>
        <v>375578</v>
      </c>
      <c r="H16" s="12">
        <f>91384-4563</f>
        <v>86821</v>
      </c>
      <c r="I16" s="12">
        <v>0</v>
      </c>
      <c r="J16" s="12">
        <v>4563</v>
      </c>
      <c r="K16" s="12">
        <v>91384</v>
      </c>
    </row>
    <row r="17" spans="1:11" ht="38.25">
      <c r="A17" s="10" t="s">
        <v>35</v>
      </c>
      <c r="B17" s="11" t="s">
        <v>36</v>
      </c>
      <c r="C17" s="10" t="s">
        <v>28</v>
      </c>
      <c r="D17" s="12"/>
      <c r="E17" s="12">
        <v>72822</v>
      </c>
      <c r="F17" s="12">
        <v>412660</v>
      </c>
      <c r="G17" s="12">
        <f>SUM(D17:F17)</f>
        <v>485482</v>
      </c>
      <c r="H17" s="12">
        <f>229011-71116</f>
        <v>157895</v>
      </c>
      <c r="I17" s="12">
        <v>10667</v>
      </c>
      <c r="J17" s="12">
        <v>60449</v>
      </c>
      <c r="K17" s="12">
        <v>229011</v>
      </c>
    </row>
    <row r="18" spans="1:11" ht="26.25">
      <c r="A18" s="10" t="s">
        <v>37</v>
      </c>
      <c r="B18" s="11" t="s">
        <v>38</v>
      </c>
      <c r="C18" s="10">
        <v>2013</v>
      </c>
      <c r="D18" s="12">
        <v>43379</v>
      </c>
      <c r="E18" s="12">
        <f>390409*0.25</f>
        <v>97602.25</v>
      </c>
      <c r="F18" s="12">
        <f>390409*0.75</f>
        <v>292806.75</v>
      </c>
      <c r="G18" s="12">
        <f>SUM(D18:F18)</f>
        <v>433788</v>
      </c>
      <c r="H18" s="12">
        <f>173400-83470</f>
        <v>89930</v>
      </c>
      <c r="I18" s="12">
        <v>4637</v>
      </c>
      <c r="J18" s="12">
        <v>78833</v>
      </c>
      <c r="K18" s="12">
        <v>173400</v>
      </c>
    </row>
    <row r="19" spans="1:11" ht="74.25">
      <c r="A19" s="10" t="s">
        <v>39</v>
      </c>
      <c r="B19" s="11" t="s">
        <v>40</v>
      </c>
      <c r="C19" s="10" t="s">
        <v>41</v>
      </c>
      <c r="D19" s="12">
        <v>0</v>
      </c>
      <c r="E19" s="12">
        <v>6698</v>
      </c>
      <c r="F19" s="12">
        <v>37955</v>
      </c>
      <c r="G19" s="12">
        <f>SUM(D19:F19)</f>
        <v>44653</v>
      </c>
      <c r="H19" s="12">
        <v>0</v>
      </c>
      <c r="I19" s="12">
        <v>165</v>
      </c>
      <c r="J19" s="12">
        <v>937</v>
      </c>
      <c r="K19" s="12">
        <f>SUM(H19:J19)</f>
        <v>1102</v>
      </c>
    </row>
    <row r="20" spans="1:11" ht="62.25">
      <c r="A20" s="10" t="s">
        <v>42</v>
      </c>
      <c r="B20" s="11" t="s">
        <v>43</v>
      </c>
      <c r="C20" s="10">
        <v>2012</v>
      </c>
      <c r="D20" s="12">
        <v>0</v>
      </c>
      <c r="E20" s="12">
        <v>476762</v>
      </c>
      <c r="F20" s="12">
        <v>84134</v>
      </c>
      <c r="G20" s="12">
        <f>SUM(D20:F20)</f>
        <v>560896</v>
      </c>
      <c r="H20" s="12">
        <v>0</v>
      </c>
      <c r="I20" s="12">
        <v>476762</v>
      </c>
      <c r="J20" s="12">
        <v>84134</v>
      </c>
      <c r="K20" s="12">
        <f>SUM(H20:J20)</f>
        <v>560896</v>
      </c>
    </row>
    <row r="21" spans="1:11" s="13" customFormat="1" ht="38.25">
      <c r="A21" s="10" t="s">
        <v>44</v>
      </c>
      <c r="B21" s="11" t="s">
        <v>45</v>
      </c>
      <c r="C21" s="10" t="s">
        <v>28</v>
      </c>
      <c r="D21" s="12">
        <v>0</v>
      </c>
      <c r="E21" s="12">
        <v>6660</v>
      </c>
      <c r="F21" s="12">
        <v>37741</v>
      </c>
      <c r="G21" s="12">
        <f>SUM(D21:F21)</f>
        <v>44401</v>
      </c>
      <c r="H21" s="12">
        <v>0</v>
      </c>
      <c r="I21" s="12">
        <v>1353</v>
      </c>
      <c r="J21" s="12">
        <v>7667</v>
      </c>
      <c r="K21" s="12">
        <f>SUM(H21:J21)</f>
        <v>9020</v>
      </c>
    </row>
    <row r="22" spans="1:11" s="13" customFormat="1" ht="38.25">
      <c r="A22" s="10" t="s">
        <v>46</v>
      </c>
      <c r="B22" s="11" t="s">
        <v>47</v>
      </c>
      <c r="C22" s="14" t="s">
        <v>17</v>
      </c>
      <c r="D22" s="12">
        <v>0</v>
      </c>
      <c r="E22" s="12">
        <v>47755</v>
      </c>
      <c r="F22" s="12">
        <v>270612</v>
      </c>
      <c r="G22" s="12">
        <f>SUM(D22:F22)</f>
        <v>318367</v>
      </c>
      <c r="H22" s="12">
        <v>0</v>
      </c>
      <c r="I22" s="12">
        <v>38534</v>
      </c>
      <c r="J22" s="12">
        <v>218362</v>
      </c>
      <c r="K22" s="12">
        <f>SUM(H22:J22)</f>
        <v>256896</v>
      </c>
    </row>
    <row r="23" spans="1:11" s="13" customFormat="1" ht="62.25">
      <c r="A23" s="10" t="s">
        <v>48</v>
      </c>
      <c r="B23" s="15" t="s">
        <v>49</v>
      </c>
      <c r="C23" s="14">
        <v>2014</v>
      </c>
      <c r="D23" s="12">
        <v>0</v>
      </c>
      <c r="E23" s="12">
        <v>5931</v>
      </c>
      <c r="F23" s="12">
        <v>33612</v>
      </c>
      <c r="G23" s="12">
        <f>SUM(D23:F23)</f>
        <v>39543</v>
      </c>
      <c r="H23" s="12">
        <v>0</v>
      </c>
      <c r="I23" s="12">
        <v>5931</v>
      </c>
      <c r="J23" s="12">
        <v>33612</v>
      </c>
      <c r="K23" s="12">
        <f>SUM(H23:J23)</f>
        <v>39543</v>
      </c>
    </row>
    <row r="24" spans="1:11" s="13" customFormat="1" ht="38.25">
      <c r="A24" s="10" t="s">
        <v>50</v>
      </c>
      <c r="B24" s="16" t="s">
        <v>51</v>
      </c>
      <c r="C24" s="14">
        <v>2014</v>
      </c>
      <c r="D24" s="12">
        <v>0</v>
      </c>
      <c r="E24" s="12">
        <v>0</v>
      </c>
      <c r="F24" s="12">
        <v>7769</v>
      </c>
      <c r="G24" s="12">
        <f>SUM(D24:F24)</f>
        <v>7769</v>
      </c>
      <c r="H24" s="12">
        <v>0</v>
      </c>
      <c r="I24" s="12">
        <v>0</v>
      </c>
      <c r="J24" s="12">
        <v>7769</v>
      </c>
      <c r="K24" s="12">
        <v>7769</v>
      </c>
    </row>
    <row r="25" spans="1:11" s="13" customFormat="1" ht="38.25">
      <c r="A25" s="10" t="s">
        <v>52</v>
      </c>
      <c r="B25" s="11" t="s">
        <v>53</v>
      </c>
      <c r="C25" s="10" t="s">
        <v>54</v>
      </c>
      <c r="D25" s="12">
        <v>5128</v>
      </c>
      <c r="E25" s="12">
        <v>10257</v>
      </c>
      <c r="F25" s="12">
        <v>87185</v>
      </c>
      <c r="G25" s="12">
        <f>SUM(D25:F25)</f>
        <v>102570</v>
      </c>
      <c r="H25" s="12">
        <v>1163</v>
      </c>
      <c r="I25" s="12">
        <v>0</v>
      </c>
      <c r="J25" s="12">
        <v>28126</v>
      </c>
      <c r="K25" s="12">
        <f>SUM(H25:J25)</f>
        <v>29289</v>
      </c>
    </row>
    <row r="26" spans="1:11" s="13" customFormat="1" ht="38.25">
      <c r="A26" s="10" t="s">
        <v>55</v>
      </c>
      <c r="B26" s="11" t="s">
        <v>56</v>
      </c>
      <c r="C26" s="10" t="s">
        <v>28</v>
      </c>
      <c r="D26" s="12">
        <v>4386</v>
      </c>
      <c r="E26" s="12">
        <v>8771</v>
      </c>
      <c r="F26" s="12">
        <v>84743</v>
      </c>
      <c r="G26" s="12">
        <f>SUM(D26:F26)</f>
        <v>97900</v>
      </c>
      <c r="H26" s="12">
        <v>1251</v>
      </c>
      <c r="I26" s="12">
        <v>0</v>
      </c>
      <c r="J26" s="12">
        <v>25025</v>
      </c>
      <c r="K26" s="12">
        <f>SUM(H26:J26)</f>
        <v>26276</v>
      </c>
    </row>
    <row r="27" spans="1:11" s="13" customFormat="1" ht="38.25">
      <c r="A27" s="10" t="s">
        <v>57</v>
      </c>
      <c r="B27" s="11" t="s">
        <v>58</v>
      </c>
      <c r="C27" s="10" t="s">
        <v>59</v>
      </c>
      <c r="D27" s="12">
        <v>3460</v>
      </c>
      <c r="E27" s="12">
        <v>6920</v>
      </c>
      <c r="F27" s="12">
        <v>61840</v>
      </c>
      <c r="G27" s="12">
        <f>SUM(D27:F27)</f>
        <v>72220</v>
      </c>
      <c r="H27" s="12">
        <v>3000</v>
      </c>
      <c r="I27" s="12">
        <v>0</v>
      </c>
      <c r="J27" s="12">
        <v>56292</v>
      </c>
      <c r="K27" s="12">
        <f>SUM(H27:J27)</f>
        <v>59292</v>
      </c>
    </row>
    <row r="28" spans="1:11" s="13" customFormat="1" ht="38.25">
      <c r="A28" s="10" t="s">
        <v>60</v>
      </c>
      <c r="B28" s="11" t="s">
        <v>61</v>
      </c>
      <c r="C28" s="10" t="s">
        <v>59</v>
      </c>
      <c r="D28" s="12">
        <v>2440</v>
      </c>
      <c r="E28" s="12">
        <v>3660</v>
      </c>
      <c r="F28" s="12">
        <v>44820</v>
      </c>
      <c r="G28" s="12">
        <f>SUM(D28:F28)</f>
        <v>50920</v>
      </c>
      <c r="H28" s="12">
        <v>1500</v>
      </c>
      <c r="I28" s="12">
        <v>0</v>
      </c>
      <c r="J28" s="12">
        <v>31301</v>
      </c>
      <c r="K28" s="12">
        <f>SUM(H28:J28)</f>
        <v>32801</v>
      </c>
    </row>
    <row r="29" spans="1:11" ht="14.25">
      <c r="A29" s="10" t="s">
        <v>62</v>
      </c>
      <c r="B29" s="11" t="s">
        <v>63</v>
      </c>
      <c r="C29" s="10" t="s">
        <v>54</v>
      </c>
      <c r="D29" s="12">
        <v>2839</v>
      </c>
      <c r="E29" s="12">
        <v>5678</v>
      </c>
      <c r="F29" s="12">
        <v>48259</v>
      </c>
      <c r="G29" s="12">
        <f>SUM(D29:F29)</f>
        <v>56776</v>
      </c>
      <c r="H29" s="12">
        <v>1187</v>
      </c>
      <c r="I29" s="12">
        <v>0</v>
      </c>
      <c r="J29" s="12">
        <v>19790</v>
      </c>
      <c r="K29" s="12">
        <f>SUM(H29:J29)</f>
        <v>20977</v>
      </c>
    </row>
    <row r="32" spans="1:11" ht="18" customHeight="1">
      <c r="A32" s="5" t="s">
        <v>64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8" ht="14.25">
      <c r="A33" s="17"/>
      <c r="B33" s="17"/>
      <c r="C33" s="17"/>
      <c r="D33" s="17"/>
      <c r="E33" s="17"/>
      <c r="F33" s="17"/>
      <c r="G33" s="17"/>
      <c r="H33" s="17"/>
    </row>
    <row r="34" spans="1:9" ht="15.75" customHeight="1">
      <c r="A34" s="18" t="s">
        <v>3</v>
      </c>
      <c r="B34" s="18" t="s">
        <v>4</v>
      </c>
      <c r="C34" s="18" t="s">
        <v>5</v>
      </c>
      <c r="D34" s="7" t="s">
        <v>6</v>
      </c>
      <c r="E34" s="7"/>
      <c r="F34" s="7"/>
      <c r="G34" s="7"/>
      <c r="H34" s="7" t="s">
        <v>65</v>
      </c>
      <c r="I34" s="7"/>
    </row>
    <row r="35" spans="1:9" ht="30.75">
      <c r="A35" s="18"/>
      <c r="B35" s="18"/>
      <c r="C35" s="18"/>
      <c r="D35" s="18" t="s">
        <v>8</v>
      </c>
      <c r="E35" s="18" t="s">
        <v>9</v>
      </c>
      <c r="F35" s="18" t="s">
        <v>10</v>
      </c>
      <c r="G35" s="18" t="s">
        <v>11</v>
      </c>
      <c r="H35" s="7"/>
      <c r="I35" s="7"/>
    </row>
    <row r="36" spans="1:9" ht="12.75" customHeight="1">
      <c r="A36" s="19" t="s">
        <v>66</v>
      </c>
      <c r="B36" s="19" t="s">
        <v>67</v>
      </c>
      <c r="C36" s="19" t="s">
        <v>67</v>
      </c>
      <c r="D36" s="19" t="s">
        <v>67</v>
      </c>
      <c r="E36" s="19" t="s">
        <v>67</v>
      </c>
      <c r="F36" s="19" t="s">
        <v>67</v>
      </c>
      <c r="G36" s="19" t="s">
        <v>67</v>
      </c>
      <c r="H36" s="19" t="s">
        <v>67</v>
      </c>
      <c r="I36" s="19"/>
    </row>
    <row r="38" ht="14.25">
      <c r="A38" s="1" t="s">
        <v>68</v>
      </c>
    </row>
  </sheetData>
  <sheetProtection selectLockedCells="1" selectUnlockedCells="1"/>
  <mergeCells count="15">
    <mergeCell ref="A1:K1"/>
    <mergeCell ref="A3:K3"/>
    <mergeCell ref="J5:K5"/>
    <mergeCell ref="A6:A7"/>
    <mergeCell ref="B6:B7"/>
    <mergeCell ref="C6:C7"/>
    <mergeCell ref="D6:G6"/>
    <mergeCell ref="H6:K6"/>
    <mergeCell ref="A32:K32"/>
    <mergeCell ref="A34:A35"/>
    <mergeCell ref="B34:B35"/>
    <mergeCell ref="C34:C35"/>
    <mergeCell ref="D34:G34"/>
    <mergeCell ref="H34:I35"/>
    <mergeCell ref="H36:I36"/>
  </mergeCells>
  <printOptions horizontalCentered="1"/>
  <pageMargins left="0.4222222222222222" right="0.3486111111111111" top="0.30833333333333335" bottom="0.13402777777777777" header="0.5118055555555555" footer="0.5118055555555555"/>
  <pageSetup firstPageNumber="1" useFirstPageNumber="1" horizontalDpi="300" verticalDpi="3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2014-02-28T09:30:44Z</dcterms:created>
  <cp:category/>
  <cp:version/>
  <cp:contentType/>
  <cp:contentStatus/>
  <cp:revision>1</cp:revision>
</cp:coreProperties>
</file>