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'Munka1'!$A$1:$M$114</definedName>
  </definedNames>
  <calcPr fullCalcOnLoad="1"/>
</workbook>
</file>

<file path=xl/sharedStrings.xml><?xml version="1.0" encoding="utf-8"?>
<sst xmlns="http://schemas.openxmlformats.org/spreadsheetml/2006/main" count="225" uniqueCount="168">
  <si>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</si>
  <si>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</si>
  <si>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</si>
  <si>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</si>
  <si>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</si>
  <si>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</si>
  <si>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</si>
  <si>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</si>
  <si>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</si>
  <si>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</si>
  <si>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</si>
  <si>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</si>
  <si>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</si>
  <si>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</si>
  <si>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</si>
  <si>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</si>
  <si>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</si>
  <si>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</si>
  <si>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</si>
  <si>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</si>
  <si>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</si>
  <si>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</si>
  <si>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</si>
  <si>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</si>
  <si>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</si>
  <si>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</si>
  <si>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</si>
  <si>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</si>
  <si>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</si>
  <si>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</si>
  <si>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</si>
  <si>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</si>
  <si>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</si>
  <si>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</si>
  <si>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</si>
  <si>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</si>
  <si>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</si>
  <si>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</si>
  <si>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</si>
  <si>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</si>
  <si>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</si>
  <si>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</si>
  <si>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</si>
  <si>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</si>
  <si>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</si>
  <si>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</si>
  <si>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</si>
  <si>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</si>
  <si>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</si>
  <si>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</si>
  <si>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</si>
  <si>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</si>
  <si>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</si>
  <si>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</si>
  <si>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</si>
  <si>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</si>
  <si>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</si>
  <si>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</si>
  <si>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</si>
  <si>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</si>
  <si>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</si>
  <si>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</si>
  <si>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</si>
  <si>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</si>
  <si>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</si>
  <si>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</si>
  <si>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</si>
  <si>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</si>
  <si>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</si>
  <si>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</si>
  <si>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</si>
  <si>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</si>
  <si>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</si>
  <si>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</si>
  <si>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</si>
  <si>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</si>
  <si>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</si>
  <si>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</si>
  <si>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</si>
  <si>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</si>
  <si>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</si>
  <si>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</si>
  <si>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</si>
  <si>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</si>
  <si>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</si>
  <si>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</si>
  <si>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</si>
  <si>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</si>
  <si>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</si>
  <si>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</si>
  <si>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</si>
  <si>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</si>
  <si>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</si>
  <si>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</si>
  <si>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</si>
  <si>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</si>
  <si>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</si>
  <si>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</si>
  <si>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</si>
  <si>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</si>
  <si>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</si>
  <si>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</si>
  <si>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</si>
  <si>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</si>
  <si>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</si>
  <si>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</si>
  <si>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</si>
  <si>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</si>
  <si>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</si>
  <si>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</si>
  <si>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</si>
  <si>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</si>
  <si>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</si>
  <si>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</si>
  <si>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</si>
  <si>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</si>
  <si>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</si>
  <si>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</si>
  <si>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</si>
  <si>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</si>
  <si>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</si>
  <si>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</si>
  <si>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</si>
  <si>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</si>
  <si>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</si>
  <si>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</si>
  <si>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</si>
  <si>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</si>
  <si>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</si>
  <si>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</si>
  <si>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</si>
  <si>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</si>
  <si>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</si>
  <si>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</si>
  <si>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</si>
  <si>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</si>
  <si>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 xml:space="preserve"> forint</t>
  </si>
  <si>
    <t>Felhalmozási célú támogatások államháztartáson belülről</t>
  </si>
  <si>
    <t>3.6</t>
  </si>
  <si>
    <t>Maradvány igénybevétele</t>
  </si>
  <si>
    <t>Előző év költségvetési  maradványának igénybevétele</t>
  </si>
  <si>
    <t>Önkormányzat által irányított költségvetési szerv kiadásai (Óvoda)</t>
  </si>
  <si>
    <t>2020. évi előirányzat összesen</t>
  </si>
  <si>
    <t>Elvonások és befizetések</t>
  </si>
  <si>
    <t>10.1.1</t>
  </si>
  <si>
    <t>10.1.2</t>
  </si>
  <si>
    <t>C</t>
  </si>
  <si>
    <t>D</t>
  </si>
  <si>
    <t>E</t>
  </si>
  <si>
    <t>F</t>
  </si>
  <si>
    <t>G</t>
  </si>
  <si>
    <t>H</t>
  </si>
  <si>
    <t>I</t>
  </si>
  <si>
    <t>Módosított</t>
  </si>
  <si>
    <t>Eredeti</t>
  </si>
  <si>
    <t>Államigazgatási feladatok</t>
  </si>
  <si>
    <t xml:space="preserve">     Települési támogatás</t>
  </si>
  <si>
    <t xml:space="preserve">     Egyes szociális pénzbeli és természetbeni ellátások</t>
  </si>
  <si>
    <t>3.7</t>
  </si>
  <si>
    <t>Biztosítótól kapott kártérítés</t>
  </si>
  <si>
    <t>Egyéb működési célú átvett pénzeszköz ÁH-án kívül</t>
  </si>
  <si>
    <t>I. Módosított</t>
  </si>
  <si>
    <t xml:space="preserve"> Módosított</t>
  </si>
  <si>
    <t xml:space="preserve"> Módosított </t>
  </si>
  <si>
    <t>Tardosi Plébánia vissza nem térítendő támogatás (Plébánia felújítására)</t>
  </si>
  <si>
    <t>11.2</t>
  </si>
  <si>
    <r>
      <t xml:space="preserve">     2 . melléklet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1/2020. (II.12.) önkormányzati rendelethez</t>
    </r>
  </si>
  <si>
    <r>
      <t xml:space="preserve"> 2. melléklet </t>
    </r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   1/2020. (II.12.)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</si>
</sst>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vertAlign val="superscript"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19" fillId="0" borderId="0" xfId="54" applyFont="1" applyFill="1">
      <alignment/>
      <protection/>
    </xf>
    <xf numFmtId="49" fontId="19" fillId="0" borderId="0" xfId="54" applyNumberFormat="1" applyFont="1" applyFill="1">
      <alignment/>
      <protection/>
    </xf>
    <xf numFmtId="0" fontId="19" fillId="0" borderId="0" xfId="54" applyFont="1" applyFill="1" applyAlignment="1">
      <alignment/>
      <protection/>
    </xf>
    <xf numFmtId="49" fontId="19" fillId="0" borderId="0" xfId="54" applyNumberFormat="1" applyFont="1" applyFill="1" applyBorder="1" applyAlignment="1" applyProtection="1">
      <alignment horizontal="centerContinuous" vertical="center"/>
      <protection/>
    </xf>
    <xf numFmtId="174" fontId="20" fillId="0" borderId="0" xfId="54" applyNumberFormat="1" applyFont="1" applyFill="1" applyBorder="1" applyAlignment="1" applyProtection="1">
      <alignment horizontal="centerContinuous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/>
      <protection/>
    </xf>
    <xf numFmtId="41" fontId="20" fillId="0" borderId="0" xfId="54" applyNumberFormat="1" applyFont="1" applyFill="1" applyBorder="1" applyAlignment="1" applyProtection="1">
      <alignment horizontal="right" vertical="center"/>
      <protection/>
    </xf>
    <xf numFmtId="41" fontId="19" fillId="0" borderId="0" xfId="54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41" fontId="21" fillId="0" borderId="10" xfId="54" applyNumberFormat="1" applyFont="1" applyFill="1" applyBorder="1" applyAlignment="1" applyProtection="1">
      <alignment horizontal="right" vertical="center"/>
      <protection/>
    </xf>
    <xf numFmtId="41" fontId="21" fillId="0" borderId="10" xfId="0" applyNumberFormat="1" applyFont="1" applyFill="1" applyBorder="1" applyAlignment="1" applyProtection="1">
      <alignment horizontal="right"/>
      <protection/>
    </xf>
    <xf numFmtId="49" fontId="19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Font="1" applyFill="1" applyBorder="1" applyAlignment="1" applyProtection="1">
      <alignment horizontal="center" vertical="center" wrapText="1"/>
      <protection/>
    </xf>
    <xf numFmtId="0" fontId="20" fillId="0" borderId="13" xfId="54" applyFont="1" applyFill="1" applyBorder="1" applyAlignment="1" applyProtection="1">
      <alignment horizontal="center" vertical="center" wrapText="1"/>
      <protection/>
    </xf>
    <xf numFmtId="41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41" fontId="20" fillId="0" borderId="15" xfId="54" applyNumberFormat="1" applyFont="1" applyFill="1" applyBorder="1" applyAlignment="1" applyProtection="1">
      <alignment horizontal="center" vertical="center" wrapText="1"/>
      <protection/>
    </xf>
    <xf numFmtId="41" fontId="20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6" xfId="54" applyFont="1" applyFill="1" applyBorder="1" applyAlignment="1" applyProtection="1">
      <alignment horizontal="center" vertical="center" wrapText="1"/>
      <protection/>
    </xf>
    <xf numFmtId="0" fontId="20" fillId="0" borderId="17" xfId="54" applyFont="1" applyFill="1" applyBorder="1" applyAlignment="1">
      <alignment horizontal="center"/>
      <protection/>
    </xf>
    <xf numFmtId="49" fontId="19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54" applyFont="1" applyFill="1" applyBorder="1" applyAlignment="1" applyProtection="1">
      <alignment horizontal="left" vertical="center" wrapText="1"/>
      <protection/>
    </xf>
    <xf numFmtId="174" fontId="20" fillId="0" borderId="13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8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9" xfId="54" applyNumberFormat="1" applyFont="1" applyFill="1" applyBorder="1" applyAlignment="1" applyProtection="1">
      <alignment horizontal="right" vertical="center" wrapText="1"/>
      <protection/>
    </xf>
    <xf numFmtId="41" fontId="20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5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54" applyFont="1" applyFill="1" applyBorder="1">
      <alignment/>
      <protection/>
    </xf>
    <xf numFmtId="49" fontId="19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1" xfId="54" applyFont="1" applyFill="1" applyBorder="1" applyAlignment="1" applyProtection="1">
      <alignment horizontal="left" vertical="center" wrapText="1"/>
      <protection/>
    </xf>
    <xf numFmtId="174" fontId="20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3" xfId="54" applyNumberFormat="1" applyFont="1" applyFill="1" applyBorder="1" applyAlignment="1" applyProtection="1">
      <alignment horizontal="right" vertical="center" wrapText="1"/>
      <protection/>
    </xf>
    <xf numFmtId="41" fontId="19" fillId="0" borderId="0" xfId="54" applyNumberFormat="1" applyFont="1" applyFill="1" applyBorder="1" applyAlignment="1" applyProtection="1">
      <alignment horizontal="right" vertical="center" wrapText="1"/>
      <protection/>
    </xf>
    <xf numFmtId="41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22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25" xfId="54" applyFont="1" applyFill="1" applyBorder="1">
      <alignment/>
      <protection/>
    </xf>
    <xf numFmtId="49" fontId="19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27" xfId="54" applyFont="1" applyFill="1" applyBorder="1" applyAlignment="1" applyProtection="1">
      <alignment horizontal="left" vertical="center" wrapText="1"/>
      <protection/>
    </xf>
    <xf numFmtId="174" fontId="20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6" xfId="54" applyNumberFormat="1" applyFont="1" applyFill="1" applyBorder="1" applyAlignment="1" applyProtection="1">
      <alignment horizontal="right" vertical="center" wrapText="1"/>
      <protection/>
    </xf>
    <xf numFmtId="41" fontId="19" fillId="0" borderId="29" xfId="54" applyNumberFormat="1" applyFont="1" applyFill="1" applyBorder="1" applyAlignment="1" applyProtection="1">
      <alignment horizontal="right" vertical="center" wrapText="1"/>
      <protection/>
    </xf>
    <xf numFmtId="41" fontId="19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0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31" xfId="54" applyFont="1" applyFill="1" applyBorder="1">
      <alignment/>
      <protection/>
    </xf>
    <xf numFmtId="41" fontId="19" fillId="0" borderId="20" xfId="54" applyNumberFormat="1" applyFont="1" applyFill="1" applyBorder="1" applyAlignment="1" applyProtection="1">
      <alignment horizontal="right" vertical="center" wrapText="1"/>
      <protection/>
    </xf>
    <xf numFmtId="0" fontId="19" fillId="0" borderId="17" xfId="54" applyFont="1" applyFill="1" applyBorder="1">
      <alignment/>
      <protection/>
    </xf>
    <xf numFmtId="41" fontId="20" fillId="0" borderId="11" xfId="54" applyNumberFormat="1" applyFont="1" applyFill="1" applyBorder="1" applyAlignment="1" applyProtection="1">
      <alignment horizontal="right" vertical="center" wrapText="1"/>
      <protection/>
    </xf>
    <xf numFmtId="41" fontId="19" fillId="0" borderId="12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15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2" xfId="54" applyNumberFormat="1" applyFont="1" applyFill="1" applyBorder="1" applyAlignment="1" applyProtection="1">
      <alignment horizontal="right" vertical="center" wrapText="1"/>
      <protection/>
    </xf>
    <xf numFmtId="0" fontId="19" fillId="0" borderId="32" xfId="54" applyFont="1" applyFill="1" applyBorder="1" applyAlignment="1" applyProtection="1">
      <alignment horizontal="left" vertical="center" wrapText="1"/>
      <protection/>
    </xf>
    <xf numFmtId="174" fontId="20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4" xfId="54" applyNumberFormat="1" applyFont="1" applyFill="1" applyBorder="1" applyAlignment="1" applyProtection="1">
      <alignment horizontal="right" vertical="center" wrapText="1"/>
      <protection/>
    </xf>
    <xf numFmtId="41" fontId="19" fillId="0" borderId="35" xfId="54" applyNumberFormat="1" applyFont="1" applyFill="1" applyBorder="1" applyAlignment="1" applyProtection="1">
      <alignment horizontal="right" vertical="center" wrapText="1"/>
      <protection/>
    </xf>
    <xf numFmtId="41" fontId="19" fillId="0" borderId="36" xfId="54" applyNumberFormat="1" applyFont="1" applyFill="1" applyBorder="1" applyAlignment="1" applyProtection="1">
      <alignment horizontal="right" vertical="center" wrapText="1"/>
      <protection/>
    </xf>
    <xf numFmtId="41" fontId="19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8" xfId="54" applyNumberFormat="1" applyFont="1" applyFill="1" applyBorder="1" applyAlignment="1" applyProtection="1">
      <alignment horizontal="right" vertical="center" wrapText="1"/>
      <protection/>
    </xf>
    <xf numFmtId="41" fontId="19" fillId="0" borderId="30" xfId="54" applyNumberFormat="1" applyFont="1" applyFill="1" applyBorder="1" applyAlignment="1" applyProtection="1">
      <alignment horizontal="right" vertical="center" wrapText="1"/>
      <protection/>
    </xf>
    <xf numFmtId="174" fontId="20" fillId="0" borderId="39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24" xfId="54" applyNumberFormat="1" applyFont="1" applyFill="1" applyBorder="1" applyAlignment="1" applyProtection="1">
      <alignment horizontal="right" vertical="center" wrapText="1"/>
      <protection/>
    </xf>
    <xf numFmtId="41" fontId="19" fillId="0" borderId="40" xfId="54" applyNumberFormat="1" applyFont="1" applyFill="1" applyBorder="1" applyAlignment="1" applyProtection="1">
      <alignment horizontal="right" vertical="center" wrapText="1"/>
      <protection/>
    </xf>
    <xf numFmtId="41" fontId="19" fillId="0" borderId="41" xfId="54" applyNumberFormat="1" applyFont="1" applyFill="1" applyBorder="1" applyAlignment="1" applyProtection="1">
      <alignment horizontal="right" vertical="center" wrapText="1"/>
      <protection/>
    </xf>
    <xf numFmtId="41" fontId="19" fillId="0" borderId="42" xfId="54" applyNumberFormat="1" applyFont="1" applyFill="1" applyBorder="1" applyAlignment="1" applyProtection="1">
      <alignment horizontal="right" vertical="center" wrapText="1"/>
      <protection/>
    </xf>
    <xf numFmtId="41" fontId="19" fillId="0" borderId="43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44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54" applyNumberFormat="1" applyFont="1" applyFill="1" applyBorder="1" applyAlignment="1" applyProtection="1">
      <alignment horizontal="right" vertical="center" wrapText="1"/>
      <protection locked="0"/>
    </xf>
    <xf numFmtId="49" fontId="22" fillId="0" borderId="45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32" xfId="54" applyFont="1" applyFill="1" applyBorder="1" applyAlignment="1" applyProtection="1">
      <alignment horizontal="left" vertical="center" wrapText="1"/>
      <protection/>
    </xf>
    <xf numFmtId="174" fontId="20" fillId="0" borderId="46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47" xfId="54" applyNumberFormat="1" applyFont="1" applyFill="1" applyBorder="1" applyAlignment="1" applyProtection="1">
      <alignment horizontal="right" vertical="center" wrapText="1"/>
      <protection locked="0"/>
    </xf>
    <xf numFmtId="174" fontId="22" fillId="0" borderId="48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18" xfId="54" applyFont="1" applyFill="1" applyBorder="1">
      <alignment/>
      <protection/>
    </xf>
    <xf numFmtId="0" fontId="22" fillId="0" borderId="0" xfId="54" applyFont="1" applyFill="1">
      <alignment/>
      <protection/>
    </xf>
    <xf numFmtId="41" fontId="19" fillId="0" borderId="49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50" xfId="54" applyNumberFormat="1" applyFont="1" applyFill="1" applyBorder="1" applyAlignment="1" applyProtection="1">
      <alignment horizontal="right" vertical="center" wrapText="1"/>
      <protection locked="0"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41" fontId="20" fillId="0" borderId="48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48" xfId="54" applyNumberFormat="1" applyFont="1" applyFill="1" applyBorder="1" applyAlignment="1" applyProtection="1">
      <alignment horizontal="right" vertical="center" wrapText="1"/>
      <protection/>
    </xf>
    <xf numFmtId="174" fontId="20" fillId="0" borderId="15" xfId="54" applyNumberFormat="1" applyFont="1" applyFill="1" applyBorder="1" applyAlignment="1" applyProtection="1">
      <alignment horizontal="right" vertical="center" wrapText="1"/>
      <protection/>
    </xf>
    <xf numFmtId="174" fontId="20" fillId="0" borderId="48" xfId="54" applyNumberFormat="1" applyFont="1" applyFill="1" applyBorder="1" applyAlignment="1" applyProtection="1">
      <alignment horizontal="right" vertical="center" wrapText="1"/>
      <protection/>
    </xf>
    <xf numFmtId="49" fontId="19" fillId="0" borderId="45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36" xfId="54" applyNumberFormat="1" applyFont="1" applyFill="1" applyBorder="1" applyAlignment="1" applyProtection="1">
      <alignment horizontal="right" vertical="center" wrapText="1"/>
      <protection/>
    </xf>
    <xf numFmtId="174" fontId="19" fillId="0" borderId="49" xfId="54" applyNumberFormat="1" applyFont="1" applyFill="1" applyBorder="1" applyAlignment="1" applyProtection="1">
      <alignment horizontal="right" vertical="center" wrapText="1"/>
      <protection/>
    </xf>
    <xf numFmtId="174" fontId="19" fillId="0" borderId="2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38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30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27" xfId="54" applyNumberFormat="1" applyFont="1" applyFill="1" applyBorder="1" applyAlignment="1" applyProtection="1">
      <alignment horizontal="right" vertical="center" wrapText="1" indent="2"/>
      <protection/>
    </xf>
    <xf numFmtId="174" fontId="19" fillId="0" borderId="30" xfId="54" applyNumberFormat="1" applyFont="1" applyFill="1" applyBorder="1" applyAlignment="1" applyProtection="1">
      <alignment horizontal="right" vertical="center" wrapText="1"/>
      <protection locked="0"/>
    </xf>
    <xf numFmtId="49" fontId="19" fillId="0" borderId="51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52" xfId="54" applyFont="1" applyFill="1" applyBorder="1" applyAlignment="1" applyProtection="1">
      <alignment horizontal="left" vertical="center" wrapText="1"/>
      <protection/>
    </xf>
    <xf numFmtId="174" fontId="20" fillId="0" borderId="53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1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54" xfId="54" applyNumberFormat="1" applyFont="1" applyFill="1" applyBorder="1" applyAlignment="1" applyProtection="1">
      <alignment horizontal="right" vertical="center" wrapText="1"/>
      <protection locked="0"/>
    </xf>
    <xf numFmtId="41" fontId="19" fillId="0" borderId="55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56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11" xfId="54" applyNumberFormat="1" applyFont="1" applyFill="1" applyBorder="1" applyAlignment="1" applyProtection="1">
      <alignment horizontal="right" vertical="center" wrapText="1"/>
      <protection/>
    </xf>
    <xf numFmtId="174" fontId="19" fillId="0" borderId="14" xfId="54" applyNumberFormat="1" applyFont="1" applyFill="1" applyBorder="1" applyAlignment="1" applyProtection="1">
      <alignment horizontal="right" vertical="center" wrapText="1"/>
      <protection/>
    </xf>
    <xf numFmtId="41" fontId="22" fillId="0" borderId="15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48" xfId="54" applyNumberFormat="1" applyFont="1" applyFill="1" applyBorder="1" applyAlignment="1" applyProtection="1">
      <alignment horizontal="right" vertical="center" wrapText="1"/>
      <protection/>
    </xf>
    <xf numFmtId="0" fontId="20" fillId="0" borderId="21" xfId="54" applyFont="1" applyFill="1" applyBorder="1" applyAlignment="1" applyProtection="1">
      <alignment horizontal="left" vertical="center" wrapText="1"/>
      <protection/>
    </xf>
    <xf numFmtId="174" fontId="20" fillId="0" borderId="57" xfId="54" applyNumberFormat="1" applyFont="1" applyFill="1" applyBorder="1" applyAlignment="1" applyProtection="1">
      <alignment horizontal="right" vertical="center" wrapText="1"/>
      <protection locked="0"/>
    </xf>
    <xf numFmtId="174" fontId="19" fillId="0" borderId="20" xfId="54" applyNumberFormat="1" applyFont="1" applyFill="1" applyBorder="1" applyAlignment="1" applyProtection="1">
      <alignment horizontal="right" vertical="center" wrapText="1"/>
      <protection/>
    </xf>
    <xf numFmtId="174" fontId="19" fillId="0" borderId="0" xfId="54" applyNumberFormat="1" applyFont="1" applyFill="1" applyBorder="1" applyAlignment="1" applyProtection="1">
      <alignment horizontal="right" vertical="center" wrapText="1"/>
      <protection/>
    </xf>
    <xf numFmtId="41" fontId="22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58" xfId="54" applyNumberFormat="1" applyFont="1" applyFill="1" applyBorder="1" applyAlignment="1" applyProtection="1">
      <alignment horizontal="right" vertical="center" wrapText="1"/>
      <protection/>
    </xf>
    <xf numFmtId="0" fontId="19" fillId="0" borderId="59" xfId="54" applyFont="1" applyFill="1" applyBorder="1">
      <alignment/>
      <protection/>
    </xf>
    <xf numFmtId="174" fontId="20" fillId="0" borderId="11" xfId="54" applyNumberFormat="1" applyFont="1" applyFill="1" applyBorder="1" applyAlignment="1" applyProtection="1">
      <alignment horizontal="right" vertical="center" wrapText="1"/>
      <protection/>
    </xf>
    <xf numFmtId="174" fontId="20" fillId="0" borderId="14" xfId="54" applyNumberFormat="1" applyFont="1" applyFill="1" applyBorder="1" applyAlignment="1" applyProtection="1">
      <alignment horizontal="right" vertical="center" wrapText="1"/>
      <protection/>
    </xf>
    <xf numFmtId="41" fontId="19" fillId="0" borderId="45" xfId="54" applyNumberFormat="1" applyFont="1" applyFill="1" applyBorder="1" applyAlignment="1" applyProtection="1">
      <alignment horizontal="right" vertical="center" wrapText="1"/>
      <protection/>
    </xf>
    <xf numFmtId="41" fontId="19" fillId="0" borderId="60" xfId="54" applyNumberFormat="1" applyFont="1" applyFill="1" applyBorder="1" applyAlignment="1" applyProtection="1">
      <alignment horizontal="right" vertical="center" wrapText="1"/>
      <protection/>
    </xf>
    <xf numFmtId="41" fontId="19" fillId="0" borderId="61" xfId="54" applyNumberFormat="1" applyFont="1" applyFill="1" applyBorder="1" applyAlignment="1" applyProtection="1">
      <alignment horizontal="right" vertical="center" wrapText="1"/>
      <protection/>
    </xf>
    <xf numFmtId="41" fontId="20" fillId="0" borderId="14" xfId="54" applyNumberFormat="1" applyFont="1" applyFill="1" applyBorder="1" applyAlignment="1" applyProtection="1">
      <alignment horizontal="right" vertical="center" wrapText="1"/>
      <protection/>
    </xf>
    <xf numFmtId="41" fontId="20" fillId="0" borderId="15" xfId="54" applyNumberFormat="1" applyFont="1" applyFill="1" applyBorder="1" applyAlignment="1" applyProtection="1">
      <alignment horizontal="right" vertical="center" wrapText="1"/>
      <protection/>
    </xf>
    <xf numFmtId="0" fontId="23" fillId="0" borderId="0" xfId="54" applyFont="1" applyFill="1">
      <alignment/>
      <protection/>
    </xf>
    <xf numFmtId="0" fontId="21" fillId="0" borderId="12" xfId="54" applyFont="1" applyFill="1" applyBorder="1" applyAlignment="1" applyProtection="1">
      <alignment horizontal="left" vertical="center" wrapText="1"/>
      <protection/>
    </xf>
    <xf numFmtId="41" fontId="21" fillId="0" borderId="15" xfId="54" applyNumberFormat="1" applyFont="1" applyFill="1" applyBorder="1" applyAlignment="1" applyProtection="1">
      <alignment horizontal="right" vertical="center" wrapText="1"/>
      <protection/>
    </xf>
    <xf numFmtId="49" fontId="19" fillId="0" borderId="34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62" xfId="54" applyFont="1" applyFill="1" applyBorder="1" applyAlignment="1" applyProtection="1">
      <alignment horizontal="left" vertical="center" wrapText="1"/>
      <protection/>
    </xf>
    <xf numFmtId="41" fontId="19" fillId="0" borderId="3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5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63" xfId="54" applyNumberFormat="1" applyFont="1" applyFill="1" applyBorder="1" applyAlignment="1" applyProtection="1">
      <alignment horizontal="right" vertical="center" wrapText="1"/>
      <protection locked="0"/>
    </xf>
    <xf numFmtId="41" fontId="20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14" xfId="54" applyNumberFormat="1" applyFont="1" applyFill="1" applyBorder="1" applyAlignment="1" applyProtection="1">
      <alignment horizontal="right" vertical="center" wrapText="1" indent="1"/>
      <protection/>
    </xf>
    <xf numFmtId="0" fontId="19" fillId="0" borderId="57" xfId="54" applyFont="1" applyFill="1" applyBorder="1">
      <alignment/>
      <protection/>
    </xf>
    <xf numFmtId="49" fontId="19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4" xfId="54" applyFont="1" applyFill="1" applyBorder="1" applyAlignment="1" applyProtection="1">
      <alignment horizontal="left" vertical="center" wrapText="1"/>
      <protection/>
    </xf>
    <xf numFmtId="174" fontId="20" fillId="0" borderId="64" xfId="54" applyNumberFormat="1" applyFont="1" applyFill="1" applyBorder="1" applyAlignment="1" applyProtection="1">
      <alignment horizontal="right" vertical="center" wrapText="1"/>
      <protection/>
    </xf>
    <xf numFmtId="41" fontId="20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64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>
      <alignment/>
      <protection/>
    </xf>
    <xf numFmtId="49" fontId="19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/>
      <protection/>
    </xf>
    <xf numFmtId="174" fontId="20" fillId="0" borderId="0" xfId="54" applyNumberFormat="1" applyFont="1" applyFill="1" applyBorder="1" applyAlignment="1" applyProtection="1">
      <alignment horizontal="right" vertical="center" wrapText="1"/>
      <protection/>
    </xf>
    <xf numFmtId="41" fontId="20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0" xfId="54" applyNumberFormat="1" applyFont="1" applyFill="1" applyBorder="1" applyAlignment="1" applyProtection="1">
      <alignment horizontal="right" vertical="center" wrapText="1"/>
      <protection/>
    </xf>
    <xf numFmtId="0" fontId="20" fillId="0" borderId="0" xfId="54" applyFont="1" applyFill="1" applyBorder="1" applyAlignment="1" applyProtection="1">
      <alignment vertical="center" wrapTex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left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49" fontId="19" fillId="0" borderId="0" xfId="54" applyNumberFormat="1" applyFont="1" applyFill="1" applyBorder="1" applyAlignment="1" applyProtection="1">
      <alignment horizontal="left" vertical="center" wrapText="1"/>
      <protection/>
    </xf>
    <xf numFmtId="0" fontId="20" fillId="0" borderId="0" xfId="54" applyFont="1" applyFill="1" applyAlignment="1">
      <alignment/>
      <protection/>
    </xf>
    <xf numFmtId="0" fontId="20" fillId="0" borderId="0" xfId="54" applyFont="1" applyFill="1">
      <alignment/>
      <protection/>
    </xf>
    <xf numFmtId="49" fontId="20" fillId="0" borderId="0" xfId="54" applyNumberFormat="1" applyFont="1" applyFill="1" applyBorder="1" applyAlignment="1" applyProtection="1">
      <alignment horizontal="left" vertical="center" wrapText="1"/>
      <protection/>
    </xf>
    <xf numFmtId="49" fontId="19" fillId="0" borderId="0" xfId="54" applyNumberFormat="1" applyFont="1" applyFill="1" applyBorder="1" applyAlignment="1" applyProtection="1">
      <alignment horizontal="center" vertical="center" wrapText="1"/>
      <protection/>
    </xf>
    <xf numFmtId="174" fontId="20" fillId="0" borderId="0" xfId="54" applyNumberFormat="1" applyFont="1" applyFill="1" applyBorder="1" applyAlignment="1" applyProtection="1">
      <alignment vertical="center" wrapText="1"/>
      <protection/>
    </xf>
    <xf numFmtId="174" fontId="20" fillId="0" borderId="0" xfId="54" applyNumberFormat="1" applyFont="1" applyFill="1" applyBorder="1" applyAlignment="1" applyProtection="1">
      <alignment horizontal="center" vertical="center" wrapText="1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0" fontId="20" fillId="0" borderId="18" xfId="54" applyFont="1" applyFill="1" applyBorder="1" applyAlignment="1">
      <alignment horizontal="center"/>
      <protection/>
    </xf>
    <xf numFmtId="41" fontId="20" fillId="0" borderId="33" xfId="54" applyNumberFormat="1" applyFont="1" applyFill="1" applyBorder="1" applyAlignment="1" applyProtection="1">
      <alignment horizontal="center" vertical="center" wrapText="1"/>
      <protection/>
    </xf>
    <xf numFmtId="0" fontId="20" fillId="0" borderId="59" xfId="54" applyFont="1" applyFill="1" applyBorder="1" applyAlignment="1">
      <alignment horizontal="center"/>
      <protection/>
    </xf>
    <xf numFmtId="49" fontId="19" fillId="0" borderId="23" xfId="54" applyNumberFormat="1" applyFont="1" applyFill="1" applyBorder="1" applyAlignment="1" applyProtection="1">
      <alignment horizontal="left" vertical="center" wrapText="1" indent="1"/>
      <protection/>
    </xf>
    <xf numFmtId="174" fontId="20" fillId="0" borderId="39" xfId="54" applyNumberFormat="1" applyFont="1" applyFill="1" applyBorder="1" applyAlignment="1" applyProtection="1">
      <alignment vertical="center" wrapText="1"/>
      <protection/>
    </xf>
    <xf numFmtId="174" fontId="20" fillId="0" borderId="65" xfId="54" applyNumberFormat="1" applyFont="1" applyFill="1" applyBorder="1" applyAlignment="1" applyProtection="1">
      <alignment vertical="center" wrapText="1"/>
      <protection/>
    </xf>
    <xf numFmtId="41" fontId="20" fillId="0" borderId="66" xfId="54" applyNumberFormat="1" applyFont="1" applyFill="1" applyBorder="1" applyAlignment="1" applyProtection="1">
      <alignment horizontal="right" vertical="center" wrapText="1"/>
      <protection/>
    </xf>
    <xf numFmtId="41" fontId="20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65" xfId="54" applyFont="1" applyFill="1" applyBorder="1" applyAlignment="1" applyProtection="1">
      <alignment vertical="center" wrapText="1"/>
      <protection/>
    </xf>
    <xf numFmtId="41" fontId="19" fillId="0" borderId="64" xfId="54" applyNumberFormat="1" applyFont="1" applyFill="1" applyBorder="1" applyAlignment="1" applyProtection="1">
      <alignment horizontal="right" vertical="center" wrapText="1"/>
      <protection/>
    </xf>
    <xf numFmtId="41" fontId="19" fillId="0" borderId="66" xfId="54" applyNumberFormat="1" applyFont="1" applyFill="1" applyBorder="1" applyAlignment="1" applyProtection="1">
      <alignment horizontal="right" vertical="center" wrapText="1"/>
      <protection/>
    </xf>
    <xf numFmtId="41" fontId="19" fillId="0" borderId="39" xfId="54" applyNumberFormat="1" applyFont="1" applyFill="1" applyBorder="1" applyAlignment="1" applyProtection="1">
      <alignment horizontal="right" vertical="center" wrapText="1"/>
      <protection/>
    </xf>
    <xf numFmtId="0" fontId="19" fillId="0" borderId="27" xfId="54" applyFont="1" applyFill="1" applyBorder="1" applyAlignment="1" applyProtection="1">
      <alignment vertical="center" wrapText="1"/>
      <protection/>
    </xf>
    <xf numFmtId="174" fontId="20" fillId="0" borderId="28" xfId="54" applyNumberFormat="1" applyFont="1" applyFill="1" applyBorder="1" applyAlignment="1" applyProtection="1">
      <alignment vertical="center" wrapText="1"/>
      <protection/>
    </xf>
    <xf numFmtId="41" fontId="19" fillId="0" borderId="28" xfId="54" applyNumberFormat="1" applyFont="1" applyFill="1" applyBorder="1" applyAlignment="1" applyProtection="1">
      <alignment horizontal="right" vertical="center" wrapText="1"/>
      <protection/>
    </xf>
    <xf numFmtId="0" fontId="19" fillId="0" borderId="21" xfId="54" applyFont="1" applyFill="1" applyBorder="1" applyAlignment="1" applyProtection="1">
      <alignment vertical="center" wrapText="1"/>
      <protection/>
    </xf>
    <xf numFmtId="174" fontId="20" fillId="0" borderId="22" xfId="54" applyNumberFormat="1" applyFont="1" applyFill="1" applyBorder="1" applyAlignment="1" applyProtection="1">
      <alignment vertical="center" wrapText="1"/>
      <protection/>
    </xf>
    <xf numFmtId="41" fontId="19" fillId="0" borderId="22" xfId="54" applyNumberFormat="1" applyFont="1" applyFill="1" applyBorder="1" applyAlignment="1" applyProtection="1">
      <alignment horizontal="right" vertical="center" wrapText="1"/>
      <protection/>
    </xf>
    <xf numFmtId="49" fontId="20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65" xfId="54" applyFont="1" applyFill="1" applyBorder="1" applyAlignment="1" applyProtection="1">
      <alignment vertical="center" wrapText="1"/>
      <protection/>
    </xf>
    <xf numFmtId="174" fontId="20" fillId="0" borderId="67" xfId="54" applyNumberFormat="1" applyFont="1" applyFill="1" applyBorder="1" applyAlignment="1" applyProtection="1">
      <alignment vertical="center" wrapText="1"/>
      <protection/>
    </xf>
    <xf numFmtId="41" fontId="20" fillId="0" borderId="13" xfId="54" applyNumberFormat="1" applyFont="1" applyFill="1" applyBorder="1" applyAlignment="1" applyProtection="1">
      <alignment horizontal="right" vertical="center" wrapText="1"/>
      <protection/>
    </xf>
    <xf numFmtId="0" fontId="20" fillId="0" borderId="31" xfId="54" applyFont="1" applyFill="1" applyBorder="1">
      <alignment/>
      <protection/>
    </xf>
    <xf numFmtId="0" fontId="19" fillId="0" borderId="65" xfId="54" applyFont="1" applyFill="1" applyBorder="1" applyAlignment="1" applyProtection="1">
      <alignment horizontal="left" vertical="center" wrapText="1"/>
      <protection/>
    </xf>
    <xf numFmtId="174" fontId="20" fillId="0" borderId="66" xfId="54" applyNumberFormat="1" applyFont="1" applyFill="1" applyBorder="1" applyAlignment="1" applyProtection="1">
      <alignment vertical="center" wrapText="1"/>
      <protection/>
    </xf>
    <xf numFmtId="174" fontId="20" fillId="0" borderId="23" xfId="54" applyNumberFormat="1" applyFont="1" applyFill="1" applyBorder="1" applyAlignment="1" applyProtection="1">
      <alignment vertical="center" wrapText="1"/>
      <protection/>
    </xf>
    <xf numFmtId="41" fontId="19" fillId="0" borderId="64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66" xfId="54" applyNumberFormat="1" applyFont="1" applyFill="1" applyBorder="1" applyAlignment="1" applyProtection="1">
      <alignment horizontal="right" vertical="center" wrapText="1" indent="1"/>
      <protection/>
    </xf>
    <xf numFmtId="174" fontId="20" fillId="0" borderId="30" xfId="54" applyNumberFormat="1" applyFont="1" applyFill="1" applyBorder="1" applyAlignment="1" applyProtection="1">
      <alignment vertical="center" wrapText="1"/>
      <protection/>
    </xf>
    <xf numFmtId="41" fontId="19" fillId="0" borderId="29" xfId="54" applyNumberFormat="1" applyFont="1" applyFill="1" applyBorder="1" applyAlignment="1" applyProtection="1">
      <alignment horizontal="right" vertical="center" wrapText="1" indent="1"/>
      <protection/>
    </xf>
    <xf numFmtId="175" fontId="19" fillId="0" borderId="27" xfId="54" applyNumberFormat="1" applyFont="1" applyFill="1" applyBorder="1" applyAlignment="1" applyProtection="1">
      <alignment vertical="center" wrapText="1"/>
      <protection/>
    </xf>
    <xf numFmtId="175" fontId="19" fillId="0" borderId="52" xfId="54" applyNumberFormat="1" applyFont="1" applyFill="1" applyBorder="1" applyAlignment="1" applyProtection="1">
      <alignment vertical="center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/>
    </xf>
    <xf numFmtId="174" fontId="19" fillId="0" borderId="27" xfId="54" applyNumberFormat="1" applyFont="1" applyFill="1" applyBorder="1" applyAlignment="1" applyProtection="1">
      <alignment vertical="center" wrapText="1"/>
      <protection locked="0"/>
    </xf>
    <xf numFmtId="174" fontId="19" fillId="0" borderId="52" xfId="54" applyNumberFormat="1" applyFont="1" applyFill="1" applyBorder="1" applyAlignment="1" applyProtection="1">
      <alignment vertical="center" wrapText="1"/>
      <protection locked="0"/>
    </xf>
    <xf numFmtId="174" fontId="19" fillId="0" borderId="56" xfId="54" applyNumberFormat="1" applyFont="1" applyFill="1" applyBorder="1" applyAlignment="1" applyProtection="1">
      <alignment vertical="center" wrapText="1"/>
      <protection locked="0"/>
    </xf>
    <xf numFmtId="0" fontId="19" fillId="0" borderId="27" xfId="54" applyFont="1" applyFill="1" applyBorder="1" applyAlignment="1" applyProtection="1">
      <alignment horizontal="left" wrapText="1"/>
      <protection/>
    </xf>
    <xf numFmtId="174" fontId="19" fillId="0" borderId="29" xfId="54" applyNumberFormat="1" applyFont="1" applyFill="1" applyBorder="1" applyAlignment="1" applyProtection="1">
      <alignment vertical="center" wrapText="1"/>
      <protection locked="0"/>
    </xf>
    <xf numFmtId="41" fontId="19" fillId="0" borderId="27" xfId="54" applyNumberFormat="1" applyFont="1" applyFill="1" applyBorder="1" applyAlignment="1" applyProtection="1">
      <alignment horizontal="right" indent="6"/>
      <protection/>
    </xf>
    <xf numFmtId="41" fontId="19" fillId="0" borderId="52" xfId="54" applyNumberFormat="1" applyFont="1" applyFill="1" applyBorder="1" applyAlignment="1" applyProtection="1">
      <alignment horizontal="right" indent="6"/>
      <protection/>
    </xf>
    <xf numFmtId="0" fontId="22" fillId="0" borderId="27" xfId="54" applyFont="1" applyFill="1" applyBorder="1" applyAlignment="1" applyProtection="1">
      <alignment vertical="center" wrapText="1"/>
      <protection/>
    </xf>
    <xf numFmtId="174" fontId="20" fillId="0" borderId="26" xfId="54" applyNumberFormat="1" applyFont="1" applyFill="1" applyBorder="1" applyAlignment="1" applyProtection="1">
      <alignment vertical="center" wrapText="1"/>
      <protection/>
    </xf>
    <xf numFmtId="174" fontId="20" fillId="0" borderId="29" xfId="54" applyNumberFormat="1" applyFont="1" applyFill="1" applyBorder="1" applyAlignment="1" applyProtection="1">
      <alignment vertical="center" wrapText="1"/>
      <protection/>
    </xf>
    <xf numFmtId="174" fontId="20" fillId="0" borderId="27" xfId="54" applyNumberFormat="1" applyFont="1" applyFill="1" applyBorder="1" applyAlignment="1" applyProtection="1">
      <alignment vertical="center" wrapText="1"/>
      <protection/>
    </xf>
    <xf numFmtId="175" fontId="19" fillId="0" borderId="27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52" xfId="54" applyNumberFormat="1" applyFont="1" applyFill="1" applyBorder="1" applyAlignment="1" applyProtection="1">
      <alignment horizontal="right" vertical="center" wrapText="1" indent="6"/>
      <protection/>
    </xf>
    <xf numFmtId="49" fontId="19" fillId="0" borderId="27" xfId="54" applyNumberFormat="1" applyFont="1" applyFill="1" applyBorder="1" applyAlignment="1" applyProtection="1">
      <alignment horizontal="left" vertical="center" wrapText="1" indent="1"/>
      <protection/>
    </xf>
    <xf numFmtId="174" fontId="19" fillId="0" borderId="50" xfId="54" applyNumberFormat="1" applyFont="1" applyFill="1" applyBorder="1" applyAlignment="1" applyProtection="1">
      <alignment vertical="center" wrapText="1"/>
      <protection locked="0"/>
    </xf>
    <xf numFmtId="174" fontId="19" fillId="0" borderId="30" xfId="54" applyNumberFormat="1" applyFont="1" applyFill="1" applyBorder="1" applyAlignment="1" applyProtection="1">
      <alignment vertical="center" wrapText="1"/>
      <protection locked="0"/>
    </xf>
    <xf numFmtId="175" fontId="19" fillId="0" borderId="30" xfId="54" applyNumberFormat="1" applyFont="1" applyFill="1" applyBorder="1" applyAlignment="1" applyProtection="1">
      <alignment horizontal="right" vertical="center" wrapText="1" indent="6"/>
      <protection/>
    </xf>
    <xf numFmtId="175" fontId="19" fillId="0" borderId="68" xfId="54" applyNumberFormat="1" applyFont="1" applyFill="1" applyBorder="1" applyAlignment="1" applyProtection="1">
      <alignment horizontal="right" vertical="center" wrapText="1" indent="6"/>
      <protection/>
    </xf>
    <xf numFmtId="0" fontId="20" fillId="0" borderId="12" xfId="54" applyFont="1" applyFill="1" applyBorder="1" applyAlignment="1" applyProtection="1">
      <alignment vertical="center" wrapText="1"/>
      <protection/>
    </xf>
    <xf numFmtId="174" fontId="20" fillId="0" borderId="18" xfId="54" applyNumberFormat="1" applyFont="1" applyFill="1" applyBorder="1" applyAlignment="1" applyProtection="1">
      <alignment vertical="center" wrapText="1"/>
      <protection/>
    </xf>
    <xf numFmtId="0" fontId="22" fillId="0" borderId="52" xfId="54" applyFont="1" applyFill="1" applyBorder="1" applyAlignment="1" applyProtection="1">
      <alignment horizontal="left" vertical="center" wrapText="1"/>
      <protection/>
    </xf>
    <xf numFmtId="174" fontId="20" fillId="0" borderId="37" xfId="54" applyNumberFormat="1" applyFont="1" applyFill="1" applyBorder="1" applyAlignment="1" applyProtection="1">
      <alignment vertical="center" wrapText="1"/>
      <protection/>
    </xf>
    <xf numFmtId="174" fontId="20" fillId="0" borderId="62" xfId="54" applyNumberFormat="1" applyFont="1" applyFill="1" applyBorder="1" applyAlignment="1" applyProtection="1">
      <alignment vertical="center" wrapText="1"/>
      <protection/>
    </xf>
    <xf numFmtId="41" fontId="22" fillId="0" borderId="69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2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70" xfId="54" applyNumberFormat="1" applyFont="1" applyFill="1" applyBorder="1" applyAlignment="1" applyProtection="1">
      <alignment horizontal="right" vertical="center" wrapText="1"/>
      <protection locked="0"/>
    </xf>
    <xf numFmtId="0" fontId="22" fillId="0" borderId="31" xfId="54" applyFont="1" applyFill="1" applyBorder="1">
      <alignment/>
      <protection/>
    </xf>
    <xf numFmtId="49" fontId="19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22" fillId="0" borderId="68" xfId="54" applyFont="1" applyFill="1" applyBorder="1" applyAlignment="1" applyProtection="1">
      <alignment horizontal="left" vertical="center" wrapText="1"/>
      <protection/>
    </xf>
    <xf numFmtId="174" fontId="20" fillId="0" borderId="71" xfId="54" applyNumberFormat="1" applyFont="1" applyFill="1" applyBorder="1" applyAlignment="1" applyProtection="1">
      <alignment vertical="center" wrapText="1"/>
      <protection/>
    </xf>
    <xf numFmtId="175" fontId="22" fillId="0" borderId="72" xfId="54" applyNumberFormat="1" applyFont="1" applyFill="1" applyBorder="1" applyAlignment="1" applyProtection="1">
      <alignment horizontal="right" vertical="center" wrapText="1" indent="1"/>
      <protection/>
    </xf>
    <xf numFmtId="175" fontId="22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22" fillId="0" borderId="22" xfId="54" applyNumberFormat="1" applyFont="1" applyFill="1" applyBorder="1" applyAlignment="1" applyProtection="1">
      <alignment horizontal="right"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 locked="0"/>
    </xf>
    <xf numFmtId="174" fontId="20" fillId="0" borderId="13" xfId="54" applyNumberFormat="1" applyFont="1" applyFill="1" applyBorder="1" applyAlignment="1" applyProtection="1">
      <alignment vertical="center" wrapText="1"/>
      <protection locked="0"/>
    </xf>
    <xf numFmtId="0" fontId="19" fillId="0" borderId="62" xfId="54" applyFont="1" applyFill="1" applyBorder="1" applyAlignment="1" applyProtection="1">
      <alignment vertical="center" wrapText="1"/>
      <protection/>
    </xf>
    <xf numFmtId="174" fontId="20" fillId="0" borderId="48" xfId="54" applyNumberFormat="1" applyFont="1" applyFill="1" applyBorder="1" applyAlignment="1" applyProtection="1">
      <alignment vertical="center" wrapText="1"/>
      <protection/>
    </xf>
    <xf numFmtId="174" fontId="19" fillId="0" borderId="49" xfId="54" applyNumberFormat="1" applyFont="1" applyFill="1" applyBorder="1" applyAlignment="1" applyProtection="1">
      <alignment vertical="center" wrapText="1"/>
      <protection locked="0"/>
    </xf>
    <xf numFmtId="174" fontId="19" fillId="0" borderId="61" xfId="54" applyNumberFormat="1" applyFont="1" applyFill="1" applyBorder="1" applyAlignment="1" applyProtection="1">
      <alignment vertical="center" wrapText="1"/>
      <protection locked="0"/>
    </xf>
    <xf numFmtId="41" fontId="19" fillId="0" borderId="61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70" xfId="54" applyNumberFormat="1" applyFont="1" applyFill="1" applyBorder="1" applyAlignment="1" applyProtection="1">
      <alignment horizontal="right" vertical="center" wrapText="1"/>
      <protection locked="0"/>
    </xf>
    <xf numFmtId="41" fontId="22" fillId="0" borderId="60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8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60" xfId="54" applyNumberFormat="1" applyFont="1" applyFill="1" applyBorder="1" applyAlignment="1" applyProtection="1">
      <alignment horizontal="right" vertical="center" wrapText="1" indent="2"/>
      <protection/>
    </xf>
    <xf numFmtId="41" fontId="19" fillId="0" borderId="61" xfId="54" applyNumberFormat="1" applyFont="1" applyFill="1" applyBorder="1" applyAlignment="1" applyProtection="1">
      <alignment horizontal="right" vertical="center" wrapText="1" indent="2"/>
      <protection/>
    </xf>
    <xf numFmtId="49" fontId="24" fillId="0" borderId="0" xfId="54" applyNumberFormat="1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41" fontId="24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 applyBorder="1" applyAlignment="1" applyProtection="1">
      <alignment vertical="center" wrapText="1"/>
      <protection/>
    </xf>
    <xf numFmtId="0" fontId="19" fillId="0" borderId="0" xfId="54" applyFont="1" applyFill="1" applyAlignment="1">
      <alignment wrapText="1"/>
      <protection/>
    </xf>
    <xf numFmtId="41" fontId="19" fillId="0" borderId="0" xfId="54" applyNumberFormat="1" applyFont="1" applyFill="1" applyAlignment="1">
      <alignment horizontal="right"/>
      <protection/>
    </xf>
    <xf numFmtId="174" fontId="19" fillId="0" borderId="61" xfId="54" applyNumberFormat="1" applyFont="1" applyFill="1" applyBorder="1" applyAlignment="1" applyProtection="1">
      <alignment horizontal="right" vertical="center" wrapText="1"/>
      <protection/>
    </xf>
    <xf numFmtId="41" fontId="21" fillId="0" borderId="48" xfId="54" applyNumberFormat="1" applyFont="1" applyFill="1" applyBorder="1" applyAlignment="1" applyProtection="1">
      <alignment horizontal="right" vertical="center" wrapText="1" indent="1"/>
      <protection/>
    </xf>
    <xf numFmtId="41" fontId="20" fillId="0" borderId="48" xfId="54" applyNumberFormat="1" applyFont="1" applyFill="1" applyBorder="1" applyAlignment="1" applyProtection="1">
      <alignment horizontal="right" vertical="center" wrapText="1" indent="1"/>
      <protection/>
    </xf>
    <xf numFmtId="41" fontId="19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Alignment="1">
      <alignment horizontal="left"/>
      <protection/>
    </xf>
    <xf numFmtId="174" fontId="21" fillId="0" borderId="10" xfId="54" applyNumberFormat="1" applyFont="1" applyFill="1" applyBorder="1" applyAlignment="1" applyProtection="1">
      <alignment horizontal="left" vertical="center"/>
      <protection/>
    </xf>
    <xf numFmtId="41" fontId="20" fillId="0" borderId="0" xfId="54" applyNumberFormat="1" applyFont="1" applyFill="1" applyBorder="1" applyAlignment="1" applyProtection="1">
      <alignment horizontal="center" vertical="center" wrapText="1"/>
      <protection/>
    </xf>
    <xf numFmtId="41" fontId="20" fillId="0" borderId="15" xfId="54" applyNumberFormat="1" applyFont="1" applyFill="1" applyBorder="1" applyAlignment="1" applyProtection="1">
      <alignment horizontal="center" vertical="center" wrapText="1"/>
      <protection/>
    </xf>
    <xf numFmtId="41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Font="1" applyFill="1" applyBorder="1" applyAlignment="1" applyProtection="1">
      <alignment horizontal="center" vertical="center" wrapText="1"/>
      <protection/>
    </xf>
    <xf numFmtId="0" fontId="20" fillId="0" borderId="14" xfId="54" applyFont="1" applyFill="1" applyBorder="1" applyAlignment="1" applyProtection="1">
      <alignment horizontal="center" vertical="center" wrapText="1"/>
      <protection/>
    </xf>
    <xf numFmtId="0" fontId="24" fillId="0" borderId="64" xfId="54" applyFont="1" applyFill="1" applyBorder="1" applyAlignment="1" applyProtection="1">
      <alignment horizontal="left" vertical="center" wrapText="1"/>
      <protection/>
    </xf>
    <xf numFmtId="41" fontId="20" fillId="0" borderId="48" xfId="54" applyNumberFormat="1" applyFont="1" applyFill="1" applyBorder="1" applyAlignment="1" applyProtection="1">
      <alignment horizontal="center" vertical="center" wrapText="1"/>
      <protection/>
    </xf>
    <xf numFmtId="41" fontId="20" fillId="0" borderId="66" xfId="54" applyNumberFormat="1" applyFont="1" applyFill="1" applyBorder="1" applyAlignment="1" applyProtection="1">
      <alignment horizontal="center" vertical="center" wrapText="1"/>
      <protection/>
    </xf>
    <xf numFmtId="41" fontId="20" fillId="0" borderId="67" xfId="54" applyNumberFormat="1" applyFont="1" applyFill="1" applyBorder="1" applyAlignment="1" applyProtection="1">
      <alignment horizontal="center" vertical="center" wrapText="1"/>
      <protection/>
    </xf>
    <xf numFmtId="41" fontId="20" fillId="0" borderId="7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8515625" style="2" customWidth="1"/>
    <col min="2" max="2" width="79.28125" style="239" customWidth="1"/>
    <col min="3" max="3" width="20.00390625" style="1" customWidth="1"/>
    <col min="4" max="4" width="21.00390625" style="1" customWidth="1"/>
    <col min="5" max="5" width="19.421875" style="240" customWidth="1"/>
    <col min="6" max="6" width="20.7109375" style="240" customWidth="1"/>
    <col min="7" max="8" width="17.140625" style="240" customWidth="1"/>
    <col min="9" max="9" width="13.8515625" style="240" customWidth="1"/>
    <col min="10" max="10" width="14.7109375" style="1" customWidth="1"/>
    <col min="11" max="16384" width="9.140625" style="1" customWidth="1"/>
  </cols>
  <sheetData>
    <row r="1" spans="1:12" ht="21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2:12" ht="18.7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2:12" ht="18.75">
      <c r="B3" s="3" t="s">
        <v>91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3" t="s">
        <v>118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8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9" ht="15.75" customHeight="1">
      <c r="A6" s="4" t="s">
        <v>0</v>
      </c>
      <c r="B6" s="5"/>
      <c r="C6" s="6"/>
      <c r="D6" s="6"/>
      <c r="E6" s="7"/>
      <c r="F6" s="7"/>
      <c r="G6" s="7"/>
      <c r="H6" s="7"/>
      <c r="I6" s="8" t="s">
        <v>1</v>
      </c>
    </row>
    <row r="7" spans="1:9" ht="15.75" customHeight="1" thickBot="1">
      <c r="A7" s="248"/>
      <c r="B7" s="248"/>
      <c r="C7" s="9"/>
      <c r="D7" s="9"/>
      <c r="E7" s="10"/>
      <c r="F7" s="10"/>
      <c r="G7" s="10"/>
      <c r="H7" s="10"/>
      <c r="I7" s="11" t="s">
        <v>136</v>
      </c>
    </row>
    <row r="8" spans="1:10" ht="37.5" customHeight="1" thickBot="1">
      <c r="A8" s="12"/>
      <c r="B8" s="13" t="s">
        <v>2</v>
      </c>
      <c r="C8" s="252" t="s">
        <v>142</v>
      </c>
      <c r="D8" s="253"/>
      <c r="E8" s="258" t="s">
        <v>58</v>
      </c>
      <c r="F8" s="251"/>
      <c r="G8" s="250" t="s">
        <v>59</v>
      </c>
      <c r="H8" s="251"/>
      <c r="I8" s="250" t="s">
        <v>155</v>
      </c>
      <c r="J8" s="255"/>
    </row>
    <row r="9" spans="1:10" ht="18" customHeight="1" thickBot="1">
      <c r="A9" s="12"/>
      <c r="B9" s="13"/>
      <c r="C9" s="14" t="s">
        <v>154</v>
      </c>
      <c r="D9" s="245" t="s">
        <v>162</v>
      </c>
      <c r="E9" s="15" t="s">
        <v>154</v>
      </c>
      <c r="F9" s="16" t="s">
        <v>162</v>
      </c>
      <c r="G9" s="17" t="s">
        <v>154</v>
      </c>
      <c r="H9" s="16" t="s">
        <v>163</v>
      </c>
      <c r="I9" s="18" t="s">
        <v>154</v>
      </c>
      <c r="J9" s="19" t="s">
        <v>153</v>
      </c>
    </row>
    <row r="10" spans="1:10" ht="12" customHeight="1" thickBot="1">
      <c r="A10" s="12"/>
      <c r="B10" s="13" t="s">
        <v>3</v>
      </c>
      <c r="C10" s="14" t="s">
        <v>4</v>
      </c>
      <c r="D10" s="245" t="s">
        <v>146</v>
      </c>
      <c r="E10" s="15" t="s">
        <v>147</v>
      </c>
      <c r="F10" s="17" t="s">
        <v>148</v>
      </c>
      <c r="G10" s="17" t="s">
        <v>149</v>
      </c>
      <c r="H10" s="17" t="s">
        <v>150</v>
      </c>
      <c r="I10" s="18" t="s">
        <v>151</v>
      </c>
      <c r="J10" s="20" t="s">
        <v>152</v>
      </c>
    </row>
    <row r="11" spans="1:10" ht="15" customHeight="1" thickBot="1">
      <c r="A11" s="21" t="s">
        <v>5</v>
      </c>
      <c r="B11" s="22" t="s">
        <v>120</v>
      </c>
      <c r="C11" s="23">
        <f>SUM(C12:C14)</f>
        <v>75150974</v>
      </c>
      <c r="D11" s="24">
        <f aca="true" t="shared" si="0" ref="D11:D52">SUM(F11+H11+J11)</f>
        <v>75347632</v>
      </c>
      <c r="E11" s="25">
        <f>SUM(E12:E14)</f>
        <v>75150974</v>
      </c>
      <c r="F11" s="25">
        <f>SUM(F12:F14)</f>
        <v>75347632</v>
      </c>
      <c r="G11" s="26">
        <f>SUM(G12:G14)</f>
        <v>0</v>
      </c>
      <c r="H11" s="27"/>
      <c r="I11" s="28">
        <f>SUM(I12:I14)</f>
        <v>0</v>
      </c>
      <c r="J11" s="29"/>
    </row>
    <row r="12" spans="1:10" ht="15" customHeight="1" thickBot="1">
      <c r="A12" s="30" t="s">
        <v>63</v>
      </c>
      <c r="B12" s="31" t="s">
        <v>60</v>
      </c>
      <c r="C12" s="32">
        <v>5462458</v>
      </c>
      <c r="D12" s="24">
        <f t="shared" si="0"/>
        <v>5462458</v>
      </c>
      <c r="E12" s="33">
        <v>5462458</v>
      </c>
      <c r="F12" s="34">
        <v>5462458</v>
      </c>
      <c r="G12" s="35"/>
      <c r="H12" s="35"/>
      <c r="I12" s="36"/>
      <c r="J12" s="37"/>
    </row>
    <row r="13" spans="1:10" ht="15" customHeight="1" thickBot="1">
      <c r="A13" s="38" t="s">
        <v>64</v>
      </c>
      <c r="B13" s="39" t="s">
        <v>92</v>
      </c>
      <c r="C13" s="40">
        <v>69688516</v>
      </c>
      <c r="D13" s="24">
        <f t="shared" si="0"/>
        <v>69688516</v>
      </c>
      <c r="E13" s="41">
        <v>69688516</v>
      </c>
      <c r="F13" s="42">
        <v>69688516</v>
      </c>
      <c r="G13" s="43"/>
      <c r="H13" s="44"/>
      <c r="I13" s="45"/>
      <c r="J13" s="46"/>
    </row>
    <row r="14" spans="1:10" ht="15" customHeight="1" thickBot="1">
      <c r="A14" s="30" t="s">
        <v>65</v>
      </c>
      <c r="B14" s="31" t="s">
        <v>61</v>
      </c>
      <c r="C14" s="32"/>
      <c r="D14" s="24">
        <f t="shared" si="0"/>
        <v>196658</v>
      </c>
      <c r="E14" s="47"/>
      <c r="F14" s="34">
        <v>196658</v>
      </c>
      <c r="G14" s="35"/>
      <c r="H14" s="35"/>
      <c r="I14" s="36"/>
      <c r="J14" s="48"/>
    </row>
    <row r="15" spans="1:10" ht="15" customHeight="1" thickBot="1">
      <c r="A15" s="21" t="s">
        <v>6</v>
      </c>
      <c r="B15" s="22" t="s">
        <v>93</v>
      </c>
      <c r="C15" s="23">
        <f>SUM(C16:C18)</f>
        <v>46793261</v>
      </c>
      <c r="D15" s="24">
        <f t="shared" si="0"/>
        <v>48661226</v>
      </c>
      <c r="E15" s="49">
        <f>SUM(E16:E18)</f>
        <v>46793261</v>
      </c>
      <c r="F15" s="49">
        <f>SUM(F16:F18)</f>
        <v>48661226</v>
      </c>
      <c r="G15" s="50"/>
      <c r="H15" s="51"/>
      <c r="I15" s="52"/>
      <c r="J15" s="29"/>
    </row>
    <row r="16" spans="1:10" ht="15" customHeight="1" thickBot="1">
      <c r="A16" s="30" t="s">
        <v>7</v>
      </c>
      <c r="B16" s="31" t="s">
        <v>60</v>
      </c>
      <c r="C16" s="32">
        <v>410100</v>
      </c>
      <c r="D16" s="24">
        <f t="shared" si="0"/>
        <v>410100</v>
      </c>
      <c r="E16" s="47">
        <v>410100</v>
      </c>
      <c r="F16" s="34">
        <v>410100</v>
      </c>
      <c r="G16" s="35"/>
      <c r="H16" s="35"/>
      <c r="I16" s="36"/>
      <c r="J16" s="37"/>
    </row>
    <row r="17" spans="1:10" ht="15" customHeight="1" thickBot="1">
      <c r="A17" s="38" t="s">
        <v>13</v>
      </c>
      <c r="B17" s="39" t="s">
        <v>94</v>
      </c>
      <c r="C17" s="40">
        <v>46295161</v>
      </c>
      <c r="D17" s="24">
        <f t="shared" si="0"/>
        <v>48155161</v>
      </c>
      <c r="E17" s="41">
        <v>46295161</v>
      </c>
      <c r="F17" s="42">
        <v>48155161</v>
      </c>
      <c r="G17" s="43"/>
      <c r="H17" s="44"/>
      <c r="I17" s="45"/>
      <c r="J17" s="46"/>
    </row>
    <row r="18" spans="1:10" ht="15" customHeight="1" thickBot="1">
      <c r="A18" s="30" t="s">
        <v>14</v>
      </c>
      <c r="B18" s="31" t="s">
        <v>61</v>
      </c>
      <c r="C18" s="32">
        <v>88000</v>
      </c>
      <c r="D18" s="24">
        <f t="shared" si="0"/>
        <v>95965</v>
      </c>
      <c r="E18" s="47">
        <v>88000</v>
      </c>
      <c r="F18" s="34">
        <v>95965</v>
      </c>
      <c r="G18" s="35"/>
      <c r="H18" s="35"/>
      <c r="I18" s="36"/>
      <c r="J18" s="48"/>
    </row>
    <row r="19" spans="1:10" ht="15" customHeight="1" thickBot="1">
      <c r="A19" s="21" t="s">
        <v>66</v>
      </c>
      <c r="B19" s="22" t="s">
        <v>62</v>
      </c>
      <c r="C19" s="23">
        <f>SUM(C20:C25)</f>
        <v>23790006</v>
      </c>
      <c r="D19" s="24">
        <f t="shared" si="0"/>
        <v>26618844</v>
      </c>
      <c r="E19" s="49">
        <f>SUM(E20:E25)</f>
        <v>22958656</v>
      </c>
      <c r="F19" s="49">
        <f>SUM(F20:F26)</f>
        <v>25412734</v>
      </c>
      <c r="G19" s="53">
        <f>SUM(G20:G25)</f>
        <v>831350</v>
      </c>
      <c r="H19" s="53">
        <f>SUM(H20:H25)</f>
        <v>1206110</v>
      </c>
      <c r="I19" s="28">
        <f>SUM(I20:I24)</f>
        <v>0</v>
      </c>
      <c r="J19" s="29"/>
    </row>
    <row r="20" spans="1:10" ht="15" customHeight="1" thickBot="1">
      <c r="A20" s="30" t="s">
        <v>67</v>
      </c>
      <c r="B20" s="54" t="s">
        <v>16</v>
      </c>
      <c r="C20" s="55">
        <v>4315000</v>
      </c>
      <c r="D20" s="24">
        <f t="shared" si="0"/>
        <v>4315000</v>
      </c>
      <c r="E20" s="56">
        <v>3790000</v>
      </c>
      <c r="F20" s="57">
        <v>3790000</v>
      </c>
      <c r="G20" s="58">
        <v>525000</v>
      </c>
      <c r="H20" s="58">
        <v>525000</v>
      </c>
      <c r="I20" s="59"/>
      <c r="J20" s="37"/>
    </row>
    <row r="21" spans="1:10" ht="15" customHeight="1" thickBot="1">
      <c r="A21" s="38" t="s">
        <v>68</v>
      </c>
      <c r="B21" s="39" t="s">
        <v>95</v>
      </c>
      <c r="C21" s="23">
        <v>6132500</v>
      </c>
      <c r="D21" s="24">
        <f t="shared" si="0"/>
        <v>6132500</v>
      </c>
      <c r="E21" s="41">
        <v>6132500</v>
      </c>
      <c r="F21" s="60">
        <v>6132500</v>
      </c>
      <c r="G21" s="61"/>
      <c r="H21" s="61"/>
      <c r="I21" s="45"/>
      <c r="J21" s="46"/>
    </row>
    <row r="22" spans="1:10" ht="15" customHeight="1" thickBot="1">
      <c r="A22" s="38" t="s">
        <v>69</v>
      </c>
      <c r="B22" s="39" t="s">
        <v>96</v>
      </c>
      <c r="C22" s="23">
        <v>5426374</v>
      </c>
      <c r="D22" s="24">
        <f t="shared" si="0"/>
        <v>5426374</v>
      </c>
      <c r="E22" s="41">
        <v>5426374</v>
      </c>
      <c r="F22" s="60">
        <v>5426374</v>
      </c>
      <c r="G22" s="61"/>
      <c r="H22" s="61"/>
      <c r="I22" s="45"/>
      <c r="J22" s="46"/>
    </row>
    <row r="23" spans="1:10" ht="15" customHeight="1" thickBot="1">
      <c r="A23" s="38" t="s">
        <v>70</v>
      </c>
      <c r="B23" s="31" t="s">
        <v>97</v>
      </c>
      <c r="C23" s="23">
        <v>3562194</v>
      </c>
      <c r="D23" s="24">
        <f t="shared" si="0"/>
        <v>5172726</v>
      </c>
      <c r="E23" s="41">
        <v>3562194</v>
      </c>
      <c r="F23" s="60">
        <v>5172726</v>
      </c>
      <c r="G23" s="61"/>
      <c r="H23" s="61"/>
      <c r="I23" s="45"/>
      <c r="J23" s="46"/>
    </row>
    <row r="24" spans="1:10" ht="15" customHeight="1" thickBot="1">
      <c r="A24" s="38" t="s">
        <v>71</v>
      </c>
      <c r="B24" s="39" t="s">
        <v>17</v>
      </c>
      <c r="C24" s="23">
        <v>4073938</v>
      </c>
      <c r="D24" s="24">
        <f t="shared" si="0"/>
        <v>4883542</v>
      </c>
      <c r="E24" s="41">
        <v>4047588</v>
      </c>
      <c r="F24" s="60">
        <v>4482432</v>
      </c>
      <c r="G24" s="61">
        <v>26350</v>
      </c>
      <c r="H24" s="61">
        <v>401110</v>
      </c>
      <c r="I24" s="45"/>
      <c r="J24" s="46"/>
    </row>
    <row r="25" spans="1:10" ht="15" customHeight="1" thickBot="1">
      <c r="A25" s="30" t="s">
        <v>138</v>
      </c>
      <c r="B25" s="39" t="s">
        <v>98</v>
      </c>
      <c r="C25" s="62">
        <v>280000</v>
      </c>
      <c r="D25" s="24">
        <f t="shared" si="0"/>
        <v>280000</v>
      </c>
      <c r="E25" s="47"/>
      <c r="F25" s="34"/>
      <c r="G25" s="63">
        <v>280000</v>
      </c>
      <c r="H25" s="63">
        <v>280000</v>
      </c>
      <c r="I25" s="36"/>
      <c r="J25" s="48"/>
    </row>
    <row r="26" spans="1:10" ht="15" customHeight="1" thickBot="1">
      <c r="A26" s="30" t="s">
        <v>158</v>
      </c>
      <c r="B26" s="31" t="s">
        <v>159</v>
      </c>
      <c r="C26" s="62"/>
      <c r="D26" s="24">
        <f t="shared" si="0"/>
        <v>408702</v>
      </c>
      <c r="E26" s="64"/>
      <c r="F26" s="65">
        <v>408702</v>
      </c>
      <c r="G26" s="66"/>
      <c r="H26" s="66"/>
      <c r="I26" s="67"/>
      <c r="J26" s="68"/>
    </row>
    <row r="27" spans="1:10" ht="15" customHeight="1" thickBot="1">
      <c r="A27" s="21" t="s">
        <v>72</v>
      </c>
      <c r="B27" s="22" t="s">
        <v>88</v>
      </c>
      <c r="C27" s="23">
        <f>SUM(C28+C34+C33)</f>
        <v>55200000</v>
      </c>
      <c r="D27" s="24">
        <f t="shared" si="0"/>
        <v>48200000</v>
      </c>
      <c r="E27" s="69">
        <f>SUM(E34+E33+E32+E30+E29)</f>
        <v>55050000</v>
      </c>
      <c r="F27" s="69">
        <f>SUM(F34+F33+F32+F30+F29)</f>
        <v>48050000</v>
      </c>
      <c r="G27" s="70">
        <f>SUM(G31)</f>
        <v>150000</v>
      </c>
      <c r="H27" s="70">
        <f>SUM(H31)</f>
        <v>150000</v>
      </c>
      <c r="I27" s="23">
        <f>SUM(I28:I34)</f>
        <v>0</v>
      </c>
      <c r="J27" s="29"/>
    </row>
    <row r="28" spans="1:10" s="77" customFormat="1" ht="15" customHeight="1" thickBot="1">
      <c r="A28" s="71" t="s">
        <v>73</v>
      </c>
      <c r="B28" s="72" t="s">
        <v>8</v>
      </c>
      <c r="C28" s="55">
        <f>SUM(C29:C32)</f>
        <v>48050000</v>
      </c>
      <c r="D28" s="24">
        <f t="shared" si="0"/>
        <v>48050000</v>
      </c>
      <c r="E28" s="73">
        <f>SUM(E29:E32)</f>
        <v>47900000</v>
      </c>
      <c r="F28" s="73">
        <f>SUM(F29:F32)</f>
        <v>47900000</v>
      </c>
      <c r="G28" s="74">
        <f>SUM(G29:G32)</f>
        <v>150000</v>
      </c>
      <c r="H28" s="23">
        <f>SUM(H29:H32)</f>
        <v>150000</v>
      </c>
      <c r="I28" s="75">
        <f>SUM(I29:I32)</f>
        <v>0</v>
      </c>
      <c r="J28" s="76"/>
    </row>
    <row r="29" spans="1:10" ht="15" customHeight="1" thickBot="1">
      <c r="A29" s="38" t="s">
        <v>74</v>
      </c>
      <c r="B29" s="39" t="s">
        <v>9</v>
      </c>
      <c r="C29" s="23">
        <v>3300000</v>
      </c>
      <c r="D29" s="24">
        <f t="shared" si="0"/>
        <v>3300000</v>
      </c>
      <c r="E29" s="41">
        <v>3300000</v>
      </c>
      <c r="F29" s="60">
        <v>3300000</v>
      </c>
      <c r="G29" s="61"/>
      <c r="H29" s="61"/>
      <c r="I29" s="78"/>
      <c r="J29" s="37"/>
    </row>
    <row r="30" spans="1:10" ht="15" customHeight="1" thickBot="1">
      <c r="A30" s="38" t="s">
        <v>75</v>
      </c>
      <c r="B30" s="39" t="s">
        <v>10</v>
      </c>
      <c r="C30" s="23">
        <v>4600000</v>
      </c>
      <c r="D30" s="24">
        <f t="shared" si="0"/>
        <v>4600000</v>
      </c>
      <c r="E30" s="41">
        <v>4600000</v>
      </c>
      <c r="F30" s="60">
        <v>4600000</v>
      </c>
      <c r="G30" s="61"/>
      <c r="H30" s="61"/>
      <c r="I30" s="79"/>
      <c r="J30" s="46"/>
    </row>
    <row r="31" spans="1:10" ht="15" customHeight="1" thickBot="1">
      <c r="A31" s="38" t="s">
        <v>76</v>
      </c>
      <c r="B31" s="39" t="s">
        <v>11</v>
      </c>
      <c r="C31" s="23">
        <v>150000</v>
      </c>
      <c r="D31" s="24">
        <f t="shared" si="0"/>
        <v>150000</v>
      </c>
      <c r="E31" s="41"/>
      <c r="F31" s="60"/>
      <c r="G31" s="61">
        <v>150000</v>
      </c>
      <c r="H31" s="61">
        <v>150000</v>
      </c>
      <c r="I31" s="79"/>
      <c r="J31" s="46"/>
    </row>
    <row r="32" spans="1:10" ht="15" customHeight="1" thickBot="1">
      <c r="A32" s="38" t="s">
        <v>77</v>
      </c>
      <c r="B32" s="39" t="s">
        <v>12</v>
      </c>
      <c r="C32" s="23">
        <v>40000000</v>
      </c>
      <c r="D32" s="24">
        <f t="shared" si="0"/>
        <v>40000000</v>
      </c>
      <c r="E32" s="41">
        <v>40000000</v>
      </c>
      <c r="F32" s="60">
        <v>40000000</v>
      </c>
      <c r="G32" s="44"/>
      <c r="H32" s="44"/>
      <c r="I32" s="79"/>
      <c r="J32" s="46"/>
    </row>
    <row r="33" spans="1:10" ht="15" customHeight="1" thickBot="1">
      <c r="A33" s="38" t="s">
        <v>78</v>
      </c>
      <c r="B33" s="39" t="s">
        <v>99</v>
      </c>
      <c r="C33" s="23">
        <v>150000</v>
      </c>
      <c r="D33" s="24">
        <f t="shared" si="0"/>
        <v>150000</v>
      </c>
      <c r="E33" s="41">
        <v>150000</v>
      </c>
      <c r="F33" s="60">
        <v>150000</v>
      </c>
      <c r="G33" s="44"/>
      <c r="H33" s="44"/>
      <c r="I33" s="79"/>
      <c r="J33" s="48"/>
    </row>
    <row r="34" spans="1:10" ht="15" customHeight="1" thickBot="1">
      <c r="A34" s="21" t="s">
        <v>79</v>
      </c>
      <c r="B34" s="80" t="s">
        <v>100</v>
      </c>
      <c r="C34" s="23">
        <v>7000000</v>
      </c>
      <c r="D34" s="24">
        <f t="shared" si="0"/>
        <v>0</v>
      </c>
      <c r="E34" s="49">
        <v>7000000</v>
      </c>
      <c r="F34" s="49">
        <v>0</v>
      </c>
      <c r="G34" s="27"/>
      <c r="H34" s="27"/>
      <c r="I34" s="81"/>
      <c r="J34" s="29"/>
    </row>
    <row r="35" spans="1:10" ht="15" customHeight="1" thickBot="1">
      <c r="A35" s="21" t="s">
        <v>19</v>
      </c>
      <c r="B35" s="22" t="s">
        <v>101</v>
      </c>
      <c r="C35" s="23">
        <v>123149281</v>
      </c>
      <c r="D35" s="24">
        <f t="shared" si="0"/>
        <v>132374999</v>
      </c>
      <c r="E35" s="49">
        <v>123149281</v>
      </c>
      <c r="F35" s="49">
        <v>132374999</v>
      </c>
      <c r="G35" s="27"/>
      <c r="H35" s="27"/>
      <c r="I35" s="82"/>
      <c r="J35" s="29"/>
    </row>
    <row r="36" spans="1:10" ht="15" customHeight="1" thickBot="1">
      <c r="A36" s="21" t="s">
        <v>20</v>
      </c>
      <c r="B36" s="22" t="s">
        <v>102</v>
      </c>
      <c r="C36" s="23">
        <f>SUM(C41+C37)</f>
        <v>8191329</v>
      </c>
      <c r="D36" s="24">
        <f t="shared" si="0"/>
        <v>10699500</v>
      </c>
      <c r="E36" s="69">
        <f>SUM(E41+E37)</f>
        <v>8191329</v>
      </c>
      <c r="F36" s="69">
        <f>SUM(F41+F37)</f>
        <v>10699500</v>
      </c>
      <c r="G36" s="83">
        <f>+G37+G41</f>
        <v>0</v>
      </c>
      <c r="H36" s="83"/>
      <c r="I36" s="84">
        <f>+I37+I41</f>
        <v>0</v>
      </c>
      <c r="J36" s="29"/>
    </row>
    <row r="37" spans="1:10" ht="15" customHeight="1" thickBot="1">
      <c r="A37" s="85" t="s">
        <v>132</v>
      </c>
      <c r="B37" s="72" t="s">
        <v>124</v>
      </c>
      <c r="C37" s="23">
        <f>SUM(C38:C40)</f>
        <v>8191329</v>
      </c>
      <c r="D37" s="24">
        <f t="shared" si="0"/>
        <v>10699500</v>
      </c>
      <c r="E37" s="69">
        <f>SUM(E38:E40)</f>
        <v>8191329</v>
      </c>
      <c r="F37" s="69">
        <f>SUM(F38:F40)</f>
        <v>10699500</v>
      </c>
      <c r="G37" s="86">
        <f>SUM(G38+G39+G40)</f>
        <v>0</v>
      </c>
      <c r="H37" s="241"/>
      <c r="I37" s="87">
        <f>SUM(I38+I39+I40)</f>
        <v>0</v>
      </c>
      <c r="J37" s="37"/>
    </row>
    <row r="38" spans="1:10" ht="15" customHeight="1" thickBot="1">
      <c r="A38" s="38" t="s">
        <v>133</v>
      </c>
      <c r="B38" s="39" t="s">
        <v>21</v>
      </c>
      <c r="C38" s="23">
        <v>5416800</v>
      </c>
      <c r="D38" s="24">
        <f t="shared" si="0"/>
        <v>5416800</v>
      </c>
      <c r="E38" s="88">
        <v>5416800</v>
      </c>
      <c r="F38" s="89">
        <v>5416800</v>
      </c>
      <c r="G38" s="90"/>
      <c r="H38" s="90"/>
      <c r="I38" s="79"/>
      <c r="J38" s="46"/>
    </row>
    <row r="39" spans="1:10" ht="15" customHeight="1" thickBot="1">
      <c r="A39" s="38" t="s">
        <v>134</v>
      </c>
      <c r="B39" s="39" t="s">
        <v>22</v>
      </c>
      <c r="C39" s="23">
        <v>581281</v>
      </c>
      <c r="D39" s="24">
        <f t="shared" si="0"/>
        <v>830889</v>
      </c>
      <c r="E39" s="88">
        <v>581281</v>
      </c>
      <c r="F39" s="89">
        <v>830889</v>
      </c>
      <c r="G39" s="92"/>
      <c r="H39" s="92"/>
      <c r="I39" s="79"/>
      <c r="J39" s="46"/>
    </row>
    <row r="40" spans="1:10" ht="15" customHeight="1" thickBot="1">
      <c r="A40" s="93" t="s">
        <v>135</v>
      </c>
      <c r="B40" s="94" t="s">
        <v>23</v>
      </c>
      <c r="C40" s="62">
        <v>2193248</v>
      </c>
      <c r="D40" s="95">
        <f t="shared" si="0"/>
        <v>4451811</v>
      </c>
      <c r="E40" s="96">
        <v>2193248</v>
      </c>
      <c r="F40" s="97">
        <v>4451811</v>
      </c>
      <c r="G40" s="98"/>
      <c r="H40" s="98"/>
      <c r="I40" s="99"/>
      <c r="J40" s="48"/>
    </row>
    <row r="41" spans="1:10" ht="15" customHeight="1" thickBot="1">
      <c r="A41" s="21" t="s">
        <v>24</v>
      </c>
      <c r="B41" s="22" t="s">
        <v>160</v>
      </c>
      <c r="C41" s="23"/>
      <c r="D41" s="24">
        <f t="shared" si="0"/>
        <v>274135</v>
      </c>
      <c r="E41" s="100"/>
      <c r="F41" s="101"/>
      <c r="G41" s="102"/>
      <c r="H41" s="27">
        <v>274135</v>
      </c>
      <c r="I41" s="103"/>
      <c r="J41" s="29"/>
    </row>
    <row r="42" spans="1:10" ht="15" customHeight="1" thickBot="1">
      <c r="A42" s="30" t="s">
        <v>27</v>
      </c>
      <c r="B42" s="104" t="s">
        <v>137</v>
      </c>
      <c r="C42" s="55">
        <v>6463755</v>
      </c>
      <c r="D42" s="105">
        <f t="shared" si="0"/>
        <v>16109044</v>
      </c>
      <c r="E42" s="106">
        <v>6463755</v>
      </c>
      <c r="F42" s="107">
        <v>16109044</v>
      </c>
      <c r="G42" s="108"/>
      <c r="H42" s="108"/>
      <c r="I42" s="109"/>
      <c r="J42" s="110"/>
    </row>
    <row r="43" spans="1:10" ht="15" customHeight="1" thickBot="1">
      <c r="A43" s="21" t="s">
        <v>28</v>
      </c>
      <c r="B43" s="22" t="s">
        <v>25</v>
      </c>
      <c r="C43" s="23">
        <f>SUM(C44)</f>
        <v>1752760</v>
      </c>
      <c r="D43" s="24">
        <f t="shared" si="0"/>
        <v>3640760</v>
      </c>
      <c r="E43" s="111"/>
      <c r="F43" s="112"/>
      <c r="G43" s="83">
        <f>SUM(G44)</f>
        <v>1752760</v>
      </c>
      <c r="H43" s="83">
        <f>SUM(H44)</f>
        <v>3640760</v>
      </c>
      <c r="I43" s="84">
        <f>SUM(I44:I44)</f>
        <v>0</v>
      </c>
      <c r="J43" s="29"/>
    </row>
    <row r="44" spans="1:10" ht="15" customHeight="1" thickBot="1">
      <c r="A44" s="85" t="s">
        <v>90</v>
      </c>
      <c r="B44" s="54" t="s">
        <v>26</v>
      </c>
      <c r="C44" s="23">
        <v>1752760</v>
      </c>
      <c r="D44" s="24">
        <f t="shared" si="0"/>
        <v>3640760</v>
      </c>
      <c r="E44" s="113"/>
      <c r="F44" s="114"/>
      <c r="G44" s="115">
        <v>1752760</v>
      </c>
      <c r="H44" s="115">
        <v>3640760</v>
      </c>
      <c r="I44" s="78"/>
      <c r="J44" s="29"/>
    </row>
    <row r="45" spans="1:11" ht="15" customHeight="1" thickBot="1">
      <c r="A45" s="21" t="s">
        <v>30</v>
      </c>
      <c r="B45" s="22" t="s">
        <v>103</v>
      </c>
      <c r="C45" s="23">
        <f>SUM(C46:C47)</f>
        <v>1605000</v>
      </c>
      <c r="D45" s="24">
        <f t="shared" si="0"/>
        <v>1605000</v>
      </c>
      <c r="E45" s="49"/>
      <c r="F45" s="116"/>
      <c r="G45" s="117">
        <f>SUM(G47)</f>
        <v>1605000</v>
      </c>
      <c r="H45" s="117">
        <f>SUM(H47)</f>
        <v>1605000</v>
      </c>
      <c r="I45" s="81"/>
      <c r="J45" s="29"/>
      <c r="K45" s="118"/>
    </row>
    <row r="46" spans="1:11" ht="15" customHeight="1" thickBot="1">
      <c r="A46" s="21" t="s">
        <v>31</v>
      </c>
      <c r="B46" s="80" t="s">
        <v>114</v>
      </c>
      <c r="C46" s="23"/>
      <c r="D46" s="24">
        <f t="shared" si="0"/>
        <v>0</v>
      </c>
      <c r="E46" s="49"/>
      <c r="F46" s="116"/>
      <c r="G46" s="117"/>
      <c r="H46" s="117"/>
      <c r="I46" s="81"/>
      <c r="J46" s="29"/>
      <c r="K46" s="118"/>
    </row>
    <row r="47" spans="1:11" ht="15" customHeight="1" thickBot="1">
      <c r="A47" s="21" t="s">
        <v>32</v>
      </c>
      <c r="B47" s="80" t="s">
        <v>104</v>
      </c>
      <c r="C47" s="23">
        <v>1605000</v>
      </c>
      <c r="D47" s="24">
        <f t="shared" si="0"/>
        <v>1605000</v>
      </c>
      <c r="E47" s="49"/>
      <c r="F47" s="116"/>
      <c r="G47" s="117">
        <v>1605000</v>
      </c>
      <c r="H47" s="117">
        <v>1605000</v>
      </c>
      <c r="I47" s="81"/>
      <c r="J47" s="29"/>
      <c r="K47" s="118"/>
    </row>
    <row r="48" spans="1:10" ht="15" customHeight="1" thickBot="1">
      <c r="A48" s="21" t="s">
        <v>33</v>
      </c>
      <c r="B48" s="119" t="s">
        <v>29</v>
      </c>
      <c r="C48" s="23">
        <f>SUM(C11+C15+C19+C27+C35+C36+C43+C45+C42)</f>
        <v>342096366</v>
      </c>
      <c r="D48" s="24">
        <f t="shared" si="0"/>
        <v>363531140</v>
      </c>
      <c r="E48" s="69">
        <f>SUM(E11+E15+E19+E27+E35+E36+E43+E45+E42)</f>
        <v>337757256</v>
      </c>
      <c r="F48" s="69">
        <f>SUM(F11+F15+F19+F27+F35+F36+F43+F45+F42)</f>
        <v>356655135</v>
      </c>
      <c r="G48" s="120">
        <f>SUM(G11+G15+G19+G27+G34+G35+G36+G43+G45)</f>
        <v>4339110</v>
      </c>
      <c r="H48" s="120">
        <f>SUM(H11+H15+H19+H27+H34+H35+H36+H41+H43+H45)</f>
        <v>6876005</v>
      </c>
      <c r="I48" s="242">
        <f>SUM(I11+I15+I19+I27+I34+I35+I36+I43)</f>
        <v>0</v>
      </c>
      <c r="J48" s="29"/>
    </row>
    <row r="49" spans="1:10" ht="15" customHeight="1" thickBot="1">
      <c r="A49" s="21" t="s">
        <v>36</v>
      </c>
      <c r="B49" s="22" t="s">
        <v>139</v>
      </c>
      <c r="C49" s="23">
        <f>SUM(C50)</f>
        <v>148657000</v>
      </c>
      <c r="D49" s="24">
        <f t="shared" si="0"/>
        <v>303086453</v>
      </c>
      <c r="E49" s="69">
        <f>SUM(E50)</f>
        <v>148657000</v>
      </c>
      <c r="F49" s="69">
        <f>SUM(F50)</f>
        <v>303086453</v>
      </c>
      <c r="G49" s="83">
        <f>SUM(G50:G50)</f>
        <v>0</v>
      </c>
      <c r="H49" s="83"/>
      <c r="I49" s="84">
        <f>SUM(I50:I50)</f>
        <v>0</v>
      </c>
      <c r="J49" s="29"/>
    </row>
    <row r="50" spans="1:10" ht="18" customHeight="1" thickBot="1">
      <c r="A50" s="121" t="s">
        <v>82</v>
      </c>
      <c r="B50" s="122" t="s">
        <v>140</v>
      </c>
      <c r="C50" s="23">
        <v>148657000</v>
      </c>
      <c r="D50" s="24">
        <f t="shared" si="0"/>
        <v>303086453</v>
      </c>
      <c r="E50" s="123">
        <v>148657000</v>
      </c>
      <c r="F50" s="124">
        <v>303086453</v>
      </c>
      <c r="G50" s="125"/>
      <c r="H50" s="125"/>
      <c r="I50" s="126"/>
      <c r="J50" s="29"/>
    </row>
    <row r="51" spans="1:10" ht="15" customHeight="1" thickBot="1">
      <c r="A51" s="21" t="s">
        <v>84</v>
      </c>
      <c r="B51" s="22" t="s">
        <v>34</v>
      </c>
      <c r="C51" s="23">
        <v>0</v>
      </c>
      <c r="D51" s="24">
        <f t="shared" si="0"/>
        <v>0</v>
      </c>
      <c r="E51" s="127"/>
      <c r="F51" s="128"/>
      <c r="G51" s="27"/>
      <c r="H51" s="27"/>
      <c r="I51" s="82"/>
      <c r="J51" s="29"/>
    </row>
    <row r="52" spans="1:10" ht="15" customHeight="1" thickBot="1">
      <c r="A52" s="21" t="s">
        <v>126</v>
      </c>
      <c r="B52" s="22" t="s">
        <v>37</v>
      </c>
      <c r="C52" s="23">
        <f>SUM(C48+C49)</f>
        <v>490753366</v>
      </c>
      <c r="D52" s="24">
        <f t="shared" si="0"/>
        <v>666617593</v>
      </c>
      <c r="E52" s="49">
        <f>SUM(E48+E49)</f>
        <v>486414256</v>
      </c>
      <c r="F52" s="49">
        <f>SUM(F48+F49)</f>
        <v>659741588</v>
      </c>
      <c r="G52" s="117">
        <f>SUM(G48+G49)</f>
        <v>4339110</v>
      </c>
      <c r="H52" s="117">
        <f>SUM(H48+H49)</f>
        <v>6876005</v>
      </c>
      <c r="I52" s="243">
        <f>SUM(I48+I49)</f>
        <v>0</v>
      </c>
      <c r="J52" s="129"/>
    </row>
    <row r="53" spans="1:10" ht="15" customHeight="1">
      <c r="A53" s="130"/>
      <c r="B53" s="131"/>
      <c r="C53" s="132"/>
      <c r="D53" s="132"/>
      <c r="E53" s="133"/>
      <c r="F53" s="133"/>
      <c r="G53" s="133"/>
      <c r="H53" s="133"/>
      <c r="I53" s="134"/>
      <c r="J53" s="135"/>
    </row>
    <row r="54" spans="1:10" ht="15" customHeight="1">
      <c r="A54" s="136"/>
      <c r="B54" s="137"/>
      <c r="C54" s="138"/>
      <c r="D54" s="138"/>
      <c r="E54" s="139"/>
      <c r="F54" s="139"/>
      <c r="G54" s="139"/>
      <c r="H54" s="139"/>
      <c r="I54" s="140"/>
      <c r="J54" s="135"/>
    </row>
    <row r="55" spans="1:10" ht="15.75" customHeight="1">
      <c r="A55" s="136"/>
      <c r="B55" s="137"/>
      <c r="C55" s="138"/>
      <c r="D55" s="138"/>
      <c r="E55" s="139"/>
      <c r="F55" s="139"/>
      <c r="G55" s="139"/>
      <c r="H55" s="139"/>
      <c r="I55" s="140"/>
      <c r="J55" s="135"/>
    </row>
    <row r="56" spans="1:10" ht="15" customHeight="1">
      <c r="A56" s="136"/>
      <c r="B56" s="141" t="s">
        <v>109</v>
      </c>
      <c r="C56" s="142"/>
      <c r="D56" s="142"/>
      <c r="E56" s="249" t="s">
        <v>110</v>
      </c>
      <c r="F56" s="249"/>
      <c r="G56" s="249"/>
      <c r="H56" s="143"/>
      <c r="I56" s="140"/>
      <c r="J56" s="135"/>
    </row>
    <row r="57" spans="1:9" ht="23.25" customHeight="1">
      <c r="A57" s="144" t="s">
        <v>116</v>
      </c>
      <c r="B57" s="144" t="s">
        <v>112</v>
      </c>
      <c r="C57" s="144"/>
      <c r="D57" s="144"/>
      <c r="E57" s="246" t="s">
        <v>111</v>
      </c>
      <c r="F57" s="246"/>
      <c r="G57" s="246"/>
      <c r="H57" s="145"/>
      <c r="I57" s="144"/>
    </row>
    <row r="58" spans="1:9" ht="19.5" customHeight="1">
      <c r="A58" s="146"/>
      <c r="B58" s="144"/>
      <c r="C58" s="144"/>
      <c r="D58" s="144"/>
      <c r="E58" s="34"/>
      <c r="F58" s="34"/>
      <c r="G58" s="34"/>
      <c r="H58" s="34"/>
      <c r="I58" s="34"/>
    </row>
    <row r="59" spans="1:9" ht="19.5" customHeight="1">
      <c r="A59" s="146"/>
      <c r="B59" s="144"/>
      <c r="C59" s="144"/>
      <c r="D59" s="144"/>
      <c r="E59" s="34"/>
      <c r="F59" s="34"/>
      <c r="G59" s="34"/>
      <c r="H59" s="34"/>
      <c r="I59" s="34"/>
    </row>
    <row r="60" spans="1:9" ht="19.5" customHeight="1">
      <c r="A60" s="146"/>
      <c r="B60" s="144"/>
      <c r="C60" s="144"/>
      <c r="D60" s="144"/>
      <c r="E60" s="34"/>
      <c r="F60" s="34"/>
      <c r="G60" s="34"/>
      <c r="H60" s="34"/>
      <c r="I60" s="34"/>
    </row>
    <row r="61" spans="1:9" ht="19.5" customHeight="1">
      <c r="A61" s="146"/>
      <c r="B61" s="144"/>
      <c r="C61" s="144"/>
      <c r="D61" s="144"/>
      <c r="E61" s="34"/>
      <c r="F61" s="34"/>
      <c r="G61" s="34"/>
      <c r="H61" s="34"/>
      <c r="I61" s="34"/>
    </row>
    <row r="62" spans="1:9" ht="19.5" customHeight="1">
      <c r="A62" s="146"/>
      <c r="B62" s="144"/>
      <c r="C62" s="144"/>
      <c r="D62" s="144"/>
      <c r="E62" s="34"/>
      <c r="F62" s="34"/>
      <c r="G62" s="34"/>
      <c r="H62" s="34"/>
      <c r="I62" s="34"/>
    </row>
    <row r="63" spans="1:9" ht="19.5" customHeight="1">
      <c r="A63" s="247" t="s">
        <v>166</v>
      </c>
      <c r="B63" s="247"/>
      <c r="C63" s="247"/>
      <c r="D63" s="247"/>
      <c r="E63" s="247"/>
      <c r="F63" s="247"/>
      <c r="G63" s="247"/>
      <c r="H63" s="247"/>
      <c r="I63" s="247"/>
    </row>
    <row r="64" spans="1:9" ht="19.5" customHeight="1">
      <c r="A64" s="146"/>
      <c r="B64" s="144"/>
      <c r="C64" s="144"/>
      <c r="D64" s="144"/>
      <c r="E64" s="34"/>
      <c r="F64" s="34"/>
      <c r="G64" s="34"/>
      <c r="H64" s="34"/>
      <c r="I64" s="34"/>
    </row>
    <row r="65" spans="1:9" s="148" customFormat="1" ht="19.5" customHeight="1">
      <c r="A65" s="147"/>
      <c r="B65" s="3" t="s">
        <v>91</v>
      </c>
      <c r="C65" s="137"/>
      <c r="D65" s="137"/>
      <c r="E65" s="140"/>
      <c r="F65" s="140"/>
      <c r="G65" s="140"/>
      <c r="H65" s="140"/>
      <c r="I65" s="140"/>
    </row>
    <row r="66" spans="1:9" s="148" customFormat="1" ht="19.5" customHeight="1">
      <c r="A66" s="149"/>
      <c r="B66" s="3" t="s">
        <v>119</v>
      </c>
      <c r="C66" s="137"/>
      <c r="D66" s="137"/>
      <c r="E66" s="140"/>
      <c r="F66" s="140"/>
      <c r="G66" s="140"/>
      <c r="H66" s="140"/>
      <c r="I66" s="140"/>
    </row>
    <row r="67" spans="1:9" ht="12.75" customHeight="1">
      <c r="A67" s="150"/>
      <c r="B67" s="141"/>
      <c r="C67" s="151"/>
      <c r="D67" s="151"/>
      <c r="E67" s="140"/>
      <c r="F67" s="140"/>
      <c r="G67" s="140"/>
      <c r="H67" s="140"/>
      <c r="I67" s="140"/>
    </row>
    <row r="68" spans="2:9" ht="16.5" customHeight="1">
      <c r="B68" s="152" t="s">
        <v>38</v>
      </c>
      <c r="C68" s="6"/>
      <c r="D68" s="6"/>
      <c r="E68" s="7"/>
      <c r="F68" s="7"/>
      <c r="G68" s="7"/>
      <c r="H68" s="7"/>
      <c r="I68" s="8" t="s">
        <v>39</v>
      </c>
    </row>
    <row r="69" spans="1:9" ht="16.5" customHeight="1" thickBot="1">
      <c r="A69" s="248"/>
      <c r="B69" s="248"/>
      <c r="C69" s="9"/>
      <c r="D69" s="9"/>
      <c r="E69" s="10"/>
      <c r="F69" s="10"/>
      <c r="G69" s="10"/>
      <c r="H69" s="10"/>
      <c r="I69" s="153" t="s">
        <v>136</v>
      </c>
    </row>
    <row r="70" spans="1:10" ht="37.5" customHeight="1" thickBot="1">
      <c r="A70" s="12"/>
      <c r="B70" s="13" t="s">
        <v>40</v>
      </c>
      <c r="C70" s="252" t="s">
        <v>142</v>
      </c>
      <c r="D70" s="253"/>
      <c r="E70" s="250" t="s">
        <v>58</v>
      </c>
      <c r="F70" s="251"/>
      <c r="G70" s="250" t="s">
        <v>59</v>
      </c>
      <c r="H70" s="251"/>
      <c r="I70" s="256" t="s">
        <v>117</v>
      </c>
      <c r="J70" s="257"/>
    </row>
    <row r="71" spans="1:10" ht="18" customHeight="1" thickBot="1">
      <c r="A71" s="12"/>
      <c r="B71" s="13"/>
      <c r="C71" s="14" t="s">
        <v>154</v>
      </c>
      <c r="D71" s="16" t="s">
        <v>162</v>
      </c>
      <c r="E71" s="17" t="s">
        <v>154</v>
      </c>
      <c r="F71" s="17" t="s">
        <v>162</v>
      </c>
      <c r="G71" s="17" t="s">
        <v>154</v>
      </c>
      <c r="H71" s="17" t="s">
        <v>161</v>
      </c>
      <c r="I71" s="18" t="s">
        <v>154</v>
      </c>
      <c r="J71" s="154" t="s">
        <v>153</v>
      </c>
    </row>
    <row r="72" spans="1:10" ht="12" customHeight="1" thickBot="1">
      <c r="A72" s="12"/>
      <c r="B72" s="13" t="s">
        <v>3</v>
      </c>
      <c r="C72" s="14" t="s">
        <v>4</v>
      </c>
      <c r="D72" s="16" t="s">
        <v>146</v>
      </c>
      <c r="E72" s="17" t="s">
        <v>147</v>
      </c>
      <c r="F72" s="17" t="s">
        <v>148</v>
      </c>
      <c r="G72" s="17" t="s">
        <v>149</v>
      </c>
      <c r="H72" s="17" t="s">
        <v>150</v>
      </c>
      <c r="I72" s="155" t="s">
        <v>151</v>
      </c>
      <c r="J72" s="156" t="s">
        <v>152</v>
      </c>
    </row>
    <row r="73" spans="1:10" ht="18" customHeight="1" thickBot="1">
      <c r="A73" s="157" t="s">
        <v>5</v>
      </c>
      <c r="B73" s="22" t="s">
        <v>141</v>
      </c>
      <c r="C73" s="158">
        <f>SUM(C74:C77)</f>
        <v>75150974</v>
      </c>
      <c r="D73" s="159">
        <f aca="true" t="shared" si="1" ref="D73:D90">SUM(F73+H73+J73)</f>
        <v>75347632</v>
      </c>
      <c r="E73" s="158">
        <f>SUM(E74:E77)</f>
        <v>75150974</v>
      </c>
      <c r="F73" s="158">
        <f>SUM(F74:F77)</f>
        <v>75347632</v>
      </c>
      <c r="G73" s="160"/>
      <c r="H73" s="160"/>
      <c r="I73" s="161"/>
      <c r="J73" s="29"/>
    </row>
    <row r="74" spans="1:10" ht="18" customHeight="1" thickBot="1">
      <c r="A74" s="157" t="s">
        <v>63</v>
      </c>
      <c r="B74" s="162" t="s">
        <v>85</v>
      </c>
      <c r="C74" s="158">
        <v>42004856</v>
      </c>
      <c r="D74" s="159">
        <f t="shared" si="1"/>
        <v>42004856</v>
      </c>
      <c r="E74" s="163">
        <v>42004856</v>
      </c>
      <c r="F74" s="164">
        <v>42004856</v>
      </c>
      <c r="G74" s="164"/>
      <c r="H74" s="164"/>
      <c r="I74" s="165"/>
      <c r="J74" s="37"/>
    </row>
    <row r="75" spans="1:10" ht="18" customHeight="1" thickBot="1">
      <c r="A75" s="38" t="s">
        <v>64</v>
      </c>
      <c r="B75" s="166" t="s">
        <v>86</v>
      </c>
      <c r="C75" s="167">
        <v>7522391</v>
      </c>
      <c r="D75" s="159">
        <f t="shared" si="1"/>
        <v>7522391</v>
      </c>
      <c r="E75" s="60">
        <v>7522391</v>
      </c>
      <c r="F75" s="61">
        <v>7522391</v>
      </c>
      <c r="G75" s="61"/>
      <c r="H75" s="61"/>
      <c r="I75" s="168"/>
      <c r="J75" s="46"/>
    </row>
    <row r="76" spans="1:10" ht="18" customHeight="1" thickBot="1">
      <c r="A76" s="38" t="s">
        <v>65</v>
      </c>
      <c r="B76" s="166" t="s">
        <v>87</v>
      </c>
      <c r="C76" s="167">
        <v>25369727</v>
      </c>
      <c r="D76" s="159">
        <f t="shared" si="1"/>
        <v>25566385</v>
      </c>
      <c r="E76" s="60">
        <v>25369727</v>
      </c>
      <c r="F76" s="61">
        <v>25566385</v>
      </c>
      <c r="G76" s="61"/>
      <c r="H76" s="61"/>
      <c r="I76" s="168"/>
      <c r="J76" s="46"/>
    </row>
    <row r="77" spans="1:10" ht="18" customHeight="1" thickBot="1">
      <c r="A77" s="30" t="s">
        <v>122</v>
      </c>
      <c r="B77" s="169" t="s">
        <v>121</v>
      </c>
      <c r="C77" s="170">
        <v>254000</v>
      </c>
      <c r="D77" s="159">
        <f t="shared" si="1"/>
        <v>254000</v>
      </c>
      <c r="E77" s="34">
        <v>254000</v>
      </c>
      <c r="F77" s="63">
        <v>254000</v>
      </c>
      <c r="G77" s="63"/>
      <c r="H77" s="63"/>
      <c r="I77" s="171"/>
      <c r="J77" s="46"/>
    </row>
    <row r="78" spans="1:10" ht="18" customHeight="1" thickBot="1">
      <c r="A78" s="157" t="s">
        <v>6</v>
      </c>
      <c r="B78" s="22" t="s">
        <v>106</v>
      </c>
      <c r="C78" s="158">
        <f>SUM(C79:C81)</f>
        <v>46793261</v>
      </c>
      <c r="D78" s="159">
        <f t="shared" si="1"/>
        <v>48661226</v>
      </c>
      <c r="E78" s="134">
        <f>SUM(E79:E81)</f>
        <v>46793261</v>
      </c>
      <c r="F78" s="134">
        <f>SUM(F79:F81)</f>
        <v>48661226</v>
      </c>
      <c r="G78" s="160"/>
      <c r="H78" s="160"/>
      <c r="I78" s="161"/>
      <c r="J78" s="46"/>
    </row>
    <row r="79" spans="1:10" ht="18" customHeight="1" thickBot="1">
      <c r="A79" s="157" t="s">
        <v>7</v>
      </c>
      <c r="B79" s="162" t="s">
        <v>85</v>
      </c>
      <c r="C79" s="158">
        <v>36006885</v>
      </c>
      <c r="D79" s="159">
        <f t="shared" si="1"/>
        <v>37606885</v>
      </c>
      <c r="E79" s="163">
        <v>36006885</v>
      </c>
      <c r="F79" s="164">
        <v>37606885</v>
      </c>
      <c r="G79" s="164"/>
      <c r="H79" s="164"/>
      <c r="I79" s="165"/>
      <c r="J79" s="46"/>
    </row>
    <row r="80" spans="1:10" ht="18" customHeight="1" thickBot="1">
      <c r="A80" s="38" t="s">
        <v>13</v>
      </c>
      <c r="B80" s="166" t="s">
        <v>86</v>
      </c>
      <c r="C80" s="167">
        <v>6523576</v>
      </c>
      <c r="D80" s="159">
        <f t="shared" si="1"/>
        <v>6783576</v>
      </c>
      <c r="E80" s="60">
        <v>6523576</v>
      </c>
      <c r="F80" s="61">
        <v>6783576</v>
      </c>
      <c r="G80" s="61"/>
      <c r="H80" s="61"/>
      <c r="I80" s="168"/>
      <c r="J80" s="46"/>
    </row>
    <row r="81" spans="1:10" ht="18" customHeight="1" thickBot="1">
      <c r="A81" s="30" t="s">
        <v>14</v>
      </c>
      <c r="B81" s="169" t="s">
        <v>87</v>
      </c>
      <c r="C81" s="170">
        <v>4262800</v>
      </c>
      <c r="D81" s="159">
        <f t="shared" si="1"/>
        <v>4270765</v>
      </c>
      <c r="E81" s="34">
        <v>4262800</v>
      </c>
      <c r="F81" s="63">
        <v>4270765</v>
      </c>
      <c r="G81" s="63"/>
      <c r="H81" s="63"/>
      <c r="I81" s="171"/>
      <c r="J81" s="46"/>
    </row>
    <row r="82" spans="1:10" s="148" customFormat="1" ht="18" customHeight="1" thickBot="1">
      <c r="A82" s="172" t="s">
        <v>15</v>
      </c>
      <c r="B82" s="173" t="s">
        <v>89</v>
      </c>
      <c r="C82" s="158">
        <f>SUM(C91+C90+C86+C85+C84+C83+C89)</f>
        <v>223655902</v>
      </c>
      <c r="D82" s="159">
        <f t="shared" si="1"/>
        <v>246593662</v>
      </c>
      <c r="E82" s="174">
        <f>SUM(E91+E90+E86+E85+E84+E83+E89)</f>
        <v>218724652</v>
      </c>
      <c r="F82" s="174">
        <f>SUM(F91+F90+F86+F85+F84+F83+F89)</f>
        <v>241662412</v>
      </c>
      <c r="G82" s="160">
        <f>SUM(G85+G90)</f>
        <v>4931250</v>
      </c>
      <c r="H82" s="160">
        <f>SUM(H85+H90)</f>
        <v>4931250</v>
      </c>
      <c r="I82" s="175">
        <f>SUM(I84+I85+I86+I90+I91+I95+I98+I101)</f>
        <v>0</v>
      </c>
      <c r="J82" s="176"/>
    </row>
    <row r="83" spans="1:10" ht="15" customHeight="1" thickBot="1">
      <c r="A83" s="157" t="s">
        <v>18</v>
      </c>
      <c r="B83" s="177" t="s">
        <v>41</v>
      </c>
      <c r="C83" s="178">
        <v>32826079</v>
      </c>
      <c r="D83" s="179">
        <f t="shared" si="1"/>
        <v>35622429</v>
      </c>
      <c r="E83" s="180">
        <v>32826079</v>
      </c>
      <c r="F83" s="181">
        <v>35622429</v>
      </c>
      <c r="G83" s="181"/>
      <c r="H83" s="181"/>
      <c r="I83" s="59"/>
      <c r="J83" s="46"/>
    </row>
    <row r="84" spans="1:10" ht="15" customHeight="1" thickBot="1">
      <c r="A84" s="38" t="s">
        <v>19</v>
      </c>
      <c r="B84" s="39" t="s">
        <v>42</v>
      </c>
      <c r="C84" s="182">
        <v>5699126</v>
      </c>
      <c r="D84" s="179">
        <f t="shared" si="1"/>
        <v>5958582</v>
      </c>
      <c r="E84" s="183">
        <v>5699126</v>
      </c>
      <c r="F84" s="43">
        <v>5958582</v>
      </c>
      <c r="G84" s="43"/>
      <c r="H84" s="43"/>
      <c r="I84" s="79"/>
      <c r="J84" s="46"/>
    </row>
    <row r="85" spans="1:10" ht="15" customHeight="1" thickBot="1">
      <c r="A85" s="38" t="s">
        <v>20</v>
      </c>
      <c r="B85" s="39" t="s">
        <v>43</v>
      </c>
      <c r="C85" s="182">
        <v>63266810</v>
      </c>
      <c r="D85" s="179">
        <f t="shared" si="1"/>
        <v>73487079</v>
      </c>
      <c r="E85" s="183">
        <v>61835560</v>
      </c>
      <c r="F85" s="43">
        <v>72055829</v>
      </c>
      <c r="G85" s="184">
        <v>1431250</v>
      </c>
      <c r="H85" s="185">
        <v>1431250</v>
      </c>
      <c r="I85" s="99"/>
      <c r="J85" s="46"/>
    </row>
    <row r="86" spans="1:10" ht="15" customHeight="1" thickBot="1">
      <c r="A86" s="38" t="s">
        <v>24</v>
      </c>
      <c r="B86" s="39" t="s">
        <v>105</v>
      </c>
      <c r="C86" s="182">
        <v>4562000</v>
      </c>
      <c r="D86" s="179">
        <f t="shared" si="1"/>
        <v>4562000</v>
      </c>
      <c r="E86" s="186">
        <v>4562000</v>
      </c>
      <c r="F86" s="187">
        <v>4562000</v>
      </c>
      <c r="G86" s="188"/>
      <c r="H86" s="189"/>
      <c r="I86" s="190"/>
      <c r="J86" s="46"/>
    </row>
    <row r="87" spans="1:10" ht="15" customHeight="1" thickBot="1">
      <c r="A87" s="38" t="s">
        <v>80</v>
      </c>
      <c r="B87" s="191" t="s">
        <v>156</v>
      </c>
      <c r="C87" s="182">
        <v>2762000</v>
      </c>
      <c r="D87" s="179">
        <f t="shared" si="1"/>
        <v>2762000</v>
      </c>
      <c r="E87" s="192">
        <v>2762000</v>
      </c>
      <c r="F87" s="188">
        <v>2762000</v>
      </c>
      <c r="G87" s="193"/>
      <c r="H87" s="194"/>
      <c r="I87" s="99"/>
      <c r="J87" s="46"/>
    </row>
    <row r="88" spans="1:10" ht="15" customHeight="1" thickBot="1">
      <c r="A88" s="38" t="s">
        <v>81</v>
      </c>
      <c r="B88" s="191" t="s">
        <v>157</v>
      </c>
      <c r="C88" s="182">
        <v>1800000</v>
      </c>
      <c r="D88" s="179">
        <f t="shared" si="1"/>
        <v>1800000</v>
      </c>
      <c r="E88" s="192">
        <v>1800000</v>
      </c>
      <c r="F88" s="188">
        <v>1800000</v>
      </c>
      <c r="G88" s="193"/>
      <c r="H88" s="194"/>
      <c r="I88" s="99"/>
      <c r="J88" s="46"/>
    </row>
    <row r="89" spans="1:10" ht="15" customHeight="1" thickBot="1">
      <c r="A89" s="38" t="s">
        <v>27</v>
      </c>
      <c r="B89" s="191" t="s">
        <v>143</v>
      </c>
      <c r="C89" s="182">
        <v>690800</v>
      </c>
      <c r="D89" s="179">
        <f t="shared" si="1"/>
        <v>1813660</v>
      </c>
      <c r="E89" s="192">
        <v>690800</v>
      </c>
      <c r="F89" s="188">
        <v>1813660</v>
      </c>
      <c r="G89" s="193"/>
      <c r="H89" s="194"/>
      <c r="I89" s="99"/>
      <c r="J89" s="46"/>
    </row>
    <row r="90" spans="1:10" ht="15" customHeight="1">
      <c r="A90" s="38" t="s">
        <v>28</v>
      </c>
      <c r="B90" s="195" t="s">
        <v>44</v>
      </c>
      <c r="C90" s="182">
        <f>SUM(E90+G90)</f>
        <v>3545000</v>
      </c>
      <c r="D90" s="179">
        <f t="shared" si="1"/>
        <v>3545000</v>
      </c>
      <c r="E90" s="192">
        <v>45000</v>
      </c>
      <c r="F90" s="188">
        <v>45000</v>
      </c>
      <c r="G90" s="188">
        <v>3500000</v>
      </c>
      <c r="H90" s="189">
        <v>3500000</v>
      </c>
      <c r="I90" s="190"/>
      <c r="J90" s="46"/>
    </row>
    <row r="91" spans="1:10" ht="15" customHeight="1">
      <c r="A91" s="38" t="s">
        <v>30</v>
      </c>
      <c r="B91" s="195" t="s">
        <v>45</v>
      </c>
      <c r="C91" s="182">
        <v>113066087</v>
      </c>
      <c r="D91" s="196">
        <v>121604912</v>
      </c>
      <c r="E91" s="197">
        <f>SUM(E92)</f>
        <v>113066087</v>
      </c>
      <c r="F91" s="198">
        <v>121604912</v>
      </c>
      <c r="G91" s="188">
        <f>SUM(G93:G94)</f>
        <v>0</v>
      </c>
      <c r="H91" s="189"/>
      <c r="I91" s="190">
        <f>SUM(I93:I94)</f>
        <v>0</v>
      </c>
      <c r="J91" s="46"/>
    </row>
    <row r="92" spans="1:10" ht="15" customHeight="1">
      <c r="A92" s="38" t="s">
        <v>31</v>
      </c>
      <c r="B92" s="195" t="s">
        <v>125</v>
      </c>
      <c r="C92" s="182">
        <f>SUM(C93:C94)</f>
        <v>113066087</v>
      </c>
      <c r="D92" s="196">
        <f>SUM(F92)</f>
        <v>117080506</v>
      </c>
      <c r="E92" s="192">
        <v>113066087</v>
      </c>
      <c r="F92" s="188">
        <f>SUM(F93+F94)</f>
        <v>117080506</v>
      </c>
      <c r="G92" s="188"/>
      <c r="H92" s="189"/>
      <c r="I92" s="190"/>
      <c r="J92" s="46"/>
    </row>
    <row r="93" spans="1:10" ht="15" customHeight="1">
      <c r="A93" s="38" t="s">
        <v>144</v>
      </c>
      <c r="B93" s="39" t="s">
        <v>46</v>
      </c>
      <c r="C93" s="182">
        <v>43377571</v>
      </c>
      <c r="D93" s="196">
        <f aca="true" t="shared" si="2" ref="D93:D110">SUM(F93+H93)</f>
        <v>47391990</v>
      </c>
      <c r="E93" s="192">
        <v>43377571</v>
      </c>
      <c r="F93" s="188">
        <v>47391990</v>
      </c>
      <c r="G93" s="199"/>
      <c r="H93" s="200"/>
      <c r="I93" s="99"/>
      <c r="J93" s="46"/>
    </row>
    <row r="94" spans="1:10" ht="15" customHeight="1" thickBot="1">
      <c r="A94" s="201" t="s">
        <v>145</v>
      </c>
      <c r="B94" s="39" t="s">
        <v>47</v>
      </c>
      <c r="C94" s="167">
        <v>69688516</v>
      </c>
      <c r="D94" s="196">
        <f t="shared" si="2"/>
        <v>69688516</v>
      </c>
      <c r="E94" s="202">
        <v>69688516</v>
      </c>
      <c r="F94" s="203">
        <v>69688516</v>
      </c>
      <c r="G94" s="204"/>
      <c r="H94" s="205"/>
      <c r="I94" s="79"/>
      <c r="J94" s="46"/>
    </row>
    <row r="95" spans="1:10" ht="15" customHeight="1" thickBot="1">
      <c r="A95" s="21" t="s">
        <v>30</v>
      </c>
      <c r="B95" s="206" t="s">
        <v>48</v>
      </c>
      <c r="C95" s="158">
        <f>SUM(C96+C97)</f>
        <v>101786585</v>
      </c>
      <c r="D95" s="159">
        <f t="shared" si="2"/>
        <v>262072525</v>
      </c>
      <c r="E95" s="174">
        <f>SUM(E96+E97)</f>
        <v>100032585</v>
      </c>
      <c r="F95" s="174">
        <f>SUM(F96+F97)</f>
        <v>260318525</v>
      </c>
      <c r="G95" s="207">
        <f>SUM(G96+G97)</f>
        <v>1754000</v>
      </c>
      <c r="H95" s="207">
        <f>SUM(H96+H97)</f>
        <v>1754000</v>
      </c>
      <c r="I95" s="175"/>
      <c r="J95" s="46"/>
    </row>
    <row r="96" spans="1:10" s="77" customFormat="1" ht="15" customHeight="1" thickBot="1">
      <c r="A96" s="30" t="s">
        <v>31</v>
      </c>
      <c r="B96" s="208" t="s">
        <v>107</v>
      </c>
      <c r="C96" s="209">
        <v>10427971</v>
      </c>
      <c r="D96" s="210">
        <f t="shared" si="2"/>
        <v>170713911</v>
      </c>
      <c r="E96" s="211">
        <v>10173971</v>
      </c>
      <c r="F96" s="212">
        <v>170459911</v>
      </c>
      <c r="G96" s="213">
        <v>254000</v>
      </c>
      <c r="H96" s="213">
        <v>254000</v>
      </c>
      <c r="I96" s="214"/>
      <c r="J96" s="215"/>
    </row>
    <row r="97" spans="1:10" s="77" customFormat="1" ht="15" customHeight="1" thickBot="1">
      <c r="A97" s="216" t="s">
        <v>32</v>
      </c>
      <c r="B97" s="217" t="s">
        <v>113</v>
      </c>
      <c r="C97" s="218">
        <v>91358614</v>
      </c>
      <c r="D97" s="210">
        <f t="shared" si="2"/>
        <v>91358614</v>
      </c>
      <c r="E97" s="219">
        <v>89858614</v>
      </c>
      <c r="F97" s="220">
        <v>89858614</v>
      </c>
      <c r="G97" s="108">
        <v>1500000</v>
      </c>
      <c r="H97" s="108">
        <v>1500000</v>
      </c>
      <c r="I97" s="221"/>
      <c r="J97" s="215"/>
    </row>
    <row r="98" spans="1:10" ht="15" customHeight="1" thickBot="1">
      <c r="A98" s="21" t="s">
        <v>33</v>
      </c>
      <c r="B98" s="206" t="s">
        <v>108</v>
      </c>
      <c r="C98" s="222">
        <v>3000000</v>
      </c>
      <c r="D98" s="210">
        <f t="shared" si="2"/>
        <v>3100000</v>
      </c>
      <c r="E98" s="223"/>
      <c r="F98" s="223"/>
      <c r="G98" s="224">
        <f>SUM(G99)</f>
        <v>3000000</v>
      </c>
      <c r="H98" s="224">
        <f>SUM(H99+H100)</f>
        <v>3100000</v>
      </c>
      <c r="I98" s="224">
        <f>SUM(I99:I99)</f>
        <v>0</v>
      </c>
      <c r="J98" s="46"/>
    </row>
    <row r="99" spans="1:10" ht="15" customHeight="1" thickBot="1">
      <c r="A99" s="121" t="s">
        <v>35</v>
      </c>
      <c r="B99" s="225" t="s">
        <v>115</v>
      </c>
      <c r="C99" s="158">
        <v>3000000</v>
      </c>
      <c r="D99" s="210">
        <f t="shared" si="2"/>
        <v>3000000</v>
      </c>
      <c r="E99" s="57"/>
      <c r="F99" s="58"/>
      <c r="G99" s="58">
        <v>3000000</v>
      </c>
      <c r="H99" s="58">
        <v>3000000</v>
      </c>
      <c r="I99" s="59"/>
      <c r="J99" s="46"/>
    </row>
    <row r="100" spans="1:10" ht="15" customHeight="1" thickBot="1">
      <c r="A100" s="157" t="s">
        <v>165</v>
      </c>
      <c r="B100" s="162" t="s">
        <v>164</v>
      </c>
      <c r="C100" s="158"/>
      <c r="D100" s="210">
        <f t="shared" si="2"/>
        <v>100000</v>
      </c>
      <c r="E100" s="163"/>
      <c r="F100" s="163"/>
      <c r="G100" s="164"/>
      <c r="H100" s="164">
        <v>100000</v>
      </c>
      <c r="I100" s="244"/>
      <c r="J100" s="46"/>
    </row>
    <row r="101" spans="1:10" ht="15" customHeight="1" thickBot="1">
      <c r="A101" s="21" t="s">
        <v>36</v>
      </c>
      <c r="B101" s="206" t="s">
        <v>49</v>
      </c>
      <c r="C101" s="158">
        <v>35440673</v>
      </c>
      <c r="D101" s="210">
        <f t="shared" si="2"/>
        <v>25916577</v>
      </c>
      <c r="E101" s="226">
        <f>SUM(E102:E103)</f>
        <v>35440673</v>
      </c>
      <c r="F101" s="226">
        <f>SUM(F102:F103)</f>
        <v>25916577</v>
      </c>
      <c r="G101" s="117"/>
      <c r="H101" s="117"/>
      <c r="I101" s="175">
        <f>SUM(I102:I103)</f>
        <v>0</v>
      </c>
      <c r="J101" s="46"/>
    </row>
    <row r="102" spans="1:10" ht="15" customHeight="1" thickBot="1">
      <c r="A102" s="85" t="s">
        <v>82</v>
      </c>
      <c r="B102" s="54" t="s">
        <v>50</v>
      </c>
      <c r="C102" s="209">
        <v>30440673</v>
      </c>
      <c r="D102" s="210">
        <f t="shared" si="2"/>
        <v>15916577</v>
      </c>
      <c r="E102" s="227">
        <v>30440673</v>
      </c>
      <c r="F102" s="228">
        <v>15916577</v>
      </c>
      <c r="G102" s="229"/>
      <c r="H102" s="229"/>
      <c r="I102" s="230"/>
      <c r="J102" s="46"/>
    </row>
    <row r="103" spans="1:10" ht="15" customHeight="1" thickBot="1">
      <c r="A103" s="38" t="s">
        <v>83</v>
      </c>
      <c r="B103" s="39" t="s">
        <v>51</v>
      </c>
      <c r="C103" s="170">
        <v>5000000</v>
      </c>
      <c r="D103" s="210">
        <f t="shared" si="2"/>
        <v>10000000</v>
      </c>
      <c r="E103" s="202">
        <v>5000000</v>
      </c>
      <c r="F103" s="203">
        <v>10000000</v>
      </c>
      <c r="G103" s="44"/>
      <c r="H103" s="44"/>
      <c r="I103" s="45"/>
      <c r="J103" s="46"/>
    </row>
    <row r="104" spans="1:10" ht="18.75" customHeight="1" thickBot="1">
      <c r="A104" s="21" t="s">
        <v>84</v>
      </c>
      <c r="B104" s="119" t="s">
        <v>52</v>
      </c>
      <c r="C104" s="158">
        <f>SUM(C101+C98+C95+C82+C78+C73)</f>
        <v>485827395</v>
      </c>
      <c r="D104" s="210">
        <f t="shared" si="2"/>
        <v>661691622</v>
      </c>
      <c r="E104" s="174">
        <f>SUM(E101+E98+E95+E82+E78+E73)</f>
        <v>476142145</v>
      </c>
      <c r="F104" s="174">
        <f>SUM(F101+F98+F95+F82+F78+F73)</f>
        <v>651906372</v>
      </c>
      <c r="G104" s="158">
        <f>SUM(G98+G82+G95)</f>
        <v>9685250</v>
      </c>
      <c r="H104" s="158">
        <f>SUM(H98+H82+H95)</f>
        <v>9785250</v>
      </c>
      <c r="I104" s="158">
        <f>SUM(I82)</f>
        <v>0</v>
      </c>
      <c r="J104" s="46"/>
    </row>
    <row r="105" spans="1:10" ht="15" customHeight="1" thickBot="1">
      <c r="A105" s="21" t="s">
        <v>126</v>
      </c>
      <c r="B105" s="206" t="s">
        <v>53</v>
      </c>
      <c r="C105" s="158">
        <f>SUM(C106:C109)</f>
        <v>4925971</v>
      </c>
      <c r="D105" s="210">
        <f t="shared" si="2"/>
        <v>4925971</v>
      </c>
      <c r="E105" s="226">
        <f>SUM(E106,E107)</f>
        <v>4925971</v>
      </c>
      <c r="F105" s="226">
        <f>SUM(F106,F107)</f>
        <v>4925971</v>
      </c>
      <c r="G105" s="222">
        <f>SUM(G106,G107)</f>
        <v>0</v>
      </c>
      <c r="H105" s="222"/>
      <c r="I105" s="222">
        <f>SUM(I106,I107)</f>
        <v>0</v>
      </c>
      <c r="J105" s="46"/>
    </row>
    <row r="106" spans="1:10" ht="15" customHeight="1" thickBot="1">
      <c r="A106" s="85" t="s">
        <v>127</v>
      </c>
      <c r="B106" s="72" t="s">
        <v>123</v>
      </c>
      <c r="C106" s="158">
        <v>4925971</v>
      </c>
      <c r="D106" s="210">
        <f t="shared" si="2"/>
        <v>4925971</v>
      </c>
      <c r="E106" s="231">
        <v>4925971</v>
      </c>
      <c r="F106" s="213">
        <v>4925971</v>
      </c>
      <c r="G106" s="213"/>
      <c r="H106" s="213"/>
      <c r="I106" s="168"/>
      <c r="J106" s="46"/>
    </row>
    <row r="107" spans="1:10" ht="15" customHeight="1" thickBot="1">
      <c r="A107" s="85" t="s">
        <v>128</v>
      </c>
      <c r="B107" s="72" t="s">
        <v>55</v>
      </c>
      <c r="C107" s="167"/>
      <c r="D107" s="210">
        <f t="shared" si="2"/>
        <v>0</v>
      </c>
      <c r="E107" s="231"/>
      <c r="F107" s="213"/>
      <c r="G107" s="213"/>
      <c r="H107" s="213"/>
      <c r="I107" s="168"/>
      <c r="J107" s="46"/>
    </row>
    <row r="108" spans="1:10" ht="15" customHeight="1" thickBot="1">
      <c r="A108" s="85" t="s">
        <v>129</v>
      </c>
      <c r="B108" s="54" t="s">
        <v>56</v>
      </c>
      <c r="C108" s="167"/>
      <c r="D108" s="210">
        <f t="shared" si="2"/>
        <v>0</v>
      </c>
      <c r="E108" s="232"/>
      <c r="F108" s="91"/>
      <c r="G108" s="91"/>
      <c r="H108" s="91"/>
      <c r="I108" s="36"/>
      <c r="J108" s="46"/>
    </row>
    <row r="109" spans="1:10" ht="15" customHeight="1" thickBot="1">
      <c r="A109" s="85" t="s">
        <v>130</v>
      </c>
      <c r="B109" s="54" t="s">
        <v>54</v>
      </c>
      <c r="C109" s="170"/>
      <c r="D109" s="210">
        <f t="shared" si="2"/>
        <v>0</v>
      </c>
      <c r="E109" s="233"/>
      <c r="F109" s="234"/>
      <c r="G109" s="234"/>
      <c r="H109" s="234"/>
      <c r="I109" s="45"/>
      <c r="J109" s="46"/>
    </row>
    <row r="110" spans="1:15" ht="15" customHeight="1" thickBot="1">
      <c r="A110" s="21" t="s">
        <v>131</v>
      </c>
      <c r="B110" s="206" t="s">
        <v>57</v>
      </c>
      <c r="C110" s="158">
        <f>SUM(C104+C105)</f>
        <v>490753366</v>
      </c>
      <c r="D110" s="210">
        <f t="shared" si="2"/>
        <v>666617593</v>
      </c>
      <c r="E110" s="116">
        <f>SUM(E104+E105)</f>
        <v>481068116</v>
      </c>
      <c r="F110" s="116">
        <f>SUM(F104+F105)</f>
        <v>656832343</v>
      </c>
      <c r="G110" s="117">
        <f>SUM(G104+G105)</f>
        <v>9685250</v>
      </c>
      <c r="H110" s="117">
        <f>SUM(H104+H105)</f>
        <v>9785250</v>
      </c>
      <c r="I110" s="175">
        <f>SUM(I104,I105)</f>
        <v>0</v>
      </c>
      <c r="J110" s="68"/>
      <c r="L110" s="118"/>
      <c r="M110" s="148"/>
      <c r="N110" s="148"/>
      <c r="O110" s="148"/>
    </row>
    <row r="111" spans="1:9" ht="12.75" customHeight="1">
      <c r="A111" s="254"/>
      <c r="B111" s="254"/>
      <c r="C111" s="254"/>
      <c r="D111" s="254"/>
      <c r="E111" s="254"/>
      <c r="F111" s="254"/>
      <c r="G111" s="254"/>
      <c r="H111" s="254"/>
      <c r="I111" s="254"/>
    </row>
    <row r="112" spans="1:9" ht="12.75" customHeight="1">
      <c r="A112" s="235"/>
      <c r="B112" s="236"/>
      <c r="C112" s="236"/>
      <c r="D112" s="236"/>
      <c r="E112" s="237"/>
      <c r="F112" s="237"/>
      <c r="G112" s="237"/>
      <c r="H112" s="237"/>
      <c r="I112" s="237"/>
    </row>
    <row r="113" spans="1:9" ht="21.75" customHeight="1">
      <c r="A113" s="235"/>
      <c r="B113" s="141" t="s">
        <v>109</v>
      </c>
      <c r="C113" s="142"/>
      <c r="D113" s="142"/>
      <c r="E113" s="249" t="s">
        <v>110</v>
      </c>
      <c r="F113" s="249"/>
      <c r="G113" s="249"/>
      <c r="H113" s="238"/>
      <c r="I113" s="238"/>
    </row>
    <row r="114" spans="1:9" ht="20.25" customHeight="1">
      <c r="A114" s="235"/>
      <c r="B114" s="144" t="s">
        <v>112</v>
      </c>
      <c r="C114" s="144"/>
      <c r="D114" s="144"/>
      <c r="E114" s="246" t="s">
        <v>111</v>
      </c>
      <c r="F114" s="246"/>
      <c r="G114" s="246"/>
      <c r="H114" s="145"/>
      <c r="I114" s="237"/>
    </row>
  </sheetData>
  <sheetProtection/>
  <mergeCells count="18">
    <mergeCell ref="C70:D70"/>
    <mergeCell ref="E70:F70"/>
    <mergeCell ref="G70:H70"/>
    <mergeCell ref="A111:I111"/>
    <mergeCell ref="I8:J8"/>
    <mergeCell ref="I70:J70"/>
    <mergeCell ref="C8:D8"/>
    <mergeCell ref="E8:F8"/>
    <mergeCell ref="E114:G114"/>
    <mergeCell ref="A63:I63"/>
    <mergeCell ref="A1:L1"/>
    <mergeCell ref="B2:L2"/>
    <mergeCell ref="A7:B7"/>
    <mergeCell ref="E56:G56"/>
    <mergeCell ref="E57:G57"/>
    <mergeCell ref="A69:B69"/>
    <mergeCell ref="E113:G113"/>
    <mergeCell ref="G8:H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2020-06-24T08:28:32Z</cp:lastPrinted>
  <dcterms:created xsi:type="dcterms:W3CDTF">2013-02-08T12:10:21Z</dcterms:created>
  <dcterms:modified xsi:type="dcterms:W3CDTF">2020-07-02T10:15:02Z</dcterms:modified>
  <cp:category/>
  <cp:version/>
  <cp:contentType/>
  <cp:contentStatus/>
</cp:coreProperties>
</file>