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120" yWindow="15" windowWidth="11700" windowHeight="6540" tabRatio="707" activeTab="1"/>
  </bookViews>
  <sheets>
    <sheet name="ÖSSZEFÜGGÉSEK" sheetId="75" r:id="rId1"/>
    <sheet name="Bevételek összesített 1." sheetId="1" r:id="rId2"/>
    <sheet name="Kiadások összesített 1." sheetId="91" r:id="rId3"/>
    <sheet name="Bevételek kötelező 1.A " sheetId="108" r:id="rId4"/>
    <sheet name="Kiadások kötelező 1.A" sheetId="111" r:id="rId5"/>
    <sheet name="Bevételek önkéntes 1.B" sheetId="109" r:id="rId6"/>
    <sheet name="Kiadások önkéntes 1.B" sheetId="112" r:id="rId7"/>
    <sheet name="Bevételek államigazgatási 1.C" sheetId="110" r:id="rId8"/>
    <sheet name="Kiadások államigazgatási 1.C" sheetId="113" r:id="rId9"/>
    <sheet name="Mérleg 2.sz.mell  " sheetId="73" r:id="rId10"/>
    <sheet name="Szociális ellátások 3. mell." sheetId="101" r:id="rId11"/>
    <sheet name="ELLENŐRZÉS-1.sz.2.a.sz.2.b.sz." sheetId="76" r:id="rId12"/>
  </sheets>
  <definedNames>
    <definedName name="_xlnm.Print_Area" localSheetId="7">'Bevételek államigazgatási 1.C'!$A$1:$F$74</definedName>
    <definedName name="_xlnm.Print_Area" localSheetId="3">'Bevételek kötelező 1.A '!$A$1:$F$74</definedName>
    <definedName name="_xlnm.Print_Area" localSheetId="5">'Bevételek önkéntes 1.B'!$A$1:$F$74</definedName>
    <definedName name="_xlnm.Print_Area" localSheetId="1">'Bevételek összesített 1.'!$A$1:$F$74</definedName>
    <definedName name="_xlnm.Print_Area" localSheetId="8">'Kiadások államigazgatási 1.C'!$A$1:$F$70</definedName>
    <definedName name="_xlnm.Print_Area" localSheetId="4">'Kiadások kötelező 1.A'!$A$1:$F$70</definedName>
    <definedName name="_xlnm.Print_Area" localSheetId="6">'Kiadások önkéntes 1.B'!$A$1:$F$70</definedName>
    <definedName name="_xlnm.Print_Area" localSheetId="2">'Kiadások összesített 1.'!$A$1:$F$70</definedName>
    <definedName name="_xlnm.Print_Area" localSheetId="9">'Mérleg 2.sz.mell  '!$A$1:$I$63</definedName>
  </definedNames>
  <calcPr calcId="124519"/>
</workbook>
</file>

<file path=xl/calcChain.xml><?xml version="1.0" encoding="utf-8"?>
<calcChain xmlns="http://schemas.openxmlformats.org/spreadsheetml/2006/main">
  <c r="B14" i="76"/>
  <c r="F32" i="108"/>
  <c r="C8" i="1"/>
  <c r="C24" i="101"/>
  <c r="D24"/>
  <c r="B24"/>
  <c r="E22"/>
  <c r="E21"/>
  <c r="D7"/>
  <c r="D11" s="1"/>
  <c r="C7"/>
  <c r="C11"/>
  <c r="C26"/>
  <c r="E10"/>
  <c r="B7"/>
  <c r="B11"/>
  <c r="B26"/>
  <c r="H27" i="73"/>
  <c r="D9"/>
  <c r="E9"/>
  <c r="C9"/>
  <c r="D70" i="112"/>
  <c r="E70"/>
  <c r="D69"/>
  <c r="D68"/>
  <c r="D67"/>
  <c r="E67"/>
  <c r="D66"/>
  <c r="E66"/>
  <c r="D70" i="111"/>
  <c r="E70"/>
  <c r="D69"/>
  <c r="E39"/>
  <c r="E69" s="1"/>
  <c r="D68"/>
  <c r="D67"/>
  <c r="E67"/>
  <c r="D66"/>
  <c r="D70" i="91"/>
  <c r="E70"/>
  <c r="D69"/>
  <c r="D68"/>
  <c r="D67"/>
  <c r="E67"/>
  <c r="D66"/>
  <c r="E60" i="1"/>
  <c r="E61"/>
  <c r="E62"/>
  <c r="E63"/>
  <c r="E64"/>
  <c r="D65"/>
  <c r="C65"/>
  <c r="E59" i="108"/>
  <c r="E66" i="111" s="1"/>
  <c r="D29" i="91"/>
  <c r="D27" s="1"/>
  <c r="E29"/>
  <c r="E27" s="1"/>
  <c r="C29"/>
  <c r="D30"/>
  <c r="C30"/>
  <c r="D21"/>
  <c r="H39" i="73" s="1"/>
  <c r="C21" i="91"/>
  <c r="D22"/>
  <c r="C22"/>
  <c r="D15"/>
  <c r="F15" s="1"/>
  <c r="C14"/>
  <c r="C15"/>
  <c r="D13"/>
  <c r="C13"/>
  <c r="C11" s="1"/>
  <c r="C6" s="1"/>
  <c r="C37" s="1"/>
  <c r="B13" i="76" s="1"/>
  <c r="D8" i="91"/>
  <c r="C8"/>
  <c r="C9"/>
  <c r="D7"/>
  <c r="H6" i="73" s="1"/>
  <c r="I6"/>
  <c r="C7" i="91"/>
  <c r="F30" i="111"/>
  <c r="F29"/>
  <c r="D27"/>
  <c r="D20"/>
  <c r="E27"/>
  <c r="F27" s="1"/>
  <c r="F16" i="112"/>
  <c r="F15"/>
  <c r="F13"/>
  <c r="D34" i="1"/>
  <c r="C34"/>
  <c r="D56"/>
  <c r="C56"/>
  <c r="D40"/>
  <c r="E45"/>
  <c r="E40" s="1"/>
  <c r="E45" i="73" s="1"/>
  <c r="C40" i="1"/>
  <c r="C45" i="73" s="1"/>
  <c r="F26" i="1"/>
  <c r="C26"/>
  <c r="C28"/>
  <c r="F27"/>
  <c r="C27"/>
  <c r="C25"/>
  <c r="E23"/>
  <c r="C24"/>
  <c r="F18"/>
  <c r="F19"/>
  <c r="F20"/>
  <c r="F21"/>
  <c r="D22"/>
  <c r="F22" s="1"/>
  <c r="C22"/>
  <c r="D16"/>
  <c r="C16"/>
  <c r="C7" i="73" s="1"/>
  <c r="D14" i="1"/>
  <c r="C14"/>
  <c r="D13"/>
  <c r="F13" s="1"/>
  <c r="C13"/>
  <c r="D10"/>
  <c r="F10" s="1"/>
  <c r="C10"/>
  <c r="D8"/>
  <c r="D7" s="1"/>
  <c r="E40" i="108"/>
  <c r="F39" i="109"/>
  <c r="E33"/>
  <c r="F33" s="1"/>
  <c r="D33"/>
  <c r="C33"/>
  <c r="F26" i="108"/>
  <c r="F17"/>
  <c r="F16" s="1"/>
  <c r="F18"/>
  <c r="F19"/>
  <c r="F20"/>
  <c r="F21"/>
  <c r="F22"/>
  <c r="E24" i="101"/>
  <c r="E8"/>
  <c r="E6"/>
  <c r="E15"/>
  <c r="E17"/>
  <c r="E23"/>
  <c r="B14"/>
  <c r="C14"/>
  <c r="D14"/>
  <c r="C18"/>
  <c r="D18"/>
  <c r="E7"/>
  <c r="D60" i="73"/>
  <c r="E60"/>
  <c r="D47"/>
  <c r="E47"/>
  <c r="H40"/>
  <c r="I40"/>
  <c r="G40"/>
  <c r="G39"/>
  <c r="G43"/>
  <c r="G46"/>
  <c r="I39"/>
  <c r="D46"/>
  <c r="E46"/>
  <c r="C41"/>
  <c r="C39"/>
  <c r="D41"/>
  <c r="E41"/>
  <c r="D39"/>
  <c r="E39"/>
  <c r="E16" i="1"/>
  <c r="E7" i="73" s="1"/>
  <c r="E34" i="1"/>
  <c r="E11" i="73" s="1"/>
  <c r="I23"/>
  <c r="I21"/>
  <c r="I17"/>
  <c r="H11"/>
  <c r="I11"/>
  <c r="I9"/>
  <c r="I16"/>
  <c r="I15"/>
  <c r="I14"/>
  <c r="I13"/>
  <c r="I12"/>
  <c r="I10"/>
  <c r="I8"/>
  <c r="I7"/>
  <c r="D23" i="1"/>
  <c r="D10" i="73" s="1"/>
  <c r="H53"/>
  <c r="H60" s="1"/>
  <c r="H46"/>
  <c r="H43"/>
  <c r="H23"/>
  <c r="H21"/>
  <c r="H17"/>
  <c r="H16"/>
  <c r="H15"/>
  <c r="H14"/>
  <c r="H13"/>
  <c r="H10"/>
  <c r="H9"/>
  <c r="H8"/>
  <c r="H7"/>
  <c r="C47"/>
  <c r="C46"/>
  <c r="G23"/>
  <c r="G21"/>
  <c r="C23"/>
  <c r="G17"/>
  <c r="G16"/>
  <c r="G15"/>
  <c r="G14"/>
  <c r="G6"/>
  <c r="G9"/>
  <c r="G11"/>
  <c r="G13"/>
  <c r="G12"/>
  <c r="G10"/>
  <c r="G8"/>
  <c r="G7"/>
  <c r="D16" i="109"/>
  <c r="D23"/>
  <c r="D6" i="112"/>
  <c r="E16" i="109"/>
  <c r="F16" s="1"/>
  <c r="E23"/>
  <c r="E11" i="112"/>
  <c r="E6" s="1"/>
  <c r="E37" s="1"/>
  <c r="E57" s="1"/>
  <c r="C16" i="109"/>
  <c r="C23"/>
  <c r="C6" i="112"/>
  <c r="C37"/>
  <c r="D34" i="111"/>
  <c r="D11"/>
  <c r="D6"/>
  <c r="D37" s="1"/>
  <c r="D57" s="1"/>
  <c r="E11"/>
  <c r="E6" s="1"/>
  <c r="D7" i="108"/>
  <c r="D16"/>
  <c r="D6" s="1"/>
  <c r="D34"/>
  <c r="F34" s="1"/>
  <c r="D40"/>
  <c r="D33" s="1"/>
  <c r="D50"/>
  <c r="D23"/>
  <c r="E7"/>
  <c r="E16"/>
  <c r="E6" s="1"/>
  <c r="E34"/>
  <c r="E33" s="1"/>
  <c r="E50"/>
  <c r="E23"/>
  <c r="C7"/>
  <c r="C16"/>
  <c r="C6" s="1"/>
  <c r="C23"/>
  <c r="C34"/>
  <c r="C33" s="1"/>
  <c r="C40"/>
  <c r="C50"/>
  <c r="C6" i="111"/>
  <c r="C27"/>
  <c r="C20"/>
  <c r="C34"/>
  <c r="C37"/>
  <c r="F67" i="113"/>
  <c r="F66"/>
  <c r="F65"/>
  <c r="F64" s="1"/>
  <c r="F48"/>
  <c r="F70"/>
  <c r="C48"/>
  <c r="F39"/>
  <c r="F69"/>
  <c r="E39"/>
  <c r="C39"/>
  <c r="F38"/>
  <c r="F68"/>
  <c r="E38"/>
  <c r="C38"/>
  <c r="F34"/>
  <c r="E34"/>
  <c r="D34"/>
  <c r="C34"/>
  <c r="F27"/>
  <c r="C27"/>
  <c r="F20"/>
  <c r="E20"/>
  <c r="D20"/>
  <c r="C20"/>
  <c r="E6"/>
  <c r="E37"/>
  <c r="D6"/>
  <c r="D37"/>
  <c r="C6"/>
  <c r="C37"/>
  <c r="F67" i="112"/>
  <c r="F66"/>
  <c r="F65"/>
  <c r="F48"/>
  <c r="F70"/>
  <c r="C48"/>
  <c r="C70"/>
  <c r="F39"/>
  <c r="F69"/>
  <c r="E39"/>
  <c r="E69"/>
  <c r="C39"/>
  <c r="C38"/>
  <c r="C68"/>
  <c r="E38"/>
  <c r="E68"/>
  <c r="F34"/>
  <c r="E34"/>
  <c r="D34"/>
  <c r="C34"/>
  <c r="F27"/>
  <c r="C27"/>
  <c r="F20"/>
  <c r="E20"/>
  <c r="D20"/>
  <c r="D37"/>
  <c r="D57"/>
  <c r="C20"/>
  <c r="F8"/>
  <c r="F7"/>
  <c r="F67" i="111"/>
  <c r="F66"/>
  <c r="F65"/>
  <c r="F64" s="1"/>
  <c r="F48"/>
  <c r="F70"/>
  <c r="C48"/>
  <c r="C70"/>
  <c r="F39"/>
  <c r="F69"/>
  <c r="C39"/>
  <c r="C69"/>
  <c r="C38"/>
  <c r="C68"/>
  <c r="E34"/>
  <c r="F16"/>
  <c r="F13"/>
  <c r="F9"/>
  <c r="F8"/>
  <c r="F7"/>
  <c r="E39" i="91"/>
  <c r="E69" s="1"/>
  <c r="E11"/>
  <c r="E6" s="1"/>
  <c r="F8"/>
  <c r="F9"/>
  <c r="F13"/>
  <c r="F16"/>
  <c r="F7"/>
  <c r="C66" i="110"/>
  <c r="C59"/>
  <c r="C58"/>
  <c r="E58"/>
  <c r="D58"/>
  <c r="E55"/>
  <c r="D55"/>
  <c r="C55"/>
  <c r="E50"/>
  <c r="D50"/>
  <c r="C50"/>
  <c r="E46"/>
  <c r="D46"/>
  <c r="C46"/>
  <c r="E33"/>
  <c r="D33"/>
  <c r="C33"/>
  <c r="E23"/>
  <c r="D23"/>
  <c r="C23"/>
  <c r="F16"/>
  <c r="E16"/>
  <c r="D16"/>
  <c r="C16"/>
  <c r="E7"/>
  <c r="D7"/>
  <c r="D6"/>
  <c r="C7"/>
  <c r="E6"/>
  <c r="E54"/>
  <c r="E74"/>
  <c r="C6"/>
  <c r="C66" i="109"/>
  <c r="C67" i="112"/>
  <c r="C59" i="109"/>
  <c r="C66" i="112"/>
  <c r="E58" i="109"/>
  <c r="E65" i="112"/>
  <c r="E64" s="1"/>
  <c r="D58" i="109"/>
  <c r="D65" i="112"/>
  <c r="D64" s="1"/>
  <c r="E55" i="109"/>
  <c r="D55"/>
  <c r="C55"/>
  <c r="E50"/>
  <c r="D50"/>
  <c r="C50"/>
  <c r="E46"/>
  <c r="D46"/>
  <c r="C46"/>
  <c r="E7"/>
  <c r="E6"/>
  <c r="E54" s="1"/>
  <c r="D7"/>
  <c r="D6"/>
  <c r="D54"/>
  <c r="C7"/>
  <c r="C6"/>
  <c r="C54"/>
  <c r="C66" i="108"/>
  <c r="C67" i="111"/>
  <c r="C59" i="108"/>
  <c r="C66" i="111"/>
  <c r="E58" i="108"/>
  <c r="E65" i="111"/>
  <c r="D58" i="108"/>
  <c r="D65" i="111"/>
  <c r="D64" s="1"/>
  <c r="C58" i="108"/>
  <c r="C65" i="111"/>
  <c r="F56" i="108"/>
  <c r="E55"/>
  <c r="F55" s="1"/>
  <c r="D55"/>
  <c r="C55"/>
  <c r="E46"/>
  <c r="D46"/>
  <c r="C46"/>
  <c r="F39"/>
  <c r="F28"/>
  <c r="F27"/>
  <c r="F25"/>
  <c r="F24"/>
  <c r="F13"/>
  <c r="F10"/>
  <c r="F8"/>
  <c r="F7"/>
  <c r="F66" i="91"/>
  <c r="F56" i="1"/>
  <c r="F28"/>
  <c r="F25"/>
  <c r="F17"/>
  <c r="D34" i="91"/>
  <c r="E34"/>
  <c r="D58" i="1"/>
  <c r="D26" i="73" s="1"/>
  <c r="D30" s="1"/>
  <c r="D55" i="1"/>
  <c r="D19" i="73" s="1"/>
  <c r="E55" i="1"/>
  <c r="E19" i="73" s="1"/>
  <c r="D50" i="1"/>
  <c r="E50"/>
  <c r="D46"/>
  <c r="E46"/>
  <c r="C7"/>
  <c r="C6" i="73" s="1"/>
  <c r="C27" i="91"/>
  <c r="C20" s="1"/>
  <c r="C34"/>
  <c r="C39"/>
  <c r="C69"/>
  <c r="C48"/>
  <c r="C70"/>
  <c r="C46" i="1"/>
  <c r="C50"/>
  <c r="C55"/>
  <c r="C19" i="73" s="1"/>
  <c r="C59" i="1"/>
  <c r="C66" i="91" s="1"/>
  <c r="C66" i="1"/>
  <c r="C67" i="91" s="1"/>
  <c r="B18" i="101"/>
  <c r="F67" i="91"/>
  <c r="F27"/>
  <c r="G45" i="73"/>
  <c r="F48" i="91"/>
  <c r="G53" i="73"/>
  <c r="G60" s="1"/>
  <c r="C60"/>
  <c r="F34" i="91"/>
  <c r="F70"/>
  <c r="F39"/>
  <c r="F69"/>
  <c r="F38" i="111"/>
  <c r="F68"/>
  <c r="D57" i="113"/>
  <c r="C57"/>
  <c r="E57"/>
  <c r="F37"/>
  <c r="C57" i="111"/>
  <c r="C54" i="110"/>
  <c r="D54"/>
  <c r="D74"/>
  <c r="C74"/>
  <c r="F38" i="91"/>
  <c r="F68"/>
  <c r="F65"/>
  <c r="F64" s="1"/>
  <c r="F20"/>
  <c r="F57" i="113"/>
  <c r="E18" i="101"/>
  <c r="E14"/>
  <c r="C61" i="112"/>
  <c r="C74" i="109"/>
  <c r="D74"/>
  <c r="D61" i="112"/>
  <c r="C64" i="111"/>
  <c r="C57" i="112"/>
  <c r="E20" i="111"/>
  <c r="F20" s="1"/>
  <c r="C69" i="112"/>
  <c r="C38" i="91"/>
  <c r="C58" i="109"/>
  <c r="C65" i="112"/>
  <c r="C64" s="1"/>
  <c r="F38"/>
  <c r="F68"/>
  <c r="F64"/>
  <c r="C68" i="91"/>
  <c r="G27" i="73"/>
  <c r="G49" l="1"/>
  <c r="G61" s="1"/>
  <c r="G63" s="1"/>
  <c r="D11" i="91"/>
  <c r="D6" s="1"/>
  <c r="H12" i="73"/>
  <c r="G30"/>
  <c r="G18"/>
  <c r="G31" s="1"/>
  <c r="D14" i="76"/>
  <c r="E14" s="1"/>
  <c r="H30" i="73"/>
  <c r="C23" i="1"/>
  <c r="C10" i="73" s="1"/>
  <c r="D26" i="101"/>
  <c r="E26" s="1"/>
  <c r="E11"/>
  <c r="E38" i="111"/>
  <c r="E68" s="1"/>
  <c r="E64" s="1"/>
  <c r="F6"/>
  <c r="E37"/>
  <c r="F11"/>
  <c r="F11" i="112"/>
  <c r="F6"/>
  <c r="F37" s="1"/>
  <c r="F57" s="1"/>
  <c r="F54" i="109"/>
  <c r="E74"/>
  <c r="F74" s="1"/>
  <c r="E61" i="112"/>
  <c r="F33" i="108"/>
  <c r="C54"/>
  <c r="F23"/>
  <c r="E54"/>
  <c r="E61" i="111" s="1"/>
  <c r="F6" i="108"/>
  <c r="D54"/>
  <c r="C61" i="111"/>
  <c r="C74" i="108"/>
  <c r="F11" i="91"/>
  <c r="E38"/>
  <c r="H18" i="73"/>
  <c r="F6" i="91"/>
  <c r="F37" s="1"/>
  <c r="F57" s="1"/>
  <c r="I18" i="73"/>
  <c r="D65" i="91"/>
  <c r="D64" s="1"/>
  <c r="E7" i="1"/>
  <c r="E6" s="1"/>
  <c r="C49" i="73"/>
  <c r="C62" s="1"/>
  <c r="D6"/>
  <c r="D6" i="1"/>
  <c r="D7" i="73"/>
  <c r="F16" i="1"/>
  <c r="E10" i="73"/>
  <c r="F23" i="1"/>
  <c r="D45" i="73"/>
  <c r="D49" s="1"/>
  <c r="D61" s="1"/>
  <c r="C11"/>
  <c r="C33" i="1"/>
  <c r="D11" i="73"/>
  <c r="F34" i="1"/>
  <c r="D33"/>
  <c r="C58"/>
  <c r="B7" i="76" s="1"/>
  <c r="C6" i="1"/>
  <c r="E33"/>
  <c r="F55"/>
  <c r="F8"/>
  <c r="F24"/>
  <c r="F39"/>
  <c r="E49" i="73"/>
  <c r="E61" s="1"/>
  <c r="E59" i="1"/>
  <c r="E66" i="91" s="1"/>
  <c r="C57"/>
  <c r="B15" i="76" s="1"/>
  <c r="H31" i="73"/>
  <c r="I45"/>
  <c r="I49" s="1"/>
  <c r="E20" i="91"/>
  <c r="E37" s="1"/>
  <c r="E57" s="1"/>
  <c r="C61" i="73"/>
  <c r="H45"/>
  <c r="H49" s="1"/>
  <c r="D20" i="91"/>
  <c r="D37" s="1"/>
  <c r="G62" i="73" l="1"/>
  <c r="C54" i="1"/>
  <c r="D13" i="76"/>
  <c r="E13" s="1"/>
  <c r="D15"/>
  <c r="E15" s="1"/>
  <c r="C18" i="73"/>
  <c r="D6" i="76" s="1"/>
  <c r="F37" i="111"/>
  <c r="E57"/>
  <c r="F57" s="1"/>
  <c r="E74" i="108"/>
  <c r="D61" i="111"/>
  <c r="D74" i="108"/>
  <c r="F74" s="1"/>
  <c r="F54"/>
  <c r="I27" i="73"/>
  <c r="I30" s="1"/>
  <c r="I31" s="1"/>
  <c r="E68" i="91"/>
  <c r="F6" i="1"/>
  <c r="E54"/>
  <c r="E61" i="91" s="1"/>
  <c r="F33" i="1"/>
  <c r="E6" i="73"/>
  <c r="E18" s="1"/>
  <c r="E32" s="1"/>
  <c r="D18"/>
  <c r="D32" s="1"/>
  <c r="F7" i="1"/>
  <c r="G32" i="73"/>
  <c r="C32"/>
  <c r="C26"/>
  <c r="C30" s="1"/>
  <c r="C65" i="91"/>
  <c r="C64" s="1"/>
  <c r="E58" i="1"/>
  <c r="C74"/>
  <c r="B8" i="76" s="1"/>
  <c r="D54" i="1"/>
  <c r="D74" s="1"/>
  <c r="E62" i="73"/>
  <c r="I62"/>
  <c r="I61"/>
  <c r="H61"/>
  <c r="H63" s="1"/>
  <c r="D62"/>
  <c r="D57" i="91"/>
  <c r="H62" i="73"/>
  <c r="I63" l="1"/>
  <c r="D7" i="76"/>
  <c r="E7" s="1"/>
  <c r="C61" i="91"/>
  <c r="B6" i="76"/>
  <c r="D31" i="73"/>
  <c r="D63" s="1"/>
  <c r="I32"/>
  <c r="E74" i="1"/>
  <c r="F74" s="1"/>
  <c r="E65" i="91"/>
  <c r="E64" s="1"/>
  <c r="H32" i="73"/>
  <c r="E26"/>
  <c r="E30" s="1"/>
  <c r="E31" s="1"/>
  <c r="E63" s="1"/>
  <c r="D61" i="91"/>
  <c r="F54" i="1"/>
  <c r="E6" i="76" s="1"/>
  <c r="C31" i="73"/>
  <c r="D8" i="76" s="1"/>
  <c r="F61" i="91"/>
  <c r="E8" i="76" l="1"/>
  <c r="C63" i="73"/>
</calcChain>
</file>

<file path=xl/comments1.xml><?xml version="1.0" encoding="utf-8"?>
<comments xmlns="http://schemas.openxmlformats.org/spreadsheetml/2006/main">
  <authors>
    <author>Önkormányzat-Körjegyzőség</author>
  </authors>
  <commentList>
    <comment ref="C7" authorId="0">
      <text>
        <r>
          <rPr>
            <b/>
            <sz val="8"/>
            <color indexed="81"/>
            <rFont val="Tahoma"/>
            <family val="2"/>
            <charset val="238"/>
          </rPr>
          <t xml:space="preserve">Ági:
képviselők 480
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<sst xmlns="http://schemas.openxmlformats.org/spreadsheetml/2006/main" count="1364" uniqueCount="363">
  <si>
    <t>Sor-szám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</si>
  <si>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</si>
  <si>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</si>
  <si>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</si>
  <si>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</si>
  <si>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</si>
  <si>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</si>
  <si>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</si>
  <si>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</si>
  <si>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</si>
  <si>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</si>
  <si>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</si>
  <si>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</si>
  <si>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</si>
  <si>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</si>
  <si>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</si>
  <si>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</si>
  <si>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</si>
  <si>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</si>
  <si>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</si>
  <si>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</si>
  <si>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</si>
  <si>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</si>
  <si>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</si>
  <si>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</si>
  <si>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</si>
  <si>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</si>
  <si>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</si>
  <si>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</si>
  <si>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Kiadási jogcímek</t>
  </si>
  <si>
    <t>Személyi  juttatások</t>
  </si>
  <si>
    <t>Tartalékok</t>
  </si>
  <si>
    <t>Bevételek</t>
  </si>
  <si>
    <t>Intézményi működési bevételek</t>
  </si>
  <si>
    <t>Helyi adók</t>
  </si>
  <si>
    <t>Egyéb központi támogatás</t>
  </si>
  <si>
    <t>EU támogatás</t>
  </si>
  <si>
    <t>Kiadások</t>
  </si>
  <si>
    <t>Általános tartalék</t>
  </si>
  <si>
    <t>Céltartalék</t>
  </si>
  <si>
    <t xml:space="preserve"> Ezer forintban !</t>
  </si>
  <si>
    <t>Megnevezés</t>
  </si>
  <si>
    <t>Személyi juttatások</t>
  </si>
  <si>
    <t>Munkaadókat terhelő járulék</t>
  </si>
  <si>
    <t>Dologi kiadások</t>
  </si>
  <si>
    <t>Sor-
szám</t>
  </si>
  <si>
    <t>Tárgyi eszközök, immateriális javak értékesítése</t>
  </si>
  <si>
    <t>Illetékek</t>
  </si>
  <si>
    <t>Támogatások, kiegészítések</t>
  </si>
  <si>
    <t>3.1.</t>
  </si>
  <si>
    <t>4.1.</t>
  </si>
  <si>
    <t>4.2.</t>
  </si>
  <si>
    <t>5.1.</t>
  </si>
  <si>
    <t>5.2.</t>
  </si>
  <si>
    <t>5.3.</t>
  </si>
  <si>
    <t>6.1.</t>
  </si>
  <si>
    <t>6.2.</t>
  </si>
  <si>
    <t>6.1.1.</t>
  </si>
  <si>
    <t>6.1.2.</t>
  </si>
  <si>
    <t>6.1.3.</t>
  </si>
  <si>
    <t>6.1.4.</t>
  </si>
  <si>
    <t>7.1.</t>
  </si>
  <si>
    <t>7.2.</t>
  </si>
  <si>
    <t>6.2.1.</t>
  </si>
  <si>
    <t>6.2.2.</t>
  </si>
  <si>
    <t>6.2.3.</t>
  </si>
  <si>
    <t>6.2.4.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</si>
  <si>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</si>
  <si>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</si>
  <si>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</si>
  <si>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</si>
  <si>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</si>
  <si>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</si>
  <si>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</si>
  <si>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</si>
  <si>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</si>
  <si>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</si>
  <si>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</si>
  <si>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Támogatásértékű bevételek</t>
  </si>
  <si>
    <t>1.5</t>
  </si>
  <si>
    <t>1.8.</t>
  </si>
  <si>
    <t>1.9.</t>
  </si>
  <si>
    <t>1.10.</t>
  </si>
  <si>
    <t>1.11.</t>
  </si>
  <si>
    <t>2.6.</t>
  </si>
  <si>
    <t>1.12.</t>
  </si>
  <si>
    <t>Működési célú pénzeszközátvétel</t>
  </si>
  <si>
    <t>2.7.</t>
  </si>
  <si>
    <t>Egyéb</t>
  </si>
  <si>
    <t>Dologi  kiadások</t>
  </si>
  <si>
    <t>Működési célú pénzeszköz átvétel államháztartáson kívülről</t>
  </si>
  <si>
    <t>Felhalmozási célú pénzeszk. átvétel államháztartáson kívülről</t>
  </si>
  <si>
    <t>Központosított előirányzatokból támogatás</t>
  </si>
  <si>
    <t>11.2.</t>
  </si>
  <si>
    <t>Költségvetési bevételek összesen:</t>
  </si>
  <si>
    <t>Költségvetési kiadások összesen:</t>
  </si>
  <si>
    <t>Költségvetési rendelet űrlapjainak összefüggései:</t>
  </si>
  <si>
    <t>1. sz. melléklet Bevételek táblázat 3. oszlop 12 sora =</t>
  </si>
  <si>
    <t>1. sz. melléklet Kiadások táblázat 3. oszlop 6 sora =</t>
  </si>
  <si>
    <t>1. sz. melléklet Kiadások táblázat 3. oszlop 7 sora =</t>
  </si>
  <si>
    <t>2. sz. táblázat</t>
  </si>
  <si>
    <t>3. sz. táblázat</t>
  </si>
  <si>
    <t>4. sz. táblázat</t>
  </si>
  <si>
    <t>ELTÉRÉS</t>
  </si>
  <si>
    <t>EU-s támogatásból származó forrás</t>
  </si>
  <si>
    <t>Pénzügyi befektetésekből származó bevétel</t>
  </si>
  <si>
    <t>Rövid lejáratú hitelek felvétele</t>
  </si>
  <si>
    <t>Hosszú lejáratú hitelek felvétele</t>
  </si>
  <si>
    <t>KÖLTSÉGVETÉSI KIADÁSOK ÖSSZESEN (1+2+3+4)</t>
  </si>
  <si>
    <t xml:space="preserve"> KIADÁSOK ÖSSZESEN: (5+6)</t>
  </si>
  <si>
    <t>Rövid lejáratú hitelek törlesztése</t>
  </si>
  <si>
    <t>Hosszú lejáratú hitelek törlesztése</t>
  </si>
  <si>
    <t>KÖLTSÉGVETÉSI BEVÉTELEK ÉS KIADÁSOK EGYENLEGE</t>
  </si>
  <si>
    <t>I. Működési célú bevételek és kiadások mérlege
(Önkormányzati szinten)</t>
  </si>
  <si>
    <t>Előző évi műk. célú pénzm. igénybev.</t>
  </si>
  <si>
    <t>II. Felhalmozási célú bevételek és kiadások mérlege
(Önkormányzati szinten)</t>
  </si>
  <si>
    <t>Előző évi felh. célú pénzm. igénybev.</t>
  </si>
  <si>
    <t>Finansírozási célú bev. (13+…+21)</t>
  </si>
  <si>
    <t>BEVÉTELEK ÖSSZESEN (11+12+22)</t>
  </si>
  <si>
    <t>KIADÁSOK ÖSSZESEN (11+22)</t>
  </si>
  <si>
    <t>Finansírozási célú kiad. (12+...+21)</t>
  </si>
  <si>
    <t>Működési célú kölcsön visszatérítése, igénybevétele</t>
  </si>
  <si>
    <t xml:space="preserve">2/a. számú melléklet 3. oszlop 13. sor + 2/b. számú melléklet 3. oszlop 11. sor </t>
  </si>
  <si>
    <t xml:space="preserve">2/a. számú melléklet 3. oszlop 25. sor + 2/b. számú melléklet 3. oszlop 22. sor </t>
  </si>
  <si>
    <t xml:space="preserve">2/a. számú melléklet 3. oszlop 26. sor + 2/b. számú melléklet 3. oszlop 23. sor </t>
  </si>
  <si>
    <t xml:space="preserve">2/a. számú melléklet 5. oszlop 13. sor + 2/b. számú melléklet 5. oszlop 11. sor </t>
  </si>
  <si>
    <t xml:space="preserve">2/a. számú melléklet 5. oszlop 25. sor + 2/b. számú melléklet 5. oszlop 22. sor </t>
  </si>
  <si>
    <t xml:space="preserve">2/a. számú melléklet 5. oszlop 26. sor + 2/b. számú melléklet 5. oszlop 23. sor </t>
  </si>
  <si>
    <t>1. sz. melléklet Kiadások táblázat 3. oszlop 5 sora =</t>
  </si>
  <si>
    <t>Költségvetési hiány:</t>
  </si>
  <si>
    <t>Költségvetési többlet:</t>
  </si>
  <si>
    <t>I. Önkormányzat működési bevételei (2+3+4)</t>
  </si>
  <si>
    <r>
      <t xml:space="preserve">I/1. Önkormányzat sajátos működési bevételei </t>
    </r>
    <r>
      <rPr>
        <sz val="8"/>
        <rFont val="Times New Roman CE"/>
        <charset val="238"/>
      </rPr>
      <t>(2.1+…+2.6)</t>
    </r>
  </si>
  <si>
    <t>Bírságok, díjak, pótlékok</t>
  </si>
  <si>
    <t>Egyéb sajátos bevételek</t>
  </si>
  <si>
    <t>Egyéb fizetési kötelezettségből származó bevételek</t>
  </si>
  <si>
    <t>I/2. Intézményi működési bevételek (3.1.+…+3.8.)</t>
  </si>
  <si>
    <t>3.5.</t>
  </si>
  <si>
    <t>3.6.</t>
  </si>
  <si>
    <t>3.7.</t>
  </si>
  <si>
    <t>3.8.</t>
  </si>
  <si>
    <t>Alkalmazottak térítése</t>
  </si>
  <si>
    <t>Általános forgalmi adó bevétel</t>
  </si>
  <si>
    <t>Működési célú hozam- és kamatbevételek</t>
  </si>
  <si>
    <t>Egyéb működési célú bevétel</t>
  </si>
  <si>
    <t xml:space="preserve">4. </t>
  </si>
  <si>
    <t>Közhatalmi bevételek</t>
  </si>
  <si>
    <t>II. Közhatalmi bevételek</t>
  </si>
  <si>
    <r>
      <t xml:space="preserve">III. Támogatások, kiegészítések </t>
    </r>
    <r>
      <rPr>
        <sz val="8"/>
        <rFont val="Times New Roman CE"/>
        <charset val="238"/>
      </rPr>
      <t>(5.1+…+5.8.)</t>
    </r>
  </si>
  <si>
    <t>5.4.</t>
  </si>
  <si>
    <t>5.5.</t>
  </si>
  <si>
    <t>5.6.</t>
  </si>
  <si>
    <t>5.7.</t>
  </si>
  <si>
    <t>Felhasználási kötöttséggel járó normatív támogatás</t>
  </si>
  <si>
    <t>Központosított előirányzatok</t>
  </si>
  <si>
    <t>Címzett és céltámogatások</t>
  </si>
  <si>
    <t>Megyei önkormányzatok működésének támogatása</t>
  </si>
  <si>
    <t>Egyéb támogatás</t>
  </si>
  <si>
    <t>6.1.5.</t>
  </si>
  <si>
    <t>6.2.5.</t>
  </si>
  <si>
    <t>Működési célú támogatásértékű bevétel (6.1.1.+…+6.1.5.)</t>
  </si>
  <si>
    <t>Társadalombiztosítás pénzügyi alapjából átvett pénzeszköz</t>
  </si>
  <si>
    <t>Helyi, nemzetiségi önkormányzattól átvett pénzeszköz</t>
  </si>
  <si>
    <t>Többcélú kistérségi társulástól, jogi személyiségű társulástól átvett pénzeszköz</t>
  </si>
  <si>
    <t>Egyéb működési célú támogatásértékű bevétel</t>
  </si>
  <si>
    <t>Felhalmozási célú támogatásértékű bevétel (6.2.1.+…+6.2.5.)</t>
  </si>
  <si>
    <t xml:space="preserve">7. </t>
  </si>
  <si>
    <r>
      <t xml:space="preserve">V. Felhalmozási célú bevételek </t>
    </r>
    <r>
      <rPr>
        <sz val="8"/>
        <rFont val="Times New Roman CE"/>
        <charset val="238"/>
      </rPr>
      <t>(7.1+…+7.3)</t>
    </r>
  </si>
  <si>
    <t>7.3.</t>
  </si>
  <si>
    <t>Tárgyi eszközök és immateriális javak értékesítése (vagyonhasznosítás)</t>
  </si>
  <si>
    <t>Önkormányzatot megillető vagyoni értékű jog értékesítése, hasznosítása</t>
  </si>
  <si>
    <r>
      <t xml:space="preserve">VI. Átvett pénzeszközök </t>
    </r>
    <r>
      <rPr>
        <sz val="8"/>
        <rFont val="Times New Roman CE"/>
        <charset val="238"/>
      </rPr>
      <t>(8.1+8.2.)</t>
    </r>
  </si>
  <si>
    <t>8.1.</t>
  </si>
  <si>
    <t>8.2.</t>
  </si>
  <si>
    <t xml:space="preserve">9. </t>
  </si>
  <si>
    <t>VII. Kölcsön (munkavállalónak adott kölcsön) visszatérülése</t>
  </si>
  <si>
    <t>KÖLTSÉGVETÉSI BEVÉTELEK ÖSSZESEN: (2+…+9)</t>
  </si>
  <si>
    <t>Előző évek felhalmozási célú pénzmaradványa, vállalkozási maradványa</t>
  </si>
  <si>
    <t>IX. Finanszírozási célú pénzügyi műveletek bevételei (10.1+10.2.)</t>
  </si>
  <si>
    <t>12.1.</t>
  </si>
  <si>
    <t>12.1.2.</t>
  </si>
  <si>
    <t>12.1.3.</t>
  </si>
  <si>
    <t>12.1.4.</t>
  </si>
  <si>
    <t>12.1.5.</t>
  </si>
  <si>
    <t>12.1.6.</t>
  </si>
  <si>
    <t>12.2.</t>
  </si>
  <si>
    <t>12.2.1.</t>
  </si>
  <si>
    <t>12.2.2.</t>
  </si>
  <si>
    <t>12.2.3.</t>
  </si>
  <si>
    <t>12.2.4.</t>
  </si>
  <si>
    <t>12.2.5.</t>
  </si>
  <si>
    <t>12.2.6.</t>
  </si>
  <si>
    <t>12.2.7.</t>
  </si>
  <si>
    <t>BEVÉTELEK ÖSSZESEN: (10+11+12)</t>
  </si>
  <si>
    <t>12.1.1.</t>
  </si>
  <si>
    <t>Működési célú pénzügyi műveletek bevételei (12.1.1.+…+.12.1.6.)</t>
  </si>
  <si>
    <t>Értékpapír kibocsátása, értékesítése</t>
  </si>
  <si>
    <t>Hitelek felvétele</t>
  </si>
  <si>
    <t>Kapott kölcsön, nyújtott kölcsön visszatérülése</t>
  </si>
  <si>
    <t>Forgatási célú belföldi, külföldi értékpapírok kibocsátása, értékesítése</t>
  </si>
  <si>
    <t>Betét visszavonásából származó bevétel</t>
  </si>
  <si>
    <t>Egyéb működési finanszírozási célú bevétel</t>
  </si>
  <si>
    <t>Egyéb működési, finanszírozási célú bevétel</t>
  </si>
  <si>
    <t>Felhalmozási célú pénzügyi műveletek bevételei (12.2.1.+…+.12.2.7.)</t>
  </si>
  <si>
    <t>Befektetési célú belföldi, külföldi értékpapírok kibocsátása, értékesítése</t>
  </si>
  <si>
    <t>Egyéb felhalmozási finanszírozási célú bevétel</t>
  </si>
  <si>
    <r>
      <t xml:space="preserve">I. Működési költségvetés kiadásai </t>
    </r>
    <r>
      <rPr>
        <sz val="8"/>
        <rFont val="Times New Roman CE"/>
        <charset val="238"/>
      </rPr>
      <t>(1.1+…+1.5.)</t>
    </r>
  </si>
  <si>
    <t>Munkaadókat terhelő járulékok és szociális hozzájárulási adó</t>
  </si>
  <si>
    <t>Ellátottak pénzbeli juttatásai</t>
  </si>
  <si>
    <t>Egyéb működési célú kiadások</t>
  </si>
  <si>
    <t>1.13.</t>
  </si>
  <si>
    <r>
      <t xml:space="preserve">II. Felhalmozási költségvetés kiadásai </t>
    </r>
    <r>
      <rPr>
        <sz val="8"/>
        <rFont val="Times New Roman CE"/>
        <charset val="238"/>
      </rPr>
      <t>(2.1+…+2.7)</t>
    </r>
  </si>
  <si>
    <t>Intézményi beruházási kiadások</t>
  </si>
  <si>
    <t>Felújítások</t>
  </si>
  <si>
    <t>Lakástámogatás</t>
  </si>
  <si>
    <t>Lakásépítés</t>
  </si>
  <si>
    <t>2.8.</t>
  </si>
  <si>
    <t>2.9.</t>
  </si>
  <si>
    <t>EU-s forrásból finanszírozott támogatással megvalósuló programok, projektek kiadásai</t>
  </si>
  <si>
    <t>EU-s forrásból finanszírozott támogatással megvalósuló programok, projektek önkormányzati hozzájárulásának kiadásai</t>
  </si>
  <si>
    <t>Egyéb felhalmozási célú kiadások</t>
  </si>
  <si>
    <t>III. Kölcsön (munkavállalónak adott kölcsön)</t>
  </si>
  <si>
    <r>
      <t xml:space="preserve">IV. Tartalékok </t>
    </r>
    <r>
      <rPr>
        <sz val="8"/>
        <rFont val="Times New Roman CE"/>
        <charset val="238"/>
      </rPr>
      <t>(4.1.+4.2.)</t>
    </r>
  </si>
  <si>
    <t>VI. Finanszírozási célú pénzügyi műveletek kiadásai (6.1+6.2.)</t>
  </si>
  <si>
    <t>6.1.6.</t>
  </si>
  <si>
    <t>6.1.7.</t>
  </si>
  <si>
    <t>6.1.8.</t>
  </si>
  <si>
    <t>6.2.6.</t>
  </si>
  <si>
    <t>6.2.7.</t>
  </si>
  <si>
    <t>6.2.8.</t>
  </si>
  <si>
    <t>Működési célú pénzügyi műveletek kiadásai (6.1.1.+…+6.1.8.)</t>
  </si>
  <si>
    <t>Értékpapír vásárlása, visszavásárlása</t>
  </si>
  <si>
    <t>Likviditási hitelek törlesztése</t>
  </si>
  <si>
    <t>Kölcsön törlesztése, adott kölcsön</t>
  </si>
  <si>
    <t>Forgatási célú belföldi, külföldi értékpapírok vásárlása</t>
  </si>
  <si>
    <t>Betét elhelyezése</t>
  </si>
  <si>
    <t>Felhalmozási célú pénzügyi műveletek kiadásai (6.2.1.+…+.6.2.8.)</t>
  </si>
  <si>
    <t>Hitelek törlesztése</t>
  </si>
  <si>
    <t>Befektetési célú belföldi, külföldi értékpapírok vásárlása</t>
  </si>
  <si>
    <t>Egyéb hitel, kölcsön kiadásai</t>
  </si>
  <si>
    <t>Költségvetési hiány, többlet ( költségvetési bevételek 10. sor - költségvetési kiadások 5. sor) (+/-)</t>
  </si>
  <si>
    <t>FINANSZÍROZÁSI CÉLÚ PÉNZÜGYI BEVÉTELEK ÉS KIADÁSOK EGYENLEGE</t>
  </si>
  <si>
    <r>
      <t xml:space="preserve">Finanszírozási célú pénzügyi műveletek egyenlege </t>
    </r>
    <r>
      <rPr>
        <sz val="8"/>
        <rFont val="Times New Roman CE"/>
        <charset val="238"/>
      </rPr>
      <t>(1.1 - 1.2) +/-</t>
    </r>
  </si>
  <si>
    <t>Finanszírozási célú pénzügyi  műveletek bevételei (1. sz. mell. 1. sz. táblázat 12. sor)</t>
  </si>
  <si>
    <t>1.1.1.</t>
  </si>
  <si>
    <t>1.1.2.</t>
  </si>
  <si>
    <t>Felhalmozási célú pénzügyi műveletek bevételei (1. mell. 1. sz. tábl. 12.2. sor)</t>
  </si>
  <si>
    <t>Finanszírozási célú pénzügyi műv. kiadásai (1. sz. mell .2. sz. táblázat 6. sor)</t>
  </si>
  <si>
    <t>1.2.1.</t>
  </si>
  <si>
    <t>1.2.2.</t>
  </si>
  <si>
    <t>1.1-ből: Működési célú pénzügyi műveletek bevételei (1. mell. 1. sz. tábl. 12.1. sor)</t>
  </si>
  <si>
    <t>1.2-ből: Működési célú pénzügyi műveletek kiadásai (1. mell 2. sz. táblázat 6.1. sor)</t>
  </si>
  <si>
    <t>Felhalmozási célú pénzügyi műveletek kiadásai (1. mell. 2. sz. tábl. 6.2. sor)</t>
  </si>
  <si>
    <t>2012. évi előirányzat BEVÉTELEK</t>
  </si>
  <si>
    <t>2012. évi előirányzat KIADÁSOK</t>
  </si>
  <si>
    <r>
      <t xml:space="preserve">IV. Támogatásértékű bevételek </t>
    </r>
    <r>
      <rPr>
        <sz val="8"/>
        <rFont val="Times New Roman CE"/>
        <charset val="238"/>
      </rPr>
      <t>(6.1+6.2)</t>
    </r>
  </si>
  <si>
    <t xml:space="preserve"> - a 2.7-ből: - Felhalmozási célú pénzmaradvány átadás</t>
  </si>
  <si>
    <t xml:space="preserve"> - Felhalmozási célú pénzeszközátadás államháztartáson kívülre</t>
  </si>
  <si>
    <t xml:space="preserve"> - Felhalmozási célú támogatásértékű kiadás</t>
  </si>
  <si>
    <t xml:space="preserve"> - Pénzügyi befektetések kiadásai</t>
  </si>
  <si>
    <t xml:space="preserve"> - az 1.5-ből: - Lakosságnak juttatott támogatások</t>
  </si>
  <si>
    <t xml:space="preserve">   - Szociális, rászorultság jellegű ellátások</t>
  </si>
  <si>
    <t xml:space="preserve">   - Működési célú pénzmaradvány átadás</t>
  </si>
  <si>
    <t xml:space="preserve">   - Működési célú pénzeszköz átadás államháztartáson kívülre</t>
  </si>
  <si>
    <t xml:space="preserve">   - Működési célú támogatásértékű kiadás</t>
  </si>
  <si>
    <t xml:space="preserve">   - Garancia és kezességvállalásból származó kifizetés</t>
  </si>
  <si>
    <t xml:space="preserve">   - Kamatkiadások</t>
  </si>
  <si>
    <t xml:space="preserve">   - Pénzforgalom nélküli kiadások</t>
  </si>
  <si>
    <t>Önkormányzatok sajátos működési bevételei</t>
  </si>
  <si>
    <t>Előző évi váll. maradv. igénybev.</t>
  </si>
  <si>
    <t>Kapott kölcsön, nyújtott kölcsön visszatér.</t>
  </si>
  <si>
    <t>Forgatási célú belf., külf. értékpapírok kibocsátása, értékesítése</t>
  </si>
  <si>
    <t>Rövid lejáratú hitelek tölresztése</t>
  </si>
  <si>
    <t>Befektetési célú belf., külf. értékpapírok vásárlása</t>
  </si>
  <si>
    <t>Átvett pénzeszközök államháztartáson kívülről</t>
  </si>
  <si>
    <t>EU-s forrásból finansz. támogatással megv. progr., projektek kiadásai</t>
  </si>
  <si>
    <t>EU-s forrásból finansz., önkormányzati hozzájáurlásának kiadásai</t>
  </si>
  <si>
    <t>Befektetési célú belföldi, külföldi értékpapírok kibocsátása, érték.</t>
  </si>
  <si>
    <t>1. sz. melléklet Bevételek táblázat 3. oszlop 10 sora =</t>
  </si>
  <si>
    <t>Finanszírozási célú bevételek (16+…+24)</t>
  </si>
  <si>
    <t>Finanszírozási célú kiadások (14+…+24)</t>
  </si>
  <si>
    <t>1. sz. melléklet Bevételek táblázat 3. oszlop 13 sora =</t>
  </si>
  <si>
    <t>KIADÁSOK ÖSSZESEN (13+25)</t>
  </si>
  <si>
    <t>BEVÉTELEK ÖSSZESEN (13+14+15+25)</t>
  </si>
  <si>
    <t>Egyéb felhalmozási célú támogatásértékű bevétel</t>
  </si>
  <si>
    <t>Önkormányzat</t>
  </si>
  <si>
    <t>VIII. Pénzmaradvány, vállalkozási tevékenység maradványa (12.1.+12.2.)</t>
  </si>
  <si>
    <t>Gépjárműadó</t>
  </si>
  <si>
    <t>Termőföld bérbeadásából származó jövedelemadó</t>
  </si>
  <si>
    <t>Átengedett központi adók*</t>
  </si>
  <si>
    <t>2.3.1</t>
  </si>
  <si>
    <t>2.3.2</t>
  </si>
  <si>
    <t>2.3.5</t>
  </si>
  <si>
    <t>11.1.1</t>
  </si>
  <si>
    <t xml:space="preserve"> - Felhalmozási célú kamatkiadás</t>
  </si>
  <si>
    <t>2.10</t>
  </si>
  <si>
    <t>2.11</t>
  </si>
  <si>
    <t>2.12</t>
  </si>
  <si>
    <t>Szociális, rászorultság jellegű ellátások</t>
  </si>
  <si>
    <t>Működési célú pénzmaradvány átadás</t>
  </si>
  <si>
    <t>Működési célú pénzeszköz átadás államháztartáson kívülre</t>
  </si>
  <si>
    <t>Működési célú támogatásértékű kiadás</t>
  </si>
  <si>
    <t>Garancia és kezességvállalásból származó kifizetés</t>
  </si>
  <si>
    <t>Kamatkiadások</t>
  </si>
  <si>
    <t>Pénzforgalom nélküli kiadások</t>
  </si>
  <si>
    <t>BEVÉTELEK MINDÖSSZESEN (23+24)</t>
  </si>
  <si>
    <t xml:space="preserve">KIADÁSOK MINDÖSSZESEN </t>
  </si>
  <si>
    <t>Livid hitelek felvétele</t>
  </si>
  <si>
    <t>Önkormányzatok sajátos felhalmozási bevételei</t>
  </si>
  <si>
    <t>előirányzat</t>
  </si>
  <si>
    <t>Rászorultságtól függő szociális ellátások</t>
  </si>
  <si>
    <t xml:space="preserve">Lakásfenntartási támogatás összesen: </t>
  </si>
  <si>
    <t xml:space="preserve">        Normatív lakásfenntartási támogatás:</t>
  </si>
  <si>
    <t xml:space="preserve">        Egyéb lakásfenntartási támogatás:</t>
  </si>
  <si>
    <t>Egyéb rászorultságtól függő szociális ellátások</t>
  </si>
  <si>
    <t>Ápolási díj összesen:</t>
  </si>
  <si>
    <t xml:space="preserve">        Ápolási díj normatív alapon:</t>
  </si>
  <si>
    <t xml:space="preserve">        Ápolási díj méltányossági alapon:</t>
  </si>
  <si>
    <t xml:space="preserve">Átmeneti segély </t>
  </si>
  <si>
    <t>Foglalkoztatást helyettesítő támogatás</t>
  </si>
  <si>
    <t>Természetben és pénzben nyújtott  átmeneti segély</t>
  </si>
  <si>
    <t>2013. évi előirányzat</t>
  </si>
  <si>
    <t>Állami támogatások</t>
  </si>
  <si>
    <t>1. számú táblázat</t>
  </si>
  <si>
    <t>2013. évi</t>
  </si>
  <si>
    <t>Eredeti előirányzat</t>
  </si>
  <si>
    <t>Módosított előirányzat</t>
  </si>
  <si>
    <t>Teljesítés 06.30.</t>
  </si>
  <si>
    <t>Teljesítés %</t>
  </si>
  <si>
    <t>5.8..</t>
  </si>
  <si>
    <t>5.9.</t>
  </si>
  <si>
    <t>Szerkezetátalakításból folyósított támogatás</t>
  </si>
  <si>
    <t>Egyéb működési célú támogatás</t>
  </si>
  <si>
    <t>Központosított felhalmozási célú támogatás</t>
  </si>
  <si>
    <t>B E V É T E L E K     Ö N K É N T V Á L L A L T      F E L A D A T O K R A</t>
  </si>
  <si>
    <t>B E V É T E L E K    Ö S S Z E S E N</t>
  </si>
  <si>
    <t>B E V É T E L E K    KÖ T E L E Z Ő    F E L A D A T O K R A</t>
  </si>
  <si>
    <t>Ezer forintban</t>
  </si>
  <si>
    <t xml:space="preserve">K I A D Á S O K    Ö S S Z E S E N </t>
  </si>
  <si>
    <t xml:space="preserve">K I A D Á S O K    K Ö T E L E Z Ő    F E L A D A T O K R A </t>
  </si>
  <si>
    <t>Módosított</t>
  </si>
  <si>
    <t xml:space="preserve">Teljesítés %-a </t>
  </si>
  <si>
    <t>Központosított előirányzatok (prémiuméves támogatás)</t>
  </si>
  <si>
    <t>Egyéb működési célú támogatás (2013. évi bérkompenzáció)</t>
  </si>
  <si>
    <t>Egyéb működési célú támogatásértékű bevétel (mezőőri szolgálat)</t>
  </si>
  <si>
    <t>Kiegyenlítő, függő, átfutó</t>
  </si>
  <si>
    <t>Egyéb (függő, átfutó)</t>
  </si>
  <si>
    <t>K I A D Á S O K    Ö N K É N T V Á L L A L T   F E L A D A T O K R A</t>
  </si>
  <si>
    <t>B E V É T E L E K     Á L L A M I G A Z G A T Á S I     F E L A D A T O K R A</t>
  </si>
  <si>
    <t xml:space="preserve">K I A D Á S O K    Á L L A M I G A Z G A T Á S I   F E L A D A T O K R A </t>
  </si>
  <si>
    <t xml:space="preserve">Eredeti </t>
  </si>
  <si>
    <t xml:space="preserve">Rendkívüli gyermekvédelmi támogtás </t>
  </si>
  <si>
    <t>Összesen:</t>
  </si>
  <si>
    <t>Mindösszesen:</t>
  </si>
  <si>
    <t>Közgyógy ellátátás</t>
  </si>
  <si>
    <t>Szoc. tv. 62§ szerinti étkeztetési támogatás</t>
  </si>
  <si>
    <t>Óvodások étkeztetési támogatása, Erzsébet utalvány</t>
  </si>
  <si>
    <t>Teljesítés 12.31.</t>
  </si>
  <si>
    <t>Működőképesség megőrzését szolgáló kiegészítő támogatás</t>
  </si>
  <si>
    <t xml:space="preserve">Központosított előirányzatok </t>
  </si>
  <si>
    <t>Egyes jövedelempótló támogatások támogatás</t>
  </si>
  <si>
    <t>2013. évi előirányzat BEVÉTELEK</t>
  </si>
  <si>
    <t>2013. évi előirányzat KIADÁSOK</t>
  </si>
</sst>
</file>

<file path=xl/styles.xml><?xml version="1.0" encoding="utf-8"?>
<styleSheet xmlns="http://schemas.openxmlformats.org/spreadsheetml/2006/main">
  <numFmts count="1">
    <numFmt numFmtId="164" formatCode="#,###"/>
  </numFmts>
  <fonts count="39">
    <font>
      <sz val="10"/>
      <name val="Times New Roman CE"/>
      <charset val="238"/>
    </font>
    <font>
      <sz val="10"/>
      <name val="Times New Roman CE"/>
      <charset val="238"/>
    </font>
    <font>
      <b/>
      <sz val="10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b/>
      <sz val="12"/>
      <name val="Times New Roman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i/>
      <sz val="8"/>
      <name val="Times New Roman CE"/>
      <family val="1"/>
      <charset val="238"/>
    </font>
    <font>
      <b/>
      <i/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12"/>
      <color indexed="10"/>
      <name val="Times New Roman CE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i/>
      <sz val="8"/>
      <name val="Times New Roman CE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  <font>
      <b/>
      <i/>
      <sz val="9"/>
      <name val="Times New Roman CE"/>
      <charset val="238"/>
    </font>
    <font>
      <b/>
      <sz val="14"/>
      <name val="Times New Roman CE"/>
      <charset val="238"/>
    </font>
    <font>
      <sz val="9"/>
      <name val="Times New Roman CE"/>
      <charset val="238"/>
    </font>
    <font>
      <sz val="9"/>
      <color indexed="17"/>
      <name val="Times New Roman CE"/>
      <charset val="238"/>
    </font>
    <font>
      <sz val="10"/>
      <color indexed="17"/>
      <name val="Times New Roman CE"/>
      <charset val="238"/>
    </font>
    <font>
      <sz val="8"/>
      <color indexed="10"/>
      <name val="Times New Roman CE"/>
      <charset val="238"/>
    </font>
    <font>
      <b/>
      <sz val="14"/>
      <name val="Times New Roman"/>
      <family val="1"/>
      <charset val="238"/>
    </font>
    <font>
      <sz val="14"/>
      <name val="Times New Roman"/>
      <family val="1"/>
      <charset val="238"/>
    </font>
    <font>
      <sz val="10"/>
      <color indexed="8"/>
      <name val="Arial"/>
      <family val="2"/>
      <charset val="238"/>
    </font>
    <font>
      <sz val="14"/>
      <color indexed="8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sz val="8"/>
      <color indexed="81"/>
      <name val="Tahoma"/>
      <family val="2"/>
      <charset val="238"/>
    </font>
    <font>
      <b/>
      <sz val="8"/>
      <color indexed="81"/>
      <name val="Tahoma"/>
      <family val="2"/>
      <charset val="238"/>
    </font>
    <font>
      <sz val="10"/>
      <color indexed="8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color indexed="8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6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6" fillId="0" borderId="0"/>
  </cellStyleXfs>
  <cellXfs count="362">
    <xf numFmtId="0" fontId="0" fillId="0" borderId="0" xfId="0"/>
    <xf numFmtId="0" fontId="9" fillId="0" borderId="0" xfId="3" applyFont="1" applyFill="1"/>
    <xf numFmtId="0" fontId="12" fillId="0" borderId="1" xfId="3" applyFont="1" applyFill="1" applyBorder="1" applyAlignment="1" applyProtection="1">
      <alignment horizontal="left" vertical="center" wrapText="1" indent="1"/>
    </xf>
    <xf numFmtId="0" fontId="12" fillId="0" borderId="2" xfId="3" applyFont="1" applyFill="1" applyBorder="1" applyAlignment="1" applyProtection="1">
      <alignment horizontal="left" vertical="center" wrapText="1" indent="1"/>
    </xf>
    <xf numFmtId="0" fontId="12" fillId="0" borderId="3" xfId="3" applyFont="1" applyFill="1" applyBorder="1" applyAlignment="1" applyProtection="1">
      <alignment horizontal="left" vertical="center" wrapText="1" indent="1"/>
    </xf>
    <xf numFmtId="0" fontId="12" fillId="0" borderId="0" xfId="3" applyFont="1" applyFill="1" applyAlignment="1" applyProtection="1">
      <alignment horizontal="left" indent="1"/>
    </xf>
    <xf numFmtId="0" fontId="12" fillId="0" borderId="4" xfId="3" applyFont="1" applyFill="1" applyBorder="1" applyAlignment="1" applyProtection="1">
      <alignment horizontal="left" vertical="center" wrapText="1" indent="1"/>
    </xf>
    <xf numFmtId="0" fontId="12" fillId="0" borderId="5" xfId="3" applyFont="1" applyFill="1" applyBorder="1" applyAlignment="1" applyProtection="1">
      <alignment horizontal="left" vertical="center" wrapText="1" indent="1"/>
    </xf>
    <xf numFmtId="0" fontId="12" fillId="0" borderId="6" xfId="3" applyFont="1" applyFill="1" applyBorder="1" applyAlignment="1" applyProtection="1">
      <alignment horizontal="left" vertical="center" wrapText="1" indent="1"/>
    </xf>
    <xf numFmtId="49" fontId="12" fillId="0" borderId="7" xfId="3" applyNumberFormat="1" applyFont="1" applyFill="1" applyBorder="1" applyAlignment="1" applyProtection="1">
      <alignment horizontal="left" vertical="center" wrapText="1" indent="1"/>
    </xf>
    <xf numFmtId="49" fontId="12" fillId="0" borderId="8" xfId="3" applyNumberFormat="1" applyFont="1" applyFill="1" applyBorder="1" applyAlignment="1" applyProtection="1">
      <alignment horizontal="left" vertical="center" wrapText="1" indent="1"/>
    </xf>
    <xf numFmtId="49" fontId="12" fillId="0" borderId="9" xfId="3" applyNumberFormat="1" applyFont="1" applyFill="1" applyBorder="1" applyAlignment="1" applyProtection="1">
      <alignment horizontal="left" vertical="center" wrapText="1" indent="1"/>
    </xf>
    <xf numFmtId="49" fontId="12" fillId="0" borderId="10" xfId="3" applyNumberFormat="1" applyFont="1" applyFill="1" applyBorder="1" applyAlignment="1" applyProtection="1">
      <alignment horizontal="left" vertical="center" wrapText="1" indent="1"/>
    </xf>
    <xf numFmtId="49" fontId="12" fillId="0" borderId="11" xfId="3" applyNumberFormat="1" applyFont="1" applyFill="1" applyBorder="1" applyAlignment="1" applyProtection="1">
      <alignment horizontal="left" vertical="center" wrapText="1" indent="1"/>
    </xf>
    <xf numFmtId="49" fontId="12" fillId="0" borderId="12" xfId="3" applyNumberFormat="1" applyFont="1" applyFill="1" applyBorder="1" applyAlignment="1" applyProtection="1">
      <alignment horizontal="left" vertical="center" wrapText="1" indent="1"/>
    </xf>
    <xf numFmtId="49" fontId="12" fillId="0" borderId="13" xfId="3" applyNumberFormat="1" applyFont="1" applyFill="1" applyBorder="1" applyAlignment="1" applyProtection="1">
      <alignment horizontal="left" vertical="center" wrapText="1" indent="1"/>
    </xf>
    <xf numFmtId="0" fontId="12" fillId="0" borderId="0" xfId="3" applyFont="1" applyFill="1" applyBorder="1" applyAlignment="1" applyProtection="1">
      <alignment horizontal="left" vertical="center" wrapText="1" indent="1"/>
    </xf>
    <xf numFmtId="0" fontId="11" fillId="0" borderId="14" xfId="3" applyFont="1" applyFill="1" applyBorder="1" applyAlignment="1" applyProtection="1">
      <alignment horizontal="left" vertical="center" wrapText="1" indent="1"/>
    </xf>
    <xf numFmtId="0" fontId="11" fillId="0" borderId="15" xfId="3" applyFont="1" applyFill="1" applyBorder="1" applyAlignment="1" applyProtection="1">
      <alignment horizontal="left" vertical="center" wrapText="1" indent="1"/>
    </xf>
    <xf numFmtId="0" fontId="11" fillId="0" borderId="16" xfId="3" applyFont="1" applyFill="1" applyBorder="1" applyAlignment="1" applyProtection="1">
      <alignment horizontal="left" vertical="center" wrapText="1" indent="1"/>
    </xf>
    <xf numFmtId="0" fontId="12" fillId="0" borderId="2" xfId="3" applyFont="1" applyFill="1" applyBorder="1" applyAlignment="1" applyProtection="1">
      <alignment horizontal="left" vertical="center" wrapText="1" indent="2"/>
    </xf>
    <xf numFmtId="0" fontId="12" fillId="0" borderId="6" xfId="3" applyFont="1" applyFill="1" applyBorder="1" applyAlignment="1" applyProtection="1">
      <alignment horizontal="left" vertical="center" wrapText="1" indent="2"/>
    </xf>
    <xf numFmtId="0" fontId="13" fillId="0" borderId="3" xfId="3" applyFont="1" applyFill="1" applyBorder="1" applyAlignment="1" applyProtection="1">
      <alignment horizontal="left" vertical="center" wrapText="1" indent="1"/>
    </xf>
    <xf numFmtId="0" fontId="5" fillId="0" borderId="14" xfId="3" applyFont="1" applyFill="1" applyBorder="1" applyAlignment="1" applyProtection="1">
      <alignment horizontal="center" vertical="center" wrapText="1"/>
    </xf>
    <xf numFmtId="0" fontId="5" fillId="0" borderId="15" xfId="3" applyFont="1" applyFill="1" applyBorder="1" applyAlignment="1" applyProtection="1">
      <alignment horizontal="center" vertical="center" wrapText="1"/>
    </xf>
    <xf numFmtId="164" fontId="12" fillId="0" borderId="17" xfId="0" applyNumberFormat="1" applyFont="1" applyFill="1" applyBorder="1" applyAlignment="1" applyProtection="1">
      <alignment vertical="center" wrapText="1"/>
      <protection locked="0"/>
    </xf>
    <xf numFmtId="164" fontId="12" fillId="0" borderId="18" xfId="0" applyNumberFormat="1" applyFont="1" applyFill="1" applyBorder="1" applyAlignment="1" applyProtection="1">
      <alignment vertical="center" wrapText="1"/>
      <protection locked="0"/>
    </xf>
    <xf numFmtId="164" fontId="12" fillId="0" borderId="2" xfId="0" applyNumberFormat="1" applyFont="1" applyFill="1" applyBorder="1" applyAlignment="1" applyProtection="1">
      <alignment vertical="center" wrapText="1"/>
      <protection locked="0"/>
    </xf>
    <xf numFmtId="164" fontId="12" fillId="0" borderId="6" xfId="0" applyNumberFormat="1" applyFont="1" applyFill="1" applyBorder="1" applyAlignment="1" applyProtection="1">
      <alignment vertical="center" wrapText="1"/>
      <protection locked="0"/>
    </xf>
    <xf numFmtId="0" fontId="11" fillId="0" borderId="15" xfId="3" applyFont="1" applyFill="1" applyBorder="1" applyAlignment="1" applyProtection="1">
      <alignment vertical="center" wrapText="1"/>
    </xf>
    <xf numFmtId="0" fontId="11" fillId="0" borderId="14" xfId="3" applyFont="1" applyFill="1" applyBorder="1" applyAlignment="1" applyProtection="1">
      <alignment horizontal="center" vertical="center" wrapText="1"/>
    </xf>
    <xf numFmtId="0" fontId="11" fillId="0" borderId="15" xfId="3" applyFont="1" applyFill="1" applyBorder="1" applyAlignment="1" applyProtection="1">
      <alignment horizontal="center" vertical="center" wrapText="1"/>
    </xf>
    <xf numFmtId="164" fontId="19" fillId="0" borderId="14" xfId="0" applyNumberFormat="1" applyFont="1" applyFill="1" applyBorder="1" applyAlignment="1">
      <alignment horizontal="left" vertical="center" wrapText="1" indent="1"/>
    </xf>
    <xf numFmtId="164" fontId="17" fillId="0" borderId="9" xfId="0" applyNumberFormat="1" applyFont="1" applyFill="1" applyBorder="1" applyAlignment="1">
      <alignment horizontal="left" vertical="center" wrapText="1" indent="1"/>
    </xf>
    <xf numFmtId="164" fontId="4" fillId="0" borderId="0" xfId="3" applyNumberFormat="1" applyFont="1" applyFill="1" applyBorder="1" applyAlignment="1" applyProtection="1">
      <alignment horizontal="centerContinuous" vertical="center"/>
    </xf>
    <xf numFmtId="0" fontId="6" fillId="0" borderId="0" xfId="3" applyFill="1"/>
    <xf numFmtId="0" fontId="12" fillId="0" borderId="0" xfId="3" applyFont="1" applyFill="1"/>
    <xf numFmtId="164" fontId="11" fillId="0" borderId="19" xfId="3" applyNumberFormat="1" applyFont="1" applyFill="1" applyBorder="1" applyAlignment="1" applyProtection="1">
      <alignment horizontal="right" vertical="center" wrapText="1"/>
    </xf>
    <xf numFmtId="0" fontId="16" fillId="0" borderId="0" xfId="3" applyFont="1" applyFill="1"/>
    <xf numFmtId="164" fontId="4" fillId="0" borderId="0" xfId="0" applyNumberFormat="1" applyFont="1" applyFill="1" applyAlignment="1">
      <alignment horizontal="centerContinuous" vertical="center" wrapText="1"/>
    </xf>
    <xf numFmtId="164" fontId="0" fillId="0" borderId="0" xfId="0" applyNumberFormat="1" applyFill="1" applyAlignment="1">
      <alignment horizontal="centerContinuous" vertical="center"/>
    </xf>
    <xf numFmtId="164" fontId="0" fillId="0" borderId="0" xfId="0" applyNumberFormat="1" applyFill="1" applyAlignment="1">
      <alignment vertical="center" wrapText="1"/>
    </xf>
    <xf numFmtId="164" fontId="0" fillId="0" borderId="0" xfId="0" applyNumberFormat="1" applyFill="1" applyAlignment="1">
      <alignment horizontal="center" vertical="center" wrapText="1"/>
    </xf>
    <xf numFmtId="164" fontId="5" fillId="0" borderId="14" xfId="0" applyNumberFormat="1" applyFont="1" applyFill="1" applyBorder="1" applyAlignment="1">
      <alignment horizontal="centerContinuous" vertical="center" wrapText="1"/>
    </xf>
    <xf numFmtId="164" fontId="5" fillId="0" borderId="15" xfId="0" applyNumberFormat="1" applyFont="1" applyFill="1" applyBorder="1" applyAlignment="1">
      <alignment horizontal="centerContinuous" vertical="center" wrapText="1"/>
    </xf>
    <xf numFmtId="164" fontId="5" fillId="0" borderId="19" xfId="0" applyNumberFormat="1" applyFont="1" applyFill="1" applyBorder="1" applyAlignment="1">
      <alignment horizontal="centerContinuous" vertical="center" wrapText="1"/>
    </xf>
    <xf numFmtId="164" fontId="5" fillId="0" borderId="14" xfId="0" applyNumberFormat="1" applyFont="1" applyFill="1" applyBorder="1" applyAlignment="1">
      <alignment horizontal="center" vertical="center" wrapText="1"/>
    </xf>
    <xf numFmtId="164" fontId="5" fillId="0" borderId="15" xfId="0" applyNumberFormat="1" applyFont="1" applyFill="1" applyBorder="1" applyAlignment="1">
      <alignment horizontal="center" vertical="center" wrapText="1"/>
    </xf>
    <xf numFmtId="164" fontId="2" fillId="0" borderId="0" xfId="0" applyNumberFormat="1" applyFont="1" applyFill="1" applyAlignment="1">
      <alignment horizontal="center" vertical="center" wrapText="1"/>
    </xf>
    <xf numFmtId="164" fontId="12" fillId="0" borderId="20" xfId="0" applyNumberFormat="1" applyFont="1" applyFill="1" applyBorder="1" applyAlignment="1" applyProtection="1">
      <alignment vertical="center" wrapText="1"/>
      <protection locked="0"/>
    </xf>
    <xf numFmtId="164" fontId="12" fillId="0" borderId="8" xfId="0" applyNumberFormat="1" applyFont="1" applyFill="1" applyBorder="1" applyAlignment="1" applyProtection="1">
      <alignment horizontal="left" vertical="center" wrapText="1" indent="1"/>
      <protection locked="0"/>
    </xf>
    <xf numFmtId="164" fontId="12" fillId="0" borderId="13" xfId="0" applyNumberFormat="1" applyFont="1" applyFill="1" applyBorder="1" applyAlignment="1" applyProtection="1">
      <alignment horizontal="left" vertical="center" wrapText="1" indent="1"/>
      <protection locked="0"/>
    </xf>
    <xf numFmtId="164" fontId="12" fillId="0" borderId="11" xfId="0" applyNumberFormat="1" applyFont="1" applyFill="1" applyBorder="1" applyAlignment="1" applyProtection="1">
      <alignment horizontal="left" vertical="center" wrapText="1" indent="1"/>
      <protection locked="0"/>
    </xf>
    <xf numFmtId="0" fontId="15" fillId="0" borderId="0" xfId="0" applyFont="1" applyFill="1"/>
    <xf numFmtId="164" fontId="12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4" fontId="12" fillId="0" borderId="21" xfId="0" applyNumberFormat="1" applyFont="1" applyFill="1" applyBorder="1" applyAlignment="1" applyProtection="1">
      <alignment horizontal="left" vertical="center" wrapText="1" indent="1"/>
      <protection locked="0"/>
    </xf>
    <xf numFmtId="164" fontId="18" fillId="0" borderId="8" xfId="0" applyNumberFormat="1" applyFont="1" applyFill="1" applyBorder="1" applyAlignment="1" applyProtection="1">
      <alignment horizontal="left" vertical="center" wrapText="1" indent="1"/>
      <protection locked="0"/>
    </xf>
    <xf numFmtId="49" fontId="17" fillId="0" borderId="14" xfId="3" applyNumberFormat="1" applyFont="1" applyFill="1" applyBorder="1" applyAlignment="1" applyProtection="1">
      <alignment horizontal="left" vertical="center" wrapText="1" indent="1"/>
    </xf>
    <xf numFmtId="164" fontId="0" fillId="0" borderId="22" xfId="0" applyNumberFormat="1" applyFill="1" applyBorder="1" applyAlignment="1">
      <alignment horizontal="left" vertical="center" wrapText="1" indent="1"/>
    </xf>
    <xf numFmtId="164" fontId="0" fillId="0" borderId="23" xfId="0" applyNumberFormat="1" applyFill="1" applyBorder="1" applyAlignment="1">
      <alignment horizontal="left" vertical="center" wrapText="1" indent="1"/>
    </xf>
    <xf numFmtId="164" fontId="0" fillId="0" borderId="24" xfId="0" applyNumberFormat="1" applyFill="1" applyBorder="1" applyAlignment="1">
      <alignment horizontal="left" vertical="center" wrapText="1" indent="1"/>
    </xf>
    <xf numFmtId="164" fontId="21" fillId="0" borderId="25" xfId="0" applyNumberFormat="1" applyFont="1" applyFill="1" applyBorder="1" applyAlignment="1">
      <alignment horizontal="left" vertical="center" wrapText="1" indent="1"/>
    </xf>
    <xf numFmtId="164" fontId="17" fillId="0" borderId="14" xfId="0" applyNumberFormat="1" applyFont="1" applyFill="1" applyBorder="1" applyAlignment="1" applyProtection="1">
      <alignment horizontal="left" vertical="center" wrapText="1" indent="1"/>
      <protection locked="0"/>
    </xf>
    <xf numFmtId="0" fontId="15" fillId="0" borderId="0" xfId="3" applyFont="1" applyFill="1"/>
    <xf numFmtId="164" fontId="0" fillId="0" borderId="26" xfId="0" applyNumberFormat="1" applyFill="1" applyBorder="1" applyAlignment="1">
      <alignment horizontal="left" vertical="center" wrapText="1" indent="1"/>
    </xf>
    <xf numFmtId="164" fontId="17" fillId="0" borderId="0" xfId="0" applyNumberFormat="1" applyFont="1" applyFill="1" applyAlignment="1">
      <alignment horizontal="center" vertical="center" wrapText="1"/>
    </xf>
    <xf numFmtId="164" fontId="17" fillId="0" borderId="25" xfId="0" applyNumberFormat="1" applyFont="1" applyFill="1" applyBorder="1" applyAlignment="1">
      <alignment horizontal="center" vertical="center" wrapText="1"/>
    </xf>
    <xf numFmtId="164" fontId="17" fillId="0" borderId="14" xfId="0" applyNumberFormat="1" applyFont="1" applyFill="1" applyBorder="1" applyAlignment="1">
      <alignment horizontal="center" vertical="center" wrapText="1"/>
    </xf>
    <xf numFmtId="164" fontId="17" fillId="0" borderId="15" xfId="0" applyNumberFormat="1" applyFont="1" applyFill="1" applyBorder="1" applyAlignment="1">
      <alignment horizontal="center" vertical="center" wrapText="1"/>
    </xf>
    <xf numFmtId="164" fontId="17" fillId="0" borderId="19" xfId="0" applyNumberFormat="1" applyFont="1" applyFill="1" applyBorder="1" applyAlignment="1">
      <alignment horizontal="center" vertical="center" wrapText="1"/>
    </xf>
    <xf numFmtId="0" fontId="24" fillId="0" borderId="0" xfId="0" applyFont="1"/>
    <xf numFmtId="0" fontId="25" fillId="0" borderId="0" xfId="0" applyFont="1"/>
    <xf numFmtId="0" fontId="25" fillId="0" borderId="0" xfId="0" applyFont="1" applyAlignment="1">
      <alignment horizontal="right" indent="1"/>
    </xf>
    <xf numFmtId="3" fontId="12" fillId="0" borderId="27" xfId="3" applyNumberFormat="1" applyFont="1" applyFill="1" applyBorder="1" applyAlignment="1" applyProtection="1">
      <alignment horizontal="right" vertical="center" wrapText="1"/>
    </xf>
    <xf numFmtId="3" fontId="11" fillId="0" borderId="19" xfId="3" applyNumberFormat="1" applyFont="1" applyFill="1" applyBorder="1" applyAlignment="1" applyProtection="1">
      <alignment horizontal="right" vertical="center" wrapText="1"/>
    </xf>
    <xf numFmtId="164" fontId="17" fillId="0" borderId="15" xfId="0" applyNumberFormat="1" applyFont="1" applyFill="1" applyBorder="1" applyAlignment="1" applyProtection="1">
      <alignment vertical="center" wrapText="1"/>
    </xf>
    <xf numFmtId="164" fontId="17" fillId="0" borderId="28" xfId="0" applyNumberFormat="1" applyFont="1" applyFill="1" applyBorder="1" applyAlignment="1" applyProtection="1">
      <alignment horizontal="right" vertical="center" wrapText="1"/>
    </xf>
    <xf numFmtId="164" fontId="17" fillId="0" borderId="19" xfId="0" applyNumberFormat="1" applyFont="1" applyFill="1" applyBorder="1" applyAlignment="1" applyProtection="1">
      <alignment vertical="center" wrapText="1"/>
    </xf>
    <xf numFmtId="164" fontId="17" fillId="0" borderId="15" xfId="0" applyNumberFormat="1" applyFont="1" applyFill="1" applyBorder="1" applyAlignment="1">
      <alignment vertical="center" wrapText="1"/>
    </xf>
    <xf numFmtId="164" fontId="17" fillId="0" borderId="19" xfId="0" applyNumberFormat="1" applyFont="1" applyFill="1" applyBorder="1" applyAlignment="1">
      <alignment vertical="center" wrapText="1"/>
    </xf>
    <xf numFmtId="0" fontId="16" fillId="0" borderId="0" xfId="0" applyFont="1" applyAlignment="1">
      <alignment horizontal="center"/>
    </xf>
    <xf numFmtId="0" fontId="9" fillId="0" borderId="21" xfId="3" applyFont="1" applyFill="1" applyBorder="1"/>
    <xf numFmtId="0" fontId="6" fillId="0" borderId="21" xfId="3" applyFill="1" applyBorder="1"/>
    <xf numFmtId="164" fontId="21" fillId="0" borderId="29" xfId="0" applyNumberFormat="1" applyFont="1" applyFill="1" applyBorder="1" applyAlignment="1">
      <alignment horizontal="left" vertical="center" wrapText="1" indent="1"/>
    </xf>
    <xf numFmtId="164" fontId="17" fillId="0" borderId="7" xfId="0" applyNumberFormat="1" applyFont="1" applyFill="1" applyBorder="1" applyAlignment="1" applyProtection="1">
      <alignment horizontal="left" vertical="center" wrapText="1" indent="1"/>
      <protection locked="0"/>
    </xf>
    <xf numFmtId="164" fontId="21" fillId="0" borderId="23" xfId="0" applyNumberFormat="1" applyFont="1" applyFill="1" applyBorder="1" applyAlignment="1">
      <alignment horizontal="left" vertical="center" wrapText="1" indent="1"/>
    </xf>
    <xf numFmtId="164" fontId="17" fillId="0" borderId="8" xfId="0" applyNumberFormat="1" applyFont="1" applyFill="1" applyBorder="1" applyAlignment="1" applyProtection="1">
      <alignment horizontal="left" vertical="center" wrapText="1" indent="1"/>
      <protection locked="0"/>
    </xf>
    <xf numFmtId="164" fontId="1" fillId="0" borderId="29" xfId="0" applyNumberFormat="1" applyFont="1" applyFill="1" applyBorder="1" applyAlignment="1">
      <alignment horizontal="left" vertical="center" wrapText="1" indent="1"/>
    </xf>
    <xf numFmtId="164" fontId="1" fillId="0" borderId="23" xfId="0" applyNumberFormat="1" applyFont="1" applyFill="1" applyBorder="1" applyAlignment="1">
      <alignment horizontal="left" vertical="center" wrapText="1" indent="1"/>
    </xf>
    <xf numFmtId="164" fontId="18" fillId="0" borderId="7" xfId="0" applyNumberFormat="1" applyFont="1" applyFill="1" applyBorder="1" applyAlignment="1" applyProtection="1">
      <alignment horizontal="left" vertical="center" wrapText="1" indent="1"/>
      <protection locked="0"/>
    </xf>
    <xf numFmtId="164" fontId="21" fillId="0" borderId="22" xfId="0" applyNumberFormat="1" applyFont="1" applyFill="1" applyBorder="1" applyAlignment="1">
      <alignment horizontal="left" vertical="center" wrapText="1" indent="1"/>
    </xf>
    <xf numFmtId="0" fontId="25" fillId="0" borderId="0" xfId="0" applyFont="1" applyFill="1"/>
    <xf numFmtId="3" fontId="25" fillId="0" borderId="0" xfId="0" applyNumberFormat="1" applyFont="1" applyFill="1" applyAlignment="1">
      <alignment horizontal="right" indent="1"/>
    </xf>
    <xf numFmtId="3" fontId="19" fillId="0" borderId="0" xfId="0" applyNumberFormat="1" applyFont="1" applyFill="1" applyAlignment="1">
      <alignment horizontal="right" indent="1"/>
    </xf>
    <xf numFmtId="0" fontId="25" fillId="0" borderId="0" xfId="0" applyFont="1" applyFill="1" applyAlignment="1">
      <alignment horizontal="right" indent="1"/>
    </xf>
    <xf numFmtId="164" fontId="17" fillId="0" borderId="1" xfId="0" applyNumberFormat="1" applyFont="1" applyFill="1" applyBorder="1" applyAlignment="1" applyProtection="1">
      <alignment horizontal="right" vertical="center" wrapText="1"/>
      <protection locked="0"/>
    </xf>
    <xf numFmtId="164" fontId="17" fillId="0" borderId="2" xfId="0" applyNumberFormat="1" applyFont="1" applyFill="1" applyBorder="1" applyAlignment="1" applyProtection="1">
      <alignment horizontal="right" vertical="center" wrapText="1"/>
      <protection locked="0"/>
    </xf>
    <xf numFmtId="164" fontId="18" fillId="0" borderId="2" xfId="0" applyNumberFormat="1" applyFont="1" applyFill="1" applyBorder="1" applyAlignment="1" applyProtection="1">
      <alignment horizontal="right" vertical="center" wrapText="1"/>
      <protection locked="0"/>
    </xf>
    <xf numFmtId="164" fontId="18" fillId="0" borderId="1" xfId="0" applyNumberFormat="1" applyFont="1" applyFill="1" applyBorder="1" applyAlignment="1" applyProtection="1">
      <alignment horizontal="right" vertical="center" wrapText="1"/>
      <protection locked="0"/>
    </xf>
    <xf numFmtId="164" fontId="18" fillId="0" borderId="17" xfId="0" applyNumberFormat="1" applyFont="1" applyFill="1" applyBorder="1" applyAlignment="1" applyProtection="1">
      <alignment horizontal="right" vertical="center" wrapText="1"/>
      <protection locked="0"/>
    </xf>
    <xf numFmtId="164" fontId="18" fillId="0" borderId="3" xfId="0" applyNumberFormat="1" applyFont="1" applyFill="1" applyBorder="1" applyAlignment="1" applyProtection="1">
      <alignment horizontal="right" vertical="center" wrapText="1"/>
      <protection locked="0"/>
    </xf>
    <xf numFmtId="164" fontId="18" fillId="0" borderId="6" xfId="0" applyNumberFormat="1" applyFont="1" applyFill="1" applyBorder="1" applyAlignment="1" applyProtection="1">
      <alignment horizontal="right" vertical="center" wrapText="1"/>
      <protection locked="0"/>
    </xf>
    <xf numFmtId="164" fontId="18" fillId="0" borderId="18" xfId="0" applyNumberFormat="1" applyFont="1" applyFill="1" applyBorder="1" applyAlignment="1" applyProtection="1">
      <alignment horizontal="right" vertical="center" wrapText="1"/>
      <protection locked="0"/>
    </xf>
    <xf numFmtId="164" fontId="17" fillId="0" borderId="3" xfId="0" applyNumberFormat="1" applyFont="1" applyFill="1" applyBorder="1" applyAlignment="1" applyProtection="1">
      <alignment horizontal="right" vertical="center" wrapText="1"/>
      <protection locked="0"/>
    </xf>
    <xf numFmtId="164" fontId="18" fillId="2" borderId="30" xfId="0" applyNumberFormat="1" applyFont="1" applyFill="1" applyBorder="1" applyAlignment="1" applyProtection="1">
      <alignment horizontal="right" vertical="center" wrapText="1"/>
      <protection locked="0"/>
    </xf>
    <xf numFmtId="0" fontId="3" fillId="0" borderId="31" xfId="0" applyFont="1" applyFill="1" applyBorder="1" applyAlignment="1" applyProtection="1">
      <alignment horizontal="right"/>
    </xf>
    <xf numFmtId="0" fontId="12" fillId="0" borderId="2" xfId="3" applyFont="1" applyFill="1" applyBorder="1" applyAlignment="1" applyProtection="1">
      <alignment horizontal="left" indent="6"/>
    </xf>
    <xf numFmtId="0" fontId="12" fillId="0" borderId="2" xfId="3" applyFont="1" applyFill="1" applyBorder="1" applyAlignment="1" applyProtection="1">
      <alignment horizontal="left" vertical="center" wrapText="1" indent="6"/>
    </xf>
    <xf numFmtId="0" fontId="12" fillId="0" borderId="2" xfId="3" applyFont="1" applyFill="1" applyBorder="1" applyAlignment="1" applyProtection="1">
      <alignment horizontal="left" indent="5"/>
    </xf>
    <xf numFmtId="3" fontId="12" fillId="0" borderId="32" xfId="3" applyNumberFormat="1" applyFont="1" applyFill="1" applyBorder="1" applyAlignment="1" applyProtection="1">
      <alignment horizontal="right" vertical="center" wrapText="1"/>
    </xf>
    <xf numFmtId="3" fontId="12" fillId="0" borderId="18" xfId="3" applyNumberFormat="1" applyFont="1" applyFill="1" applyBorder="1" applyAlignment="1" applyProtection="1">
      <alignment horizontal="right" vertical="center" wrapText="1"/>
    </xf>
    <xf numFmtId="3" fontId="12" fillId="0" borderId="33" xfId="3" applyNumberFormat="1" applyFont="1" applyFill="1" applyBorder="1" applyAlignment="1" applyProtection="1">
      <alignment horizontal="right" vertical="center" wrapText="1"/>
    </xf>
    <xf numFmtId="0" fontId="12" fillId="0" borderId="30" xfId="3" applyFont="1" applyFill="1" applyBorder="1" applyAlignment="1" applyProtection="1">
      <alignment horizontal="left" indent="5"/>
    </xf>
    <xf numFmtId="0" fontId="26" fillId="0" borderId="0" xfId="0" applyFont="1" applyFill="1"/>
    <xf numFmtId="0" fontId="27" fillId="0" borderId="0" xfId="0" applyFont="1"/>
    <xf numFmtId="3" fontId="12" fillId="0" borderId="17" xfId="3" applyNumberFormat="1" applyFont="1" applyFill="1" applyBorder="1" applyAlignment="1" applyProtection="1">
      <alignment horizontal="right" vertical="center" wrapText="1"/>
    </xf>
    <xf numFmtId="164" fontId="17" fillId="0" borderId="14" xfId="0" applyNumberFormat="1" applyFont="1" applyFill="1" applyBorder="1" applyAlignment="1">
      <alignment horizontal="left" vertical="center" wrapText="1" indent="1"/>
    </xf>
    <xf numFmtId="164" fontId="17" fillId="0" borderId="15" xfId="0" applyNumberFormat="1" applyFont="1" applyFill="1" applyBorder="1" applyAlignment="1" applyProtection="1">
      <alignment horizontal="right" vertical="center" wrapText="1"/>
    </xf>
    <xf numFmtId="164" fontId="17" fillId="0" borderId="19" xfId="0" applyNumberFormat="1" applyFont="1" applyFill="1" applyBorder="1" applyAlignment="1" applyProtection="1">
      <alignment horizontal="right" vertical="center" wrapText="1"/>
    </xf>
    <xf numFmtId="49" fontId="12" fillId="0" borderId="2" xfId="3" applyNumberFormat="1" applyFont="1" applyFill="1" applyBorder="1" applyAlignment="1" applyProtection="1">
      <alignment horizontal="left" vertical="center" wrapText="1" indent="1"/>
    </xf>
    <xf numFmtId="164" fontId="5" fillId="0" borderId="19" xfId="0" applyNumberFormat="1" applyFont="1" applyFill="1" applyBorder="1" applyAlignment="1">
      <alignment horizontal="center" vertical="center" wrapText="1"/>
    </xf>
    <xf numFmtId="164" fontId="0" fillId="0" borderId="0" xfId="0" applyNumberFormat="1" applyFill="1" applyBorder="1" applyAlignment="1" applyProtection="1">
      <alignment horizontal="center" vertical="center" wrapText="1"/>
      <protection locked="0"/>
    </xf>
    <xf numFmtId="0" fontId="18" fillId="0" borderId="34" xfId="3" applyFont="1" applyFill="1" applyBorder="1" applyAlignment="1" applyProtection="1">
      <alignment horizontal="left" vertical="center" wrapText="1" indent="1"/>
    </xf>
    <xf numFmtId="49" fontId="18" fillId="0" borderId="16" xfId="3" applyNumberFormat="1" applyFont="1" applyFill="1" applyBorder="1" applyAlignment="1" applyProtection="1">
      <alignment horizontal="left" vertical="center" wrapText="1" indent="1"/>
    </xf>
    <xf numFmtId="0" fontId="11" fillId="0" borderId="9" xfId="3" applyFont="1" applyFill="1" applyBorder="1" applyAlignment="1" applyProtection="1">
      <alignment horizontal="left" vertical="center" wrapText="1" indent="1"/>
    </xf>
    <xf numFmtId="0" fontId="29" fillId="0" borderId="0" xfId="0" applyFont="1" applyAlignment="1"/>
    <xf numFmtId="0" fontId="31" fillId="0" borderId="0" xfId="0" applyFont="1"/>
    <xf numFmtId="164" fontId="23" fillId="0" borderId="31" xfId="3" applyNumberFormat="1" applyFont="1" applyFill="1" applyBorder="1" applyAlignment="1" applyProtection="1">
      <alignment horizontal="left" vertical="center"/>
    </xf>
    <xf numFmtId="164" fontId="23" fillId="0" borderId="0" xfId="3" applyNumberFormat="1" applyFont="1" applyFill="1" applyBorder="1" applyAlignment="1" applyProtection="1">
      <alignment horizontal="left" vertical="center"/>
    </xf>
    <xf numFmtId="0" fontId="5" fillId="0" borderId="35" xfId="3" applyFont="1" applyFill="1" applyBorder="1" applyAlignment="1" applyProtection="1">
      <alignment horizontal="center" vertical="center" wrapText="1"/>
    </xf>
    <xf numFmtId="0" fontId="11" fillId="0" borderId="35" xfId="3" applyFont="1" applyFill="1" applyBorder="1" applyAlignment="1" applyProtection="1">
      <alignment horizontal="center" vertical="center" wrapText="1"/>
    </xf>
    <xf numFmtId="0" fontId="11" fillId="0" borderId="34" xfId="3" applyFont="1" applyFill="1" applyBorder="1" applyAlignment="1" applyProtection="1">
      <alignment horizontal="left" vertical="center" wrapText="1" indent="1"/>
    </xf>
    <xf numFmtId="0" fontId="11" fillId="0" borderId="35" xfId="3" applyFont="1" applyFill="1" applyBorder="1" applyAlignment="1" applyProtection="1">
      <alignment horizontal="left" vertical="center" wrapText="1" indent="1"/>
    </xf>
    <xf numFmtId="0" fontId="12" fillId="0" borderId="20" xfId="3" applyFont="1" applyFill="1" applyBorder="1" applyAlignment="1" applyProtection="1">
      <alignment horizontal="left" vertical="center" wrapText="1" indent="1"/>
    </xf>
    <xf numFmtId="0" fontId="12" fillId="0" borderId="36" xfId="3" applyFont="1" applyFill="1" applyBorder="1" applyAlignment="1" applyProtection="1">
      <alignment horizontal="left" vertical="center" wrapText="1" indent="1"/>
    </xf>
    <xf numFmtId="0" fontId="12" fillId="0" borderId="37" xfId="3" applyFont="1" applyFill="1" applyBorder="1" applyAlignment="1" applyProtection="1">
      <alignment horizontal="left" vertical="center" wrapText="1" indent="1"/>
    </xf>
    <xf numFmtId="0" fontId="12" fillId="0" borderId="38" xfId="3" applyFont="1" applyFill="1" applyBorder="1" applyAlignment="1" applyProtection="1">
      <alignment horizontal="left" vertical="center" wrapText="1" indent="1"/>
    </xf>
    <xf numFmtId="0" fontId="12" fillId="0" borderId="39" xfId="3" applyFont="1" applyFill="1" applyBorder="1" applyAlignment="1" applyProtection="1">
      <alignment horizontal="left" vertical="center" wrapText="1" indent="1"/>
    </xf>
    <xf numFmtId="0" fontId="12" fillId="0" borderId="40" xfId="3" applyFont="1" applyFill="1" applyBorder="1" applyAlignment="1" applyProtection="1">
      <alignment horizontal="left" vertical="center" wrapText="1" indent="1"/>
    </xf>
    <xf numFmtId="0" fontId="13" fillId="0" borderId="39" xfId="3" applyFont="1" applyFill="1" applyBorder="1" applyAlignment="1" applyProtection="1">
      <alignment horizontal="left" vertical="center" wrapText="1" indent="1"/>
    </xf>
    <xf numFmtId="0" fontId="12" fillId="0" borderId="20" xfId="3" applyFont="1" applyFill="1" applyBorder="1" applyAlignment="1" applyProtection="1">
      <alignment horizontal="left" vertical="center" wrapText="1" indent="2"/>
    </xf>
    <xf numFmtId="0" fontId="12" fillId="0" borderId="40" xfId="3" applyFont="1" applyFill="1" applyBorder="1" applyAlignment="1" applyProtection="1">
      <alignment horizontal="left" vertical="center" wrapText="1" indent="2"/>
    </xf>
    <xf numFmtId="0" fontId="14" fillId="0" borderId="35" xfId="3" applyFont="1" applyFill="1" applyBorder="1" applyAlignment="1" applyProtection="1">
      <alignment horizontal="left" vertical="center" wrapText="1" indent="1"/>
    </xf>
    <xf numFmtId="0" fontId="17" fillId="0" borderId="35" xfId="3" applyFont="1" applyFill="1" applyBorder="1" applyAlignment="1" applyProtection="1">
      <alignment horizontal="left" vertical="center" wrapText="1" indent="1"/>
    </xf>
    <xf numFmtId="0" fontId="12" fillId="0" borderId="39" xfId="3" applyFont="1" applyFill="1" applyBorder="1" applyAlignment="1" applyProtection="1">
      <alignment horizontal="left" vertical="center" wrapText="1" indent="2"/>
    </xf>
    <xf numFmtId="0" fontId="12" fillId="0" borderId="41" xfId="3" applyFont="1" applyFill="1" applyBorder="1" applyAlignment="1" applyProtection="1">
      <alignment horizontal="left" vertical="center" wrapText="1" indent="2"/>
    </xf>
    <xf numFmtId="0" fontId="5" fillId="0" borderId="35" xfId="3" applyFont="1" applyFill="1" applyBorder="1" applyAlignment="1" applyProtection="1">
      <alignment horizontal="left" vertical="center" wrapText="1" indent="1"/>
    </xf>
    <xf numFmtId="0" fontId="13" fillId="0" borderId="2" xfId="3" applyFont="1" applyFill="1" applyBorder="1" applyAlignment="1" applyProtection="1">
      <alignment horizontal="left" vertical="center" wrapText="1" indent="1"/>
    </xf>
    <xf numFmtId="0" fontId="12" fillId="0" borderId="6" xfId="3" applyFont="1" applyFill="1" applyBorder="1" applyAlignment="1" applyProtection="1">
      <alignment horizontal="left" indent="1"/>
    </xf>
    <xf numFmtId="49" fontId="17" fillId="0" borderId="9" xfId="3" applyNumberFormat="1" applyFont="1" applyFill="1" applyBorder="1" applyAlignment="1" applyProtection="1">
      <alignment horizontal="left" vertical="center" wrapText="1" indent="1"/>
    </xf>
    <xf numFmtId="0" fontId="17" fillId="0" borderId="38" xfId="3" applyFont="1" applyFill="1" applyBorder="1" applyAlignment="1" applyProtection="1">
      <alignment horizontal="left" vertical="center" wrapText="1" indent="1"/>
    </xf>
    <xf numFmtId="49" fontId="18" fillId="0" borderId="13" xfId="3" applyNumberFormat="1" applyFont="1" applyFill="1" applyBorder="1" applyAlignment="1" applyProtection="1">
      <alignment horizontal="left" vertical="center" wrapText="1" indent="1"/>
    </xf>
    <xf numFmtId="0" fontId="18" fillId="0" borderId="41" xfId="3" applyFont="1" applyFill="1" applyBorder="1" applyAlignment="1" applyProtection="1">
      <alignment horizontal="left" vertical="center" wrapText="1" indent="1"/>
    </xf>
    <xf numFmtId="0" fontId="11" fillId="0" borderId="34" xfId="3" applyFont="1" applyFill="1" applyBorder="1" applyAlignment="1" applyProtection="1">
      <alignment vertical="center" wrapText="1"/>
    </xf>
    <xf numFmtId="0" fontId="11" fillId="0" borderId="35" xfId="3" applyFont="1" applyFill="1" applyBorder="1" applyAlignment="1" applyProtection="1">
      <alignment vertical="center" wrapText="1"/>
    </xf>
    <xf numFmtId="0" fontId="12" fillId="0" borderId="20" xfId="3" applyFont="1" applyFill="1" applyBorder="1" applyAlignment="1" applyProtection="1">
      <alignment horizontal="left" indent="6"/>
    </xf>
    <xf numFmtId="0" fontId="20" fillId="0" borderId="35" xfId="3" applyFont="1" applyFill="1" applyBorder="1" applyAlignment="1" applyProtection="1">
      <alignment horizontal="left" vertical="center" wrapText="1" indent="1"/>
    </xf>
    <xf numFmtId="0" fontId="5" fillId="0" borderId="35" xfId="3" applyFont="1" applyFill="1" applyBorder="1" applyAlignment="1" applyProtection="1">
      <alignment vertical="center" wrapText="1"/>
    </xf>
    <xf numFmtId="0" fontId="12" fillId="0" borderId="41" xfId="3" applyFont="1" applyFill="1" applyBorder="1" applyAlignment="1" applyProtection="1">
      <alignment horizontal="left" indent="5"/>
    </xf>
    <xf numFmtId="0" fontId="12" fillId="0" borderId="42" xfId="3" applyFont="1" applyFill="1" applyBorder="1" applyAlignment="1" applyProtection="1">
      <alignment horizontal="left" vertical="center" wrapText="1" indent="1"/>
    </xf>
    <xf numFmtId="0" fontId="12" fillId="0" borderId="20" xfId="3" applyFont="1" applyFill="1" applyBorder="1" applyAlignment="1" applyProtection="1">
      <alignment horizontal="left" vertical="center" wrapText="1" indent="6"/>
    </xf>
    <xf numFmtId="0" fontId="11" fillId="0" borderId="43" xfId="3" applyFont="1" applyFill="1" applyBorder="1" applyAlignment="1" applyProtection="1">
      <alignment horizontal="center" vertical="center" wrapText="1"/>
    </xf>
    <xf numFmtId="164" fontId="12" fillId="0" borderId="44" xfId="3" applyNumberFormat="1" applyFont="1" applyFill="1" applyBorder="1" applyAlignment="1" applyProtection="1">
      <alignment vertical="center" wrapText="1"/>
      <protection locked="0"/>
    </xf>
    <xf numFmtId="164" fontId="12" fillId="0" borderId="45" xfId="3" applyNumberFormat="1" applyFont="1" applyFill="1" applyBorder="1" applyAlignment="1" applyProtection="1">
      <alignment vertical="center" wrapText="1"/>
      <protection locked="0"/>
    </xf>
    <xf numFmtId="164" fontId="11" fillId="0" borderId="43" xfId="3" applyNumberFormat="1" applyFont="1" applyFill="1" applyBorder="1" applyAlignment="1" applyProtection="1">
      <alignment vertical="center" wrapText="1"/>
    </xf>
    <xf numFmtId="164" fontId="12" fillId="0" borderId="46" xfId="3" applyNumberFormat="1" applyFont="1" applyFill="1" applyBorder="1" applyAlignment="1" applyProtection="1">
      <alignment vertical="center" wrapText="1"/>
      <protection locked="0"/>
    </xf>
    <xf numFmtId="164" fontId="11" fillId="0" borderId="43" xfId="3" applyNumberFormat="1" applyFont="1" applyFill="1" applyBorder="1" applyAlignment="1" applyProtection="1">
      <alignment vertical="center" wrapText="1"/>
      <protection locked="0"/>
    </xf>
    <xf numFmtId="164" fontId="12" fillId="0" borderId="44" xfId="3" applyNumberFormat="1" applyFont="1" applyFill="1" applyBorder="1" applyAlignment="1" applyProtection="1">
      <alignment vertical="center" wrapText="1"/>
    </xf>
    <xf numFmtId="164" fontId="12" fillId="0" borderId="47" xfId="3" applyNumberFormat="1" applyFont="1" applyFill="1" applyBorder="1" applyAlignment="1" applyProtection="1">
      <alignment vertical="center" wrapText="1"/>
      <protection locked="0"/>
    </xf>
    <xf numFmtId="164" fontId="12" fillId="2" borderId="48" xfId="3" applyNumberFormat="1" applyFont="1" applyFill="1" applyBorder="1" applyAlignment="1" applyProtection="1">
      <alignment horizontal="right" vertical="center" wrapText="1"/>
      <protection locked="0"/>
    </xf>
    <xf numFmtId="0" fontId="12" fillId="0" borderId="6" xfId="3" applyFont="1" applyFill="1" applyBorder="1" applyAlignment="1" applyProtection="1">
      <alignment horizontal="left" vertical="center" wrapText="1" indent="6"/>
    </xf>
    <xf numFmtId="0" fontId="12" fillId="0" borderId="6" xfId="3" applyFont="1" applyFill="1" applyBorder="1" applyAlignment="1" applyProtection="1">
      <alignment horizontal="left" indent="6"/>
    </xf>
    <xf numFmtId="164" fontId="12" fillId="0" borderId="2" xfId="3" applyNumberFormat="1" applyFont="1" applyFill="1" applyBorder="1" applyAlignment="1" applyProtection="1">
      <alignment vertical="center" wrapText="1"/>
      <protection locked="0"/>
    </xf>
    <xf numFmtId="164" fontId="11" fillId="0" borderId="15" xfId="3" applyNumberFormat="1" applyFont="1" applyFill="1" applyBorder="1" applyAlignment="1" applyProtection="1">
      <alignment vertical="center" wrapText="1"/>
    </xf>
    <xf numFmtId="164" fontId="12" fillId="0" borderId="3" xfId="3" applyNumberFormat="1" applyFont="1" applyFill="1" applyBorder="1" applyAlignment="1" applyProtection="1">
      <alignment vertical="center" wrapText="1"/>
      <protection locked="0"/>
    </xf>
    <xf numFmtId="164" fontId="12" fillId="0" borderId="44" xfId="3" applyNumberFormat="1" applyFont="1" applyFill="1" applyBorder="1" applyAlignment="1" applyProtection="1">
      <alignment horizontal="right" vertical="center" wrapText="1"/>
      <protection locked="0"/>
    </xf>
    <xf numFmtId="164" fontId="11" fillId="0" borderId="43" xfId="3" applyNumberFormat="1" applyFont="1" applyFill="1" applyBorder="1" applyAlignment="1" applyProtection="1">
      <alignment horizontal="right" vertical="center" wrapText="1"/>
    </xf>
    <xf numFmtId="164" fontId="17" fillId="0" borderId="43" xfId="3" applyNumberFormat="1" applyFont="1" applyFill="1" applyBorder="1" applyAlignment="1" applyProtection="1">
      <alignment horizontal="right" vertical="center" wrapText="1"/>
      <protection locked="0"/>
    </xf>
    <xf numFmtId="164" fontId="12" fillId="0" borderId="46" xfId="3" applyNumberFormat="1" applyFont="1" applyFill="1" applyBorder="1" applyAlignment="1" applyProtection="1">
      <alignment horizontal="right" vertical="center" wrapText="1"/>
      <protection locked="0"/>
    </xf>
    <xf numFmtId="164" fontId="12" fillId="0" borderId="45" xfId="3" applyNumberFormat="1" applyFont="1" applyFill="1" applyBorder="1" applyAlignment="1" applyProtection="1">
      <alignment horizontal="right" vertical="center" wrapText="1"/>
      <protection locked="0"/>
    </xf>
    <xf numFmtId="164" fontId="18" fillId="0" borderId="44" xfId="3" applyNumberFormat="1" applyFont="1" applyFill="1" applyBorder="1" applyAlignment="1" applyProtection="1">
      <alignment horizontal="right" vertical="center" wrapText="1"/>
      <protection locked="0"/>
    </xf>
    <xf numFmtId="164" fontId="18" fillId="0" borderId="46" xfId="3" applyNumberFormat="1" applyFont="1" applyFill="1" applyBorder="1" applyAlignment="1" applyProtection="1">
      <alignment horizontal="right" vertical="center" wrapText="1"/>
    </xf>
    <xf numFmtId="164" fontId="18" fillId="0" borderId="44" xfId="3" applyNumberFormat="1" applyFont="1" applyFill="1" applyBorder="1" applyAlignment="1" applyProtection="1">
      <alignment horizontal="right" vertical="center" wrapText="1"/>
    </xf>
    <xf numFmtId="164" fontId="18" fillId="0" borderId="45" xfId="3" applyNumberFormat="1" applyFont="1" applyFill="1" applyBorder="1" applyAlignment="1" applyProtection="1">
      <alignment horizontal="right" vertical="center" wrapText="1"/>
      <protection locked="0"/>
    </xf>
    <xf numFmtId="164" fontId="18" fillId="0" borderId="46" xfId="3" applyNumberFormat="1" applyFont="1" applyFill="1" applyBorder="1" applyAlignment="1" applyProtection="1">
      <alignment horizontal="right" vertical="center" wrapText="1"/>
      <protection locked="0"/>
    </xf>
    <xf numFmtId="164" fontId="18" fillId="0" borderId="47" xfId="3" applyNumberFormat="1" applyFont="1" applyFill="1" applyBorder="1" applyAlignment="1" applyProtection="1">
      <alignment horizontal="right" vertical="center" wrapText="1"/>
      <protection locked="0"/>
    </xf>
    <xf numFmtId="164" fontId="20" fillId="0" borderId="43" xfId="3" applyNumberFormat="1" applyFont="1" applyFill="1" applyBorder="1" applyAlignment="1" applyProtection="1">
      <alignment horizontal="right" vertical="center" wrapText="1"/>
    </xf>
    <xf numFmtId="164" fontId="17" fillId="0" borderId="43" xfId="3" applyNumberFormat="1" applyFont="1" applyFill="1" applyBorder="1" applyAlignment="1" applyProtection="1">
      <alignment horizontal="right" vertical="center" wrapText="1"/>
    </xf>
    <xf numFmtId="164" fontId="11" fillId="0" borderId="49" xfId="3" applyNumberFormat="1" applyFont="1" applyFill="1" applyBorder="1" applyAlignment="1" applyProtection="1">
      <alignment horizontal="right" vertical="center" wrapText="1"/>
    </xf>
    <xf numFmtId="164" fontId="11" fillId="0" borderId="15" xfId="3" applyNumberFormat="1" applyFont="1" applyFill="1" applyBorder="1" applyAlignment="1" applyProtection="1">
      <alignment horizontal="right" vertical="center" wrapText="1"/>
      <protection locked="0"/>
    </xf>
    <xf numFmtId="164" fontId="12" fillId="0" borderId="2" xfId="3" applyNumberFormat="1" applyFont="1" applyFill="1" applyBorder="1" applyAlignment="1" applyProtection="1">
      <alignment horizontal="right" vertical="center" wrapText="1"/>
      <protection locked="0"/>
    </xf>
    <xf numFmtId="164" fontId="11" fillId="0" borderId="15" xfId="3" applyNumberFormat="1" applyFont="1" applyFill="1" applyBorder="1" applyAlignment="1" applyProtection="1">
      <alignment horizontal="right" vertical="center" wrapText="1"/>
    </xf>
    <xf numFmtId="164" fontId="17" fillId="0" borderId="15" xfId="3" applyNumberFormat="1" applyFont="1" applyFill="1" applyBorder="1" applyAlignment="1" applyProtection="1">
      <alignment horizontal="right" vertical="center" wrapText="1"/>
      <protection locked="0"/>
    </xf>
    <xf numFmtId="164" fontId="12" fillId="0" borderId="3" xfId="3" applyNumberFormat="1" applyFont="1" applyFill="1" applyBorder="1" applyAlignment="1" applyProtection="1">
      <alignment horizontal="right" vertical="center" wrapText="1"/>
      <protection locked="0"/>
    </xf>
    <xf numFmtId="164" fontId="12" fillId="0" borderId="6" xfId="3" applyNumberFormat="1" applyFont="1" applyFill="1" applyBorder="1" applyAlignment="1" applyProtection="1">
      <alignment horizontal="right" vertical="center" wrapText="1"/>
      <protection locked="0"/>
    </xf>
    <xf numFmtId="164" fontId="18" fillId="0" borderId="2" xfId="3" applyNumberFormat="1" applyFont="1" applyFill="1" applyBorder="1" applyAlignment="1" applyProtection="1">
      <alignment horizontal="right" vertical="center" wrapText="1"/>
      <protection locked="0"/>
    </xf>
    <xf numFmtId="164" fontId="18" fillId="0" borderId="3" xfId="3" applyNumberFormat="1" applyFont="1" applyFill="1" applyBorder="1" applyAlignment="1" applyProtection="1">
      <alignment horizontal="right" vertical="center" wrapText="1"/>
    </xf>
    <xf numFmtId="164" fontId="18" fillId="0" borderId="2" xfId="3" applyNumberFormat="1" applyFont="1" applyFill="1" applyBorder="1" applyAlignment="1" applyProtection="1">
      <alignment horizontal="right" vertical="center" wrapText="1"/>
    </xf>
    <xf numFmtId="164" fontId="18" fillId="0" borderId="6" xfId="3" applyNumberFormat="1" applyFont="1" applyFill="1" applyBorder="1" applyAlignment="1" applyProtection="1">
      <alignment horizontal="right" vertical="center" wrapText="1"/>
      <protection locked="0"/>
    </xf>
    <xf numFmtId="164" fontId="18" fillId="0" borderId="3" xfId="3" applyNumberFormat="1" applyFont="1" applyFill="1" applyBorder="1" applyAlignment="1" applyProtection="1">
      <alignment horizontal="right" vertical="center" wrapText="1"/>
      <protection locked="0"/>
    </xf>
    <xf numFmtId="164" fontId="18" fillId="0" borderId="1" xfId="3" applyNumberFormat="1" applyFont="1" applyFill="1" applyBorder="1" applyAlignment="1" applyProtection="1">
      <alignment horizontal="right" vertical="center" wrapText="1"/>
      <protection locked="0"/>
    </xf>
    <xf numFmtId="164" fontId="20" fillId="0" borderId="15" xfId="3" applyNumberFormat="1" applyFont="1" applyFill="1" applyBorder="1" applyAlignment="1" applyProtection="1">
      <alignment horizontal="right" vertical="center" wrapText="1"/>
    </xf>
    <xf numFmtId="164" fontId="17" fillId="0" borderId="15" xfId="3" applyNumberFormat="1" applyFont="1" applyFill="1" applyBorder="1" applyAlignment="1" applyProtection="1">
      <alignment horizontal="right" vertical="center" wrapText="1"/>
    </xf>
    <xf numFmtId="164" fontId="12" fillId="0" borderId="6" xfId="3" applyNumberFormat="1" applyFont="1" applyFill="1" applyBorder="1" applyAlignment="1" applyProtection="1">
      <alignment vertical="center" wrapText="1"/>
      <protection locked="0"/>
    </xf>
    <xf numFmtId="164" fontId="11" fillId="0" borderId="15" xfId="3" applyNumberFormat="1" applyFont="1" applyFill="1" applyBorder="1" applyAlignment="1" applyProtection="1">
      <alignment vertical="center" wrapText="1"/>
      <protection locked="0"/>
    </xf>
    <xf numFmtId="164" fontId="12" fillId="0" borderId="2" xfId="3" applyNumberFormat="1" applyFont="1" applyFill="1" applyBorder="1" applyAlignment="1" applyProtection="1">
      <alignment vertical="center" wrapText="1"/>
    </xf>
    <xf numFmtId="164" fontId="18" fillId="0" borderId="48" xfId="3" applyNumberFormat="1" applyFont="1" applyFill="1" applyBorder="1" applyAlignment="1" applyProtection="1">
      <alignment horizontal="right" vertical="center" wrapText="1"/>
      <protection locked="0"/>
    </xf>
    <xf numFmtId="164" fontId="22" fillId="0" borderId="46" xfId="3" applyNumberFormat="1" applyFont="1" applyFill="1" applyBorder="1" applyAlignment="1" applyProtection="1">
      <alignment horizontal="right" vertical="center" wrapText="1"/>
    </xf>
    <xf numFmtId="164" fontId="22" fillId="0" borderId="44" xfId="3" applyNumberFormat="1" applyFont="1" applyFill="1" applyBorder="1" applyAlignment="1" applyProtection="1">
      <alignment horizontal="right" vertical="center" wrapText="1"/>
    </xf>
    <xf numFmtId="164" fontId="18" fillId="0" borderId="30" xfId="3" applyNumberFormat="1" applyFont="1" applyFill="1" applyBorder="1" applyAlignment="1" applyProtection="1">
      <alignment horizontal="right" vertical="center" wrapText="1"/>
      <protection locked="0"/>
    </xf>
    <xf numFmtId="164" fontId="22" fillId="0" borderId="3" xfId="3" applyNumberFormat="1" applyFont="1" applyFill="1" applyBorder="1" applyAlignment="1" applyProtection="1">
      <alignment horizontal="right" vertical="center" wrapText="1"/>
    </xf>
    <xf numFmtId="164" fontId="22" fillId="0" borderId="2" xfId="3" applyNumberFormat="1" applyFont="1" applyFill="1" applyBorder="1" applyAlignment="1" applyProtection="1">
      <alignment horizontal="right" vertical="center" wrapText="1"/>
    </xf>
    <xf numFmtId="164" fontId="12" fillId="0" borderId="3" xfId="3" applyNumberFormat="1" applyFont="1" applyFill="1" applyBorder="1" applyAlignment="1" applyProtection="1">
      <alignment vertical="center" wrapText="1"/>
    </xf>
    <xf numFmtId="164" fontId="12" fillId="2" borderId="6" xfId="3" applyNumberFormat="1" applyFont="1" applyFill="1" applyBorder="1" applyAlignment="1" applyProtection="1">
      <alignment horizontal="right" vertical="center" wrapText="1"/>
      <protection locked="0"/>
    </xf>
    <xf numFmtId="0" fontId="12" fillId="0" borderId="2" xfId="3" applyFont="1" applyFill="1" applyBorder="1" applyAlignment="1" applyProtection="1">
      <alignment vertical="center" wrapText="1"/>
    </xf>
    <xf numFmtId="0" fontId="12" fillId="0" borderId="6" xfId="3" applyFont="1" applyFill="1" applyBorder="1" applyAlignment="1" applyProtection="1">
      <alignment vertical="center" wrapText="1"/>
    </xf>
    <xf numFmtId="164" fontId="12" fillId="0" borderId="15" xfId="3" applyNumberFormat="1" applyFont="1" applyFill="1" applyBorder="1" applyAlignment="1" applyProtection="1">
      <alignment horizontal="right" vertical="center" wrapText="1"/>
      <protection locked="0"/>
    </xf>
    <xf numFmtId="164" fontId="11" fillId="0" borderId="19" xfId="3" applyNumberFormat="1" applyFont="1" applyFill="1" applyBorder="1" applyAlignment="1" applyProtection="1">
      <alignment vertical="center" wrapText="1"/>
    </xf>
    <xf numFmtId="164" fontId="17" fillId="0" borderId="50" xfId="3" applyNumberFormat="1" applyFont="1" applyFill="1" applyBorder="1" applyAlignment="1" applyProtection="1">
      <alignment horizontal="right" vertical="center" wrapText="1"/>
      <protection locked="0"/>
    </xf>
    <xf numFmtId="164" fontId="11" fillId="0" borderId="35" xfId="3" applyNumberFormat="1" applyFont="1" applyFill="1" applyBorder="1" applyAlignment="1" applyProtection="1">
      <alignment vertical="center" wrapText="1"/>
    </xf>
    <xf numFmtId="164" fontId="5" fillId="0" borderId="51" xfId="0" applyNumberFormat="1" applyFont="1" applyFill="1" applyBorder="1" applyAlignment="1">
      <alignment horizontal="centerContinuous" vertical="center" wrapText="1"/>
    </xf>
    <xf numFmtId="164" fontId="17" fillId="0" borderId="51" xfId="0" applyNumberFormat="1" applyFont="1" applyFill="1" applyBorder="1" applyAlignment="1">
      <alignment horizontal="center" vertical="center" wrapText="1"/>
    </xf>
    <xf numFmtId="164" fontId="17" fillId="0" borderId="51" xfId="0" applyNumberFormat="1" applyFont="1" applyFill="1" applyBorder="1" applyAlignment="1" applyProtection="1">
      <alignment vertical="center" wrapText="1"/>
    </xf>
    <xf numFmtId="164" fontId="17" fillId="0" borderId="5" xfId="0" applyNumberFormat="1" applyFont="1" applyFill="1" applyBorder="1" applyAlignment="1" applyProtection="1">
      <alignment horizontal="right" vertical="center" wrapText="1"/>
      <protection locked="0"/>
    </xf>
    <xf numFmtId="164" fontId="18" fillId="0" borderId="5" xfId="0" applyNumberFormat="1" applyFont="1" applyFill="1" applyBorder="1" applyAlignment="1" applyProtection="1">
      <alignment horizontal="right" vertical="center" wrapText="1"/>
      <protection locked="0"/>
    </xf>
    <xf numFmtId="164" fontId="18" fillId="0" borderId="52" xfId="0" applyNumberFormat="1" applyFont="1" applyFill="1" applyBorder="1" applyAlignment="1" applyProtection="1">
      <alignment horizontal="right" vertical="center" wrapText="1"/>
      <protection locked="0"/>
    </xf>
    <xf numFmtId="164" fontId="18" fillId="0" borderId="53" xfId="0" applyNumberFormat="1" applyFont="1" applyFill="1" applyBorder="1" applyAlignment="1" applyProtection="1">
      <alignment horizontal="right" vertical="center" wrapText="1"/>
      <protection locked="0"/>
    </xf>
    <xf numFmtId="164" fontId="18" fillId="0" borderId="54" xfId="0" applyNumberFormat="1" applyFont="1" applyFill="1" applyBorder="1" applyAlignment="1" applyProtection="1">
      <alignment horizontal="right" vertical="center" wrapText="1"/>
      <protection locked="0"/>
    </xf>
    <xf numFmtId="164" fontId="18" fillId="2" borderId="55" xfId="0" applyNumberFormat="1" applyFont="1" applyFill="1" applyBorder="1" applyAlignment="1" applyProtection="1">
      <alignment horizontal="right" vertical="center" wrapText="1"/>
      <protection locked="0"/>
    </xf>
    <xf numFmtId="164" fontId="17" fillId="0" borderId="51" xfId="0" applyNumberFormat="1" applyFont="1" applyFill="1" applyBorder="1" applyAlignment="1">
      <alignment vertical="center" wrapText="1"/>
    </xf>
    <xf numFmtId="0" fontId="5" fillId="0" borderId="19" xfId="3" applyFont="1" applyFill="1" applyBorder="1" applyAlignment="1" applyProtection="1">
      <alignment horizontal="center" vertical="center" wrapText="1"/>
    </xf>
    <xf numFmtId="164" fontId="12" fillId="0" borderId="53" xfId="0" applyNumberFormat="1" applyFont="1" applyFill="1" applyBorder="1" applyAlignment="1" applyProtection="1">
      <alignment horizontal="left" vertical="center" wrapText="1" indent="1"/>
      <protection locked="0"/>
    </xf>
    <xf numFmtId="164" fontId="12" fillId="0" borderId="5" xfId="0" applyNumberFormat="1" applyFont="1" applyFill="1" applyBorder="1" applyAlignment="1" applyProtection="1">
      <alignment horizontal="left" vertical="center" wrapText="1" indent="1"/>
      <protection locked="0"/>
    </xf>
    <xf numFmtId="164" fontId="12" fillId="0" borderId="4" xfId="0" applyNumberFormat="1" applyFont="1" applyFill="1" applyBorder="1" applyAlignment="1" applyProtection="1">
      <alignment vertical="center" wrapText="1"/>
      <protection locked="0"/>
    </xf>
    <xf numFmtId="164" fontId="12" fillId="0" borderId="33" xfId="0" applyNumberFormat="1" applyFont="1" applyFill="1" applyBorder="1" applyAlignment="1" applyProtection="1">
      <alignment vertical="center" wrapText="1"/>
      <protection locked="0"/>
    </xf>
    <xf numFmtId="164" fontId="12" fillId="0" borderId="30" xfId="0" applyNumberFormat="1" applyFont="1" applyFill="1" applyBorder="1" applyAlignment="1" applyProtection="1">
      <alignment vertical="center" wrapText="1"/>
      <protection locked="0"/>
    </xf>
    <xf numFmtId="164" fontId="12" fillId="0" borderId="27" xfId="0" applyNumberFormat="1" applyFont="1" applyFill="1" applyBorder="1" applyAlignment="1" applyProtection="1">
      <alignment vertical="center" wrapText="1"/>
      <protection locked="0"/>
    </xf>
    <xf numFmtId="164" fontId="12" fillId="0" borderId="36" xfId="0" applyNumberFormat="1" applyFont="1" applyFill="1" applyBorder="1" applyAlignment="1" applyProtection="1">
      <alignment vertical="center" wrapText="1"/>
      <protection locked="0"/>
    </xf>
    <xf numFmtId="164" fontId="12" fillId="0" borderId="41" xfId="0" applyNumberFormat="1" applyFont="1" applyFill="1" applyBorder="1" applyAlignment="1" applyProtection="1">
      <alignment vertical="center" wrapText="1"/>
      <protection locked="0"/>
    </xf>
    <xf numFmtId="164" fontId="17" fillId="0" borderId="35" xfId="0" applyNumberFormat="1" applyFont="1" applyFill="1" applyBorder="1" applyAlignment="1" applyProtection="1">
      <alignment vertical="center" wrapText="1"/>
    </xf>
    <xf numFmtId="164" fontId="18" fillId="0" borderId="37" xfId="0" applyNumberFormat="1" applyFont="1" applyFill="1" applyBorder="1" applyAlignment="1" applyProtection="1">
      <alignment horizontal="right" vertical="center" wrapText="1"/>
      <protection locked="0"/>
    </xf>
    <xf numFmtId="164" fontId="18" fillId="0" borderId="20" xfId="0" applyNumberFormat="1" applyFont="1" applyFill="1" applyBorder="1" applyAlignment="1" applyProtection="1">
      <alignment horizontal="right" vertical="center" wrapText="1"/>
      <protection locked="0"/>
    </xf>
    <xf numFmtId="164" fontId="18" fillId="0" borderId="39" xfId="0" applyNumberFormat="1" applyFont="1" applyFill="1" applyBorder="1" applyAlignment="1" applyProtection="1">
      <alignment horizontal="right" vertical="center" wrapText="1"/>
      <protection locked="0"/>
    </xf>
    <xf numFmtId="164" fontId="18" fillId="0" borderId="40" xfId="0" applyNumberFormat="1" applyFont="1" applyFill="1" applyBorder="1" applyAlignment="1" applyProtection="1">
      <alignment horizontal="right" vertical="center" wrapText="1"/>
      <protection locked="0"/>
    </xf>
    <xf numFmtId="164" fontId="18" fillId="2" borderId="41" xfId="0" applyNumberFormat="1" applyFont="1" applyFill="1" applyBorder="1" applyAlignment="1" applyProtection="1">
      <alignment horizontal="right" vertical="center" wrapText="1"/>
      <protection locked="0"/>
    </xf>
    <xf numFmtId="164" fontId="17" fillId="0" borderId="35" xfId="0" applyNumberFormat="1" applyFont="1" applyFill="1" applyBorder="1" applyAlignment="1" applyProtection="1">
      <alignment horizontal="right" vertical="center" wrapText="1"/>
    </xf>
    <xf numFmtId="164" fontId="17" fillId="0" borderId="17" xfId="0" applyNumberFormat="1" applyFont="1" applyFill="1" applyBorder="1" applyAlignment="1" applyProtection="1">
      <alignment horizontal="right" vertical="center" wrapText="1"/>
      <protection locked="0"/>
    </xf>
    <xf numFmtId="164" fontId="17" fillId="0" borderId="56" xfId="0" applyNumberFormat="1" applyFont="1" applyFill="1" applyBorder="1" applyAlignment="1" applyProtection="1">
      <alignment horizontal="right" vertical="center" wrapText="1"/>
      <protection locked="0"/>
    </xf>
    <xf numFmtId="164" fontId="18" fillId="2" borderId="6" xfId="0" applyNumberFormat="1" applyFont="1" applyFill="1" applyBorder="1" applyAlignment="1" applyProtection="1">
      <alignment horizontal="right" vertical="center" wrapText="1"/>
      <protection locked="0"/>
    </xf>
    <xf numFmtId="164" fontId="18" fillId="2" borderId="18" xfId="0" applyNumberFormat="1" applyFont="1" applyFill="1" applyBorder="1" applyAlignment="1" applyProtection="1">
      <alignment horizontal="right" vertical="center" wrapText="1"/>
      <protection locked="0"/>
    </xf>
    <xf numFmtId="164" fontId="12" fillId="0" borderId="15" xfId="0" applyNumberFormat="1" applyFont="1" applyFill="1" applyBorder="1" applyAlignment="1" applyProtection="1">
      <alignment vertical="center" wrapText="1"/>
    </xf>
    <xf numFmtId="164" fontId="12" fillId="0" borderId="51" xfId="0" applyNumberFormat="1" applyFont="1" applyFill="1" applyBorder="1" applyAlignment="1" applyProtection="1">
      <alignment vertical="center" wrapText="1"/>
    </xf>
    <xf numFmtId="164" fontId="5" fillId="0" borderId="43" xfId="0" applyNumberFormat="1" applyFont="1" applyFill="1" applyBorder="1" applyAlignment="1">
      <alignment horizontal="centerContinuous" vertical="center" wrapText="1"/>
    </xf>
    <xf numFmtId="0" fontId="32" fillId="0" borderId="21" xfId="0" applyFont="1" applyBorder="1" applyAlignment="1">
      <alignment horizontal="centerContinuous" vertical="center"/>
    </xf>
    <xf numFmtId="0" fontId="32" fillId="0" borderId="8" xfId="0" applyFont="1" applyBorder="1" applyAlignment="1">
      <alignment vertical="center" wrapText="1"/>
    </xf>
    <xf numFmtId="0" fontId="32" fillId="0" borderId="11" xfId="0" applyFont="1" applyBorder="1" applyAlignment="1">
      <alignment vertical="center" wrapText="1"/>
    </xf>
    <xf numFmtId="0" fontId="30" fillId="0" borderId="8" xfId="0" applyFont="1" applyBorder="1"/>
    <xf numFmtId="0" fontId="33" fillId="0" borderId="49" xfId="0" applyFont="1" applyBorder="1" applyAlignment="1">
      <alignment horizontal="center" vertical="center"/>
    </xf>
    <xf numFmtId="0" fontId="33" fillId="0" borderId="28" xfId="0" applyFont="1" applyBorder="1" applyAlignment="1">
      <alignment horizontal="center"/>
    </xf>
    <xf numFmtId="0" fontId="29" fillId="0" borderId="14" xfId="0" applyFont="1" applyBorder="1"/>
    <xf numFmtId="164" fontId="5" fillId="0" borderId="25" xfId="0" applyNumberFormat="1" applyFont="1" applyFill="1" applyBorder="1" applyAlignment="1">
      <alignment horizontal="centerContinuous" vertical="center" wrapText="1"/>
    </xf>
    <xf numFmtId="164" fontId="12" fillId="0" borderId="47" xfId="3" applyNumberFormat="1" applyFont="1" applyFill="1" applyBorder="1" applyAlignment="1" applyProtection="1">
      <alignment horizontal="right" vertical="center" wrapText="1"/>
      <protection locked="0"/>
    </xf>
    <xf numFmtId="164" fontId="12" fillId="0" borderId="19" xfId="3" applyNumberFormat="1" applyFont="1" applyFill="1" applyBorder="1" applyAlignment="1" applyProtection="1">
      <alignment horizontal="right" vertical="center" wrapText="1"/>
      <protection locked="0"/>
    </xf>
    <xf numFmtId="164" fontId="20" fillId="0" borderId="17" xfId="3" applyNumberFormat="1" applyFont="1" applyFill="1" applyBorder="1" applyAlignment="1" applyProtection="1">
      <alignment horizontal="right" vertical="center" wrapText="1"/>
    </xf>
    <xf numFmtId="1" fontId="12" fillId="0" borderId="3" xfId="3" applyNumberFormat="1" applyFont="1" applyFill="1" applyBorder="1" applyAlignment="1" applyProtection="1">
      <alignment horizontal="right" vertical="center" wrapText="1" indent="1"/>
    </xf>
    <xf numFmtId="1" fontId="36" fillId="0" borderId="43" xfId="0" applyNumberFormat="1" applyFont="1" applyBorder="1" applyAlignment="1">
      <alignment vertical="center" wrapText="1"/>
    </xf>
    <xf numFmtId="1" fontId="36" fillId="0" borderId="50" xfId="0" applyNumberFormat="1" applyFont="1" applyBorder="1" applyAlignment="1">
      <alignment vertical="center" wrapText="1"/>
    </xf>
    <xf numFmtId="1" fontId="12" fillId="0" borderId="2" xfId="3" applyNumberFormat="1" applyFont="1" applyFill="1" applyBorder="1" applyAlignment="1" applyProtection="1">
      <alignment horizontal="right" vertical="center" wrapText="1" indent="1"/>
    </xf>
    <xf numFmtId="1" fontId="12" fillId="0" borderId="2" xfId="3" applyNumberFormat="1" applyFont="1" applyFill="1" applyBorder="1" applyAlignment="1" applyProtection="1">
      <alignment horizontal="right" indent="6"/>
    </xf>
    <xf numFmtId="1" fontId="12" fillId="0" borderId="6" xfId="3" applyNumberFormat="1" applyFont="1" applyFill="1" applyBorder="1" applyAlignment="1" applyProtection="1">
      <alignment horizontal="right" indent="6"/>
    </xf>
    <xf numFmtId="1" fontId="12" fillId="0" borderId="2" xfId="3" applyNumberFormat="1" applyFont="1" applyFill="1" applyBorder="1" applyAlignment="1" applyProtection="1"/>
    <xf numFmtId="164" fontId="12" fillId="0" borderId="17" xfId="3" applyNumberFormat="1" applyFont="1" applyFill="1" applyBorder="1" applyAlignment="1" applyProtection="1">
      <alignment vertical="center" wrapText="1"/>
      <protection locked="0"/>
    </xf>
    <xf numFmtId="164" fontId="11" fillId="0" borderId="17" xfId="3" applyNumberFormat="1" applyFont="1" applyFill="1" applyBorder="1" applyAlignment="1" applyProtection="1">
      <alignment vertical="center" wrapText="1"/>
    </xf>
    <xf numFmtId="164" fontId="11" fillId="0" borderId="18" xfId="3" applyNumberFormat="1" applyFont="1" applyFill="1" applyBorder="1" applyAlignment="1" applyProtection="1">
      <alignment vertical="center" wrapText="1"/>
    </xf>
    <xf numFmtId="0" fontId="12" fillId="0" borderId="3" xfId="3" applyFont="1" applyFill="1" applyBorder="1" applyAlignment="1" applyProtection="1">
      <alignment vertical="center" wrapText="1"/>
    </xf>
    <xf numFmtId="0" fontId="13" fillId="0" borderId="3" xfId="3" applyFont="1" applyFill="1" applyBorder="1" applyAlignment="1" applyProtection="1">
      <alignment vertical="center" wrapText="1"/>
    </xf>
    <xf numFmtId="164" fontId="13" fillId="0" borderId="3" xfId="3" applyNumberFormat="1" applyFont="1" applyFill="1" applyBorder="1" applyAlignment="1" applyProtection="1">
      <alignment vertical="center" wrapText="1"/>
    </xf>
    <xf numFmtId="0" fontId="12" fillId="0" borderId="2" xfId="3" applyFont="1" applyFill="1" applyBorder="1" applyAlignment="1" applyProtection="1"/>
    <xf numFmtId="0" fontId="12" fillId="0" borderId="40" xfId="3" applyNumberFormat="1" applyFont="1" applyFill="1" applyBorder="1" applyAlignment="1" applyProtection="1">
      <alignment vertical="center" wrapText="1"/>
    </xf>
    <xf numFmtId="0" fontId="12" fillId="0" borderId="41" xfId="3" applyNumberFormat="1" applyFont="1" applyFill="1" applyBorder="1" applyAlignment="1" applyProtection="1"/>
    <xf numFmtId="0" fontId="17" fillId="0" borderId="36" xfId="3" applyFont="1" applyFill="1" applyBorder="1" applyAlignment="1" applyProtection="1">
      <alignment vertical="center" wrapText="1"/>
    </xf>
    <xf numFmtId="3" fontId="17" fillId="0" borderId="33" xfId="3" applyNumberFormat="1" applyFont="1" applyFill="1" applyBorder="1" applyAlignment="1" applyProtection="1">
      <alignment horizontal="right" vertical="center" wrapText="1"/>
    </xf>
    <xf numFmtId="0" fontId="17" fillId="0" borderId="40" xfId="3" applyNumberFormat="1" applyFont="1" applyFill="1" applyBorder="1" applyAlignment="1" applyProtection="1">
      <alignment vertical="center" wrapText="1"/>
    </xf>
    <xf numFmtId="3" fontId="17" fillId="0" borderId="18" xfId="3" applyNumberFormat="1" applyFont="1" applyFill="1" applyBorder="1" applyAlignment="1" applyProtection="1">
      <alignment horizontal="right" vertical="center" wrapText="1"/>
    </xf>
    <xf numFmtId="0" fontId="12" fillId="0" borderId="36" xfId="3" applyNumberFormat="1" applyFont="1" applyFill="1" applyBorder="1" applyAlignment="1" applyProtection="1">
      <alignment vertical="center" wrapText="1"/>
    </xf>
    <xf numFmtId="0" fontId="12" fillId="0" borderId="2" xfId="3" applyNumberFormat="1" applyFont="1" applyFill="1" applyBorder="1" applyAlignment="1" applyProtection="1">
      <alignment vertical="center" wrapText="1"/>
    </xf>
    <xf numFmtId="0" fontId="12" fillId="0" borderId="2" xfId="3" applyNumberFormat="1" applyFont="1" applyFill="1" applyBorder="1" applyAlignment="1" applyProtection="1"/>
    <xf numFmtId="0" fontId="17" fillId="0" borderId="36" xfId="3" applyNumberFormat="1" applyFont="1" applyFill="1" applyBorder="1" applyAlignment="1" applyProtection="1">
      <alignment vertical="center" wrapText="1"/>
    </xf>
    <xf numFmtId="164" fontId="3" fillId="0" borderId="31" xfId="0" applyNumberFormat="1" applyFont="1" applyFill="1" applyBorder="1" applyAlignment="1">
      <alignment vertical="center"/>
    </xf>
    <xf numFmtId="164" fontId="18" fillId="0" borderId="56" xfId="0" applyNumberFormat="1" applyFont="1" applyFill="1" applyBorder="1" applyAlignment="1" applyProtection="1">
      <alignment horizontal="right" vertical="center" wrapText="1"/>
      <protection locked="0"/>
    </xf>
    <xf numFmtId="164" fontId="5" fillId="0" borderId="51" xfId="0" applyNumberFormat="1" applyFont="1" applyFill="1" applyBorder="1" applyAlignment="1">
      <alignment horizontal="center" vertical="center" wrapText="1"/>
    </xf>
    <xf numFmtId="164" fontId="17" fillId="0" borderId="51" xfId="0" applyNumberFormat="1" applyFont="1" applyFill="1" applyBorder="1" applyAlignment="1" applyProtection="1">
      <alignment horizontal="left" vertical="center" wrapText="1" indent="1"/>
    </xf>
    <xf numFmtId="164" fontId="18" fillId="0" borderId="5" xfId="0" applyNumberFormat="1" applyFont="1" applyFill="1" applyBorder="1" applyAlignment="1" applyProtection="1">
      <alignment horizontal="left" vertical="center" wrapText="1" indent="1"/>
      <protection locked="0"/>
    </xf>
    <xf numFmtId="164" fontId="18" fillId="0" borderId="52" xfId="0" applyNumberFormat="1" applyFont="1" applyFill="1" applyBorder="1" applyAlignment="1" applyProtection="1">
      <alignment horizontal="left" vertical="center" wrapText="1" indent="1"/>
      <protection locked="0"/>
    </xf>
    <xf numFmtId="164" fontId="12" fillId="0" borderId="54" xfId="0" applyNumberFormat="1" applyFont="1" applyFill="1" applyBorder="1" applyAlignment="1" applyProtection="1">
      <alignment horizontal="left" vertical="center" wrapText="1" indent="1"/>
      <protection locked="0"/>
    </xf>
    <xf numFmtId="164" fontId="12" fillId="0" borderId="55" xfId="0" applyNumberFormat="1" applyFont="1" applyFill="1" applyBorder="1" applyAlignment="1" applyProtection="1">
      <alignment horizontal="left" vertical="center" wrapText="1" indent="1"/>
      <protection locked="0"/>
    </xf>
    <xf numFmtId="164" fontId="17" fillId="0" borderId="51" xfId="0" applyNumberFormat="1" applyFont="1" applyFill="1" applyBorder="1" applyAlignment="1" applyProtection="1">
      <alignment horizontal="left" vertical="center" wrapText="1" indent="1"/>
      <protection locked="0"/>
    </xf>
    <xf numFmtId="164" fontId="19" fillId="0" borderId="51" xfId="0" applyNumberFormat="1" applyFont="1" applyFill="1" applyBorder="1" applyAlignment="1">
      <alignment horizontal="left" vertical="center" wrapText="1" indent="1"/>
    </xf>
    <xf numFmtId="164" fontId="17" fillId="0" borderId="51" xfId="0" applyNumberFormat="1" applyFont="1" applyFill="1" applyBorder="1" applyAlignment="1">
      <alignment horizontal="left" vertical="center" wrapText="1" indent="1"/>
    </xf>
    <xf numFmtId="164" fontId="17" fillId="0" borderId="32" xfId="0" applyNumberFormat="1" applyFont="1" applyFill="1" applyBorder="1" applyAlignment="1" applyProtection="1">
      <alignment horizontal="right" vertical="center" wrapText="1"/>
      <protection locked="0"/>
    </xf>
    <xf numFmtId="164" fontId="18" fillId="0" borderId="32" xfId="0" applyNumberFormat="1" applyFont="1" applyFill="1" applyBorder="1" applyAlignment="1" applyProtection="1">
      <alignment horizontal="right" vertical="center" wrapText="1"/>
      <protection locked="0"/>
    </xf>
    <xf numFmtId="164" fontId="18" fillId="2" borderId="27" xfId="0" applyNumberFormat="1" applyFont="1" applyFill="1" applyBorder="1" applyAlignment="1" applyProtection="1">
      <alignment horizontal="right" vertical="center" wrapText="1"/>
      <protection locked="0"/>
    </xf>
    <xf numFmtId="0" fontId="32" fillId="0" borderId="21" xfId="0" applyFont="1" applyBorder="1" applyAlignment="1">
      <alignment vertical="center" wrapText="1"/>
    </xf>
    <xf numFmtId="0" fontId="10" fillId="0" borderId="21" xfId="0" applyFont="1" applyBorder="1"/>
    <xf numFmtId="0" fontId="32" fillId="0" borderId="10" xfId="0" applyFont="1" applyBorder="1" applyAlignment="1">
      <alignment vertical="center" wrapText="1"/>
    </xf>
    <xf numFmtId="0" fontId="10" fillId="0" borderId="14" xfId="0" applyFont="1" applyBorder="1"/>
    <xf numFmtId="0" fontId="32" fillId="0" borderId="57" xfId="0" applyFont="1" applyBorder="1" applyAlignment="1">
      <alignment vertical="center" wrapText="1"/>
    </xf>
    <xf numFmtId="0" fontId="32" fillId="0" borderId="14" xfId="0" applyFont="1" applyBorder="1" applyAlignment="1">
      <alignment vertical="center" wrapText="1"/>
    </xf>
    <xf numFmtId="0" fontId="32" fillId="0" borderId="12" xfId="0" applyFont="1" applyBorder="1" applyAlignment="1">
      <alignment horizontal="left" vertical="center"/>
    </xf>
    <xf numFmtId="0" fontId="32" fillId="0" borderId="8" xfId="0" applyFont="1" applyBorder="1" applyAlignment="1">
      <alignment horizontal="left" vertical="center"/>
    </xf>
    <xf numFmtId="0" fontId="36" fillId="0" borderId="4" xfId="0" applyFont="1" applyBorder="1" applyAlignment="1">
      <alignment horizontal="right" vertical="center"/>
    </xf>
    <xf numFmtId="0" fontId="36" fillId="0" borderId="0" xfId="0" applyFont="1" applyBorder="1" applyAlignment="1">
      <alignment horizontal="centerContinuous" vertical="center"/>
    </xf>
    <xf numFmtId="0" fontId="36" fillId="0" borderId="47" xfId="0" applyFont="1" applyBorder="1" applyAlignment="1">
      <alignment horizontal="centerContinuous" vertical="center"/>
    </xf>
    <xf numFmtId="0" fontId="36" fillId="0" borderId="5" xfId="0" applyFont="1" applyBorder="1" applyAlignment="1">
      <alignment vertical="center" wrapText="1"/>
    </xf>
    <xf numFmtId="1" fontId="36" fillId="0" borderId="17" xfId="0" applyNumberFormat="1" applyFont="1" applyBorder="1" applyAlignment="1">
      <alignment vertical="center" wrapText="1"/>
    </xf>
    <xf numFmtId="0" fontId="36" fillId="0" borderId="6" xfId="0" applyFont="1" applyBorder="1" applyAlignment="1">
      <alignment vertical="center" wrapText="1"/>
    </xf>
    <xf numFmtId="0" fontId="36" fillId="0" borderId="54" xfId="0" applyFont="1" applyBorder="1" applyAlignment="1">
      <alignment vertical="center" wrapText="1"/>
    </xf>
    <xf numFmtId="0" fontId="36" fillId="0" borderId="15" xfId="0" applyFont="1" applyBorder="1" applyAlignment="1">
      <alignment vertical="center" wrapText="1"/>
    </xf>
    <xf numFmtId="0" fontId="36" fillId="0" borderId="0" xfId="0" applyFont="1" applyBorder="1" applyAlignment="1">
      <alignment vertical="center" wrapText="1"/>
    </xf>
    <xf numFmtId="0" fontId="36" fillId="0" borderId="3" xfId="0" applyFont="1" applyBorder="1" applyAlignment="1">
      <alignment vertical="center" wrapText="1"/>
    </xf>
    <xf numFmtId="1" fontId="36" fillId="0" borderId="56" xfId="0" applyNumberFormat="1" applyFont="1" applyBorder="1" applyAlignment="1">
      <alignment vertical="center" wrapText="1"/>
    </xf>
    <xf numFmtId="0" fontId="36" fillId="0" borderId="2" xfId="0" applyFont="1" applyBorder="1" applyAlignment="1">
      <alignment vertical="center" wrapText="1"/>
    </xf>
    <xf numFmtId="0" fontId="36" fillId="0" borderId="17" xfId="0" applyFont="1" applyBorder="1" applyAlignment="1">
      <alignment vertical="center" wrapText="1"/>
    </xf>
    <xf numFmtId="0" fontId="36" fillId="0" borderId="18" xfId="0" applyFont="1" applyBorder="1" applyAlignment="1">
      <alignment vertical="center" wrapText="1"/>
    </xf>
    <xf numFmtId="1" fontId="36" fillId="0" borderId="19" xfId="0" applyNumberFormat="1" applyFont="1" applyBorder="1" applyAlignment="1">
      <alignment vertical="center" wrapText="1"/>
    </xf>
    <xf numFmtId="1" fontId="36" fillId="0" borderId="18" xfId="0" applyNumberFormat="1" applyFont="1" applyBorder="1" applyAlignment="1">
      <alignment vertical="center" wrapText="1"/>
    </xf>
    <xf numFmtId="0" fontId="37" fillId="0" borderId="2" xfId="0" applyFont="1" applyBorder="1"/>
    <xf numFmtId="0" fontId="38" fillId="0" borderId="15" xfId="0" applyFont="1" applyBorder="1" applyAlignment="1">
      <alignment vertical="center" wrapText="1"/>
    </xf>
    <xf numFmtId="1" fontId="38" fillId="0" borderId="19" xfId="0" applyNumberFormat="1" applyFont="1" applyBorder="1" applyAlignment="1">
      <alignment vertical="center" wrapText="1"/>
    </xf>
    <xf numFmtId="0" fontId="36" fillId="0" borderId="2" xfId="0" applyFont="1" applyBorder="1" applyAlignment="1">
      <alignment horizontal="right" vertical="center"/>
    </xf>
    <xf numFmtId="0" fontId="36" fillId="0" borderId="43" xfId="0" applyFont="1" applyBorder="1" applyAlignment="1">
      <alignment vertical="center" wrapText="1"/>
    </xf>
    <xf numFmtId="164" fontId="11" fillId="0" borderId="35" xfId="3" applyNumberFormat="1" applyFont="1" applyFill="1" applyBorder="1" applyAlignment="1" applyProtection="1">
      <alignment horizontal="right" vertical="center" wrapText="1"/>
    </xf>
    <xf numFmtId="164" fontId="12" fillId="0" borderId="39" xfId="3" applyNumberFormat="1" applyFont="1" applyFill="1" applyBorder="1" applyAlignment="1" applyProtection="1">
      <alignment horizontal="right" vertical="center" wrapText="1"/>
      <protection locked="0"/>
    </xf>
    <xf numFmtId="164" fontId="17" fillId="0" borderId="35" xfId="3" applyNumberFormat="1" applyFont="1" applyFill="1" applyBorder="1" applyAlignment="1" applyProtection="1">
      <alignment horizontal="right" vertical="center" wrapText="1"/>
      <protection locked="0"/>
    </xf>
    <xf numFmtId="164" fontId="12" fillId="0" borderId="25" xfId="3" applyNumberFormat="1" applyFont="1" applyFill="1" applyBorder="1" applyAlignment="1" applyProtection="1">
      <alignment horizontal="right" vertical="center" wrapText="1"/>
      <protection locked="0"/>
    </xf>
    <xf numFmtId="1" fontId="12" fillId="0" borderId="2" xfId="3" applyNumberFormat="1" applyFont="1" applyFill="1" applyBorder="1" applyAlignment="1" applyProtection="1">
      <alignment horizontal="right" vertical="center" wrapText="1"/>
    </xf>
    <xf numFmtId="164" fontId="23" fillId="0" borderId="31" xfId="3" applyNumberFormat="1" applyFont="1" applyFill="1" applyBorder="1" applyAlignment="1" applyProtection="1">
      <alignment horizontal="left" vertical="center"/>
    </xf>
    <xf numFmtId="0" fontId="5" fillId="0" borderId="35" xfId="3" applyFont="1" applyFill="1" applyBorder="1" applyAlignment="1" applyProtection="1">
      <alignment horizontal="center" vertical="center" wrapText="1"/>
    </xf>
    <xf numFmtId="0" fontId="5" fillId="0" borderId="58" xfId="3" applyFont="1" applyFill="1" applyBorder="1" applyAlignment="1" applyProtection="1">
      <alignment horizontal="center" vertical="center" wrapText="1"/>
    </xf>
    <xf numFmtId="0" fontId="5" fillId="0" borderId="51" xfId="3" applyFont="1" applyFill="1" applyBorder="1" applyAlignment="1" applyProtection="1">
      <alignment horizontal="center" vertical="center" wrapText="1"/>
    </xf>
    <xf numFmtId="0" fontId="5" fillId="0" borderId="50" xfId="3" applyFont="1" applyFill="1" applyBorder="1" applyAlignment="1" applyProtection="1">
      <alignment horizontal="center" vertical="center" wrapText="1"/>
    </xf>
    <xf numFmtId="0" fontId="5" fillId="0" borderId="59" xfId="3" applyFont="1" applyFill="1" applyBorder="1" applyAlignment="1" applyProtection="1">
      <alignment horizontal="center" vertical="center" wrapText="1"/>
    </xf>
    <xf numFmtId="164" fontId="23" fillId="0" borderId="31" xfId="3" applyNumberFormat="1" applyFont="1" applyFill="1" applyBorder="1" applyAlignment="1" applyProtection="1">
      <alignment horizontal="right" vertical="center"/>
    </xf>
    <xf numFmtId="0" fontId="15" fillId="0" borderId="0" xfId="3" applyFont="1" applyFill="1" applyAlignment="1">
      <alignment horizontal="center" wrapText="1"/>
    </xf>
    <xf numFmtId="164" fontId="4" fillId="0" borderId="0" xfId="3" applyNumberFormat="1" applyFont="1" applyFill="1" applyBorder="1" applyAlignment="1" applyProtection="1">
      <alignment horizontal="center" vertical="center"/>
    </xf>
    <xf numFmtId="0" fontId="28" fillId="0" borderId="60" xfId="3" applyFont="1" applyFill="1" applyBorder="1" applyAlignment="1" applyProtection="1">
      <alignment horizontal="left" vertical="center" wrapText="1"/>
    </xf>
    <xf numFmtId="0" fontId="15" fillId="0" borderId="0" xfId="3" applyFont="1" applyFill="1" applyAlignment="1">
      <alignment horizontal="center"/>
    </xf>
    <xf numFmtId="164" fontId="19" fillId="0" borderId="61" xfId="0" applyNumberFormat="1" applyFont="1" applyFill="1" applyBorder="1" applyAlignment="1">
      <alignment horizontal="center" vertical="center" wrapText="1"/>
    </xf>
    <xf numFmtId="164" fontId="19" fillId="0" borderId="62" xfId="0" applyNumberFormat="1" applyFont="1" applyFill="1" applyBorder="1" applyAlignment="1">
      <alignment horizontal="center" vertical="center" wrapText="1"/>
    </xf>
    <xf numFmtId="164" fontId="19" fillId="0" borderId="63" xfId="0" applyNumberFormat="1" applyFont="1" applyFill="1" applyBorder="1" applyAlignment="1">
      <alignment horizontal="center" vertical="center" wrapText="1"/>
    </xf>
    <xf numFmtId="164" fontId="19" fillId="0" borderId="26" xfId="0" applyNumberFormat="1" applyFont="1" applyFill="1" applyBorder="1" applyAlignment="1">
      <alignment horizontal="center" vertical="center" wrapText="1"/>
    </xf>
    <xf numFmtId="164" fontId="3" fillId="0" borderId="31" xfId="0" applyNumberFormat="1" applyFont="1" applyFill="1" applyBorder="1" applyAlignment="1">
      <alignment horizontal="center" vertical="center"/>
    </xf>
    <xf numFmtId="164" fontId="3" fillId="0" borderId="31" xfId="0" applyNumberFormat="1" applyFont="1" applyFill="1" applyBorder="1" applyAlignment="1">
      <alignment horizontal="right" vertical="center"/>
    </xf>
    <xf numFmtId="0" fontId="32" fillId="0" borderId="64" xfId="0" applyFont="1" applyBorder="1" applyAlignment="1">
      <alignment horizontal="center" vertical="center"/>
    </xf>
    <xf numFmtId="0" fontId="32" fillId="0" borderId="58" xfId="0" applyFont="1" applyBorder="1" applyAlignment="1">
      <alignment horizontal="center" vertical="center"/>
    </xf>
    <xf numFmtId="0" fontId="32" fillId="0" borderId="43" xfId="0" applyFont="1" applyBorder="1" applyAlignment="1">
      <alignment horizontal="center" vertical="center"/>
    </xf>
    <xf numFmtId="0" fontId="33" fillId="0" borderId="49" xfId="0" applyFont="1" applyBorder="1" applyAlignment="1">
      <alignment horizontal="center" vertical="center"/>
    </xf>
    <xf numFmtId="0" fontId="33" fillId="0" borderId="28" xfId="0" applyFont="1" applyBorder="1" applyAlignment="1">
      <alignment horizontal="center" vertical="center"/>
    </xf>
    <xf numFmtId="0" fontId="33" fillId="0" borderId="65" xfId="0" applyFont="1" applyBorder="1" applyAlignment="1">
      <alignment horizontal="center" vertical="center"/>
    </xf>
    <xf numFmtId="0" fontId="33" fillId="0" borderId="66" xfId="0" applyFont="1" applyBorder="1" applyAlignment="1">
      <alignment horizontal="center" vertical="center"/>
    </xf>
    <xf numFmtId="0" fontId="33" fillId="0" borderId="16" xfId="0" applyFont="1" applyBorder="1" applyAlignment="1">
      <alignment horizontal="center" vertical="center"/>
    </xf>
    <xf numFmtId="0" fontId="33" fillId="0" borderId="9" xfId="0" applyFont="1" applyBorder="1" applyAlignment="1">
      <alignment horizontal="center" vertical="center"/>
    </xf>
  </cellXfs>
  <cellStyles count="4">
    <cellStyle name="Hiperhivatkozás" xfId="1"/>
    <cellStyle name="Már látott hiperhivatkozás" xfId="2"/>
    <cellStyle name="Normál" xfId="0" builtinId="0"/>
    <cellStyle name="Normál_KVRENMUNKA" xfId="3"/>
  </cellStyles>
  <dxfs count="1">
    <dxf>
      <font>
        <condense val="0"/>
        <extend val="0"/>
        <color indexed="1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Munka1"/>
  <dimension ref="A2:B16"/>
  <sheetViews>
    <sheetView workbookViewId="0">
      <selection activeCell="E28" sqref="E28"/>
    </sheetView>
  </sheetViews>
  <sheetFormatPr defaultRowHeight="12.75"/>
  <cols>
    <col min="1" max="1" width="48.5" customWidth="1"/>
    <col min="2" max="2" width="73.5" customWidth="1"/>
    <col min="3" max="3" width="16.83203125" customWidth="1"/>
  </cols>
  <sheetData>
    <row r="2" spans="1:2">
      <c r="A2" t="s">
        <v>96</v>
      </c>
    </row>
    <row r="4" spans="1:2">
      <c r="A4" s="91"/>
      <c r="B4" s="91"/>
    </row>
    <row r="5" spans="1:2" s="114" customFormat="1" ht="15.75">
      <c r="A5" s="53" t="s">
        <v>253</v>
      </c>
      <c r="B5" s="113"/>
    </row>
    <row r="6" spans="1:2">
      <c r="A6" s="91"/>
      <c r="B6" s="91"/>
    </row>
    <row r="7" spans="1:2">
      <c r="A7" s="91" t="s">
        <v>278</v>
      </c>
      <c r="B7" s="91" t="s">
        <v>122</v>
      </c>
    </row>
    <row r="8" spans="1:2">
      <c r="A8" s="91" t="s">
        <v>97</v>
      </c>
      <c r="B8" s="91" t="s">
        <v>123</v>
      </c>
    </row>
    <row r="9" spans="1:2">
      <c r="A9" s="91" t="s">
        <v>281</v>
      </c>
      <c r="B9" s="91" t="s">
        <v>124</v>
      </c>
    </row>
    <row r="10" spans="1:2">
      <c r="A10" s="91"/>
      <c r="B10" s="91"/>
    </row>
    <row r="11" spans="1:2">
      <c r="A11" s="91"/>
      <c r="B11" s="91"/>
    </row>
    <row r="12" spans="1:2" s="114" customFormat="1" ht="15.75">
      <c r="A12" s="53" t="s">
        <v>254</v>
      </c>
      <c r="B12" s="113"/>
    </row>
    <row r="13" spans="1:2">
      <c r="A13" s="91"/>
      <c r="B13" s="91"/>
    </row>
    <row r="14" spans="1:2">
      <c r="A14" s="91" t="s">
        <v>128</v>
      </c>
      <c r="B14" s="91" t="s">
        <v>125</v>
      </c>
    </row>
    <row r="15" spans="1:2">
      <c r="A15" s="91" t="s">
        <v>98</v>
      </c>
      <c r="B15" s="91" t="s">
        <v>126</v>
      </c>
    </row>
    <row r="16" spans="1:2">
      <c r="A16" s="91" t="s">
        <v>99</v>
      </c>
      <c r="B16" s="91" t="s">
        <v>127</v>
      </c>
    </row>
  </sheetData>
  <phoneticPr fontId="18" type="noConversion"/>
  <pageMargins left="1.0629921259842521" right="1.0236220472440944" top="0.78740157480314965" bottom="0.78740157480314965" header="0.70866141732283472" footer="0.70866141732283472"/>
  <pageSetup paperSize="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 codeName="Munka4"/>
  <dimension ref="A1:I63"/>
  <sheetViews>
    <sheetView topLeftCell="A26" zoomScaleSheetLayoutView="100" workbookViewId="0">
      <selection activeCell="L13" sqref="L13"/>
    </sheetView>
  </sheetViews>
  <sheetFormatPr defaultRowHeight="12.75"/>
  <cols>
    <col min="1" max="1" width="6.83203125" style="41" customWidth="1"/>
    <col min="2" max="2" width="52.5" style="42" customWidth="1"/>
    <col min="3" max="5" width="16.6640625" style="41" customWidth="1"/>
    <col min="6" max="6" width="52.5" style="41" customWidth="1"/>
    <col min="7" max="9" width="16.6640625" style="41" customWidth="1"/>
    <col min="10" max="16384" width="9.33203125" style="41"/>
  </cols>
  <sheetData>
    <row r="1" spans="1:9" ht="39.75" customHeight="1">
      <c r="B1" s="39" t="s">
        <v>113</v>
      </c>
      <c r="C1" s="40"/>
      <c r="D1" s="40"/>
      <c r="E1" s="40"/>
      <c r="F1" s="40"/>
      <c r="G1" s="40"/>
      <c r="H1" s="40"/>
      <c r="I1" s="40"/>
    </row>
    <row r="2" spans="1:9" ht="14.25" thickBot="1">
      <c r="G2" s="288"/>
      <c r="H2" s="352" t="s">
        <v>40</v>
      </c>
      <c r="I2" s="352"/>
    </row>
    <row r="3" spans="1:9" ht="18" customHeight="1" thickBot="1">
      <c r="A3" s="347" t="s">
        <v>45</v>
      </c>
      <c r="B3" s="43" t="s">
        <v>32</v>
      </c>
      <c r="C3" s="44"/>
      <c r="D3" s="220"/>
      <c r="E3" s="220"/>
      <c r="F3" s="43" t="s">
        <v>37</v>
      </c>
      <c r="G3" s="45"/>
      <c r="H3" s="45"/>
      <c r="I3" s="260"/>
    </row>
    <row r="4" spans="1:9" s="48" customFormat="1" ht="35.25" customHeight="1" thickBot="1">
      <c r="A4" s="348"/>
      <c r="B4" s="46" t="s">
        <v>41</v>
      </c>
      <c r="C4" s="47" t="s">
        <v>321</v>
      </c>
      <c r="D4" s="24" t="s">
        <v>326</v>
      </c>
      <c r="E4" s="230" t="s">
        <v>357</v>
      </c>
      <c r="F4" s="290" t="s">
        <v>41</v>
      </c>
      <c r="G4" s="47" t="s">
        <v>321</v>
      </c>
      <c r="H4" s="24" t="s">
        <v>326</v>
      </c>
      <c r="I4" s="230" t="s">
        <v>357</v>
      </c>
    </row>
    <row r="5" spans="1:9" s="65" customFormat="1" ht="12" customHeight="1" thickBot="1">
      <c r="A5" s="66" t="s">
        <v>2</v>
      </c>
      <c r="B5" s="67" t="s">
        <v>3</v>
      </c>
      <c r="C5" s="68" t="s">
        <v>4</v>
      </c>
      <c r="D5" s="221" t="s">
        <v>5</v>
      </c>
      <c r="E5" s="69" t="s">
        <v>6</v>
      </c>
      <c r="F5" s="221" t="s">
        <v>7</v>
      </c>
      <c r="G5" s="68" t="s">
        <v>8</v>
      </c>
      <c r="H5" s="68" t="s">
        <v>9</v>
      </c>
      <c r="I5" s="69" t="s">
        <v>10</v>
      </c>
    </row>
    <row r="6" spans="1:9" ht="12.95" customHeight="1">
      <c r="A6" s="58" t="s">
        <v>2</v>
      </c>
      <c r="B6" s="54" t="s">
        <v>268</v>
      </c>
      <c r="C6" s="233">
        <f>SUM('Bevételek összesített 1.'!C7)</f>
        <v>3405</v>
      </c>
      <c r="D6" s="233">
        <f>SUM('Bevételek összesített 1.'!D7)</f>
        <v>3380</v>
      </c>
      <c r="E6" s="234">
        <f>SUM('Bevételek összesített 1.'!E7)</f>
        <v>5362</v>
      </c>
      <c r="F6" s="231" t="s">
        <v>42</v>
      </c>
      <c r="G6" s="237">
        <f>'Kiadások összesített 1.'!C7</f>
        <v>6770</v>
      </c>
      <c r="H6" s="237">
        <f>'Kiadások összesített 1.'!D7</f>
        <v>6770</v>
      </c>
      <c r="I6" s="234">
        <f>'Kiadások összesített 1.'!E7</f>
        <v>7323</v>
      </c>
    </row>
    <row r="7" spans="1:9">
      <c r="A7" s="59" t="s">
        <v>3</v>
      </c>
      <c r="B7" s="50" t="s">
        <v>33</v>
      </c>
      <c r="C7" s="27">
        <f>'Bevételek összesített 1.'!C16</f>
        <v>1580</v>
      </c>
      <c r="D7" s="27">
        <f>'Bevételek összesített 1.'!D16</f>
        <v>1341</v>
      </c>
      <c r="E7" s="25">
        <f>'Bevételek összesített 1.'!E16</f>
        <v>2116</v>
      </c>
      <c r="F7" s="232" t="s">
        <v>43</v>
      </c>
      <c r="G7" s="49">
        <f>'Kiadások összesített 1.'!C8</f>
        <v>1679</v>
      </c>
      <c r="H7" s="27">
        <f>'Kiadások összesített 1.'!D8</f>
        <v>1679</v>
      </c>
      <c r="I7" s="25">
        <f>'Kiadások összesített 1.'!E8</f>
        <v>1413</v>
      </c>
    </row>
    <row r="8" spans="1:9" ht="22.5">
      <c r="A8" s="59" t="s">
        <v>4</v>
      </c>
      <c r="B8" s="50" t="s">
        <v>170</v>
      </c>
      <c r="C8" s="27"/>
      <c r="D8" s="27"/>
      <c r="E8" s="25"/>
      <c r="F8" s="232" t="s">
        <v>44</v>
      </c>
      <c r="G8" s="49">
        <f>'Kiadások összesített 1.'!C9</f>
        <v>7549</v>
      </c>
      <c r="H8" s="27">
        <f>'Kiadások összesített 1.'!D9</f>
        <v>7549</v>
      </c>
      <c r="I8" s="25">
        <f>'Kiadások összesített 1.'!E9</f>
        <v>6787</v>
      </c>
    </row>
    <row r="9" spans="1:9" ht="12.95" customHeight="1">
      <c r="A9" s="59" t="s">
        <v>5</v>
      </c>
      <c r="B9" s="50" t="s">
        <v>146</v>
      </c>
      <c r="C9" s="27">
        <f>SUM('Bevételek kötelező 1.A '!C22)</f>
        <v>30</v>
      </c>
      <c r="D9" s="27">
        <f>SUM('Bevételek kötelező 1.A '!D22)</f>
        <v>30</v>
      </c>
      <c r="E9" s="25">
        <f>SUM('Bevételek kötelező 1.A '!E22)</f>
        <v>19</v>
      </c>
      <c r="F9" s="7" t="s">
        <v>208</v>
      </c>
      <c r="G9" s="49">
        <f>'Kiadások összesített 1.'!C10</f>
        <v>0</v>
      </c>
      <c r="H9" s="27">
        <f>'Kiadások összesített 1.'!D10</f>
        <v>0</v>
      </c>
      <c r="I9" s="25">
        <f>'Kiadások összesített 1.'!E10</f>
        <v>0</v>
      </c>
    </row>
    <row r="10" spans="1:9" ht="12.95" customHeight="1">
      <c r="A10" s="59" t="s">
        <v>6</v>
      </c>
      <c r="B10" s="55" t="s">
        <v>48</v>
      </c>
      <c r="C10" s="27">
        <f>'Bevételek összesített 1.'!C23</f>
        <v>20066</v>
      </c>
      <c r="D10" s="27">
        <f>'Bevételek összesített 1.'!D23</f>
        <v>26017</v>
      </c>
      <c r="E10" s="25">
        <f>'Bevételek összesített 1.'!E23</f>
        <v>26017</v>
      </c>
      <c r="F10" s="16" t="s">
        <v>298</v>
      </c>
      <c r="G10" s="49">
        <f>'Kiadások összesített 1.'!C13</f>
        <v>3155</v>
      </c>
      <c r="H10" s="27">
        <f>'Kiadások összesített 1.'!D13</f>
        <v>3155</v>
      </c>
      <c r="I10" s="25">
        <f>'Kiadások összesített 1.'!E13</f>
        <v>2054</v>
      </c>
    </row>
    <row r="11" spans="1:9" ht="12.95" customHeight="1">
      <c r="A11" s="59" t="s">
        <v>7</v>
      </c>
      <c r="B11" s="50" t="s">
        <v>78</v>
      </c>
      <c r="C11" s="27">
        <f>'Bevételek összesített 1.'!C34</f>
        <v>11137</v>
      </c>
      <c r="D11" s="27">
        <f>'Bevételek összesített 1.'!D34</f>
        <v>5450</v>
      </c>
      <c r="E11" s="25">
        <f>'Bevételek összesített 1.'!E34</f>
        <v>1898</v>
      </c>
      <c r="F11" s="232" t="s">
        <v>299</v>
      </c>
      <c r="G11" s="49">
        <f>'Kiadások összesített 1.'!C14</f>
        <v>0</v>
      </c>
      <c r="H11" s="27">
        <f>'Kiadások összesített 1.'!D14</f>
        <v>0</v>
      </c>
      <c r="I11" s="25">
        <f>'Kiadások összesített 1.'!E14</f>
        <v>0</v>
      </c>
    </row>
    <row r="12" spans="1:9" ht="12.95" customHeight="1">
      <c r="A12" s="59" t="s">
        <v>8</v>
      </c>
      <c r="B12" s="50" t="s">
        <v>36</v>
      </c>
      <c r="C12" s="27"/>
      <c r="D12" s="27"/>
      <c r="E12" s="25"/>
      <c r="F12" s="232" t="s">
        <v>300</v>
      </c>
      <c r="G12" s="49">
        <f>'Kiadások összesített 1.'!C15</f>
        <v>50</v>
      </c>
      <c r="H12" s="27">
        <f>'Kiadások összesített 1.'!D15</f>
        <v>50</v>
      </c>
      <c r="I12" s="25">
        <f>'Kiadások összesített 1.'!E15</f>
        <v>40</v>
      </c>
    </row>
    <row r="13" spans="1:9" ht="12.95" customHeight="1">
      <c r="A13" s="59" t="s">
        <v>9</v>
      </c>
      <c r="B13" s="50" t="s">
        <v>86</v>
      </c>
      <c r="C13" s="27"/>
      <c r="D13" s="27"/>
      <c r="E13" s="25"/>
      <c r="F13" s="232" t="s">
        <v>301</v>
      </c>
      <c r="G13" s="49">
        <f>'Kiadások összesített 1.'!C16</f>
        <v>14106</v>
      </c>
      <c r="H13" s="27">
        <f>'Kiadások összesített 1.'!D16</f>
        <v>14106</v>
      </c>
      <c r="I13" s="25">
        <f>'Kiadások összesített 1.'!E16</f>
        <v>14871</v>
      </c>
    </row>
    <row r="14" spans="1:9" ht="12.95" customHeight="1">
      <c r="A14" s="59" t="s">
        <v>10</v>
      </c>
      <c r="B14" s="50" t="s">
        <v>121</v>
      </c>
      <c r="C14" s="27"/>
      <c r="D14" s="27"/>
      <c r="E14" s="25"/>
      <c r="F14" s="232" t="s">
        <v>302</v>
      </c>
      <c r="G14" s="49">
        <f>'Kiadások összesített 1.'!C17</f>
        <v>0</v>
      </c>
      <c r="H14" s="27">
        <f>'Kiadások összesített 1.'!D17</f>
        <v>0</v>
      </c>
      <c r="I14" s="25">
        <f>'Kiadások összesített 1.'!E17</f>
        <v>0</v>
      </c>
    </row>
    <row r="15" spans="1:9" ht="12.95" customHeight="1">
      <c r="A15" s="59" t="s">
        <v>11</v>
      </c>
      <c r="B15" s="121"/>
      <c r="C15" s="27"/>
      <c r="D15" s="27"/>
      <c r="E15" s="25"/>
      <c r="F15" s="232" t="s">
        <v>303</v>
      </c>
      <c r="G15" s="49">
        <f>'Kiadások összesített 1.'!C18</f>
        <v>0</v>
      </c>
      <c r="H15" s="27">
        <f>'Kiadások összesített 1.'!D18</f>
        <v>0</v>
      </c>
      <c r="I15" s="25">
        <f>'Kiadások összesített 1.'!E18</f>
        <v>0</v>
      </c>
    </row>
    <row r="16" spans="1:9" ht="12.95" customHeight="1">
      <c r="A16" s="59" t="s">
        <v>12</v>
      </c>
      <c r="B16" s="50"/>
      <c r="C16" s="27"/>
      <c r="D16" s="27"/>
      <c r="E16" s="25"/>
      <c r="F16" s="232" t="s">
        <v>304</v>
      </c>
      <c r="G16" s="49">
        <f>'Kiadások összesített 1.'!C19</f>
        <v>0</v>
      </c>
      <c r="H16" s="27">
        <f>'Kiadások összesített 1.'!D19</f>
        <v>0</v>
      </c>
      <c r="I16" s="25">
        <f>'Kiadások összesített 1.'!E19</f>
        <v>0</v>
      </c>
    </row>
    <row r="17" spans="1:9" ht="12.95" customHeight="1" thickBot="1">
      <c r="A17" s="59" t="s">
        <v>13</v>
      </c>
      <c r="B17" s="52"/>
      <c r="C17" s="235"/>
      <c r="D17" s="235"/>
      <c r="E17" s="236"/>
      <c r="F17" s="232" t="s">
        <v>31</v>
      </c>
      <c r="G17" s="238">
        <f>'Kiadások összesített 1.'!C35</f>
        <v>0</v>
      </c>
      <c r="H17" s="28">
        <f>'Kiadások összesített 1.'!D35</f>
        <v>0</v>
      </c>
      <c r="I17" s="26">
        <f>'Kiadások összesített 1.'!E35</f>
        <v>0</v>
      </c>
    </row>
    <row r="18" spans="1:9" ht="15.95" customHeight="1" thickBot="1">
      <c r="A18" s="61" t="s">
        <v>14</v>
      </c>
      <c r="B18" s="62" t="s">
        <v>94</v>
      </c>
      <c r="C18" s="75">
        <f>SUM(C6:C17)</f>
        <v>36218</v>
      </c>
      <c r="D18" s="75">
        <f>SUM(D6:D17)</f>
        <v>36218</v>
      </c>
      <c r="E18" s="77">
        <f>SUM(E6:E17)</f>
        <v>35412</v>
      </c>
      <c r="F18" s="291" t="s">
        <v>95</v>
      </c>
      <c r="G18" s="239">
        <f>SUM(G6:G17)</f>
        <v>33309</v>
      </c>
      <c r="H18" s="75">
        <f>SUM(H6:H17)</f>
        <v>33309</v>
      </c>
      <c r="I18" s="77">
        <f>SUM(I6:I17)</f>
        <v>32488</v>
      </c>
    </row>
    <row r="19" spans="1:9" ht="12.95" customHeight="1">
      <c r="A19" s="83" t="s">
        <v>15</v>
      </c>
      <c r="B19" s="84" t="s">
        <v>114</v>
      </c>
      <c r="C19" s="95">
        <f>SUM('Bevételek összesített 1.'!C55)</f>
        <v>782</v>
      </c>
      <c r="D19" s="95">
        <f>SUM('Bevételek összesített 1.'!D55)</f>
        <v>782</v>
      </c>
      <c r="E19" s="299">
        <f>SUM('Bevételek összesített 1.'!E55)</f>
        <v>782</v>
      </c>
      <c r="F19" s="292" t="s">
        <v>231</v>
      </c>
      <c r="G19" s="240"/>
      <c r="H19" s="100"/>
      <c r="I19" s="247"/>
    </row>
    <row r="20" spans="1:9" ht="12.95" customHeight="1">
      <c r="A20" s="85" t="s">
        <v>16</v>
      </c>
      <c r="B20" s="86" t="s">
        <v>269</v>
      </c>
      <c r="C20" s="96"/>
      <c r="D20" s="223"/>
      <c r="E20" s="246"/>
      <c r="F20" s="292" t="s">
        <v>232</v>
      </c>
      <c r="G20" s="241"/>
      <c r="H20" s="97"/>
      <c r="I20" s="246"/>
    </row>
    <row r="21" spans="1:9" ht="12.95" customHeight="1">
      <c r="A21" s="88" t="s">
        <v>17</v>
      </c>
      <c r="B21" s="56" t="s">
        <v>196</v>
      </c>
      <c r="C21" s="97"/>
      <c r="D21" s="224"/>
      <c r="E21" s="99"/>
      <c r="F21" s="292" t="s">
        <v>272</v>
      </c>
      <c r="G21" s="241">
        <f>'Kiadások összesített 1.'!C42</f>
        <v>0</v>
      </c>
      <c r="H21" s="97">
        <f>'Kiadások összesített 1.'!D42</f>
        <v>0</v>
      </c>
      <c r="I21" s="99">
        <f>'Kiadások összesített 1.'!E42</f>
        <v>0</v>
      </c>
    </row>
    <row r="22" spans="1:9" ht="12.95" customHeight="1">
      <c r="A22" s="88" t="s">
        <v>18</v>
      </c>
      <c r="B22" s="56" t="s">
        <v>197</v>
      </c>
      <c r="C22" s="97"/>
      <c r="D22" s="224"/>
      <c r="E22" s="99"/>
      <c r="F22" s="292" t="s">
        <v>111</v>
      </c>
      <c r="G22" s="241"/>
      <c r="H22" s="97"/>
      <c r="I22" s="99"/>
    </row>
    <row r="23" spans="1:9" ht="12.95" customHeight="1">
      <c r="A23" s="88" t="s">
        <v>19</v>
      </c>
      <c r="B23" s="56" t="s">
        <v>270</v>
      </c>
      <c r="C23" s="97">
        <f>'Bevételek összesített 1.'!C62</f>
        <v>0</v>
      </c>
      <c r="D23" s="225"/>
      <c r="E23" s="300"/>
      <c r="F23" s="293" t="s">
        <v>233</v>
      </c>
      <c r="G23" s="241">
        <f>'Kiadások összesített 1.'!C44</f>
        <v>0</v>
      </c>
      <c r="H23" s="97">
        <f>'Kiadások összesített 1.'!D44</f>
        <v>0</v>
      </c>
      <c r="I23" s="99">
        <f>'Kiadások összesített 1.'!E44</f>
        <v>0</v>
      </c>
    </row>
    <row r="24" spans="1:9" ht="12.95" customHeight="1">
      <c r="A24" s="88" t="s">
        <v>20</v>
      </c>
      <c r="B24" s="56" t="s">
        <v>271</v>
      </c>
      <c r="C24" s="97"/>
      <c r="D24" s="224"/>
      <c r="E24" s="99"/>
      <c r="F24" s="292" t="s">
        <v>273</v>
      </c>
      <c r="G24" s="241"/>
      <c r="H24" s="97"/>
      <c r="I24" s="99"/>
    </row>
    <row r="25" spans="1:9" ht="12.95" customHeight="1">
      <c r="A25" s="87" t="s">
        <v>21</v>
      </c>
      <c r="B25" s="89" t="s">
        <v>200</v>
      </c>
      <c r="C25" s="98"/>
      <c r="D25" s="225"/>
      <c r="E25" s="300"/>
      <c r="F25" s="231" t="s">
        <v>234</v>
      </c>
      <c r="G25" s="240"/>
      <c r="H25" s="97"/>
      <c r="I25" s="99"/>
    </row>
    <row r="26" spans="1:9" ht="12.95" customHeight="1">
      <c r="A26" s="88" t="s">
        <v>22</v>
      </c>
      <c r="B26" s="56" t="s">
        <v>201</v>
      </c>
      <c r="C26" s="97">
        <f>SUM('Bevételek összesített 1.'!C58)</f>
        <v>0</v>
      </c>
      <c r="D26" s="97">
        <f>SUM('Bevételek összesített 1.'!D58)</f>
        <v>0</v>
      </c>
      <c r="E26" s="99">
        <f>SUM('Bevételek összesített 1.'!E58)</f>
        <v>-47</v>
      </c>
      <c r="F26" s="232" t="s">
        <v>235</v>
      </c>
      <c r="G26" s="241"/>
      <c r="H26" s="97"/>
      <c r="I26" s="99"/>
    </row>
    <row r="27" spans="1:9" ht="12.95" customHeight="1">
      <c r="A27" s="58" t="s">
        <v>23</v>
      </c>
      <c r="B27" s="54"/>
      <c r="C27" s="100"/>
      <c r="D27" s="226"/>
      <c r="E27" s="289"/>
      <c r="F27" s="231" t="s">
        <v>346</v>
      </c>
      <c r="G27" s="242">
        <f>SUM('Kiadások összesített 1.'!C38)</f>
        <v>0</v>
      </c>
      <c r="H27" s="242">
        <f>SUM('Kiadások összesített 1.'!D38)</f>
        <v>0</v>
      </c>
      <c r="I27" s="289">
        <f>SUM('Kiadások összesített 1.'!E38)</f>
        <v>-197</v>
      </c>
    </row>
    <row r="28" spans="1:9" ht="12.95" customHeight="1">
      <c r="A28" s="60" t="s">
        <v>24</v>
      </c>
      <c r="B28" s="52"/>
      <c r="C28" s="101"/>
      <c r="D28" s="227"/>
      <c r="E28" s="102"/>
      <c r="F28" s="294"/>
      <c r="G28" s="243"/>
      <c r="H28" s="97"/>
      <c r="I28" s="99"/>
    </row>
    <row r="29" spans="1:9" ht="12.95" customHeight="1" thickBot="1">
      <c r="A29" s="64" t="s">
        <v>25</v>
      </c>
      <c r="B29" s="51"/>
      <c r="C29" s="104"/>
      <c r="D29" s="228"/>
      <c r="E29" s="301"/>
      <c r="F29" s="295"/>
      <c r="G29" s="244"/>
      <c r="H29" s="248"/>
      <c r="I29" s="249"/>
    </row>
    <row r="30" spans="1:9" ht="15.95" customHeight="1" thickBot="1">
      <c r="A30" s="61" t="s">
        <v>26</v>
      </c>
      <c r="B30" s="62" t="s">
        <v>279</v>
      </c>
      <c r="C30" s="75">
        <f>SUM(C21:C29)</f>
        <v>0</v>
      </c>
      <c r="D30" s="75">
        <f>SUM(D21:D29)</f>
        <v>0</v>
      </c>
      <c r="E30" s="77">
        <f>SUM(E21:E29)</f>
        <v>-47</v>
      </c>
      <c r="F30" s="296" t="s">
        <v>280</v>
      </c>
      <c r="G30" s="239">
        <f>SUM(G19:G29)</f>
        <v>0</v>
      </c>
      <c r="H30" s="75">
        <f>SUM(H19:H29)</f>
        <v>0</v>
      </c>
      <c r="I30" s="77">
        <f>SUM(I19:I29)</f>
        <v>-197</v>
      </c>
    </row>
    <row r="31" spans="1:9" ht="18" customHeight="1" thickBot="1">
      <c r="A31" s="61" t="s">
        <v>27</v>
      </c>
      <c r="B31" s="32" t="s">
        <v>283</v>
      </c>
      <c r="C31" s="75">
        <f>+C18+C19+C20+C30</f>
        <v>37000</v>
      </c>
      <c r="D31" s="75">
        <f>+D18+D19+D20+D30</f>
        <v>37000</v>
      </c>
      <c r="E31" s="77">
        <f>+E18+E19+E20+E30</f>
        <v>36147</v>
      </c>
      <c r="F31" s="297" t="s">
        <v>282</v>
      </c>
      <c r="G31" s="239">
        <f>+G18+G30</f>
        <v>33309</v>
      </c>
      <c r="H31" s="75">
        <f>+H18+H30</f>
        <v>33309</v>
      </c>
      <c r="I31" s="77">
        <f>+I18+I30</f>
        <v>32291</v>
      </c>
    </row>
    <row r="32" spans="1:9" ht="18" customHeight="1" thickBot="1">
      <c r="A32" s="61" t="s">
        <v>28</v>
      </c>
      <c r="B32" s="116" t="s">
        <v>129</v>
      </c>
      <c r="C32" s="117" t="str">
        <f>IF(((G18-C18)&gt;0),G18-C18,"----")</f>
        <v>----</v>
      </c>
      <c r="D32" s="117" t="str">
        <f>IF(((H18-D18)&gt;0),H18-D18,"----")</f>
        <v>----</v>
      </c>
      <c r="E32" s="118" t="str">
        <f>IF(((I18-E18)&gt;0),I18-E18,"----")</f>
        <v>----</v>
      </c>
      <c r="F32" s="298" t="s">
        <v>130</v>
      </c>
      <c r="G32" s="245">
        <f>IF(((C18-G18)&gt;0),C18-G18,"----")</f>
        <v>2909</v>
      </c>
      <c r="H32" s="117">
        <f>IF(((D18-H18)&gt;0),D18-H18,"----")</f>
        <v>2909</v>
      </c>
      <c r="I32" s="118">
        <f>IF(((E18-I18)&gt;0),E18-I18,"----")</f>
        <v>2924</v>
      </c>
    </row>
    <row r="34" spans="1:9" ht="39.75" customHeight="1">
      <c r="B34" s="39" t="s">
        <v>115</v>
      </c>
      <c r="C34" s="40"/>
      <c r="D34" s="40"/>
      <c r="E34" s="40"/>
      <c r="F34" s="40"/>
      <c r="G34" s="40"/>
      <c r="H34" s="40"/>
      <c r="I34" s="40"/>
    </row>
    <row r="35" spans="1:9" ht="13.5" customHeight="1" thickBot="1">
      <c r="G35" s="351" t="s">
        <v>40</v>
      </c>
      <c r="H35" s="351"/>
      <c r="I35" s="351"/>
    </row>
    <row r="36" spans="1:9" ht="24" customHeight="1" thickBot="1">
      <c r="A36" s="349" t="s">
        <v>45</v>
      </c>
      <c r="B36" s="43" t="s">
        <v>32</v>
      </c>
      <c r="C36" s="44"/>
      <c r="D36" s="220"/>
      <c r="E36" s="220"/>
      <c r="F36" s="43" t="s">
        <v>37</v>
      </c>
      <c r="G36" s="45"/>
      <c r="H36" s="45"/>
      <c r="I36" s="252"/>
    </row>
    <row r="37" spans="1:9" s="48" customFormat="1" ht="35.25" customHeight="1" thickBot="1">
      <c r="A37" s="350"/>
      <c r="B37" s="46" t="s">
        <v>41</v>
      </c>
      <c r="C37" s="47" t="s">
        <v>321</v>
      </c>
      <c r="D37" s="24" t="s">
        <v>326</v>
      </c>
      <c r="E37" s="24" t="s">
        <v>327</v>
      </c>
      <c r="F37" s="46" t="s">
        <v>41</v>
      </c>
      <c r="G37" s="120" t="s">
        <v>321</v>
      </c>
      <c r="H37" s="24" t="s">
        <v>326</v>
      </c>
      <c r="I37" s="230" t="s">
        <v>327</v>
      </c>
    </row>
    <row r="38" spans="1:9" s="48" customFormat="1" ht="12" customHeight="1" thickBot="1">
      <c r="A38" s="66" t="s">
        <v>2</v>
      </c>
      <c r="B38" s="67" t="s">
        <v>3</v>
      </c>
      <c r="C38" s="68" t="s">
        <v>4</v>
      </c>
      <c r="D38" s="221" t="s">
        <v>5</v>
      </c>
      <c r="E38" s="221" t="s">
        <v>6</v>
      </c>
      <c r="F38" s="67" t="s">
        <v>7</v>
      </c>
      <c r="G38" s="68" t="s">
        <v>8</v>
      </c>
      <c r="H38" s="68" t="s">
        <v>9</v>
      </c>
      <c r="I38" s="69" t="s">
        <v>10</v>
      </c>
    </row>
    <row r="39" spans="1:9" ht="12.95" customHeight="1">
      <c r="A39" s="58" t="s">
        <v>2</v>
      </c>
      <c r="B39" s="54" t="s">
        <v>46</v>
      </c>
      <c r="C39" s="233">
        <f>'Bevételek összesített 1.'!C47</f>
        <v>0</v>
      </c>
      <c r="D39" s="233">
        <f>'Bevételek összesített 1.'!G47</f>
        <v>0</v>
      </c>
      <c r="E39" s="233">
        <f>'Bevételek összesített 1.'!H47</f>
        <v>0</v>
      </c>
      <c r="F39" s="54" t="s">
        <v>212</v>
      </c>
      <c r="G39" s="233">
        <f>'Kiadások összesített 1.'!C21</f>
        <v>0</v>
      </c>
      <c r="H39" s="233">
        <f>'Kiadások összesített 1.'!D21</f>
        <v>0</v>
      </c>
      <c r="I39" s="234">
        <f>'Kiadások összesített 1.'!E21</f>
        <v>480</v>
      </c>
    </row>
    <row r="40" spans="1:9" ht="12.95" customHeight="1">
      <c r="A40" s="59" t="s">
        <v>3</v>
      </c>
      <c r="B40" s="50" t="s">
        <v>308</v>
      </c>
      <c r="C40" s="27"/>
      <c r="D40" s="27"/>
      <c r="E40" s="27"/>
      <c r="F40" s="50" t="s">
        <v>213</v>
      </c>
      <c r="G40" s="27">
        <f>'Kiadások összesített 1.'!C22</f>
        <v>1149</v>
      </c>
      <c r="H40" s="27">
        <f>'Kiadások összesített 1.'!D22</f>
        <v>1149</v>
      </c>
      <c r="I40" s="25">
        <f>'Kiadások összesített 1.'!E22</f>
        <v>619</v>
      </c>
    </row>
    <row r="41" spans="1:9" ht="12.95" customHeight="1">
      <c r="A41" s="59" t="s">
        <v>4</v>
      </c>
      <c r="B41" s="50" t="s">
        <v>105</v>
      </c>
      <c r="C41" s="27">
        <f>'Bevételek összesített 1.'!C49</f>
        <v>0</v>
      </c>
      <c r="D41" s="27">
        <f>'Bevételek összesített 1.'!G49</f>
        <v>0</v>
      </c>
      <c r="E41" s="27">
        <f>'Bevételek összesített 1.'!H49</f>
        <v>0</v>
      </c>
      <c r="F41" s="50" t="s">
        <v>214</v>
      </c>
      <c r="G41" s="27"/>
      <c r="H41" s="27"/>
      <c r="I41" s="25"/>
    </row>
    <row r="42" spans="1:9" ht="12.95" customHeight="1">
      <c r="A42" s="59" t="s">
        <v>5</v>
      </c>
      <c r="B42" s="50" t="s">
        <v>155</v>
      </c>
      <c r="C42" s="27"/>
      <c r="D42" s="27"/>
      <c r="E42" s="25"/>
      <c r="F42" s="50" t="s">
        <v>215</v>
      </c>
      <c r="G42" s="27"/>
      <c r="H42" s="27"/>
      <c r="I42" s="25"/>
    </row>
    <row r="43" spans="1:9" ht="22.5">
      <c r="A43" s="59" t="s">
        <v>6</v>
      </c>
      <c r="B43" s="50" t="s">
        <v>35</v>
      </c>
      <c r="C43" s="27"/>
      <c r="D43" s="27"/>
      <c r="E43" s="25"/>
      <c r="F43" s="50" t="s">
        <v>275</v>
      </c>
      <c r="G43" s="27">
        <f>'Kiadások összesített 1.'!F25</f>
        <v>0</v>
      </c>
      <c r="H43" s="27">
        <f>'Kiadások összesített 1.'!G25</f>
        <v>0</v>
      </c>
      <c r="I43" s="25"/>
    </row>
    <row r="44" spans="1:9" ht="22.5">
      <c r="A44" s="59" t="s">
        <v>7</v>
      </c>
      <c r="B44" s="50" t="s">
        <v>92</v>
      </c>
      <c r="C44" s="27"/>
      <c r="D44" s="27"/>
      <c r="E44" s="25"/>
      <c r="F44" s="50" t="s">
        <v>276</v>
      </c>
      <c r="G44" s="27"/>
      <c r="H44" s="27"/>
      <c r="I44" s="25"/>
    </row>
    <row r="45" spans="1:9" ht="12.95" customHeight="1">
      <c r="A45" s="59" t="s">
        <v>8</v>
      </c>
      <c r="B45" s="50" t="s">
        <v>78</v>
      </c>
      <c r="C45" s="27">
        <f>SUM('Bevételek összesített 1.'!C40)</f>
        <v>0</v>
      </c>
      <c r="D45" s="27">
        <f>SUM('Bevételek összesített 1.'!D40)</f>
        <v>0</v>
      </c>
      <c r="E45" s="27">
        <f>SUM('Bevételek összesített 1.'!E40)</f>
        <v>0</v>
      </c>
      <c r="F45" s="50" t="s">
        <v>220</v>
      </c>
      <c r="G45" s="27">
        <f>'Kiadások összesített 1.'!F27+SUM('Kiadások összesített 1.'!C27)</f>
        <v>2542</v>
      </c>
      <c r="H45" s="27">
        <f>'Kiadások összesített 1.'!G27+SUM('Kiadások összesített 1.'!D27)</f>
        <v>2542</v>
      </c>
      <c r="I45" s="25">
        <f>'Kiadások összesített 1.'!H27+SUM('Kiadások összesített 1.'!E27)</f>
        <v>634</v>
      </c>
    </row>
    <row r="46" spans="1:9" ht="12.95" customHeight="1">
      <c r="A46" s="59" t="s">
        <v>9</v>
      </c>
      <c r="B46" s="50" t="s">
        <v>274</v>
      </c>
      <c r="C46" s="27">
        <f>'Bevételek összesített 1.'!C52</f>
        <v>0</v>
      </c>
      <c r="D46" s="27">
        <f>'Bevételek összesített 1.'!D52</f>
        <v>0</v>
      </c>
      <c r="E46" s="27">
        <f>'Bevételek összesített 1.'!E52</f>
        <v>0</v>
      </c>
      <c r="F46" s="56" t="s">
        <v>31</v>
      </c>
      <c r="G46" s="27">
        <f>'Kiadások összesített 1.'!F36</f>
        <v>0</v>
      </c>
      <c r="H46" s="27">
        <f>'Kiadások összesített 1.'!G36</f>
        <v>0</v>
      </c>
      <c r="I46" s="25"/>
    </row>
    <row r="47" spans="1:9" ht="12.95" customHeight="1">
      <c r="A47" s="59" t="s">
        <v>10</v>
      </c>
      <c r="B47" s="50" t="s">
        <v>104</v>
      </c>
      <c r="C47" s="27">
        <f>'Bevételek összesített 1.'!C44</f>
        <v>0</v>
      </c>
      <c r="D47" s="27">
        <f>'Bevételek összesített 1.'!D44</f>
        <v>0</v>
      </c>
      <c r="E47" s="27">
        <f>'Bevételek összesített 1.'!E44</f>
        <v>0</v>
      </c>
      <c r="F47" s="50"/>
      <c r="G47" s="27"/>
      <c r="H47" s="27"/>
      <c r="I47" s="25"/>
    </row>
    <row r="48" spans="1:9" ht="12.95" customHeight="1" thickBot="1">
      <c r="A48" s="59" t="s">
        <v>11</v>
      </c>
      <c r="B48" s="50"/>
      <c r="C48" s="235"/>
      <c r="D48" s="235"/>
      <c r="E48" s="236"/>
      <c r="F48" s="50"/>
      <c r="G48" s="235"/>
      <c r="H48" s="235"/>
      <c r="I48" s="236"/>
    </row>
    <row r="49" spans="1:9" ht="15.95" customHeight="1" thickBot="1">
      <c r="A49" s="61" t="s">
        <v>12</v>
      </c>
      <c r="B49" s="62" t="s">
        <v>94</v>
      </c>
      <c r="C49" s="75">
        <f>SUM(C39:C48)</f>
        <v>0</v>
      </c>
      <c r="D49" s="75">
        <f>SUM(D39:D48)</f>
        <v>0</v>
      </c>
      <c r="E49" s="75">
        <f>SUM(E39:E48)</f>
        <v>0</v>
      </c>
      <c r="F49" s="62" t="s">
        <v>95</v>
      </c>
      <c r="G49" s="75">
        <f>SUM(G39:G48)</f>
        <v>3691</v>
      </c>
      <c r="H49" s="222">
        <f>SUM(H39:H48)</f>
        <v>3691</v>
      </c>
      <c r="I49" s="77">
        <f>SUM(I39:I48)</f>
        <v>1733</v>
      </c>
    </row>
    <row r="50" spans="1:9" ht="12.95" customHeight="1">
      <c r="A50" s="90" t="s">
        <v>13</v>
      </c>
      <c r="B50" s="84" t="s">
        <v>116</v>
      </c>
      <c r="C50" s="103"/>
      <c r="D50" s="103"/>
      <c r="E50" s="103"/>
      <c r="F50" s="56" t="s">
        <v>231</v>
      </c>
      <c r="G50" s="100"/>
      <c r="H50" s="226"/>
      <c r="I50" s="247"/>
    </row>
    <row r="51" spans="1:9" ht="12.95" customHeight="1">
      <c r="A51" s="59" t="s">
        <v>14</v>
      </c>
      <c r="B51" s="56" t="s">
        <v>196</v>
      </c>
      <c r="C51" s="97"/>
      <c r="D51" s="224"/>
      <c r="E51" s="224"/>
      <c r="F51" s="56" t="s">
        <v>237</v>
      </c>
      <c r="G51" s="97"/>
      <c r="H51" s="224"/>
      <c r="I51" s="99"/>
    </row>
    <row r="52" spans="1:9" ht="12.95" customHeight="1">
      <c r="A52" s="59" t="s">
        <v>15</v>
      </c>
      <c r="B52" s="56" t="s">
        <v>106</v>
      </c>
      <c r="C52" s="97"/>
      <c r="D52" s="224"/>
      <c r="E52" s="224"/>
      <c r="F52" s="56" t="s">
        <v>110</v>
      </c>
      <c r="G52" s="97"/>
      <c r="H52" s="224"/>
      <c r="I52" s="99"/>
    </row>
    <row r="53" spans="1:9" ht="12.95" customHeight="1">
      <c r="A53" s="59" t="s">
        <v>16</v>
      </c>
      <c r="B53" s="56" t="s">
        <v>107</v>
      </c>
      <c r="C53" s="97"/>
      <c r="D53" s="224"/>
      <c r="E53" s="224"/>
      <c r="F53" s="56" t="s">
        <v>111</v>
      </c>
      <c r="G53" s="97">
        <f>'Kiadások összesített 1.'!F48</f>
        <v>0</v>
      </c>
      <c r="H53" s="224">
        <f>'Kiadások összesített 1.'!G48</f>
        <v>0</v>
      </c>
      <c r="I53" s="99"/>
    </row>
    <row r="54" spans="1:9" ht="12.95" customHeight="1">
      <c r="A54" s="59" t="s">
        <v>17</v>
      </c>
      <c r="B54" s="56" t="s">
        <v>198</v>
      </c>
      <c r="C54" s="97"/>
      <c r="D54" s="225"/>
      <c r="E54" s="225"/>
      <c r="F54" s="89" t="s">
        <v>233</v>
      </c>
      <c r="G54" s="97"/>
      <c r="H54" s="224"/>
      <c r="I54" s="99"/>
    </row>
    <row r="55" spans="1:9" ht="22.5">
      <c r="A55" s="59" t="s">
        <v>18</v>
      </c>
      <c r="B55" s="89" t="s">
        <v>277</v>
      </c>
      <c r="C55" s="97"/>
      <c r="D55" s="224"/>
      <c r="E55" s="224"/>
      <c r="F55" s="56" t="s">
        <v>238</v>
      </c>
      <c r="G55" s="97"/>
      <c r="H55" s="224"/>
      <c r="I55" s="99"/>
    </row>
    <row r="56" spans="1:9" ht="12.95" customHeight="1">
      <c r="A56" s="59" t="s">
        <v>19</v>
      </c>
      <c r="B56" s="56" t="s">
        <v>200</v>
      </c>
      <c r="C56" s="97"/>
      <c r="D56" s="226"/>
      <c r="E56" s="226"/>
      <c r="F56" s="54" t="s">
        <v>235</v>
      </c>
      <c r="G56" s="97"/>
      <c r="H56" s="224"/>
      <c r="I56" s="99"/>
    </row>
    <row r="57" spans="1:9" ht="12.95" customHeight="1">
      <c r="A57" s="59" t="s">
        <v>20</v>
      </c>
      <c r="B57" s="54" t="s">
        <v>205</v>
      </c>
      <c r="C57" s="97"/>
      <c r="D57" s="224"/>
      <c r="E57" s="224"/>
      <c r="F57" s="50" t="s">
        <v>239</v>
      </c>
      <c r="G57" s="97"/>
      <c r="H57" s="224"/>
      <c r="I57" s="99"/>
    </row>
    <row r="58" spans="1:9" ht="12.95" customHeight="1">
      <c r="A58" s="59" t="s">
        <v>21</v>
      </c>
      <c r="B58" s="52"/>
      <c r="C58" s="97"/>
      <c r="D58" s="226"/>
      <c r="E58" s="226"/>
      <c r="F58" s="54"/>
      <c r="G58" s="97"/>
      <c r="H58" s="224"/>
      <c r="I58" s="99"/>
    </row>
    <row r="59" spans="1:9" ht="12.95" customHeight="1" thickBot="1">
      <c r="A59" s="60" t="s">
        <v>22</v>
      </c>
      <c r="B59" s="51"/>
      <c r="C59" s="101"/>
      <c r="D59" s="227"/>
      <c r="E59" s="227"/>
      <c r="F59" s="52"/>
      <c r="G59" s="101"/>
      <c r="H59" s="227"/>
      <c r="I59" s="102"/>
    </row>
    <row r="60" spans="1:9" ht="15.95" customHeight="1" thickBot="1">
      <c r="A60" s="61" t="s">
        <v>23</v>
      </c>
      <c r="B60" s="62" t="s">
        <v>117</v>
      </c>
      <c r="C60" s="75">
        <f>SUM(C51:C59)</f>
        <v>0</v>
      </c>
      <c r="D60" s="75">
        <f>SUM(D51:D59)</f>
        <v>0</v>
      </c>
      <c r="E60" s="75">
        <f>SUM(E51:E59)</f>
        <v>0</v>
      </c>
      <c r="F60" s="62" t="s">
        <v>120</v>
      </c>
      <c r="G60" s="250">
        <f>SUM(G50:G59)</f>
        <v>0</v>
      </c>
      <c r="H60" s="251">
        <f>SUM(H50:H59)</f>
        <v>0</v>
      </c>
      <c r="I60" s="77"/>
    </row>
    <row r="61" spans="1:9" ht="18" customHeight="1" thickBot="1">
      <c r="A61" s="61" t="s">
        <v>24</v>
      </c>
      <c r="B61" s="32" t="s">
        <v>118</v>
      </c>
      <c r="C61" s="78">
        <f>+C49+C50+C60</f>
        <v>0</v>
      </c>
      <c r="D61" s="78">
        <f>+D49+D50+D60</f>
        <v>0</v>
      </c>
      <c r="E61" s="78">
        <f>+E49+E50+E60</f>
        <v>0</v>
      </c>
      <c r="F61" s="32" t="s">
        <v>119</v>
      </c>
      <c r="G61" s="78">
        <f>+G49+G60</f>
        <v>3691</v>
      </c>
      <c r="H61" s="229">
        <f>+H49+H60</f>
        <v>3691</v>
      </c>
      <c r="I61" s="79">
        <f>+I49+I60</f>
        <v>1733</v>
      </c>
    </row>
    <row r="62" spans="1:9" ht="18" customHeight="1" thickBot="1">
      <c r="A62" s="61" t="s">
        <v>25</v>
      </c>
      <c r="B62" s="33" t="s">
        <v>129</v>
      </c>
      <c r="C62" s="76">
        <f>IF(((G49-C49)&gt;0),G49-C49,"----")</f>
        <v>3691</v>
      </c>
      <c r="D62" s="76">
        <f>IF(((H49-D49)&gt;0),H49-D49,"----")</f>
        <v>3691</v>
      </c>
      <c r="E62" s="76">
        <f>IF(((I49-E49)&gt;0),I49-E49,"----")</f>
        <v>1733</v>
      </c>
      <c r="F62" s="33" t="s">
        <v>130</v>
      </c>
      <c r="G62" s="117" t="str">
        <f>IF(((C49-G49)&gt;0),C49-G49,"----")</f>
        <v>----</v>
      </c>
      <c r="H62" s="117" t="str">
        <f>IF(((D49-H49)&gt;0),D49-H49,"----")</f>
        <v>----</v>
      </c>
      <c r="I62" s="118" t="str">
        <f>IF(((E49-I49)&gt;0),E49-I49,"----")</f>
        <v>----</v>
      </c>
    </row>
    <row r="63" spans="1:9" ht="18" customHeight="1" thickBot="1">
      <c r="A63" s="61" t="s">
        <v>26</v>
      </c>
      <c r="B63" s="32" t="s">
        <v>305</v>
      </c>
      <c r="C63" s="78">
        <f>C61+C31</f>
        <v>37000</v>
      </c>
      <c r="D63" s="78">
        <f>D61+D31</f>
        <v>37000</v>
      </c>
      <c r="E63" s="78">
        <f>E61+E31</f>
        <v>36147</v>
      </c>
      <c r="F63" s="32" t="s">
        <v>306</v>
      </c>
      <c r="G63" s="78">
        <f>G61+G31</f>
        <v>37000</v>
      </c>
      <c r="H63" s="78">
        <f>H61+H31</f>
        <v>37000</v>
      </c>
      <c r="I63" s="79">
        <f>I61+I31</f>
        <v>34024</v>
      </c>
    </row>
  </sheetData>
  <mergeCells count="4">
    <mergeCell ref="A3:A4"/>
    <mergeCell ref="A36:A37"/>
    <mergeCell ref="G35:I35"/>
    <mergeCell ref="H2:I2"/>
  </mergeCells>
  <phoneticPr fontId="0" type="noConversion"/>
  <printOptions horizontalCentered="1"/>
  <pageMargins left="0.31496062992125984" right="0.47244094488188981" top="0.55118110236220474" bottom="0.51181102362204722" header="0.23622047244094491" footer="0.27559055118110237"/>
  <pageSetup paperSize="9" scale="73" orientation="landscape" verticalDpi="300" r:id="rId1"/>
  <headerFooter alignWithMargins="0">
    <oddHeader>&amp;C&amp;"Times New Roman CE,Félkövér"&amp;12BONYHÁDVARASD KÖZSÉG ÖNKORMÁNYZATA
2013. ÉVI BEVÉTELEK ÉS KIADÁSOK MÉRLEGE&amp;"Times New Roman CE,Normál"&amp;10
&amp;R&amp;"Times New Roman CE,Félkövér dőlt"&amp;11 &amp;"Times New Roman CE,Dőlt"&amp;12 2. számú melléklet</oddHeader>
  </headerFooter>
  <rowBreaks count="1" manualBreakCount="1">
    <brk id="33" max="8" man="1"/>
  </rowBreaks>
</worksheet>
</file>

<file path=xl/worksheets/sheet11.xml><?xml version="1.0" encoding="utf-8"?>
<worksheet xmlns="http://schemas.openxmlformats.org/spreadsheetml/2006/main" xmlns:r="http://schemas.openxmlformats.org/officeDocument/2006/relationships">
  <dimension ref="A1:E26"/>
  <sheetViews>
    <sheetView workbookViewId="0">
      <selection activeCell="C31" sqref="C31"/>
    </sheetView>
  </sheetViews>
  <sheetFormatPr defaultRowHeight="12.75"/>
  <cols>
    <col min="1" max="1" width="67.33203125" customWidth="1"/>
    <col min="2" max="5" width="23.1640625" customWidth="1"/>
  </cols>
  <sheetData>
    <row r="1" spans="1:5" ht="18.75">
      <c r="A1" s="125"/>
      <c r="B1" s="125"/>
      <c r="C1" s="125"/>
      <c r="D1" s="125"/>
      <c r="E1" s="125"/>
    </row>
    <row r="2" spans="1:5" ht="13.5" thickBot="1">
      <c r="A2" s="126"/>
      <c r="B2" s="126"/>
      <c r="C2" s="126"/>
      <c r="D2" s="126"/>
      <c r="E2" s="126"/>
    </row>
    <row r="3" spans="1:5" ht="18.75">
      <c r="A3" s="360" t="s">
        <v>41</v>
      </c>
      <c r="B3" s="257" t="s">
        <v>350</v>
      </c>
      <c r="C3" s="257" t="s">
        <v>340</v>
      </c>
      <c r="D3" s="356" t="s">
        <v>357</v>
      </c>
      <c r="E3" s="358" t="s">
        <v>341</v>
      </c>
    </row>
    <row r="4" spans="1:5" ht="19.5" thickBot="1">
      <c r="A4" s="361"/>
      <c r="B4" s="258" t="s">
        <v>309</v>
      </c>
      <c r="C4" s="258" t="s">
        <v>309</v>
      </c>
      <c r="D4" s="357"/>
      <c r="E4" s="359"/>
    </row>
    <row r="5" spans="1:5" ht="18.75">
      <c r="A5" s="253" t="s">
        <v>310</v>
      </c>
      <c r="B5" s="311"/>
      <c r="C5" s="311"/>
      <c r="D5" s="311"/>
      <c r="E5" s="312"/>
    </row>
    <row r="6" spans="1:5" ht="18.75">
      <c r="A6" s="255" t="s">
        <v>319</v>
      </c>
      <c r="B6" s="313">
        <v>821</v>
      </c>
      <c r="C6" s="313">
        <v>821</v>
      </c>
      <c r="D6" s="313">
        <v>481</v>
      </c>
      <c r="E6" s="314">
        <f t="shared" ref="E6:E26" si="0">D6/C6*100</f>
        <v>58.587088915956151</v>
      </c>
    </row>
    <row r="7" spans="1:5" ht="18.75">
      <c r="A7" s="254" t="s">
        <v>311</v>
      </c>
      <c r="B7" s="313">
        <f>SUM(B8:B9)</f>
        <v>800</v>
      </c>
      <c r="C7" s="313">
        <f>SUM(C8:C9)</f>
        <v>800</v>
      </c>
      <c r="D7" s="313">
        <f>SUM(D8:D9)</f>
        <v>694</v>
      </c>
      <c r="E7" s="314">
        <f t="shared" si="0"/>
        <v>86.75</v>
      </c>
    </row>
    <row r="8" spans="1:5" ht="18.75">
      <c r="A8" s="254" t="s">
        <v>312</v>
      </c>
      <c r="B8" s="313">
        <v>800</v>
      </c>
      <c r="C8" s="313">
        <v>800</v>
      </c>
      <c r="D8" s="313">
        <v>694</v>
      </c>
      <c r="E8" s="314">
        <f t="shared" si="0"/>
        <v>86.75</v>
      </c>
    </row>
    <row r="9" spans="1:5" ht="18.75">
      <c r="A9" s="254" t="s">
        <v>313</v>
      </c>
      <c r="B9" s="313"/>
      <c r="C9" s="313"/>
      <c r="D9" s="313"/>
      <c r="E9" s="314"/>
    </row>
    <row r="10" spans="1:5" ht="19.5" thickBot="1">
      <c r="A10" s="306" t="s">
        <v>351</v>
      </c>
      <c r="B10" s="315">
        <v>385</v>
      </c>
      <c r="C10" s="315">
        <v>385</v>
      </c>
      <c r="D10" s="316">
        <v>0</v>
      </c>
      <c r="E10" s="314">
        <f t="shared" si="0"/>
        <v>0</v>
      </c>
    </row>
    <row r="11" spans="1:5" ht="19.5" thickBot="1">
      <c r="A11" s="307" t="s">
        <v>352</v>
      </c>
      <c r="B11" s="317">
        <f>SUM(B6+B7+B10)</f>
        <v>2006</v>
      </c>
      <c r="C11" s="317">
        <f>SUM(C6+C7+C10)</f>
        <v>2006</v>
      </c>
      <c r="D11" s="317">
        <f>SUM(D6+D7+D10)</f>
        <v>1175</v>
      </c>
      <c r="E11" s="314">
        <f t="shared" si="0"/>
        <v>58.574277168494518</v>
      </c>
    </row>
    <row r="12" spans="1:5" ht="19.5" thickBot="1">
      <c r="A12" s="302"/>
      <c r="B12" s="318"/>
      <c r="C12" s="318"/>
      <c r="D12" s="318"/>
      <c r="E12" s="265"/>
    </row>
    <row r="13" spans="1:5" ht="19.5" thickBot="1">
      <c r="A13" s="353" t="s">
        <v>314</v>
      </c>
      <c r="B13" s="354"/>
      <c r="C13" s="354"/>
      <c r="D13" s="354"/>
      <c r="E13" s="355"/>
    </row>
    <row r="14" spans="1:5" ht="18.75">
      <c r="A14" s="304" t="s">
        <v>315</v>
      </c>
      <c r="B14" s="319">
        <f>SUM(B15:B16)</f>
        <v>59</v>
      </c>
      <c r="C14" s="319">
        <f>SUM(C15:C16)</f>
        <v>59</v>
      </c>
      <c r="D14" s="319">
        <f>SUM(D15:D16)</f>
        <v>81</v>
      </c>
      <c r="E14" s="320">
        <f t="shared" si="0"/>
        <v>137.28813559322032</v>
      </c>
    </row>
    <row r="15" spans="1:5" ht="18.75">
      <c r="A15" s="254" t="s">
        <v>316</v>
      </c>
      <c r="B15" s="321">
        <v>59</v>
      </c>
      <c r="C15" s="321">
        <v>59</v>
      </c>
      <c r="D15" s="321">
        <v>81</v>
      </c>
      <c r="E15" s="314">
        <f t="shared" si="0"/>
        <v>137.28813559322032</v>
      </c>
    </row>
    <row r="16" spans="1:5" ht="18.75">
      <c r="A16" s="254" t="s">
        <v>317</v>
      </c>
      <c r="B16" s="321"/>
      <c r="C16" s="321"/>
      <c r="D16" s="321"/>
      <c r="E16" s="314"/>
    </row>
    <row r="17" spans="1:5" ht="19.5" thickBot="1">
      <c r="A17" s="255" t="s">
        <v>318</v>
      </c>
      <c r="B17" s="315">
        <v>250</v>
      </c>
      <c r="C17" s="315">
        <v>250</v>
      </c>
      <c r="D17" s="315">
        <v>170</v>
      </c>
      <c r="E17" s="323">
        <f t="shared" si="0"/>
        <v>68</v>
      </c>
    </row>
    <row r="18" spans="1:5" ht="16.5" thickBot="1">
      <c r="A18" s="305" t="s">
        <v>352</v>
      </c>
      <c r="B18" s="317">
        <f>SUM(B14,B17)</f>
        <v>309</v>
      </c>
      <c r="C18" s="317">
        <f>SUM(C14,C17)</f>
        <v>309</v>
      </c>
      <c r="D18" s="317">
        <f>SUM(D14,D17)</f>
        <v>251</v>
      </c>
      <c r="E18" s="324">
        <f t="shared" si="0"/>
        <v>81.229773462783172</v>
      </c>
    </row>
    <row r="19" spans="1:5" ht="16.5" thickBot="1">
      <c r="A19" s="303"/>
      <c r="B19" s="318"/>
      <c r="C19" s="318"/>
      <c r="D19" s="318"/>
      <c r="E19" s="266"/>
    </row>
    <row r="20" spans="1:5" ht="19.5" thickBot="1">
      <c r="A20" s="353" t="s">
        <v>320</v>
      </c>
      <c r="B20" s="354"/>
      <c r="C20" s="354"/>
      <c r="D20" s="354"/>
      <c r="E20" s="355"/>
    </row>
    <row r="21" spans="1:5" ht="18.75">
      <c r="A21" s="308" t="s">
        <v>356</v>
      </c>
      <c r="B21" s="310">
        <v>400</v>
      </c>
      <c r="C21" s="310">
        <v>400</v>
      </c>
      <c r="D21" s="310">
        <v>296</v>
      </c>
      <c r="E21" s="325">
        <f t="shared" si="0"/>
        <v>74</v>
      </c>
    </row>
    <row r="22" spans="1:5" ht="18.75">
      <c r="A22" s="309" t="s">
        <v>355</v>
      </c>
      <c r="B22" s="329">
        <v>350</v>
      </c>
      <c r="C22" s="329">
        <v>350</v>
      </c>
      <c r="D22" s="329">
        <v>332</v>
      </c>
      <c r="E22" s="325">
        <f t="shared" si="0"/>
        <v>94.857142857142861</v>
      </c>
    </row>
    <row r="23" spans="1:5" ht="19.5" thickBot="1">
      <c r="A23" s="256" t="s">
        <v>354</v>
      </c>
      <c r="B23" s="326">
        <v>90</v>
      </c>
      <c r="C23" s="326">
        <v>90</v>
      </c>
      <c r="D23" s="326">
        <v>0</v>
      </c>
      <c r="E23" s="322">
        <f t="shared" si="0"/>
        <v>0</v>
      </c>
    </row>
    <row r="24" spans="1:5" ht="16.5" thickBot="1">
      <c r="A24" s="305" t="s">
        <v>352</v>
      </c>
      <c r="B24" s="317">
        <f>SUM(B21:B23)</f>
        <v>840</v>
      </c>
      <c r="C24" s="317">
        <f>SUM(C21:C23)</f>
        <v>840</v>
      </c>
      <c r="D24" s="317">
        <f>SUM(D21:D23)</f>
        <v>628</v>
      </c>
      <c r="E24" s="324">
        <f t="shared" si="0"/>
        <v>74.761904761904759</v>
      </c>
    </row>
    <row r="25" spans="1:5" ht="19.5" thickBot="1">
      <c r="A25" s="253"/>
      <c r="B25" s="311"/>
      <c r="C25" s="311"/>
      <c r="D25" s="311"/>
      <c r="E25" s="330"/>
    </row>
    <row r="26" spans="1:5" ht="19.5" thickBot="1">
      <c r="A26" s="259" t="s">
        <v>353</v>
      </c>
      <c r="B26" s="327">
        <f>SUM(B11+B18+B24)</f>
        <v>3155</v>
      </c>
      <c r="C26" s="327">
        <f>SUM(C11+C18+C24)</f>
        <v>3155</v>
      </c>
      <c r="D26" s="327">
        <f>SUM(D11+D18+D24)</f>
        <v>2054</v>
      </c>
      <c r="E26" s="328">
        <f t="shared" si="0"/>
        <v>65.103011093502374</v>
      </c>
    </row>
  </sheetData>
  <mergeCells count="5">
    <mergeCell ref="A20:E20"/>
    <mergeCell ref="D3:D4"/>
    <mergeCell ref="E3:E4"/>
    <mergeCell ref="A3:A4"/>
    <mergeCell ref="A13:E13"/>
  </mergeCells>
  <phoneticPr fontId="18" type="noConversion"/>
  <pageMargins left="1.1417322834645669" right="1.1417322834645669" top="0.98425196850393704" bottom="0.98425196850393704" header="0.51181102362204722" footer="0.51181102362204722"/>
  <pageSetup paperSize="9" scale="79" orientation="landscape" r:id="rId1"/>
  <headerFooter alignWithMargins="0">
    <oddHeader>&amp;C&amp;"Times New Roman CE,Félkövér"&amp;12
&amp;14Bonyhádvarasd Község Önkormányzata 
 2013. szociális kiadásainak előirányzata&amp;R&amp;"Times New Roman CE,Félkövér"&amp;11 3. számú melléklet
Ezer forintban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 codeName="Munka11">
    <pageSetUpPr fitToPage="1"/>
  </sheetPr>
  <dimension ref="A1:E19"/>
  <sheetViews>
    <sheetView workbookViewId="0">
      <selection activeCell="H16" sqref="H16"/>
    </sheetView>
  </sheetViews>
  <sheetFormatPr defaultRowHeight="12.75"/>
  <cols>
    <col min="1" max="1" width="46.33203125" customWidth="1"/>
    <col min="2" max="2" width="13.83203125" customWidth="1"/>
    <col min="3" max="3" width="66.1640625" customWidth="1"/>
    <col min="4" max="5" width="13.83203125" customWidth="1"/>
  </cols>
  <sheetData>
    <row r="1" spans="1:5" ht="18.75">
      <c r="A1" s="70" t="s">
        <v>96</v>
      </c>
      <c r="E1" s="80" t="s">
        <v>103</v>
      </c>
    </row>
    <row r="3" spans="1:5">
      <c r="A3" s="91"/>
      <c r="B3" s="92"/>
      <c r="C3" s="91"/>
      <c r="D3" s="94"/>
      <c r="E3" s="92"/>
    </row>
    <row r="4" spans="1:5" ht="15.75">
      <c r="A4" s="53" t="s">
        <v>361</v>
      </c>
      <c r="B4" s="93"/>
      <c r="C4" s="91"/>
      <c r="D4" s="94"/>
      <c r="E4" s="92"/>
    </row>
    <row r="5" spans="1:5">
      <c r="A5" s="91"/>
      <c r="B5" s="92"/>
      <c r="C5" s="91"/>
      <c r="D5" s="94"/>
      <c r="E5" s="92"/>
    </row>
    <row r="6" spans="1:5">
      <c r="A6" s="91" t="s">
        <v>278</v>
      </c>
      <c r="B6" s="92">
        <f>+'Bevételek összesített 1.'!C54</f>
        <v>36218</v>
      </c>
      <c r="C6" s="91" t="s">
        <v>122</v>
      </c>
      <c r="D6" s="94">
        <f>+'Mérleg 2.sz.mell  '!C18+'Mérleg 2.sz.mell  '!C49</f>
        <v>36218</v>
      </c>
      <c r="E6" s="92">
        <f t="shared" ref="E6:E15" si="0">+B6-D6</f>
        <v>0</v>
      </c>
    </row>
    <row r="7" spans="1:5">
      <c r="A7" s="91" t="s">
        <v>97</v>
      </c>
      <c r="B7" s="92">
        <f>+'Bevételek összesített 1.'!C58</f>
        <v>0</v>
      </c>
      <c r="C7" s="91" t="s">
        <v>123</v>
      </c>
      <c r="D7" s="94">
        <f>+'Mérleg 2.sz.mell  '!C30+'Mérleg 2.sz.mell  '!D49</f>
        <v>0</v>
      </c>
      <c r="E7" s="92">
        <f t="shared" si="0"/>
        <v>0</v>
      </c>
    </row>
    <row r="8" spans="1:5">
      <c r="A8" s="91" t="s">
        <v>281</v>
      </c>
      <c r="B8" s="92">
        <f>+'Bevételek összesített 1.'!C74</f>
        <v>37000</v>
      </c>
      <c r="C8" s="91" t="s">
        <v>124</v>
      </c>
      <c r="D8" s="94">
        <f>+'Mérleg 2.sz.mell  '!C31+'Mérleg 2.sz.mell  '!E49</f>
        <v>37000</v>
      </c>
      <c r="E8" s="92">
        <f t="shared" si="0"/>
        <v>0</v>
      </c>
    </row>
    <row r="9" spans="1:5">
      <c r="A9" s="91"/>
      <c r="B9" s="92"/>
      <c r="C9" s="91"/>
      <c r="D9" s="94"/>
      <c r="E9" s="92"/>
    </row>
    <row r="10" spans="1:5">
      <c r="A10" s="91"/>
      <c r="B10" s="92"/>
      <c r="C10" s="91"/>
      <c r="D10" s="94"/>
      <c r="E10" s="92"/>
    </row>
    <row r="11" spans="1:5" ht="15.75">
      <c r="A11" s="53" t="s">
        <v>362</v>
      </c>
      <c r="B11" s="93"/>
      <c r="C11" s="91"/>
      <c r="D11" s="94"/>
      <c r="E11" s="92"/>
    </row>
    <row r="12" spans="1:5">
      <c r="A12" s="91"/>
      <c r="B12" s="92"/>
      <c r="C12" s="91"/>
      <c r="D12" s="94"/>
      <c r="E12" s="92"/>
    </row>
    <row r="13" spans="1:5">
      <c r="A13" s="91" t="s">
        <v>128</v>
      </c>
      <c r="B13" s="92">
        <f>'Kiadások összesített 1.'!C37</f>
        <v>37000</v>
      </c>
      <c r="C13" s="91" t="s">
        <v>125</v>
      </c>
      <c r="D13" s="94">
        <f>'Mérleg 2.sz.mell  '!G31+'Mérleg 2.sz.mell  '!G49</f>
        <v>37000</v>
      </c>
      <c r="E13" s="92">
        <f t="shared" si="0"/>
        <v>0</v>
      </c>
    </row>
    <row r="14" spans="1:5">
      <c r="A14" s="91" t="s">
        <v>98</v>
      </c>
      <c r="B14" s="92">
        <f>'Kiadások kötelező 1.A'!C38</f>
        <v>0</v>
      </c>
      <c r="C14" s="91" t="s">
        <v>126</v>
      </c>
      <c r="D14" s="94">
        <f>'Mérleg 2.sz.mell  '!G30+'Mérleg 2.sz.mell  '!G60</f>
        <v>0</v>
      </c>
      <c r="E14" s="92">
        <f t="shared" si="0"/>
        <v>0</v>
      </c>
    </row>
    <row r="15" spans="1:5">
      <c r="A15" s="91" t="s">
        <v>99</v>
      </c>
      <c r="B15" s="92">
        <f>'Kiadások összesített 1.'!C57</f>
        <v>37000</v>
      </c>
      <c r="C15" s="91" t="s">
        <v>127</v>
      </c>
      <c r="D15" s="94">
        <f>'Mérleg 2.sz.mell  '!G31+'Mérleg 2.sz.mell  '!G61</f>
        <v>37000</v>
      </c>
      <c r="E15" s="92">
        <f t="shared" si="0"/>
        <v>0</v>
      </c>
    </row>
    <row r="16" spans="1:5">
      <c r="A16" s="71"/>
      <c r="B16" s="71"/>
      <c r="C16" s="91"/>
      <c r="D16" s="94"/>
      <c r="E16" s="72"/>
    </row>
    <row r="17" spans="1:5">
      <c r="A17" s="71"/>
      <c r="B17" s="71"/>
      <c r="C17" s="71"/>
      <c r="D17" s="71"/>
      <c r="E17" s="71"/>
    </row>
    <row r="18" spans="1:5">
      <c r="A18" s="71"/>
      <c r="B18" s="71"/>
      <c r="C18" s="71"/>
      <c r="D18" s="71"/>
      <c r="E18" s="71"/>
    </row>
    <row r="19" spans="1:5">
      <c r="A19" s="71"/>
      <c r="B19" s="71"/>
      <c r="C19" s="71"/>
      <c r="D19" s="71"/>
      <c r="E19" s="71"/>
    </row>
  </sheetData>
  <phoneticPr fontId="18" type="noConversion"/>
  <conditionalFormatting sqref="E3:E15">
    <cfRule type="cellIs" dxfId="0" priority="1" stopIfTrue="1" operator="notEqual">
      <formula>0</formula>
    </cfRule>
  </conditionalFormatting>
  <pageMargins left="0.79" right="0.56999999999999995" top="0.88" bottom="0.66" header="0.5" footer="0.5"/>
  <pageSetup paperSize="9" scale="9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Munka2"/>
  <dimension ref="A1:H85"/>
  <sheetViews>
    <sheetView tabSelected="1" topLeftCell="A73" zoomScale="120" zoomScaleNormal="120" zoomScaleSheetLayoutView="130" workbookViewId="0">
      <selection activeCell="L28" sqref="L28"/>
    </sheetView>
  </sheetViews>
  <sheetFormatPr defaultRowHeight="15.75"/>
  <cols>
    <col min="1" max="1" width="7.5" style="35" customWidth="1"/>
    <col min="2" max="2" width="67.83203125" style="35" customWidth="1"/>
    <col min="3" max="6" width="12.1640625" style="35" customWidth="1"/>
    <col min="7" max="7" width="9" style="35" customWidth="1"/>
    <col min="8" max="16384" width="9.33203125" style="35"/>
  </cols>
  <sheetData>
    <row r="1" spans="1:6" ht="15.95" customHeight="1">
      <c r="A1" s="34" t="s">
        <v>335</v>
      </c>
      <c r="B1" s="34"/>
      <c r="C1" s="34"/>
      <c r="D1" s="34"/>
      <c r="E1" s="34"/>
      <c r="F1" s="34"/>
    </row>
    <row r="2" spans="1:6" ht="15.95" customHeight="1" thickBot="1">
      <c r="A2" s="336" t="s">
        <v>323</v>
      </c>
      <c r="B2" s="336"/>
      <c r="C2" s="342" t="s">
        <v>337</v>
      </c>
      <c r="D2" s="342"/>
      <c r="E2" s="342"/>
      <c r="F2" s="342"/>
    </row>
    <row r="3" spans="1:6" ht="24" customHeight="1" thickBot="1">
      <c r="A3" s="23" t="s">
        <v>45</v>
      </c>
      <c r="B3" s="129" t="s">
        <v>1</v>
      </c>
      <c r="C3" s="337" t="s">
        <v>324</v>
      </c>
      <c r="D3" s="338"/>
      <c r="E3" s="339"/>
      <c r="F3" s="340" t="s">
        <v>328</v>
      </c>
    </row>
    <row r="4" spans="1:6" ht="27" customHeight="1" thickBot="1">
      <c r="A4" s="23"/>
      <c r="B4" s="129"/>
      <c r="C4" s="24" t="s">
        <v>325</v>
      </c>
      <c r="D4" s="24" t="s">
        <v>326</v>
      </c>
      <c r="E4" s="24" t="s">
        <v>357</v>
      </c>
      <c r="F4" s="341"/>
    </row>
    <row r="5" spans="1:6" s="36" customFormat="1" ht="12" customHeight="1" thickBot="1">
      <c r="A5" s="30">
        <v>1</v>
      </c>
      <c r="B5" s="31">
        <v>2</v>
      </c>
      <c r="C5" s="130">
        <v>3</v>
      </c>
      <c r="D5" s="130">
        <v>4</v>
      </c>
      <c r="E5" s="31">
        <v>5</v>
      </c>
      <c r="F5" s="161">
        <v>6</v>
      </c>
    </row>
    <row r="6" spans="1:6" s="1" customFormat="1" ht="12" customHeight="1" thickBot="1">
      <c r="A6" s="19" t="s">
        <v>2</v>
      </c>
      <c r="B6" s="131" t="s">
        <v>131</v>
      </c>
      <c r="C6" s="188">
        <f>+C7+C16+C22</f>
        <v>5015</v>
      </c>
      <c r="D6" s="188">
        <f>+D7+D16+D22</f>
        <v>4751</v>
      </c>
      <c r="E6" s="188">
        <f>+E7+E16+E22</f>
        <v>7497</v>
      </c>
      <c r="F6" s="218">
        <f t="shared" ref="F6:F22" si="0">E6/D6*100</f>
        <v>157.79835824037045</v>
      </c>
    </row>
    <row r="7" spans="1:6" s="1" customFormat="1" ht="12" customHeight="1" thickBot="1">
      <c r="A7" s="17" t="s">
        <v>3</v>
      </c>
      <c r="B7" s="132" t="s">
        <v>132</v>
      </c>
      <c r="C7" s="189">
        <f>SUM(C8:C15)</f>
        <v>3405</v>
      </c>
      <c r="D7" s="189">
        <f>SUM(D8:D15)</f>
        <v>3380</v>
      </c>
      <c r="E7" s="189">
        <f>SUM(E8:E15)</f>
        <v>5362</v>
      </c>
      <c r="F7" s="177">
        <f t="shared" si="0"/>
        <v>158.63905325443787</v>
      </c>
    </row>
    <row r="8" spans="1:6" s="1" customFormat="1" ht="12" customHeight="1">
      <c r="A8" s="10" t="s">
        <v>73</v>
      </c>
      <c r="B8" s="133" t="s">
        <v>34</v>
      </c>
      <c r="C8" s="193">
        <f>SUM('Bevételek kötelező 1.A '!C8+'Bevételek önkéntes 1.B'!C8)</f>
        <v>2350</v>
      </c>
      <c r="D8" s="193">
        <f>SUM('Bevételek kötelező 1.A '!D8+'Bevételek önkéntes 1.B'!D8)</f>
        <v>2350</v>
      </c>
      <c r="E8" s="193">
        <v>4035</v>
      </c>
      <c r="F8" s="178">
        <f t="shared" si="0"/>
        <v>171.70212765957447</v>
      </c>
    </row>
    <row r="9" spans="1:6" s="1" customFormat="1" ht="12" customHeight="1">
      <c r="A9" s="10" t="s">
        <v>74</v>
      </c>
      <c r="B9" s="133" t="s">
        <v>47</v>
      </c>
      <c r="C9" s="190">
        <v>0</v>
      </c>
      <c r="D9" s="214"/>
      <c r="E9" s="214"/>
      <c r="F9" s="178"/>
    </row>
    <row r="10" spans="1:6" s="1" customFormat="1" ht="12" customHeight="1">
      <c r="A10" s="10" t="s">
        <v>290</v>
      </c>
      <c r="B10" s="133" t="s">
        <v>287</v>
      </c>
      <c r="C10" s="190">
        <f>SUM('Bevételek kötelező 1.A '!C10+'Bevételek önkéntes 1.B'!C10)</f>
        <v>1000</v>
      </c>
      <c r="D10" s="190">
        <f>SUM('Bevételek kötelező 1.A '!D10+'Bevételek önkéntes 1.B'!D10)</f>
        <v>1000</v>
      </c>
      <c r="E10" s="190">
        <v>1190</v>
      </c>
      <c r="F10" s="178">
        <f t="shared" si="0"/>
        <v>119</v>
      </c>
    </row>
    <row r="11" spans="1:6" s="1" customFormat="1" ht="12" customHeight="1">
      <c r="A11" s="10" t="s">
        <v>291</v>
      </c>
      <c r="B11" s="133" t="s">
        <v>288</v>
      </c>
      <c r="C11" s="190">
        <v>0</v>
      </c>
      <c r="D11" s="214"/>
      <c r="E11" s="214"/>
      <c r="F11" s="178"/>
    </row>
    <row r="12" spans="1:6" s="1" customFormat="1" ht="12" customHeight="1">
      <c r="A12" s="10" t="s">
        <v>292</v>
      </c>
      <c r="B12" s="133" t="s">
        <v>289</v>
      </c>
      <c r="C12" s="190"/>
      <c r="D12" s="214"/>
      <c r="E12" s="214"/>
      <c r="F12" s="178"/>
    </row>
    <row r="13" spans="1:6" s="1" customFormat="1" ht="12" customHeight="1">
      <c r="A13" s="10" t="s">
        <v>76</v>
      </c>
      <c r="B13" s="133" t="s">
        <v>133</v>
      </c>
      <c r="C13" s="190">
        <f>SUM('Bevételek kötelező 1.A '!C13+'Bevételek önkéntes 1.B'!C13)</f>
        <v>30</v>
      </c>
      <c r="D13" s="190">
        <f>SUM('Bevételek kötelező 1.A '!D13+'Bevételek önkéntes 1.B'!D13)</f>
        <v>30</v>
      </c>
      <c r="E13" s="190">
        <v>129</v>
      </c>
      <c r="F13" s="178">
        <f t="shared" si="0"/>
        <v>430</v>
      </c>
    </row>
    <row r="14" spans="1:6" s="1" customFormat="1" ht="12" customHeight="1">
      <c r="A14" s="10" t="s">
        <v>77</v>
      </c>
      <c r="B14" s="133" t="s">
        <v>134</v>
      </c>
      <c r="C14" s="190">
        <f>SUM('Bevételek kötelező 1.A '!C14+'Bevételek önkéntes 1.B'!C14)</f>
        <v>25</v>
      </c>
      <c r="D14" s="190">
        <f>SUM('Bevételek kötelező 1.A '!D14+'Bevételek önkéntes 1.B'!D14)</f>
        <v>0</v>
      </c>
      <c r="E14" s="190">
        <v>8</v>
      </c>
      <c r="F14" s="178"/>
    </row>
    <row r="15" spans="1:6" s="1" customFormat="1" ht="12" customHeight="1" thickBot="1">
      <c r="A15" s="10" t="s">
        <v>84</v>
      </c>
      <c r="B15" s="133" t="s">
        <v>135</v>
      </c>
      <c r="C15" s="194"/>
      <c r="D15" s="215"/>
      <c r="E15" s="215"/>
      <c r="F15" s="261"/>
    </row>
    <row r="16" spans="1:6" s="1" customFormat="1" ht="12" customHeight="1" thickBot="1">
      <c r="A16" s="17" t="s">
        <v>4</v>
      </c>
      <c r="B16" s="132" t="s">
        <v>136</v>
      </c>
      <c r="C16" s="191">
        <f>SUM(C17:C21)</f>
        <v>1580</v>
      </c>
      <c r="D16" s="191">
        <f>SUM(D17:D21)</f>
        <v>1341</v>
      </c>
      <c r="E16" s="331">
        <f>SUM(E17:E21)</f>
        <v>2116</v>
      </c>
      <c r="F16" s="334">
        <f t="shared" si="0"/>
        <v>157.79269202087994</v>
      </c>
    </row>
    <row r="17" spans="1:6" s="1" customFormat="1" ht="12" customHeight="1" thickBot="1">
      <c r="A17" s="14" t="s">
        <v>49</v>
      </c>
      <c r="B17" s="134" t="s">
        <v>285</v>
      </c>
      <c r="C17" s="193">
        <v>1580</v>
      </c>
      <c r="D17" s="193">
        <v>1341</v>
      </c>
      <c r="E17" s="332">
        <v>2116</v>
      </c>
      <c r="F17" s="334">
        <f t="shared" si="0"/>
        <v>157.79269202087994</v>
      </c>
    </row>
    <row r="18" spans="1:6" s="1" customFormat="1" ht="12" hidden="1" customHeight="1">
      <c r="A18" s="9" t="s">
        <v>137</v>
      </c>
      <c r="B18" s="135" t="s">
        <v>141</v>
      </c>
      <c r="C18" s="190"/>
      <c r="D18" s="3"/>
      <c r="E18" s="133"/>
      <c r="F18" s="334" t="e">
        <f t="shared" si="0"/>
        <v>#DIV/0!</v>
      </c>
    </row>
    <row r="19" spans="1:6" s="1" customFormat="1" ht="12" hidden="1" customHeight="1">
      <c r="A19" s="10" t="s">
        <v>138</v>
      </c>
      <c r="B19" s="133" t="s">
        <v>142</v>
      </c>
      <c r="C19" s="190"/>
      <c r="D19" s="3"/>
      <c r="E19" s="133"/>
      <c r="F19" s="334" t="e">
        <f t="shared" si="0"/>
        <v>#DIV/0!</v>
      </c>
    </row>
    <row r="20" spans="1:6" s="1" customFormat="1" ht="12" hidden="1" customHeight="1">
      <c r="A20" s="10" t="s">
        <v>139</v>
      </c>
      <c r="B20" s="133" t="s">
        <v>143</v>
      </c>
      <c r="C20" s="190"/>
      <c r="D20" s="3"/>
      <c r="E20" s="133"/>
      <c r="F20" s="334" t="e">
        <f t="shared" si="0"/>
        <v>#DIV/0!</v>
      </c>
    </row>
    <row r="21" spans="1:6" s="1" customFormat="1" ht="12" hidden="1" customHeight="1" thickBot="1">
      <c r="A21" s="11" t="s">
        <v>140</v>
      </c>
      <c r="B21" s="136" t="s">
        <v>144</v>
      </c>
      <c r="C21" s="194"/>
      <c r="D21" s="8"/>
      <c r="E21" s="138"/>
      <c r="F21" s="334" t="e">
        <f t="shared" si="0"/>
        <v>#DIV/0!</v>
      </c>
    </row>
    <row r="22" spans="1:6" s="1" customFormat="1" ht="12" customHeight="1" thickBot="1">
      <c r="A22" s="17" t="s">
        <v>145</v>
      </c>
      <c r="B22" s="132" t="s">
        <v>147</v>
      </c>
      <c r="C22" s="192">
        <f>SUM('Bevételek kötelező 1.A '!C22+'Bevételek önkéntes 1.B'!C22)</f>
        <v>30</v>
      </c>
      <c r="D22" s="192">
        <f>SUM('Bevételek kötelező 1.A '!D22+'Bevételek önkéntes 1.B'!D22)</f>
        <v>30</v>
      </c>
      <c r="E22" s="333">
        <v>19</v>
      </c>
      <c r="F22" s="334">
        <f t="shared" si="0"/>
        <v>63.333333333333329</v>
      </c>
    </row>
    <row r="23" spans="1:6" s="1" customFormat="1" ht="12" customHeight="1" thickBot="1">
      <c r="A23" s="17" t="s">
        <v>6</v>
      </c>
      <c r="B23" s="132" t="s">
        <v>148</v>
      </c>
      <c r="C23" s="191">
        <f>SUM(C24:C32)</f>
        <v>20066</v>
      </c>
      <c r="D23" s="191">
        <f>SUM(D24:D32)</f>
        <v>26017</v>
      </c>
      <c r="E23" s="191">
        <f>SUM(E24:E32)</f>
        <v>26017</v>
      </c>
      <c r="F23" s="176">
        <f t="shared" ref="F23:F28" si="1">E23/D23*100</f>
        <v>100</v>
      </c>
    </row>
    <row r="24" spans="1:6" s="1" customFormat="1" ht="12" customHeight="1">
      <c r="A24" s="12" t="s">
        <v>52</v>
      </c>
      <c r="B24" s="137" t="s">
        <v>322</v>
      </c>
      <c r="C24" s="193">
        <f>SUM('Bevételek kötelező 1.A '!C24)</f>
        <v>18645</v>
      </c>
      <c r="D24" s="193">
        <v>19284</v>
      </c>
      <c r="E24" s="193">
        <v>19284</v>
      </c>
      <c r="F24" s="178">
        <f t="shared" si="1"/>
        <v>100</v>
      </c>
    </row>
    <row r="25" spans="1:6" s="1" customFormat="1" ht="12" customHeight="1">
      <c r="A25" s="10" t="s">
        <v>53</v>
      </c>
      <c r="B25" s="133" t="s">
        <v>360</v>
      </c>
      <c r="C25" s="190">
        <f>SUM('Bevételek kötelező 1.A '!C25)</f>
        <v>1421</v>
      </c>
      <c r="D25" s="190">
        <v>1042</v>
      </c>
      <c r="E25" s="190">
        <v>1042</v>
      </c>
      <c r="F25" s="175">
        <f t="shared" si="1"/>
        <v>100</v>
      </c>
    </row>
    <row r="26" spans="1:6" s="1" customFormat="1" ht="12" customHeight="1">
      <c r="A26" s="10" t="s">
        <v>54</v>
      </c>
      <c r="B26" s="133" t="s">
        <v>359</v>
      </c>
      <c r="C26" s="190">
        <f>SUM('Bevételek kötelező 1.A '!C26)</f>
        <v>0</v>
      </c>
      <c r="D26" s="190">
        <v>2404</v>
      </c>
      <c r="E26" s="190">
        <v>2404</v>
      </c>
      <c r="F26" s="175">
        <f t="shared" si="1"/>
        <v>100</v>
      </c>
    </row>
    <row r="27" spans="1:6" s="1" customFormat="1" ht="12" customHeight="1">
      <c r="A27" s="13" t="s">
        <v>149</v>
      </c>
      <c r="B27" s="133" t="s">
        <v>331</v>
      </c>
      <c r="C27" s="190">
        <f>SUM('Bevételek kötelező 1.A '!C27)</f>
        <v>0</v>
      </c>
      <c r="D27" s="190">
        <v>632</v>
      </c>
      <c r="E27" s="190">
        <v>632</v>
      </c>
      <c r="F27" s="175">
        <f t="shared" si="1"/>
        <v>100</v>
      </c>
    </row>
    <row r="28" spans="1:6" s="1" customFormat="1" ht="12" customHeight="1">
      <c r="A28" s="13" t="s">
        <v>150</v>
      </c>
      <c r="B28" s="133" t="s">
        <v>358</v>
      </c>
      <c r="C28" s="190">
        <f>SUM('Bevételek kötelező 1.A '!C28)</f>
        <v>0</v>
      </c>
      <c r="D28" s="190">
        <v>1367</v>
      </c>
      <c r="E28" s="190">
        <v>1367</v>
      </c>
      <c r="F28" s="175">
        <f t="shared" si="1"/>
        <v>100</v>
      </c>
    </row>
    <row r="29" spans="1:6" s="1" customFormat="1" ht="12" customHeight="1">
      <c r="A29" s="13" t="s">
        <v>151</v>
      </c>
      <c r="B29" s="133" t="s">
        <v>333</v>
      </c>
      <c r="C29" s="190"/>
      <c r="D29" s="190"/>
      <c r="E29" s="190"/>
      <c r="F29" s="175"/>
    </row>
    <row r="30" spans="1:6" s="1" customFormat="1" ht="12" customHeight="1">
      <c r="A30" s="10" t="s">
        <v>152</v>
      </c>
      <c r="B30" s="133" t="s">
        <v>155</v>
      </c>
      <c r="C30" s="190"/>
      <c r="D30" s="190"/>
      <c r="E30" s="190"/>
      <c r="F30" s="175"/>
    </row>
    <row r="31" spans="1:6" s="1" customFormat="1" ht="12" customHeight="1">
      <c r="A31" s="10" t="s">
        <v>329</v>
      </c>
      <c r="B31" s="133" t="s">
        <v>156</v>
      </c>
      <c r="C31" s="195"/>
      <c r="D31" s="190"/>
      <c r="E31" s="190"/>
      <c r="F31" s="180"/>
    </row>
    <row r="32" spans="1:6" s="1" customFormat="1" ht="12" customHeight="1" thickBot="1">
      <c r="A32" s="10" t="s">
        <v>330</v>
      </c>
      <c r="B32" s="133" t="s">
        <v>157</v>
      </c>
      <c r="C32" s="198"/>
      <c r="D32" s="194">
        <v>1288</v>
      </c>
      <c r="E32" s="194">
        <v>1288</v>
      </c>
      <c r="F32" s="183"/>
    </row>
    <row r="33" spans="1:6" s="1" customFormat="1" ht="12" customHeight="1" thickBot="1">
      <c r="A33" s="17" t="s">
        <v>7</v>
      </c>
      <c r="B33" s="132" t="s">
        <v>255</v>
      </c>
      <c r="C33" s="191">
        <f>+C34+C40</f>
        <v>11137</v>
      </c>
      <c r="D33" s="216">
        <f>+D34+D40</f>
        <v>5450</v>
      </c>
      <c r="E33" s="216">
        <f>+E34+E40</f>
        <v>1898</v>
      </c>
      <c r="F33" s="176">
        <f>E33/D33*100</f>
        <v>34.825688073394495</v>
      </c>
    </row>
    <row r="34" spans="1:6" s="1" customFormat="1" ht="12" customHeight="1">
      <c r="A34" s="12" t="s">
        <v>55</v>
      </c>
      <c r="B34" s="139" t="s">
        <v>160</v>
      </c>
      <c r="C34" s="196">
        <f>SUM(C35:C39)</f>
        <v>11137</v>
      </c>
      <c r="D34" s="196">
        <f>SUM(D35:D39)</f>
        <v>5450</v>
      </c>
      <c r="E34" s="196">
        <f>SUM(E35:E39)</f>
        <v>1898</v>
      </c>
      <c r="F34" s="181">
        <f>E34/D34*100</f>
        <v>34.825688073394495</v>
      </c>
    </row>
    <row r="35" spans="1:6" s="1" customFormat="1" ht="12" customHeight="1">
      <c r="A35" s="10" t="s">
        <v>57</v>
      </c>
      <c r="B35" s="140" t="s">
        <v>161</v>
      </c>
      <c r="C35" s="195"/>
      <c r="D35" s="20"/>
      <c r="E35" s="20"/>
      <c r="F35" s="180"/>
    </row>
    <row r="36" spans="1:6" s="1" customFormat="1" ht="12" customHeight="1">
      <c r="A36" s="10" t="s">
        <v>58</v>
      </c>
      <c r="B36" s="140" t="s">
        <v>162</v>
      </c>
      <c r="C36" s="195"/>
      <c r="D36" s="195"/>
      <c r="E36" s="195"/>
      <c r="F36" s="180"/>
    </row>
    <row r="37" spans="1:6" s="1" customFormat="1" ht="12" customHeight="1">
      <c r="A37" s="10" t="s">
        <v>59</v>
      </c>
      <c r="B37" s="140" t="s">
        <v>163</v>
      </c>
      <c r="C37" s="195"/>
      <c r="D37" s="20"/>
      <c r="E37" s="20"/>
      <c r="F37" s="180"/>
    </row>
    <row r="38" spans="1:6" s="1" customFormat="1" ht="12" customHeight="1">
      <c r="A38" s="10" t="s">
        <v>60</v>
      </c>
      <c r="B38" s="140" t="s">
        <v>36</v>
      </c>
      <c r="C38" s="195"/>
      <c r="D38" s="20"/>
      <c r="E38" s="20"/>
      <c r="F38" s="180"/>
    </row>
    <row r="39" spans="1:6" s="1" customFormat="1" ht="12" customHeight="1">
      <c r="A39" s="10" t="s">
        <v>158</v>
      </c>
      <c r="B39" s="140" t="s">
        <v>164</v>
      </c>
      <c r="C39" s="195">
        <v>11137</v>
      </c>
      <c r="D39" s="195">
        <v>5450</v>
      </c>
      <c r="E39" s="195">
        <v>1898</v>
      </c>
      <c r="F39" s="180">
        <f>E39/D39*100</f>
        <v>34.825688073394495</v>
      </c>
    </row>
    <row r="40" spans="1:6" s="1" customFormat="1" ht="12" customHeight="1">
      <c r="A40" s="10" t="s">
        <v>56</v>
      </c>
      <c r="B40" s="139" t="s">
        <v>165</v>
      </c>
      <c r="C40" s="197">
        <f>SUM(C41:C45)</f>
        <v>0</v>
      </c>
      <c r="D40" s="197">
        <f>SUM(D41:D45)</f>
        <v>0</v>
      </c>
      <c r="E40" s="197">
        <f>SUM(E41:E45)</f>
        <v>0</v>
      </c>
      <c r="F40" s="182"/>
    </row>
    <row r="41" spans="1:6" s="1" customFormat="1" ht="12" customHeight="1">
      <c r="A41" s="10" t="s">
        <v>63</v>
      </c>
      <c r="B41" s="140" t="s">
        <v>161</v>
      </c>
      <c r="C41" s="195"/>
      <c r="D41" s="20"/>
      <c r="E41" s="20"/>
      <c r="F41" s="180"/>
    </row>
    <row r="42" spans="1:6" s="1" customFormat="1" ht="12" customHeight="1">
      <c r="A42" s="10" t="s">
        <v>64</v>
      </c>
      <c r="B42" s="140" t="s">
        <v>162</v>
      </c>
      <c r="C42" s="195"/>
      <c r="D42" s="20"/>
      <c r="E42" s="20"/>
      <c r="F42" s="180"/>
    </row>
    <row r="43" spans="1:6" s="1" customFormat="1" ht="12" customHeight="1">
      <c r="A43" s="10" t="s">
        <v>65</v>
      </c>
      <c r="B43" s="140" t="s">
        <v>163</v>
      </c>
      <c r="C43" s="195"/>
      <c r="D43" s="20"/>
      <c r="E43" s="20"/>
      <c r="F43" s="180"/>
    </row>
    <row r="44" spans="1:6" s="1" customFormat="1" ht="12" customHeight="1">
      <c r="A44" s="10" t="s">
        <v>66</v>
      </c>
      <c r="B44" s="140" t="s">
        <v>36</v>
      </c>
      <c r="C44" s="195"/>
      <c r="D44" s="20"/>
      <c r="E44" s="20"/>
      <c r="F44" s="180"/>
    </row>
    <row r="45" spans="1:6" s="1" customFormat="1" ht="12" customHeight="1" thickBot="1">
      <c r="A45" s="13" t="s">
        <v>159</v>
      </c>
      <c r="B45" s="141" t="s">
        <v>284</v>
      </c>
      <c r="C45" s="198"/>
      <c r="D45" s="198"/>
      <c r="E45" s="198">
        <f>SUM('Bevételek kötelező 1.A '!E45)</f>
        <v>0</v>
      </c>
      <c r="F45" s="183"/>
    </row>
    <row r="46" spans="1:6" s="1" customFormat="1" ht="12" customHeight="1" thickBot="1">
      <c r="A46" s="17" t="s">
        <v>166</v>
      </c>
      <c r="B46" s="132" t="s">
        <v>167</v>
      </c>
      <c r="C46" s="191">
        <f>SUM(C47:C49)</f>
        <v>0</v>
      </c>
      <c r="D46" s="191">
        <f>SUM(D47:D49)</f>
        <v>0</v>
      </c>
      <c r="E46" s="191">
        <f>SUM(E47:E49)</f>
        <v>0</v>
      </c>
      <c r="F46" s="176"/>
    </row>
    <row r="47" spans="1:6" s="1" customFormat="1" ht="12" customHeight="1">
      <c r="A47" s="12" t="s">
        <v>61</v>
      </c>
      <c r="B47" s="137" t="s">
        <v>169</v>
      </c>
      <c r="C47" s="193"/>
      <c r="D47" s="4"/>
      <c r="E47" s="4"/>
      <c r="F47" s="178"/>
    </row>
    <row r="48" spans="1:6" s="1" customFormat="1" ht="12" customHeight="1">
      <c r="A48" s="9" t="s">
        <v>62</v>
      </c>
      <c r="B48" s="133" t="s">
        <v>170</v>
      </c>
      <c r="C48" s="190"/>
      <c r="D48" s="3"/>
      <c r="E48" s="3"/>
      <c r="F48" s="175"/>
    </row>
    <row r="49" spans="1:8" s="1" customFormat="1" ht="12" customHeight="1" thickBot="1">
      <c r="A49" s="13" t="s">
        <v>168</v>
      </c>
      <c r="B49" s="5" t="s">
        <v>105</v>
      </c>
      <c r="C49" s="194"/>
      <c r="D49" s="148"/>
      <c r="E49" s="148"/>
      <c r="F49" s="179"/>
    </row>
    <row r="50" spans="1:8" s="1" customFormat="1" ht="12" customHeight="1" thickBot="1">
      <c r="A50" s="17" t="s">
        <v>9</v>
      </c>
      <c r="B50" s="132" t="s">
        <v>171</v>
      </c>
      <c r="C50" s="191">
        <f>+C51+C52</f>
        <v>0</v>
      </c>
      <c r="D50" s="191">
        <f>+D51+D52</f>
        <v>0</v>
      </c>
      <c r="E50" s="191">
        <f>+E51+E52</f>
        <v>0</v>
      </c>
      <c r="F50" s="176"/>
    </row>
    <row r="51" spans="1:8" s="1" customFormat="1" ht="12" customHeight="1">
      <c r="A51" s="12" t="s">
        <v>172</v>
      </c>
      <c r="B51" s="133" t="s">
        <v>90</v>
      </c>
      <c r="C51" s="199"/>
      <c r="D51" s="4"/>
      <c r="E51" s="4"/>
      <c r="F51" s="184"/>
    </row>
    <row r="52" spans="1:8" s="1" customFormat="1" ht="12" customHeight="1" thickBot="1">
      <c r="A52" s="9" t="s">
        <v>173</v>
      </c>
      <c r="B52" s="133" t="s">
        <v>91</v>
      </c>
      <c r="C52" s="198"/>
      <c r="D52" s="198"/>
      <c r="E52" s="198"/>
      <c r="F52" s="183"/>
    </row>
    <row r="53" spans="1:8" s="1" customFormat="1" ht="16.5" thickBot="1">
      <c r="A53" s="17" t="s">
        <v>174</v>
      </c>
      <c r="B53" s="132" t="s">
        <v>175</v>
      </c>
      <c r="C53" s="192"/>
      <c r="D53" s="18"/>
      <c r="E53" s="18"/>
      <c r="F53" s="177"/>
      <c r="H53" s="38"/>
    </row>
    <row r="54" spans="1:8" s="1" customFormat="1" ht="12" customHeight="1" thickBot="1">
      <c r="A54" s="17" t="s">
        <v>11</v>
      </c>
      <c r="B54" s="142" t="s">
        <v>176</v>
      </c>
      <c r="C54" s="201">
        <f>+C6+C23+C33+C46+C50+C53</f>
        <v>36218</v>
      </c>
      <c r="D54" s="201">
        <f>+D6+D23+D33+D46+D50+D53</f>
        <v>36218</v>
      </c>
      <c r="E54" s="201">
        <f>+E6+E23+E33+E46+E50+E53</f>
        <v>35412</v>
      </c>
      <c r="F54" s="186">
        <f>E54/D54*100</f>
        <v>97.77458722182341</v>
      </c>
    </row>
    <row r="55" spans="1:8" s="1" customFormat="1" ht="12" customHeight="1" thickBot="1">
      <c r="A55" s="57" t="s">
        <v>12</v>
      </c>
      <c r="B55" s="143" t="s">
        <v>286</v>
      </c>
      <c r="C55" s="202">
        <f>SUM(C56:C57)</f>
        <v>782</v>
      </c>
      <c r="D55" s="202">
        <f>SUM(D56:D57)</f>
        <v>782</v>
      </c>
      <c r="E55" s="202">
        <f>SUM(E56:E57)</f>
        <v>782</v>
      </c>
      <c r="F55" s="187">
        <f>E55/D55*100</f>
        <v>100</v>
      </c>
    </row>
    <row r="56" spans="1:8" s="1" customFormat="1" ht="12" customHeight="1">
      <c r="A56" s="123" t="s">
        <v>293</v>
      </c>
      <c r="B56" s="122" t="s">
        <v>285</v>
      </c>
      <c r="C56" s="200">
        <f>SUM('Bevételek kötelező 1.A '!C56)</f>
        <v>782</v>
      </c>
      <c r="D56" s="200">
        <f>SUM('Bevételek kötelező 1.A '!D56)</f>
        <v>782</v>
      </c>
      <c r="E56" s="200">
        <v>782</v>
      </c>
      <c r="F56" s="185">
        <f>E56/D56*100</f>
        <v>100</v>
      </c>
    </row>
    <row r="57" spans="1:8" s="1" customFormat="1" ht="12" customHeight="1" thickBot="1">
      <c r="A57" s="151" t="s">
        <v>93</v>
      </c>
      <c r="B57" s="152" t="s">
        <v>177</v>
      </c>
      <c r="C57" s="209"/>
      <c r="D57" s="209"/>
      <c r="E57" s="209"/>
      <c r="F57" s="206"/>
    </row>
    <row r="58" spans="1:8" s="1" customFormat="1" ht="12" customHeight="1" thickBot="1">
      <c r="A58" s="149" t="s">
        <v>13</v>
      </c>
      <c r="B58" s="150" t="s">
        <v>178</v>
      </c>
      <c r="C58" s="202">
        <f>SUM(C59,C66)</f>
        <v>0</v>
      </c>
      <c r="D58" s="202">
        <f>SUM(D59,D66)</f>
        <v>0</v>
      </c>
      <c r="E58" s="202">
        <f>SUM(E59,E66)</f>
        <v>-47</v>
      </c>
      <c r="F58" s="187"/>
    </row>
    <row r="59" spans="1:8" s="1" customFormat="1" ht="12" customHeight="1">
      <c r="A59" s="14" t="s">
        <v>179</v>
      </c>
      <c r="B59" s="139" t="s">
        <v>195</v>
      </c>
      <c r="C59" s="210">
        <f>SUM(C60:C65)</f>
        <v>0</v>
      </c>
      <c r="D59" s="22"/>
      <c r="E59" s="276">
        <f>SUM(E60:E65)</f>
        <v>-47</v>
      </c>
      <c r="F59" s="207"/>
    </row>
    <row r="60" spans="1:8" s="1" customFormat="1" ht="12" customHeight="1">
      <c r="A60" s="12" t="s">
        <v>194</v>
      </c>
      <c r="B60" s="144" t="s">
        <v>196</v>
      </c>
      <c r="C60" s="195"/>
      <c r="D60" s="20"/>
      <c r="E60" s="195">
        <f>SUM('Bevételek kötelező 1.A '!E60)</f>
        <v>0</v>
      </c>
      <c r="F60" s="180"/>
    </row>
    <row r="61" spans="1:8" s="1" customFormat="1" ht="12" customHeight="1">
      <c r="A61" s="12" t="s">
        <v>180</v>
      </c>
      <c r="B61" s="144" t="s">
        <v>307</v>
      </c>
      <c r="C61" s="195"/>
      <c r="D61" s="20"/>
      <c r="E61" s="195">
        <f>SUM('Bevételek kötelező 1.A '!E61)</f>
        <v>0</v>
      </c>
      <c r="F61" s="180"/>
    </row>
    <row r="62" spans="1:8" s="1" customFormat="1" ht="12" customHeight="1">
      <c r="A62" s="12" t="s">
        <v>181</v>
      </c>
      <c r="B62" s="144" t="s">
        <v>198</v>
      </c>
      <c r="C62" s="195"/>
      <c r="D62" s="20"/>
      <c r="E62" s="195">
        <f>SUM('Bevételek kötelező 1.A '!E62)</f>
        <v>0</v>
      </c>
      <c r="F62" s="180"/>
    </row>
    <row r="63" spans="1:8" s="1" customFormat="1" ht="12" customHeight="1">
      <c r="A63" s="12" t="s">
        <v>182</v>
      </c>
      <c r="B63" s="144" t="s">
        <v>199</v>
      </c>
      <c r="C63" s="195"/>
      <c r="D63" s="20"/>
      <c r="E63" s="195">
        <f>SUM('Bevételek kötelező 1.A '!E63)</f>
        <v>0</v>
      </c>
      <c r="F63" s="180"/>
    </row>
    <row r="64" spans="1:8" s="1" customFormat="1" ht="12" customHeight="1">
      <c r="A64" s="12" t="s">
        <v>183</v>
      </c>
      <c r="B64" s="144" t="s">
        <v>200</v>
      </c>
      <c r="C64" s="195"/>
      <c r="D64" s="20"/>
      <c r="E64" s="195">
        <f>SUM('Bevételek kötelező 1.A '!E64)</f>
        <v>0</v>
      </c>
      <c r="F64" s="180"/>
    </row>
    <row r="65" spans="1:7" s="1" customFormat="1" ht="12" customHeight="1">
      <c r="A65" s="12" t="s">
        <v>184</v>
      </c>
      <c r="B65" s="144" t="s">
        <v>202</v>
      </c>
      <c r="C65" s="195">
        <f>SUM('Bevételek kötelező 1.A '!C65)</f>
        <v>0</v>
      </c>
      <c r="D65" s="195">
        <f>SUM('Bevételek kötelező 1.A '!D65)</f>
        <v>0</v>
      </c>
      <c r="E65" s="195">
        <v>-47</v>
      </c>
      <c r="F65" s="180"/>
    </row>
    <row r="66" spans="1:7" s="1" customFormat="1" ht="12" customHeight="1">
      <c r="A66" s="12" t="s">
        <v>185</v>
      </c>
      <c r="B66" s="139" t="s">
        <v>203</v>
      </c>
      <c r="C66" s="211">
        <f>SUM(C67:C73)</f>
        <v>0</v>
      </c>
      <c r="D66" s="147"/>
      <c r="E66" s="147"/>
      <c r="F66" s="208"/>
    </row>
    <row r="67" spans="1:7" s="1" customFormat="1" ht="12" customHeight="1">
      <c r="A67" s="12" t="s">
        <v>186</v>
      </c>
      <c r="B67" s="144" t="s">
        <v>196</v>
      </c>
      <c r="C67" s="195"/>
      <c r="D67" s="20"/>
      <c r="E67" s="20"/>
      <c r="F67" s="180"/>
    </row>
    <row r="68" spans="1:7" s="1" customFormat="1" ht="12" customHeight="1">
      <c r="A68" s="12" t="s">
        <v>187</v>
      </c>
      <c r="B68" s="144" t="s">
        <v>106</v>
      </c>
      <c r="C68" s="195"/>
      <c r="D68" s="20"/>
      <c r="E68" s="20"/>
      <c r="F68" s="180"/>
    </row>
    <row r="69" spans="1:7" s="1" customFormat="1" ht="12" customHeight="1">
      <c r="A69" s="12" t="s">
        <v>188</v>
      </c>
      <c r="B69" s="144" t="s">
        <v>107</v>
      </c>
      <c r="C69" s="195"/>
      <c r="D69" s="20"/>
      <c r="E69" s="20"/>
      <c r="F69" s="180"/>
    </row>
    <row r="70" spans="1:7" s="1" customFormat="1" ht="12" customHeight="1">
      <c r="A70" s="12" t="s">
        <v>189</v>
      </c>
      <c r="B70" s="144" t="s">
        <v>198</v>
      </c>
      <c r="C70" s="195"/>
      <c r="D70" s="20"/>
      <c r="E70" s="20"/>
      <c r="F70" s="180"/>
    </row>
    <row r="71" spans="1:7" s="1" customFormat="1" ht="12" customHeight="1">
      <c r="A71" s="9" t="s">
        <v>190</v>
      </c>
      <c r="B71" s="141" t="s">
        <v>204</v>
      </c>
      <c r="C71" s="190"/>
      <c r="D71" s="20"/>
      <c r="E71" s="20"/>
      <c r="F71" s="175"/>
    </row>
    <row r="72" spans="1:7" s="1" customFormat="1" ht="12" customHeight="1">
      <c r="A72" s="10" t="s">
        <v>191</v>
      </c>
      <c r="B72" s="141" t="s">
        <v>200</v>
      </c>
      <c r="C72" s="190"/>
      <c r="D72" s="20"/>
      <c r="E72" s="20"/>
      <c r="F72" s="175"/>
    </row>
    <row r="73" spans="1:7" s="1" customFormat="1" ht="12" customHeight="1" thickBot="1">
      <c r="A73" s="15" t="s">
        <v>192</v>
      </c>
      <c r="B73" s="145" t="s">
        <v>205</v>
      </c>
      <c r="C73" s="194"/>
      <c r="D73" s="21"/>
      <c r="E73" s="21"/>
      <c r="F73" s="179"/>
    </row>
    <row r="74" spans="1:7" s="1" customFormat="1" ht="15" customHeight="1" thickBot="1">
      <c r="A74" s="17" t="s">
        <v>14</v>
      </c>
      <c r="B74" s="146" t="s">
        <v>193</v>
      </c>
      <c r="C74" s="191">
        <f>+C54+C55+C58</f>
        <v>37000</v>
      </c>
      <c r="D74" s="191">
        <f>+D54+D55+D58</f>
        <v>37000</v>
      </c>
      <c r="E74" s="191">
        <f>+E54+E55+E58</f>
        <v>36147</v>
      </c>
      <c r="F74" s="176">
        <f>E74/D74*100</f>
        <v>97.694594594594591</v>
      </c>
      <c r="G74" s="81"/>
    </row>
    <row r="85" spans="2:2">
      <c r="B85"/>
    </row>
  </sheetData>
  <mergeCells count="4">
    <mergeCell ref="A2:B2"/>
    <mergeCell ref="C3:E3"/>
    <mergeCell ref="F3:F4"/>
    <mergeCell ref="C2:F2"/>
  </mergeCells>
  <phoneticPr fontId="0" type="noConversion"/>
  <printOptions horizontalCentered="1"/>
  <pageMargins left="0.27559055118110237" right="0.27559055118110237" top="0.78740157480314965" bottom="0.39370078740157483" header="0.23622047244094491" footer="0.15748031496062992"/>
  <pageSetup paperSize="9" scale="74" fitToWidth="3" fitToHeight="2" orientation="portrait" r:id="rId1"/>
  <headerFooter alignWithMargins="0">
    <oddHeader xml:space="preserve">&amp;C&amp;"Times New Roman CE,Félkövér"&amp;12
BONYHÁDVARASD KÖZSÉG ÖNKORMÁNYZATA
2013. ÉVI KÖLTSÉGVETÉSÉNEK MÉRLEGE
&amp;10
&amp;R&amp;"Times New Roman CE,Félkövér dőlt"&amp;11 1. számú melléklet 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codeName="Munka3"/>
  <dimension ref="A1:L70"/>
  <sheetViews>
    <sheetView topLeftCell="A25" workbookViewId="0">
      <selection activeCell="I25" sqref="I25"/>
    </sheetView>
  </sheetViews>
  <sheetFormatPr defaultRowHeight="15.75"/>
  <cols>
    <col min="1" max="1" width="7.5" style="35" customWidth="1"/>
    <col min="2" max="2" width="91.6640625" style="35" customWidth="1"/>
    <col min="3" max="6" width="12.1640625" style="35" customWidth="1"/>
    <col min="7" max="7" width="9" style="35" customWidth="1"/>
    <col min="8" max="16384" width="9.33203125" style="35"/>
  </cols>
  <sheetData>
    <row r="1" spans="1:6" ht="16.5" customHeight="1">
      <c r="A1" s="344" t="s">
        <v>338</v>
      </c>
      <c r="B1" s="344"/>
      <c r="C1" s="344"/>
      <c r="D1" s="344"/>
      <c r="E1" s="344"/>
      <c r="F1" s="344"/>
    </row>
    <row r="2" spans="1:6" ht="16.5" customHeight="1" thickBot="1">
      <c r="A2" s="336" t="s">
        <v>100</v>
      </c>
      <c r="B2" s="336"/>
      <c r="C2" s="342" t="s">
        <v>337</v>
      </c>
      <c r="D2" s="342"/>
      <c r="E2" s="342"/>
      <c r="F2" s="342"/>
    </row>
    <row r="3" spans="1:6" ht="29.25" customHeight="1" thickBot="1">
      <c r="A3" s="23" t="s">
        <v>0</v>
      </c>
      <c r="B3" s="129" t="s">
        <v>29</v>
      </c>
      <c r="C3" s="337" t="s">
        <v>324</v>
      </c>
      <c r="D3" s="338"/>
      <c r="E3" s="339"/>
      <c r="F3" s="340" t="s">
        <v>328</v>
      </c>
    </row>
    <row r="4" spans="1:6" ht="27.75" customHeight="1" thickBot="1">
      <c r="A4" s="23"/>
      <c r="B4" s="129"/>
      <c r="C4" s="24" t="s">
        <v>325</v>
      </c>
      <c r="D4" s="24" t="s">
        <v>326</v>
      </c>
      <c r="E4" s="24" t="s">
        <v>357</v>
      </c>
      <c r="F4" s="341"/>
    </row>
    <row r="5" spans="1:6" s="36" customFormat="1" ht="12" customHeight="1" thickBot="1">
      <c r="A5" s="30">
        <v>1</v>
      </c>
      <c r="B5" s="130">
        <v>2</v>
      </c>
      <c r="C5" s="31">
        <v>3</v>
      </c>
      <c r="D5" s="31">
        <v>4</v>
      </c>
      <c r="E5" s="31">
        <v>5</v>
      </c>
      <c r="F5" s="161">
        <v>6</v>
      </c>
    </row>
    <row r="6" spans="1:6" ht="12" customHeight="1" thickBot="1">
      <c r="A6" s="19" t="s">
        <v>2</v>
      </c>
      <c r="B6" s="153" t="s">
        <v>206</v>
      </c>
      <c r="C6" s="173">
        <f>SUM(C7:C11)</f>
        <v>33309</v>
      </c>
      <c r="D6" s="173">
        <f>SUM(D7:D11)</f>
        <v>33309</v>
      </c>
      <c r="E6" s="173">
        <f>SUM(E7:E11)</f>
        <v>32488</v>
      </c>
      <c r="F6" s="217">
        <f t="shared" ref="F6:F16" si="0">E6/D6*100</f>
        <v>97.535200696508454</v>
      </c>
    </row>
    <row r="7" spans="1:6" ht="12" customHeight="1">
      <c r="A7" s="14" t="s">
        <v>67</v>
      </c>
      <c r="B7" s="134" t="s">
        <v>30</v>
      </c>
      <c r="C7" s="174">
        <f>SUM('Kiadások kötelező 1.A'!C7+'Kiadások önkéntes 1.B'!C7)</f>
        <v>6770</v>
      </c>
      <c r="D7" s="174">
        <f>SUM('Kiadások kötelező 1.A'!D7+'Kiadások önkéntes 1.B'!D7)</f>
        <v>6770</v>
      </c>
      <c r="E7" s="174">
        <v>7323</v>
      </c>
      <c r="F7" s="178">
        <f t="shared" si="0"/>
        <v>108.16838995568685</v>
      </c>
    </row>
    <row r="8" spans="1:6" ht="12" customHeight="1">
      <c r="A8" s="10" t="s">
        <v>68</v>
      </c>
      <c r="B8" s="133" t="s">
        <v>207</v>
      </c>
      <c r="C8" s="174">
        <f>SUM('Kiadások kötelező 1.A'!C8+'Kiadások önkéntes 1.B'!C8)</f>
        <v>1679</v>
      </c>
      <c r="D8" s="174">
        <f>SUM('Kiadások kötelező 1.A'!D8+'Kiadások önkéntes 1.B'!D8)</f>
        <v>1679</v>
      </c>
      <c r="E8" s="174">
        <v>1413</v>
      </c>
      <c r="F8" s="178">
        <f t="shared" si="0"/>
        <v>84.157236450268016</v>
      </c>
    </row>
    <row r="9" spans="1:6" ht="12" customHeight="1">
      <c r="A9" s="10" t="s">
        <v>69</v>
      </c>
      <c r="B9" s="133" t="s">
        <v>89</v>
      </c>
      <c r="C9" s="174">
        <f>SUM('Kiadások kötelező 1.A'!C9+'Kiadások önkéntes 1.B'!C9)</f>
        <v>7549</v>
      </c>
      <c r="D9" s="174">
        <v>7549</v>
      </c>
      <c r="E9" s="174">
        <v>6787</v>
      </c>
      <c r="F9" s="178">
        <f t="shared" si="0"/>
        <v>89.905947807656645</v>
      </c>
    </row>
    <row r="10" spans="1:6" ht="12" customHeight="1">
      <c r="A10" s="10" t="s">
        <v>70</v>
      </c>
      <c r="B10" s="159" t="s">
        <v>208</v>
      </c>
      <c r="C10" s="172"/>
      <c r="D10" s="3"/>
      <c r="E10" s="172"/>
      <c r="F10" s="178"/>
    </row>
    <row r="11" spans="1:6" ht="12" customHeight="1">
      <c r="A11" s="10" t="s">
        <v>79</v>
      </c>
      <c r="B11" s="16" t="s">
        <v>209</v>
      </c>
      <c r="C11" s="172">
        <f>SUM(C12:C19)</f>
        <v>17311</v>
      </c>
      <c r="D11" s="172">
        <f>SUM(D12:D19)</f>
        <v>17311</v>
      </c>
      <c r="E11" s="172">
        <f>SUM(E12:E19)</f>
        <v>16965</v>
      </c>
      <c r="F11" s="178">
        <f t="shared" si="0"/>
        <v>98.001270868234073</v>
      </c>
    </row>
    <row r="12" spans="1:6" ht="12" customHeight="1">
      <c r="A12" s="10" t="s">
        <v>71</v>
      </c>
      <c r="B12" s="133" t="s">
        <v>260</v>
      </c>
      <c r="C12" s="172"/>
      <c r="D12" s="3"/>
      <c r="E12" s="172"/>
      <c r="F12" s="178"/>
    </row>
    <row r="13" spans="1:6" ht="12" customHeight="1">
      <c r="A13" s="10" t="s">
        <v>72</v>
      </c>
      <c r="B13" s="155" t="s">
        <v>261</v>
      </c>
      <c r="C13" s="172">
        <f>SUM('Kiadások kötelező 1.A'!C13+'Kiadások önkéntes 1.B'!C13)</f>
        <v>3155</v>
      </c>
      <c r="D13" s="172">
        <f>SUM('Kiadások kötelező 1.A'!D13+'Kiadások önkéntes 1.B'!D13)</f>
        <v>3155</v>
      </c>
      <c r="E13" s="172">
        <v>2054</v>
      </c>
      <c r="F13" s="178">
        <f t="shared" si="0"/>
        <v>65.103011093502374</v>
      </c>
    </row>
    <row r="14" spans="1:6" ht="12" customHeight="1">
      <c r="A14" s="10" t="s">
        <v>80</v>
      </c>
      <c r="B14" s="155" t="s">
        <v>262</v>
      </c>
      <c r="C14" s="172">
        <f>SUM('Kiadások kötelező 1.A'!C14+'Kiadások önkéntes 1.B'!C14)</f>
        <v>0</v>
      </c>
      <c r="D14" s="106"/>
      <c r="E14" s="172"/>
      <c r="F14" s="178"/>
    </row>
    <row r="15" spans="1:6" ht="12" customHeight="1">
      <c r="A15" s="10" t="s">
        <v>81</v>
      </c>
      <c r="B15" s="160" t="s">
        <v>263</v>
      </c>
      <c r="C15" s="172">
        <f>SUM('Kiadások kötelező 1.A'!C15+'Kiadások önkéntes 1.B'!C15)</f>
        <v>50</v>
      </c>
      <c r="D15" s="172">
        <f>SUM('Kiadások kötelező 1.A'!D15+'Kiadások önkéntes 1.B'!D15)</f>
        <v>50</v>
      </c>
      <c r="E15" s="172">
        <v>40</v>
      </c>
      <c r="F15" s="178">
        <f t="shared" si="0"/>
        <v>80</v>
      </c>
    </row>
    <row r="16" spans="1:6" ht="12" customHeight="1">
      <c r="A16" s="10" t="s">
        <v>82</v>
      </c>
      <c r="B16" s="160" t="s">
        <v>264</v>
      </c>
      <c r="C16" s="172">
        <v>14106</v>
      </c>
      <c r="D16" s="172">
        <v>14106</v>
      </c>
      <c r="E16" s="172">
        <v>14871</v>
      </c>
      <c r="F16" s="178">
        <f t="shared" si="0"/>
        <v>105.42322415993195</v>
      </c>
    </row>
    <row r="17" spans="1:6" ht="12" customHeight="1">
      <c r="A17" s="9" t="s">
        <v>83</v>
      </c>
      <c r="B17" s="160" t="s">
        <v>265</v>
      </c>
      <c r="C17" s="172"/>
      <c r="D17" s="107"/>
      <c r="E17" s="172"/>
      <c r="F17" s="178"/>
    </row>
    <row r="18" spans="1:6" ht="12" customHeight="1">
      <c r="A18" s="10" t="s">
        <v>85</v>
      </c>
      <c r="B18" s="160" t="s">
        <v>266</v>
      </c>
      <c r="C18" s="172"/>
      <c r="D18" s="107"/>
      <c r="E18" s="172"/>
      <c r="F18" s="178"/>
    </row>
    <row r="19" spans="1:6" ht="12" customHeight="1" thickBot="1">
      <c r="A19" s="13" t="s">
        <v>210</v>
      </c>
      <c r="B19" s="160" t="s">
        <v>267</v>
      </c>
      <c r="C19" s="203"/>
      <c r="D19" s="170"/>
      <c r="E19" s="172"/>
      <c r="F19" s="178"/>
    </row>
    <row r="20" spans="1:6" ht="12" customHeight="1" thickBot="1">
      <c r="A20" s="17" t="s">
        <v>3</v>
      </c>
      <c r="B20" s="154" t="s">
        <v>211</v>
      </c>
      <c r="C20" s="173">
        <f>SUM(C21:C27)</f>
        <v>3691</v>
      </c>
      <c r="D20" s="173">
        <f>SUM(D21:D27)</f>
        <v>3691</v>
      </c>
      <c r="E20" s="173">
        <f>SUM(E21:E27)</f>
        <v>1733</v>
      </c>
      <c r="F20" s="164">
        <f>SUM(F21:F27)</f>
        <v>0</v>
      </c>
    </row>
    <row r="21" spans="1:6" ht="12" customHeight="1">
      <c r="A21" s="12" t="s">
        <v>73</v>
      </c>
      <c r="B21" s="133" t="s">
        <v>212</v>
      </c>
      <c r="C21" s="174">
        <f>SUM('Kiadások kötelező 1.A'!C21+'Kiadások önkéntes 1.B'!C21)</f>
        <v>0</v>
      </c>
      <c r="D21" s="174">
        <f>SUM('Kiadások kötelező 1.A'!D21+'Kiadások önkéntes 1.B'!D21)</f>
        <v>0</v>
      </c>
      <c r="E21" s="174">
        <v>480</v>
      </c>
      <c r="F21" s="165"/>
    </row>
    <row r="22" spans="1:6" ht="12" customHeight="1">
      <c r="A22" s="12" t="s">
        <v>74</v>
      </c>
      <c r="B22" s="133" t="s">
        <v>213</v>
      </c>
      <c r="C22" s="172">
        <f>SUM('Kiadások kötelező 1.A'!C22+'Kiadások önkéntes 1.B'!C22)</f>
        <v>1149</v>
      </c>
      <c r="D22" s="172">
        <f>SUM('Kiadások kötelező 1.A'!D22+'Kiadások önkéntes 1.B'!D22)</f>
        <v>1149</v>
      </c>
      <c r="E22" s="172">
        <v>619</v>
      </c>
      <c r="F22" s="162"/>
    </row>
    <row r="23" spans="1:6" ht="12" customHeight="1">
      <c r="A23" s="12" t="s">
        <v>75</v>
      </c>
      <c r="B23" s="133" t="s">
        <v>214</v>
      </c>
      <c r="C23" s="172"/>
      <c r="D23" s="3"/>
      <c r="E23" s="3"/>
      <c r="F23" s="162"/>
    </row>
    <row r="24" spans="1:6" ht="12" customHeight="1">
      <c r="A24" s="12" t="s">
        <v>76</v>
      </c>
      <c r="B24" s="133" t="s">
        <v>215</v>
      </c>
      <c r="C24" s="172"/>
      <c r="D24" s="3"/>
      <c r="E24" s="3"/>
      <c r="F24" s="162"/>
    </row>
    <row r="25" spans="1:6" ht="12" customHeight="1">
      <c r="A25" s="12" t="s">
        <v>77</v>
      </c>
      <c r="B25" s="133" t="s">
        <v>218</v>
      </c>
      <c r="C25" s="172"/>
      <c r="D25" s="3"/>
      <c r="E25" s="3"/>
      <c r="F25" s="162"/>
    </row>
    <row r="26" spans="1:6" ht="24" customHeight="1">
      <c r="A26" s="12" t="s">
        <v>84</v>
      </c>
      <c r="B26" s="133" t="s">
        <v>219</v>
      </c>
      <c r="C26" s="172"/>
      <c r="D26" s="3"/>
      <c r="E26" s="3"/>
      <c r="F26" s="162"/>
    </row>
    <row r="27" spans="1:6" ht="12" customHeight="1">
      <c r="A27" s="12" t="s">
        <v>87</v>
      </c>
      <c r="B27" s="133" t="s">
        <v>220</v>
      </c>
      <c r="C27" s="172">
        <f>SUM(C28:C32)</f>
        <v>2542</v>
      </c>
      <c r="D27" s="172">
        <f>SUM(D28:D32)</f>
        <v>2542</v>
      </c>
      <c r="E27" s="172">
        <f>SUM(E28:E32)</f>
        <v>634</v>
      </c>
      <c r="F27" s="162">
        <f>SUM(F28:F32)</f>
        <v>0</v>
      </c>
    </row>
    <row r="28" spans="1:6" ht="12" customHeight="1">
      <c r="A28" s="12" t="s">
        <v>216</v>
      </c>
      <c r="B28" s="133" t="s">
        <v>256</v>
      </c>
      <c r="C28" s="172"/>
      <c r="D28" s="3"/>
      <c r="E28" s="3"/>
      <c r="F28" s="162"/>
    </row>
    <row r="29" spans="1:6" ht="12" customHeight="1">
      <c r="A29" s="12" t="s">
        <v>217</v>
      </c>
      <c r="B29" s="155" t="s">
        <v>257</v>
      </c>
      <c r="C29" s="172">
        <f>SUM('Kiadások kötelező 1.A'!C29+'Kiadások önkéntes 1.B'!C28)</f>
        <v>154</v>
      </c>
      <c r="D29" s="172">
        <f>SUM('Kiadások kötelező 1.A'!D29+'Kiadások önkéntes 1.B'!D28)</f>
        <v>154</v>
      </c>
      <c r="E29" s="172">
        <f>SUM('Kiadások kötelező 1.A'!E29+'Kiadások önkéntes 1.B'!E28)</f>
        <v>0</v>
      </c>
      <c r="F29" s="162"/>
    </row>
    <row r="30" spans="1:6" ht="12" customHeight="1">
      <c r="A30" s="119" t="s">
        <v>295</v>
      </c>
      <c r="B30" s="155" t="s">
        <v>258</v>
      </c>
      <c r="C30" s="172">
        <f>SUM('Kiadások kötelező 1.A'!C30+'Kiadások önkéntes 1.B'!C29)</f>
        <v>2388</v>
      </c>
      <c r="D30" s="172">
        <f>SUM('Kiadások kötelező 1.A'!D30+'Kiadások önkéntes 1.B'!D29)</f>
        <v>2388</v>
      </c>
      <c r="E30" s="172">
        <v>634</v>
      </c>
      <c r="F30" s="163"/>
    </row>
    <row r="31" spans="1:6" ht="12" customHeight="1">
      <c r="A31" s="119" t="s">
        <v>296</v>
      </c>
      <c r="B31" s="155" t="s">
        <v>294</v>
      </c>
      <c r="C31" s="172"/>
      <c r="D31" s="106"/>
      <c r="E31" s="106"/>
      <c r="F31" s="163"/>
    </row>
    <row r="32" spans="1:6" ht="12" customHeight="1" thickBot="1">
      <c r="A32" s="119" t="s">
        <v>297</v>
      </c>
      <c r="B32" s="155" t="s">
        <v>259</v>
      </c>
      <c r="C32" s="203"/>
      <c r="D32" s="171"/>
      <c r="E32" s="171"/>
      <c r="F32" s="163"/>
    </row>
    <row r="33" spans="1:6" ht="12" customHeight="1" thickBot="1">
      <c r="A33" s="124" t="s">
        <v>4</v>
      </c>
      <c r="B33" s="154" t="s">
        <v>221</v>
      </c>
      <c r="C33" s="204"/>
      <c r="D33" s="29"/>
      <c r="E33" s="29"/>
      <c r="F33" s="166"/>
    </row>
    <row r="34" spans="1:6" ht="12" customHeight="1" thickBot="1">
      <c r="A34" s="17" t="s">
        <v>5</v>
      </c>
      <c r="B34" s="154" t="s">
        <v>222</v>
      </c>
      <c r="C34" s="173">
        <f>SUM(C35:C36)</f>
        <v>0</v>
      </c>
      <c r="D34" s="173">
        <f>SUM(D35:D36)</f>
        <v>0</v>
      </c>
      <c r="E34" s="173">
        <f>SUM(E35:E36)</f>
        <v>0</v>
      </c>
      <c r="F34" s="164">
        <f>SUM(F35:F36)</f>
        <v>0</v>
      </c>
    </row>
    <row r="35" spans="1:6" ht="12" customHeight="1">
      <c r="A35" s="12" t="s">
        <v>50</v>
      </c>
      <c r="B35" s="137" t="s">
        <v>38</v>
      </c>
      <c r="C35" s="174"/>
      <c r="D35" s="174"/>
      <c r="E35" s="4"/>
      <c r="F35" s="165"/>
    </row>
    <row r="36" spans="1:6" ht="12" customHeight="1" thickBot="1">
      <c r="A36" s="10" t="s">
        <v>51</v>
      </c>
      <c r="B36" s="133" t="s">
        <v>39</v>
      </c>
      <c r="C36" s="203"/>
      <c r="D36" s="8"/>
      <c r="E36" s="8"/>
      <c r="F36" s="162"/>
    </row>
    <row r="37" spans="1:6" ht="12" customHeight="1" thickBot="1">
      <c r="A37" s="17" t="s">
        <v>6</v>
      </c>
      <c r="B37" s="156" t="s">
        <v>108</v>
      </c>
      <c r="C37" s="173">
        <f>+C6+C20+C33+C34</f>
        <v>37000</v>
      </c>
      <c r="D37" s="173">
        <f>+D6+D20+D33+D34</f>
        <v>37000</v>
      </c>
      <c r="E37" s="173">
        <f>+E6+E20+E33+E34</f>
        <v>34221</v>
      </c>
      <c r="F37" s="164">
        <f>+F6+F20+F33+F34</f>
        <v>97.535200696508454</v>
      </c>
    </row>
    <row r="38" spans="1:6" ht="12" customHeight="1" thickBot="1">
      <c r="A38" s="17" t="s">
        <v>7</v>
      </c>
      <c r="B38" s="154" t="s">
        <v>223</v>
      </c>
      <c r="C38" s="173">
        <f>SUM(C39,C48)</f>
        <v>0</v>
      </c>
      <c r="D38" s="29"/>
      <c r="E38" s="173">
        <f>SUM(E39,E48)</f>
        <v>-197</v>
      </c>
      <c r="F38" s="164">
        <f>SUM(F39,F48)</f>
        <v>0</v>
      </c>
    </row>
    <row r="39" spans="1:6" ht="12" customHeight="1">
      <c r="A39" s="12" t="s">
        <v>55</v>
      </c>
      <c r="B39" s="139" t="s">
        <v>230</v>
      </c>
      <c r="C39" s="212">
        <f>SUM(C40:C47)</f>
        <v>0</v>
      </c>
      <c r="D39" s="22"/>
      <c r="E39" s="172">
        <f>SUM(E40:E47)</f>
        <v>-197</v>
      </c>
      <c r="F39" s="167">
        <f>SUM(F40:F47)</f>
        <v>0</v>
      </c>
    </row>
    <row r="40" spans="1:6" ht="12" customHeight="1">
      <c r="A40" s="12" t="s">
        <v>57</v>
      </c>
      <c r="B40" s="144" t="s">
        <v>231</v>
      </c>
      <c r="C40" s="172"/>
      <c r="D40" s="20"/>
      <c r="E40" s="20"/>
      <c r="F40" s="162"/>
    </row>
    <row r="41" spans="1:6" ht="12" customHeight="1">
      <c r="A41" s="12" t="s">
        <v>58</v>
      </c>
      <c r="B41" s="144" t="s">
        <v>232</v>
      </c>
      <c r="C41" s="172"/>
      <c r="D41" s="20"/>
      <c r="E41" s="20"/>
      <c r="F41" s="162"/>
    </row>
    <row r="42" spans="1:6" ht="12" customHeight="1">
      <c r="A42" s="12" t="s">
        <v>59</v>
      </c>
      <c r="B42" s="144" t="s">
        <v>110</v>
      </c>
      <c r="C42" s="172"/>
      <c r="D42" s="20"/>
      <c r="E42" s="20"/>
      <c r="F42" s="162"/>
    </row>
    <row r="43" spans="1:6" ht="12" customHeight="1">
      <c r="A43" s="12" t="s">
        <v>60</v>
      </c>
      <c r="B43" s="144" t="s">
        <v>111</v>
      </c>
      <c r="C43" s="172"/>
      <c r="D43" s="20"/>
      <c r="E43" s="20"/>
      <c r="F43" s="162"/>
    </row>
    <row r="44" spans="1:6" ht="12" customHeight="1">
      <c r="A44" s="12" t="s">
        <v>158</v>
      </c>
      <c r="B44" s="144" t="s">
        <v>233</v>
      </c>
      <c r="C44" s="172"/>
      <c r="D44" s="20"/>
      <c r="E44" s="20"/>
      <c r="F44" s="162"/>
    </row>
    <row r="45" spans="1:6" ht="12" customHeight="1">
      <c r="A45" s="12" t="s">
        <v>224</v>
      </c>
      <c r="B45" s="144" t="s">
        <v>234</v>
      </c>
      <c r="C45" s="172"/>
      <c r="D45" s="20"/>
      <c r="E45" s="20"/>
      <c r="F45" s="162"/>
    </row>
    <row r="46" spans="1:6" ht="12" customHeight="1">
      <c r="A46" s="12" t="s">
        <v>225</v>
      </c>
      <c r="B46" s="144" t="s">
        <v>235</v>
      </c>
      <c r="C46" s="172"/>
      <c r="D46" s="20"/>
      <c r="E46" s="20"/>
      <c r="F46" s="162"/>
    </row>
    <row r="47" spans="1:6" ht="12" customHeight="1">
      <c r="A47" s="12" t="s">
        <v>226</v>
      </c>
      <c r="B47" s="144" t="s">
        <v>346</v>
      </c>
      <c r="C47" s="172"/>
      <c r="D47" s="20"/>
      <c r="E47" s="172">
        <v>-197</v>
      </c>
      <c r="F47" s="162"/>
    </row>
    <row r="48" spans="1:6" ht="12" customHeight="1">
      <c r="A48" s="12" t="s">
        <v>56</v>
      </c>
      <c r="B48" s="139" t="s">
        <v>236</v>
      </c>
      <c r="C48" s="205">
        <f>SUM(C49:C56)</f>
        <v>0</v>
      </c>
      <c r="D48" s="147"/>
      <c r="E48" s="147"/>
      <c r="F48" s="167">
        <f>SUM(F49:F56)</f>
        <v>0</v>
      </c>
    </row>
    <row r="49" spans="1:12" ht="12" customHeight="1">
      <c r="A49" s="12" t="s">
        <v>63</v>
      </c>
      <c r="B49" s="144" t="s">
        <v>231</v>
      </c>
      <c r="C49" s="172"/>
      <c r="D49" s="20"/>
      <c r="E49" s="20"/>
      <c r="F49" s="162"/>
    </row>
    <row r="50" spans="1:12" ht="12" customHeight="1">
      <c r="A50" s="12" t="s">
        <v>64</v>
      </c>
      <c r="B50" s="144" t="s">
        <v>237</v>
      </c>
      <c r="C50" s="172"/>
      <c r="D50" s="20"/>
      <c r="E50" s="20"/>
      <c r="F50" s="162"/>
    </row>
    <row r="51" spans="1:12" ht="12" customHeight="1">
      <c r="A51" s="12" t="s">
        <v>65</v>
      </c>
      <c r="B51" s="144" t="s">
        <v>110</v>
      </c>
      <c r="C51" s="172"/>
      <c r="D51" s="20"/>
      <c r="E51" s="20"/>
      <c r="F51" s="162"/>
    </row>
    <row r="52" spans="1:12" ht="12" customHeight="1">
      <c r="A52" s="12" t="s">
        <v>66</v>
      </c>
      <c r="B52" s="144" t="s">
        <v>111</v>
      </c>
      <c r="C52" s="172"/>
      <c r="D52" s="20"/>
      <c r="E52" s="20"/>
      <c r="F52" s="168"/>
    </row>
    <row r="53" spans="1:12" ht="12" customHeight="1">
      <c r="A53" s="12" t="s">
        <v>159</v>
      </c>
      <c r="B53" s="144" t="s">
        <v>233</v>
      </c>
      <c r="C53" s="172"/>
      <c r="D53" s="20"/>
      <c r="E53" s="20"/>
      <c r="F53" s="162"/>
    </row>
    <row r="54" spans="1:12" ht="12" customHeight="1">
      <c r="A54" s="12" t="s">
        <v>227</v>
      </c>
      <c r="B54" s="144" t="s">
        <v>238</v>
      </c>
      <c r="C54" s="172"/>
      <c r="D54" s="20"/>
      <c r="E54" s="20"/>
      <c r="F54" s="163"/>
    </row>
    <row r="55" spans="1:12" ht="12" customHeight="1">
      <c r="A55" s="12" t="s">
        <v>228</v>
      </c>
      <c r="B55" s="144" t="s">
        <v>235</v>
      </c>
      <c r="C55" s="172"/>
      <c r="D55" s="20"/>
      <c r="E55" s="20"/>
      <c r="F55" s="163"/>
    </row>
    <row r="56" spans="1:12" ht="12" customHeight="1" thickBot="1">
      <c r="A56" s="12" t="s">
        <v>229</v>
      </c>
      <c r="B56" s="144" t="s">
        <v>345</v>
      </c>
      <c r="C56" s="213"/>
      <c r="D56" s="21"/>
      <c r="E56" s="215"/>
      <c r="F56" s="169"/>
    </row>
    <row r="57" spans="1:12" ht="15" customHeight="1" thickBot="1">
      <c r="A57" s="17" t="s">
        <v>8</v>
      </c>
      <c r="B57" s="157" t="s">
        <v>109</v>
      </c>
      <c r="C57" s="173">
        <f>SUM(C37,C38)</f>
        <v>37000</v>
      </c>
      <c r="D57" s="173">
        <f>SUM(D37,D38)</f>
        <v>37000</v>
      </c>
      <c r="E57" s="173">
        <f>SUM(E37,E38)</f>
        <v>34024</v>
      </c>
      <c r="F57" s="164">
        <f>SUM(F37,F38)</f>
        <v>97.535200696508454</v>
      </c>
      <c r="I57" s="38"/>
      <c r="J57" s="63"/>
      <c r="K57" s="63"/>
      <c r="L57" s="63"/>
    </row>
    <row r="58" spans="1:12" s="1" customFormat="1" ht="12.95" customHeight="1">
      <c r="A58" s="345"/>
      <c r="B58" s="345"/>
      <c r="C58" s="345"/>
      <c r="D58" s="345"/>
      <c r="E58" s="345"/>
      <c r="F58" s="345"/>
    </row>
    <row r="59" spans="1:12">
      <c r="A59" s="346" t="s">
        <v>112</v>
      </c>
      <c r="B59" s="346"/>
      <c r="C59" s="346"/>
      <c r="D59" s="346"/>
      <c r="E59" s="346"/>
      <c r="F59" s="346"/>
    </row>
    <row r="60" spans="1:12" ht="16.5" thickBot="1">
      <c r="A60" s="336" t="s">
        <v>101</v>
      </c>
      <c r="B60" s="336"/>
      <c r="C60" s="128"/>
      <c r="D60" s="128"/>
      <c r="E60" s="128"/>
    </row>
    <row r="61" spans="1:12" ht="23.25" customHeight="1" thickBot="1">
      <c r="A61" s="17">
        <v>1</v>
      </c>
      <c r="B61" s="29" t="s">
        <v>240</v>
      </c>
      <c r="C61" s="154">
        <f>'Bevételek összesített 1.'!C54-C37</f>
        <v>-782</v>
      </c>
      <c r="D61" s="154">
        <f>'Bevételek összesített 1.'!D54-D37</f>
        <v>-782</v>
      </c>
      <c r="E61" s="154">
        <f>'Bevételek összesített 1.'!E54-E37</f>
        <v>1191</v>
      </c>
      <c r="F61" s="37">
        <f>'Bevételek összesített 1.'!F54-F37</f>
        <v>0.23938652531495563</v>
      </c>
      <c r="G61" s="82"/>
    </row>
    <row r="62" spans="1:12" ht="33" customHeight="1">
      <c r="A62" s="343" t="s">
        <v>241</v>
      </c>
      <c r="B62" s="343"/>
      <c r="C62" s="343"/>
      <c r="D62" s="343"/>
      <c r="E62" s="343"/>
      <c r="F62" s="343"/>
    </row>
    <row r="63" spans="1:12" ht="16.5" thickBot="1">
      <c r="A63" s="336" t="s">
        <v>102</v>
      </c>
      <c r="B63" s="336"/>
      <c r="C63" s="128"/>
      <c r="D63" s="128"/>
      <c r="E63" s="128"/>
    </row>
    <row r="64" spans="1:12" ht="12" customHeight="1" thickBot="1">
      <c r="A64" s="17" t="s">
        <v>2</v>
      </c>
      <c r="B64" s="29" t="s">
        <v>242</v>
      </c>
      <c r="C64" s="154">
        <f>SUM(C65-C68)</f>
        <v>0</v>
      </c>
      <c r="D64" s="154">
        <f>SUM(D65-D68)</f>
        <v>0</v>
      </c>
      <c r="E64" s="154">
        <f>SUM(E65-E68)</f>
        <v>150</v>
      </c>
      <c r="F64" s="74">
        <f>F65-F68</f>
        <v>0</v>
      </c>
    </row>
    <row r="65" spans="1:6">
      <c r="A65" s="14" t="s">
        <v>67</v>
      </c>
      <c r="B65" s="6" t="s">
        <v>243</v>
      </c>
      <c r="C65" s="280">
        <f>SUM('Bevételek összesített 1.'!C58)</f>
        <v>0</v>
      </c>
      <c r="D65" s="280">
        <f>SUM('Bevételek összesített 1.'!D58)</f>
        <v>0</v>
      </c>
      <c r="E65" s="280">
        <f>SUM('Bevételek összesített 1.'!E58)</f>
        <v>-47</v>
      </c>
      <c r="F65" s="281">
        <f>'Bevételek összesített 1.'!F58</f>
        <v>0</v>
      </c>
    </row>
    <row r="66" spans="1:6" ht="12.75" customHeight="1">
      <c r="A66" s="9" t="s">
        <v>244</v>
      </c>
      <c r="B66" s="2" t="s">
        <v>250</v>
      </c>
      <c r="C66" s="214">
        <f>SUM('Bevételek összesített 1.'!C59)</f>
        <v>0</v>
      </c>
      <c r="D66" s="214">
        <f>SUM('Bevételek összesített 1.'!D59)</f>
        <v>0</v>
      </c>
      <c r="E66" s="214">
        <f>SUM('Bevételek összesített 1.'!E59)</f>
        <v>-47</v>
      </c>
      <c r="F66" s="115">
        <f>'Bevételek összesített 1.'!F59</f>
        <v>0</v>
      </c>
    </row>
    <row r="67" spans="1:6" ht="12.75" customHeight="1">
      <c r="A67" s="9" t="s">
        <v>245</v>
      </c>
      <c r="B67" s="108" t="s">
        <v>246</v>
      </c>
      <c r="C67" s="277">
        <f>SUM('Bevételek összesített 1.'!C66)</f>
        <v>0</v>
      </c>
      <c r="D67" s="277">
        <f>SUM('Bevételek összesített 1.'!D66)</f>
        <v>0</v>
      </c>
      <c r="E67" s="277">
        <f>SUM('Bevételek összesített 1.'!E66)</f>
        <v>0</v>
      </c>
      <c r="F67" s="109">
        <f>'Bevételek összesített 1.'!F66</f>
        <v>0</v>
      </c>
    </row>
    <row r="68" spans="1:6" ht="12.75" customHeight="1">
      <c r="A68" s="13" t="s">
        <v>68</v>
      </c>
      <c r="B68" s="8" t="s">
        <v>247</v>
      </c>
      <c r="C68" s="282">
        <f t="shared" ref="C68:E69" si="1">SUM(C38)</f>
        <v>0</v>
      </c>
      <c r="D68" s="282">
        <f t="shared" si="1"/>
        <v>0</v>
      </c>
      <c r="E68" s="282">
        <f t="shared" si="1"/>
        <v>-197</v>
      </c>
      <c r="F68" s="283">
        <f>+F38</f>
        <v>0</v>
      </c>
    </row>
    <row r="69" spans="1:6" ht="12.75" customHeight="1">
      <c r="A69" s="10" t="s">
        <v>248</v>
      </c>
      <c r="B69" s="3" t="s">
        <v>251</v>
      </c>
      <c r="C69" s="278">
        <f t="shared" si="1"/>
        <v>0</v>
      </c>
      <c r="D69" s="278">
        <f t="shared" si="1"/>
        <v>0</v>
      </c>
      <c r="E69" s="278">
        <f t="shared" si="1"/>
        <v>-197</v>
      </c>
      <c r="F69" s="110">
        <f>+F39</f>
        <v>0</v>
      </c>
    </row>
    <row r="70" spans="1:6" ht="12.75" customHeight="1" thickBot="1">
      <c r="A70" s="15" t="s">
        <v>249</v>
      </c>
      <c r="B70" s="112" t="s">
        <v>252</v>
      </c>
      <c r="C70" s="279">
        <f>SUM(C48)</f>
        <v>0</v>
      </c>
      <c r="D70" s="279">
        <f>SUM(D48)</f>
        <v>0</v>
      </c>
      <c r="E70" s="279">
        <f>SUM(E48)</f>
        <v>0</v>
      </c>
      <c r="F70" s="73">
        <f>+F48</f>
        <v>0</v>
      </c>
    </row>
  </sheetData>
  <mergeCells count="10">
    <mergeCell ref="A60:B60"/>
    <mergeCell ref="A62:F62"/>
    <mergeCell ref="A63:B63"/>
    <mergeCell ref="A1:F1"/>
    <mergeCell ref="A2:B2"/>
    <mergeCell ref="A58:F58"/>
    <mergeCell ref="A59:F59"/>
    <mergeCell ref="C3:E3"/>
    <mergeCell ref="F3:F4"/>
    <mergeCell ref="C2:F2"/>
  </mergeCells>
  <phoneticPr fontId="18" type="noConversion"/>
  <pageMargins left="0.31496062992125984" right="0.27559055118110237" top="0.31496062992125984" bottom="0.19685039370078741" header="0.19685039370078741" footer="0.15748031496062992"/>
  <pageSetup paperSize="9" scale="73" orientation="portrait" r:id="rId1"/>
  <headerFooter alignWithMargins="0">
    <oddHeader>&amp;R&amp;"Times New Roman CE,Dőlt"&amp;12 1. számú melléklet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H74"/>
  <sheetViews>
    <sheetView topLeftCell="A40" zoomScale="120" zoomScaleNormal="120" zoomScaleSheetLayoutView="130" workbookViewId="0">
      <selection activeCell="I24" sqref="I24"/>
    </sheetView>
  </sheetViews>
  <sheetFormatPr defaultRowHeight="15.75"/>
  <cols>
    <col min="1" max="1" width="7.5" style="35" customWidth="1"/>
    <col min="2" max="2" width="67.6640625" style="35" customWidth="1"/>
    <col min="3" max="6" width="12.1640625" style="35" customWidth="1"/>
    <col min="7" max="7" width="9" style="35" customWidth="1"/>
    <col min="8" max="16384" width="9.33203125" style="35"/>
  </cols>
  <sheetData>
    <row r="1" spans="1:6" ht="15.95" customHeight="1">
      <c r="A1" s="34" t="s">
        <v>336</v>
      </c>
      <c r="B1" s="34"/>
      <c r="C1" s="34"/>
      <c r="D1" s="34"/>
      <c r="E1" s="34"/>
      <c r="F1" s="34"/>
    </row>
    <row r="2" spans="1:6" ht="15.95" customHeight="1" thickBot="1">
      <c r="A2" s="336" t="s">
        <v>323</v>
      </c>
      <c r="B2" s="336"/>
      <c r="C2" s="342" t="s">
        <v>337</v>
      </c>
      <c r="D2" s="342"/>
      <c r="E2" s="342"/>
      <c r="F2" s="342"/>
    </row>
    <row r="3" spans="1:6" ht="24" customHeight="1" thickBot="1">
      <c r="A3" s="23" t="s">
        <v>45</v>
      </c>
      <c r="B3" s="129" t="s">
        <v>1</v>
      </c>
      <c r="C3" s="337" t="s">
        <v>324</v>
      </c>
      <c r="D3" s="338"/>
      <c r="E3" s="339"/>
      <c r="F3" s="340" t="s">
        <v>328</v>
      </c>
    </row>
    <row r="4" spans="1:6" ht="27" customHeight="1" thickBot="1">
      <c r="A4" s="23"/>
      <c r="B4" s="129"/>
      <c r="C4" s="24" t="s">
        <v>325</v>
      </c>
      <c r="D4" s="24" t="s">
        <v>326</v>
      </c>
      <c r="E4" s="24" t="s">
        <v>357</v>
      </c>
      <c r="F4" s="341"/>
    </row>
    <row r="5" spans="1:6" s="36" customFormat="1" ht="12" customHeight="1" thickBot="1">
      <c r="A5" s="30">
        <v>1</v>
      </c>
      <c r="B5" s="31">
        <v>2</v>
      </c>
      <c r="C5" s="130">
        <v>3</v>
      </c>
      <c r="D5" s="130">
        <v>4</v>
      </c>
      <c r="E5" s="31">
        <v>5</v>
      </c>
      <c r="F5" s="161">
        <v>6</v>
      </c>
    </row>
    <row r="6" spans="1:6" s="1" customFormat="1" ht="12" customHeight="1" thickBot="1">
      <c r="A6" s="19" t="s">
        <v>2</v>
      </c>
      <c r="B6" s="131" t="s">
        <v>131</v>
      </c>
      <c r="C6" s="188">
        <f>+C7+C16+C22</f>
        <v>3720</v>
      </c>
      <c r="D6" s="188">
        <f>+D7+D16+D22</f>
        <v>3456</v>
      </c>
      <c r="E6" s="188">
        <f>+E7+E16+E22</f>
        <v>5424</v>
      </c>
      <c r="F6" s="218">
        <f t="shared" ref="F6:F22" si="0">E6/D6*100</f>
        <v>156.94444444444443</v>
      </c>
    </row>
    <row r="7" spans="1:6" s="1" customFormat="1" ht="12" customHeight="1" thickBot="1">
      <c r="A7" s="17" t="s">
        <v>3</v>
      </c>
      <c r="B7" s="132" t="s">
        <v>132</v>
      </c>
      <c r="C7" s="189">
        <f>SUM(C8:C15)</f>
        <v>3405</v>
      </c>
      <c r="D7" s="189">
        <f>SUM(D8:D15)</f>
        <v>3380</v>
      </c>
      <c r="E7" s="189">
        <f>SUM(E8:E15)</f>
        <v>5362</v>
      </c>
      <c r="F7" s="177">
        <f t="shared" si="0"/>
        <v>158.63905325443787</v>
      </c>
    </row>
    <row r="8" spans="1:6" s="1" customFormat="1" ht="12" customHeight="1">
      <c r="A8" s="10" t="s">
        <v>73</v>
      </c>
      <c r="B8" s="133" t="s">
        <v>34</v>
      </c>
      <c r="C8" s="193">
        <v>2350</v>
      </c>
      <c r="D8" s="174">
        <v>2350</v>
      </c>
      <c r="E8" s="174">
        <v>4035</v>
      </c>
      <c r="F8" s="178">
        <f t="shared" si="0"/>
        <v>171.70212765957447</v>
      </c>
    </row>
    <row r="9" spans="1:6" s="1" customFormat="1" ht="12" customHeight="1">
      <c r="A9" s="10" t="s">
        <v>74</v>
      </c>
      <c r="B9" s="133" t="s">
        <v>47</v>
      </c>
      <c r="C9" s="190">
        <v>0</v>
      </c>
      <c r="D9" s="214"/>
      <c r="E9" s="214"/>
      <c r="F9" s="178"/>
    </row>
    <row r="10" spans="1:6" s="1" customFormat="1" ht="12" customHeight="1">
      <c r="A10" s="10" t="s">
        <v>290</v>
      </c>
      <c r="B10" s="133" t="s">
        <v>287</v>
      </c>
      <c r="C10" s="190">
        <v>1000</v>
      </c>
      <c r="D10" s="214">
        <v>1000</v>
      </c>
      <c r="E10" s="214">
        <v>1190</v>
      </c>
      <c r="F10" s="178">
        <f t="shared" si="0"/>
        <v>119</v>
      </c>
    </row>
    <row r="11" spans="1:6" s="1" customFormat="1" ht="12" customHeight="1">
      <c r="A11" s="10" t="s">
        <v>291</v>
      </c>
      <c r="B11" s="133" t="s">
        <v>288</v>
      </c>
      <c r="C11" s="190">
        <v>0</v>
      </c>
      <c r="D11" s="214"/>
      <c r="E11" s="214"/>
      <c r="F11" s="178"/>
    </row>
    <row r="12" spans="1:6" s="1" customFormat="1" ht="12" customHeight="1">
      <c r="A12" s="10" t="s">
        <v>292</v>
      </c>
      <c r="B12" s="133" t="s">
        <v>289</v>
      </c>
      <c r="C12" s="190"/>
      <c r="D12" s="214"/>
      <c r="E12" s="214"/>
      <c r="F12" s="178"/>
    </row>
    <row r="13" spans="1:6" s="1" customFormat="1" ht="12" customHeight="1">
      <c r="A13" s="10" t="s">
        <v>76</v>
      </c>
      <c r="B13" s="133" t="s">
        <v>133</v>
      </c>
      <c r="C13" s="190">
        <v>30</v>
      </c>
      <c r="D13" s="214">
        <v>30</v>
      </c>
      <c r="E13" s="214">
        <v>129</v>
      </c>
      <c r="F13" s="178">
        <f t="shared" si="0"/>
        <v>430</v>
      </c>
    </row>
    <row r="14" spans="1:6" s="1" customFormat="1" ht="12" customHeight="1">
      <c r="A14" s="10" t="s">
        <v>77</v>
      </c>
      <c r="B14" s="133" t="s">
        <v>134</v>
      </c>
      <c r="C14" s="190">
        <v>25</v>
      </c>
      <c r="D14" s="214">
        <v>0</v>
      </c>
      <c r="E14" s="214">
        <v>8</v>
      </c>
      <c r="F14" s="178"/>
    </row>
    <row r="15" spans="1:6" s="1" customFormat="1" ht="12" customHeight="1" thickBot="1">
      <c r="A15" s="10" t="s">
        <v>84</v>
      </c>
      <c r="B15" s="133" t="s">
        <v>135</v>
      </c>
      <c r="C15" s="194"/>
      <c r="D15" s="215"/>
      <c r="E15" s="215"/>
      <c r="F15" s="178"/>
    </row>
    <row r="16" spans="1:6" s="1" customFormat="1" ht="12" customHeight="1" thickBot="1">
      <c r="A16" s="17" t="s">
        <v>4</v>
      </c>
      <c r="B16" s="132" t="s">
        <v>136</v>
      </c>
      <c r="C16" s="191">
        <f>SUM(C17:C21)</f>
        <v>285</v>
      </c>
      <c r="D16" s="191">
        <f>SUM(D17:D21)</f>
        <v>46</v>
      </c>
      <c r="E16" s="191">
        <f>SUM(E17:E21)</f>
        <v>43</v>
      </c>
      <c r="F16" s="176">
        <f>SUM(F17)</f>
        <v>93.478260869565219</v>
      </c>
    </row>
    <row r="17" spans="1:6" s="1" customFormat="1" ht="12" customHeight="1" thickBot="1">
      <c r="A17" s="14" t="s">
        <v>49</v>
      </c>
      <c r="B17" s="134" t="s">
        <v>285</v>
      </c>
      <c r="C17" s="193">
        <v>285</v>
      </c>
      <c r="D17" s="193">
        <v>46</v>
      </c>
      <c r="E17" s="193">
        <v>43</v>
      </c>
      <c r="F17" s="178">
        <f t="shared" si="0"/>
        <v>93.478260869565219</v>
      </c>
    </row>
    <row r="18" spans="1:6" s="1" customFormat="1" ht="12" hidden="1" customHeight="1">
      <c r="A18" s="9" t="s">
        <v>137</v>
      </c>
      <c r="B18" s="135" t="s">
        <v>141</v>
      </c>
      <c r="C18" s="190"/>
      <c r="D18" s="3"/>
      <c r="E18" s="3"/>
      <c r="F18" s="178" t="e">
        <f t="shared" si="0"/>
        <v>#DIV/0!</v>
      </c>
    </row>
    <row r="19" spans="1:6" s="1" customFormat="1" ht="12" hidden="1" customHeight="1">
      <c r="A19" s="10" t="s">
        <v>138</v>
      </c>
      <c r="B19" s="133" t="s">
        <v>142</v>
      </c>
      <c r="C19" s="190"/>
      <c r="D19" s="3"/>
      <c r="E19" s="3"/>
      <c r="F19" s="178" t="e">
        <f t="shared" si="0"/>
        <v>#DIV/0!</v>
      </c>
    </row>
    <row r="20" spans="1:6" s="1" customFormat="1" ht="12" hidden="1" customHeight="1">
      <c r="A20" s="10" t="s">
        <v>139</v>
      </c>
      <c r="B20" s="133" t="s">
        <v>143</v>
      </c>
      <c r="C20" s="190"/>
      <c r="D20" s="3"/>
      <c r="E20" s="3"/>
      <c r="F20" s="178" t="e">
        <f t="shared" si="0"/>
        <v>#DIV/0!</v>
      </c>
    </row>
    <row r="21" spans="1:6" s="1" customFormat="1" ht="12" hidden="1" customHeight="1" thickBot="1">
      <c r="A21" s="11" t="s">
        <v>140</v>
      </c>
      <c r="B21" s="136" t="s">
        <v>144</v>
      </c>
      <c r="C21" s="194"/>
      <c r="D21" s="8"/>
      <c r="E21" s="8"/>
      <c r="F21" s="261" t="e">
        <f t="shared" si="0"/>
        <v>#DIV/0!</v>
      </c>
    </row>
    <row r="22" spans="1:6" s="1" customFormat="1" ht="12" customHeight="1" thickBot="1">
      <c r="A22" s="17" t="s">
        <v>145</v>
      </c>
      <c r="B22" s="132" t="s">
        <v>147</v>
      </c>
      <c r="C22" s="192">
        <v>30</v>
      </c>
      <c r="D22" s="29">
        <v>30</v>
      </c>
      <c r="E22" s="29">
        <v>19</v>
      </c>
      <c r="F22" s="262">
        <f t="shared" si="0"/>
        <v>63.333333333333329</v>
      </c>
    </row>
    <row r="23" spans="1:6" s="1" customFormat="1" ht="12" customHeight="1" thickBot="1">
      <c r="A23" s="17" t="s">
        <v>6</v>
      </c>
      <c r="B23" s="132" t="s">
        <v>148</v>
      </c>
      <c r="C23" s="191">
        <f>SUM(C24:C32)</f>
        <v>20066</v>
      </c>
      <c r="D23" s="191">
        <f>SUM(D24:D32)</f>
        <v>26017</v>
      </c>
      <c r="E23" s="191">
        <f>SUM(E24:E32)</f>
        <v>26017</v>
      </c>
      <c r="F23" s="176">
        <f t="shared" ref="F23:F28" si="1">E23/D23*100</f>
        <v>100</v>
      </c>
    </row>
    <row r="24" spans="1:6" s="1" customFormat="1" ht="12" customHeight="1">
      <c r="A24" s="12" t="s">
        <v>52</v>
      </c>
      <c r="B24" s="137" t="s">
        <v>322</v>
      </c>
      <c r="C24" s="193">
        <v>18645</v>
      </c>
      <c r="D24" s="193">
        <v>19284</v>
      </c>
      <c r="E24" s="190">
        <v>19284</v>
      </c>
      <c r="F24" s="178">
        <f t="shared" si="1"/>
        <v>100</v>
      </c>
    </row>
    <row r="25" spans="1:6" s="1" customFormat="1" ht="12" customHeight="1">
      <c r="A25" s="10" t="s">
        <v>53</v>
      </c>
      <c r="B25" s="133" t="s">
        <v>153</v>
      </c>
      <c r="C25" s="190">
        <v>1421</v>
      </c>
      <c r="D25" s="190">
        <v>1042</v>
      </c>
      <c r="E25" s="190">
        <v>1042</v>
      </c>
      <c r="F25" s="175">
        <f t="shared" si="1"/>
        <v>100</v>
      </c>
    </row>
    <row r="26" spans="1:6" s="1" customFormat="1" ht="12" customHeight="1">
      <c r="A26" s="10" t="s">
        <v>54</v>
      </c>
      <c r="B26" s="133" t="s">
        <v>342</v>
      </c>
      <c r="C26" s="190"/>
      <c r="D26" s="214">
        <v>2404</v>
      </c>
      <c r="E26" s="214">
        <v>2404</v>
      </c>
      <c r="F26" s="175">
        <f t="shared" si="1"/>
        <v>100</v>
      </c>
    </row>
    <row r="27" spans="1:6" s="1" customFormat="1" ht="12" customHeight="1">
      <c r="A27" s="13" t="s">
        <v>149</v>
      </c>
      <c r="B27" s="133" t="s">
        <v>331</v>
      </c>
      <c r="C27" s="190"/>
      <c r="D27" s="190">
        <v>632</v>
      </c>
      <c r="E27" s="190">
        <v>632</v>
      </c>
      <c r="F27" s="175">
        <f t="shared" si="1"/>
        <v>100</v>
      </c>
    </row>
    <row r="28" spans="1:6" s="1" customFormat="1" ht="12" customHeight="1">
      <c r="A28" s="13" t="s">
        <v>150</v>
      </c>
      <c r="B28" s="133" t="s">
        <v>343</v>
      </c>
      <c r="C28" s="190"/>
      <c r="D28" s="190">
        <v>1367</v>
      </c>
      <c r="E28" s="190">
        <v>1367</v>
      </c>
      <c r="F28" s="175">
        <f t="shared" si="1"/>
        <v>100</v>
      </c>
    </row>
    <row r="29" spans="1:6" s="1" customFormat="1" ht="12" customHeight="1">
      <c r="A29" s="13" t="s">
        <v>151</v>
      </c>
      <c r="B29" s="133" t="s">
        <v>333</v>
      </c>
      <c r="C29" s="190"/>
      <c r="D29" s="190"/>
      <c r="E29" s="190"/>
      <c r="F29" s="175"/>
    </row>
    <row r="30" spans="1:6" s="1" customFormat="1" ht="12" customHeight="1">
      <c r="A30" s="10" t="s">
        <v>152</v>
      </c>
      <c r="B30" s="133" t="s">
        <v>155</v>
      </c>
      <c r="C30" s="190"/>
      <c r="D30" s="190"/>
      <c r="E30" s="190"/>
      <c r="F30" s="175"/>
    </row>
    <row r="31" spans="1:6" s="1" customFormat="1" ht="12" customHeight="1">
      <c r="A31" s="10" t="s">
        <v>329</v>
      </c>
      <c r="B31" s="133" t="s">
        <v>156</v>
      </c>
      <c r="C31" s="195"/>
      <c r="D31" s="190"/>
      <c r="E31" s="190"/>
      <c r="F31" s="180"/>
    </row>
    <row r="32" spans="1:6" s="1" customFormat="1" ht="12" customHeight="1" thickBot="1">
      <c r="A32" s="10" t="s">
        <v>330</v>
      </c>
      <c r="B32" s="133" t="s">
        <v>157</v>
      </c>
      <c r="C32" s="198"/>
      <c r="D32" s="194">
        <v>1288</v>
      </c>
      <c r="E32" s="194">
        <v>1288</v>
      </c>
      <c r="F32" s="175">
        <f t="shared" ref="F32" si="2">E32/D32*100</f>
        <v>100</v>
      </c>
    </row>
    <row r="33" spans="1:6" s="1" customFormat="1" ht="12" customHeight="1" thickBot="1">
      <c r="A33" s="17" t="s">
        <v>7</v>
      </c>
      <c r="B33" s="132" t="s">
        <v>255</v>
      </c>
      <c r="C33" s="191">
        <f>+C34+C40</f>
        <v>10537</v>
      </c>
      <c r="D33" s="192">
        <f>+D34+D40</f>
        <v>4850</v>
      </c>
      <c r="E33" s="192">
        <f>+E34+E40</f>
        <v>1448</v>
      </c>
      <c r="F33" s="176">
        <f>E33/D33*100</f>
        <v>29.855670103092784</v>
      </c>
    </row>
    <row r="34" spans="1:6" s="1" customFormat="1" ht="12" customHeight="1">
      <c r="A34" s="12" t="s">
        <v>55</v>
      </c>
      <c r="B34" s="139" t="s">
        <v>160</v>
      </c>
      <c r="C34" s="196">
        <f>SUM(C35:C39)</f>
        <v>7000</v>
      </c>
      <c r="D34" s="196">
        <f>SUM(D35:D39)</f>
        <v>4850</v>
      </c>
      <c r="E34" s="196">
        <f>SUM(E35:E39)</f>
        <v>1448</v>
      </c>
      <c r="F34" s="181">
        <f>E34/D34*100</f>
        <v>29.855670103092784</v>
      </c>
    </row>
    <row r="35" spans="1:6" s="1" customFormat="1" ht="12" customHeight="1">
      <c r="A35" s="10" t="s">
        <v>57</v>
      </c>
      <c r="B35" s="140" t="s">
        <v>161</v>
      </c>
      <c r="C35" s="195"/>
      <c r="D35" s="20"/>
      <c r="E35" s="20"/>
      <c r="F35" s="180"/>
    </row>
    <row r="36" spans="1:6" s="1" customFormat="1" ht="12" customHeight="1">
      <c r="A36" s="10" t="s">
        <v>58</v>
      </c>
      <c r="B36" s="140" t="s">
        <v>162</v>
      </c>
      <c r="C36" s="195"/>
      <c r="D36" s="195"/>
      <c r="E36" s="195"/>
      <c r="F36" s="180"/>
    </row>
    <row r="37" spans="1:6" s="1" customFormat="1" ht="12" customHeight="1">
      <c r="A37" s="10" t="s">
        <v>59</v>
      </c>
      <c r="B37" s="140" t="s">
        <v>163</v>
      </c>
      <c r="C37" s="195"/>
      <c r="D37" s="20"/>
      <c r="E37" s="20"/>
      <c r="F37" s="180"/>
    </row>
    <row r="38" spans="1:6" s="1" customFormat="1" ht="12" customHeight="1">
      <c r="A38" s="10" t="s">
        <v>60</v>
      </c>
      <c r="B38" s="140" t="s">
        <v>36</v>
      </c>
      <c r="C38" s="195"/>
      <c r="D38" s="20"/>
      <c r="E38" s="20"/>
      <c r="F38" s="180"/>
    </row>
    <row r="39" spans="1:6" s="1" customFormat="1" ht="12" customHeight="1">
      <c r="A39" s="10" t="s">
        <v>158</v>
      </c>
      <c r="B39" s="140" t="s">
        <v>164</v>
      </c>
      <c r="C39" s="195">
        <v>7000</v>
      </c>
      <c r="D39" s="195">
        <v>4850</v>
      </c>
      <c r="E39" s="195">
        <v>1448</v>
      </c>
      <c r="F39" s="180">
        <f>E39/D39*100</f>
        <v>29.855670103092784</v>
      </c>
    </row>
    <row r="40" spans="1:6" s="1" customFormat="1" ht="12" customHeight="1">
      <c r="A40" s="10" t="s">
        <v>56</v>
      </c>
      <c r="B40" s="139" t="s">
        <v>165</v>
      </c>
      <c r="C40" s="197">
        <f>SUM(C41:C45)</f>
        <v>3537</v>
      </c>
      <c r="D40" s="197">
        <f>SUM(D41:D45)</f>
        <v>0</v>
      </c>
      <c r="E40" s="197">
        <f>SUM(E41:E45)</f>
        <v>0</v>
      </c>
      <c r="F40" s="182"/>
    </row>
    <row r="41" spans="1:6" s="1" customFormat="1" ht="12" customHeight="1">
      <c r="A41" s="10" t="s">
        <v>63</v>
      </c>
      <c r="B41" s="140" t="s">
        <v>161</v>
      </c>
      <c r="C41" s="195"/>
      <c r="D41" s="20"/>
      <c r="E41" s="20"/>
      <c r="F41" s="180"/>
    </row>
    <row r="42" spans="1:6" s="1" customFormat="1" ht="12" customHeight="1">
      <c r="A42" s="10" t="s">
        <v>64</v>
      </c>
      <c r="B42" s="140" t="s">
        <v>162</v>
      </c>
      <c r="C42" s="195"/>
      <c r="D42" s="20"/>
      <c r="E42" s="20"/>
      <c r="F42" s="180"/>
    </row>
    <row r="43" spans="1:6" s="1" customFormat="1" ht="12" customHeight="1">
      <c r="A43" s="10" t="s">
        <v>65</v>
      </c>
      <c r="B43" s="140" t="s">
        <v>163</v>
      </c>
      <c r="C43" s="195"/>
      <c r="D43" s="20"/>
      <c r="E43" s="20"/>
      <c r="F43" s="180"/>
    </row>
    <row r="44" spans="1:6" s="1" customFormat="1" ht="12" customHeight="1">
      <c r="A44" s="10" t="s">
        <v>66</v>
      </c>
      <c r="B44" s="140" t="s">
        <v>36</v>
      </c>
      <c r="C44" s="195"/>
      <c r="D44" s="20"/>
      <c r="E44" s="20"/>
      <c r="F44" s="180"/>
    </row>
    <row r="45" spans="1:6" s="1" customFormat="1" ht="12" customHeight="1" thickBot="1">
      <c r="A45" s="13" t="s">
        <v>159</v>
      </c>
      <c r="B45" s="141" t="s">
        <v>284</v>
      </c>
      <c r="C45" s="198">
        <v>3537</v>
      </c>
      <c r="D45" s="198"/>
      <c r="E45" s="198">
        <v>0</v>
      </c>
      <c r="F45" s="183"/>
    </row>
    <row r="46" spans="1:6" s="1" customFormat="1" ht="12" customHeight="1" thickBot="1">
      <c r="A46" s="17" t="s">
        <v>166</v>
      </c>
      <c r="B46" s="132" t="s">
        <v>167</v>
      </c>
      <c r="C46" s="191">
        <f>SUM(C47:C49)</f>
        <v>0</v>
      </c>
      <c r="D46" s="191">
        <f>SUM(D47:D49)</f>
        <v>0</v>
      </c>
      <c r="E46" s="191">
        <f>SUM(E47:E49)</f>
        <v>0</v>
      </c>
      <c r="F46" s="176"/>
    </row>
    <row r="47" spans="1:6" s="1" customFormat="1" ht="12" customHeight="1">
      <c r="A47" s="12" t="s">
        <v>61</v>
      </c>
      <c r="B47" s="137" t="s">
        <v>169</v>
      </c>
      <c r="C47" s="193"/>
      <c r="D47" s="4"/>
      <c r="E47" s="4"/>
      <c r="F47" s="178"/>
    </row>
    <row r="48" spans="1:6" s="1" customFormat="1" ht="12" customHeight="1">
      <c r="A48" s="9" t="s">
        <v>62</v>
      </c>
      <c r="B48" s="133" t="s">
        <v>170</v>
      </c>
      <c r="C48" s="190"/>
      <c r="D48" s="3"/>
      <c r="E48" s="3"/>
      <c r="F48" s="175"/>
    </row>
    <row r="49" spans="1:8" s="1" customFormat="1" ht="12" customHeight="1" thickBot="1">
      <c r="A49" s="13" t="s">
        <v>168</v>
      </c>
      <c r="B49" s="5" t="s">
        <v>105</v>
      </c>
      <c r="C49" s="194"/>
      <c r="D49" s="148"/>
      <c r="E49" s="148"/>
      <c r="F49" s="179"/>
    </row>
    <row r="50" spans="1:8" s="1" customFormat="1" ht="12" customHeight="1" thickBot="1">
      <c r="A50" s="17" t="s">
        <v>9</v>
      </c>
      <c r="B50" s="132" t="s">
        <v>171</v>
      </c>
      <c r="C50" s="191">
        <f>+C51+C52</f>
        <v>0</v>
      </c>
      <c r="D50" s="191">
        <f>+D51+D52</f>
        <v>0</v>
      </c>
      <c r="E50" s="191">
        <f>+E51+E52</f>
        <v>0</v>
      </c>
      <c r="F50" s="176"/>
    </row>
    <row r="51" spans="1:8" s="1" customFormat="1" ht="12" customHeight="1">
      <c r="A51" s="12" t="s">
        <v>172</v>
      </c>
      <c r="B51" s="133" t="s">
        <v>90</v>
      </c>
      <c r="C51" s="199"/>
      <c r="D51" s="4"/>
      <c r="E51" s="4"/>
      <c r="F51" s="184"/>
    </row>
    <row r="52" spans="1:8" s="1" customFormat="1" ht="12" customHeight="1" thickBot="1">
      <c r="A52" s="9" t="s">
        <v>173</v>
      </c>
      <c r="B52" s="133" t="s">
        <v>91</v>
      </c>
      <c r="C52" s="198"/>
      <c r="D52" s="198"/>
      <c r="E52" s="198"/>
      <c r="F52" s="183"/>
    </row>
    <row r="53" spans="1:8" s="1" customFormat="1" ht="16.5" thickBot="1">
      <c r="A53" s="17" t="s">
        <v>174</v>
      </c>
      <c r="B53" s="132" t="s">
        <v>175</v>
      </c>
      <c r="C53" s="192"/>
      <c r="D53" s="18"/>
      <c r="E53" s="18"/>
      <c r="F53" s="177"/>
      <c r="H53" s="38"/>
    </row>
    <row r="54" spans="1:8" s="1" customFormat="1" ht="12" customHeight="1" thickBot="1">
      <c r="A54" s="17" t="s">
        <v>11</v>
      </c>
      <c r="B54" s="142" t="s">
        <v>176</v>
      </c>
      <c r="C54" s="201">
        <f>+C6+C23+C33+C46+C50+C53</f>
        <v>34323</v>
      </c>
      <c r="D54" s="201">
        <f>+D6+D23+D33+D46+D50+D53</f>
        <v>34323</v>
      </c>
      <c r="E54" s="201">
        <f>+E6+E23+E33+E46+E50+E53</f>
        <v>32889</v>
      </c>
      <c r="F54" s="186">
        <f>E54/D54*100</f>
        <v>95.822043527663666</v>
      </c>
    </row>
    <row r="55" spans="1:8" s="1" customFormat="1" ht="12" customHeight="1" thickBot="1">
      <c r="A55" s="57" t="s">
        <v>12</v>
      </c>
      <c r="B55" s="143" t="s">
        <v>286</v>
      </c>
      <c r="C55" s="202">
        <f>SUM(C56:C57)</f>
        <v>782</v>
      </c>
      <c r="D55" s="202">
        <f>SUM(D56:D57)</f>
        <v>782</v>
      </c>
      <c r="E55" s="202">
        <f>SUM(E56:E57)</f>
        <v>782</v>
      </c>
      <c r="F55" s="187">
        <f>E55/D55*100</f>
        <v>100</v>
      </c>
    </row>
    <row r="56" spans="1:8" s="1" customFormat="1" ht="12" customHeight="1">
      <c r="A56" s="123" t="s">
        <v>293</v>
      </c>
      <c r="B56" s="122" t="s">
        <v>285</v>
      </c>
      <c r="C56" s="200">
        <v>782</v>
      </c>
      <c r="D56" s="200">
        <v>782</v>
      </c>
      <c r="E56" s="200">
        <v>782</v>
      </c>
      <c r="F56" s="185">
        <f>E56/D56*100</f>
        <v>100</v>
      </c>
    </row>
    <row r="57" spans="1:8" s="1" customFormat="1" ht="12" customHeight="1" thickBot="1">
      <c r="A57" s="151" t="s">
        <v>93</v>
      </c>
      <c r="B57" s="152" t="s">
        <v>177</v>
      </c>
      <c r="C57" s="209"/>
      <c r="D57" s="209"/>
      <c r="E57" s="209"/>
      <c r="F57" s="206"/>
    </row>
    <row r="58" spans="1:8" s="1" customFormat="1" ht="12" customHeight="1" thickBot="1">
      <c r="A58" s="149" t="s">
        <v>13</v>
      </c>
      <c r="B58" s="150" t="s">
        <v>178</v>
      </c>
      <c r="C58" s="202">
        <f>SUM(C59,C66)</f>
        <v>0</v>
      </c>
      <c r="D58" s="202">
        <f>SUM(D59,D66)</f>
        <v>0</v>
      </c>
      <c r="E58" s="202">
        <f>SUM(E59,E66)</f>
        <v>-47</v>
      </c>
      <c r="F58" s="187"/>
    </row>
    <row r="59" spans="1:8" s="1" customFormat="1" ht="12" customHeight="1">
      <c r="A59" s="14" t="s">
        <v>179</v>
      </c>
      <c r="B59" s="139" t="s">
        <v>195</v>
      </c>
      <c r="C59" s="210">
        <f>SUM(C60:C65)</f>
        <v>0</v>
      </c>
      <c r="D59" s="22"/>
      <c r="E59" s="275">
        <f>SUM(E60:E65)</f>
        <v>-47</v>
      </c>
      <c r="F59" s="207"/>
    </row>
    <row r="60" spans="1:8" s="1" customFormat="1" ht="12" customHeight="1">
      <c r="A60" s="12" t="s">
        <v>194</v>
      </c>
      <c r="B60" s="144" t="s">
        <v>196</v>
      </c>
      <c r="C60" s="195"/>
      <c r="D60" s="20"/>
      <c r="E60" s="20"/>
      <c r="F60" s="180"/>
    </row>
    <row r="61" spans="1:8" s="1" customFormat="1" ht="12" customHeight="1">
      <c r="A61" s="12" t="s">
        <v>180</v>
      </c>
      <c r="B61" s="144" t="s">
        <v>307</v>
      </c>
      <c r="C61" s="195"/>
      <c r="D61" s="20"/>
      <c r="E61" s="20"/>
      <c r="F61" s="180"/>
    </row>
    <row r="62" spans="1:8" s="1" customFormat="1" ht="12" customHeight="1">
      <c r="A62" s="12" t="s">
        <v>181</v>
      </c>
      <c r="B62" s="144" t="s">
        <v>198</v>
      </c>
      <c r="C62" s="195"/>
      <c r="D62" s="20"/>
      <c r="E62" s="20"/>
      <c r="F62" s="180"/>
    </row>
    <row r="63" spans="1:8" s="1" customFormat="1" ht="12" customHeight="1">
      <c r="A63" s="12" t="s">
        <v>182</v>
      </c>
      <c r="B63" s="144" t="s">
        <v>199</v>
      </c>
      <c r="C63" s="195"/>
      <c r="D63" s="20"/>
      <c r="E63" s="20"/>
      <c r="F63" s="180"/>
    </row>
    <row r="64" spans="1:8" s="1" customFormat="1" ht="12" customHeight="1">
      <c r="A64" s="12" t="s">
        <v>183</v>
      </c>
      <c r="B64" s="144" t="s">
        <v>200</v>
      </c>
      <c r="C64" s="195"/>
      <c r="D64" s="20"/>
      <c r="E64" s="20"/>
      <c r="F64" s="180"/>
    </row>
    <row r="65" spans="1:7" s="1" customFormat="1" ht="12" customHeight="1">
      <c r="A65" s="12" t="s">
        <v>184</v>
      </c>
      <c r="B65" s="144" t="s">
        <v>202</v>
      </c>
      <c r="C65" s="195"/>
      <c r="D65" s="20"/>
      <c r="E65" s="214">
        <v>-47</v>
      </c>
      <c r="F65" s="180"/>
    </row>
    <row r="66" spans="1:7" s="1" customFormat="1" ht="12" customHeight="1">
      <c r="A66" s="12" t="s">
        <v>185</v>
      </c>
      <c r="B66" s="139" t="s">
        <v>203</v>
      </c>
      <c r="C66" s="211">
        <f>SUM(C67:C73)</f>
        <v>0</v>
      </c>
      <c r="D66" s="147"/>
      <c r="E66" s="147"/>
      <c r="F66" s="208"/>
    </row>
    <row r="67" spans="1:7" s="1" customFormat="1" ht="12" customHeight="1">
      <c r="A67" s="12" t="s">
        <v>186</v>
      </c>
      <c r="B67" s="144" t="s">
        <v>196</v>
      </c>
      <c r="C67" s="195"/>
      <c r="D67" s="20"/>
      <c r="E67" s="20"/>
      <c r="F67" s="180"/>
    </row>
    <row r="68" spans="1:7" s="1" customFormat="1" ht="12" customHeight="1">
      <c r="A68" s="12" t="s">
        <v>187</v>
      </c>
      <c r="B68" s="144" t="s">
        <v>106</v>
      </c>
      <c r="C68" s="195"/>
      <c r="D68" s="20"/>
      <c r="E68" s="20"/>
      <c r="F68" s="180"/>
    </row>
    <row r="69" spans="1:7" s="1" customFormat="1" ht="12" customHeight="1">
      <c r="A69" s="12" t="s">
        <v>188</v>
      </c>
      <c r="B69" s="144" t="s">
        <v>107</v>
      </c>
      <c r="C69" s="195"/>
      <c r="D69" s="20"/>
      <c r="E69" s="20"/>
      <c r="F69" s="180"/>
    </row>
    <row r="70" spans="1:7" s="1" customFormat="1" ht="12" customHeight="1">
      <c r="A70" s="12" t="s">
        <v>189</v>
      </c>
      <c r="B70" s="144" t="s">
        <v>198</v>
      </c>
      <c r="C70" s="195"/>
      <c r="D70" s="20"/>
      <c r="E70" s="20"/>
      <c r="F70" s="180"/>
    </row>
    <row r="71" spans="1:7" s="1" customFormat="1" ht="12" customHeight="1">
      <c r="A71" s="9" t="s">
        <v>190</v>
      </c>
      <c r="B71" s="141" t="s">
        <v>204</v>
      </c>
      <c r="C71" s="190"/>
      <c r="D71" s="20"/>
      <c r="E71" s="20"/>
      <c r="F71" s="175"/>
    </row>
    <row r="72" spans="1:7" s="1" customFormat="1" ht="12" customHeight="1">
      <c r="A72" s="10" t="s">
        <v>191</v>
      </c>
      <c r="B72" s="141" t="s">
        <v>200</v>
      </c>
      <c r="C72" s="190"/>
      <c r="D72" s="20"/>
      <c r="E72" s="20"/>
      <c r="F72" s="175"/>
    </row>
    <row r="73" spans="1:7" s="1" customFormat="1" ht="12" customHeight="1" thickBot="1">
      <c r="A73" s="15" t="s">
        <v>192</v>
      </c>
      <c r="B73" s="145" t="s">
        <v>205</v>
      </c>
      <c r="C73" s="194"/>
      <c r="D73" s="21"/>
      <c r="E73" s="21"/>
      <c r="F73" s="179"/>
    </row>
    <row r="74" spans="1:7" s="1" customFormat="1" ht="15" customHeight="1" thickBot="1">
      <c r="A74" s="17" t="s">
        <v>14</v>
      </c>
      <c r="B74" s="146" t="s">
        <v>193</v>
      </c>
      <c r="C74" s="191">
        <f>+C54+C55+C58</f>
        <v>35105</v>
      </c>
      <c r="D74" s="191">
        <f>+D54+D55+D58</f>
        <v>35105</v>
      </c>
      <c r="E74" s="191">
        <f>+E54+E55+E58</f>
        <v>33624</v>
      </c>
      <c r="F74" s="176">
        <f>E74/D74*100</f>
        <v>95.781227745335414</v>
      </c>
      <c r="G74" s="81"/>
    </row>
  </sheetData>
  <mergeCells count="4">
    <mergeCell ref="A2:B2"/>
    <mergeCell ref="C3:E3"/>
    <mergeCell ref="F3:F4"/>
    <mergeCell ref="C2:F2"/>
  </mergeCells>
  <phoneticPr fontId="18" type="noConversion"/>
  <printOptions horizontalCentered="1"/>
  <pageMargins left="0.27" right="0.27" top="0.8" bottom="0.38" header="0.25" footer="0.17"/>
  <pageSetup paperSize="9" scale="74" fitToWidth="3" fitToHeight="2" orientation="portrait" r:id="rId1"/>
  <headerFooter alignWithMargins="0">
    <oddHeader xml:space="preserve">&amp;C&amp;"Times New Roman CE,Félkövér"&amp;12
BONYHÁDVARASD KÖZSÉG ÖNKORMÁNYZATA
2013. ÉVI KÖLTSÉGVETÉSÉNEK MÉRLEGE&amp;10
&amp;R&amp;"Times New Roman CE,Félkövér dőlt"&amp;11 1/A. számú melléklet 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L70"/>
  <sheetViews>
    <sheetView topLeftCell="A11" workbookViewId="0">
      <selection activeCell="K18" sqref="K18"/>
    </sheetView>
  </sheetViews>
  <sheetFormatPr defaultRowHeight="15.75"/>
  <cols>
    <col min="1" max="1" width="7.5" style="35" customWidth="1"/>
    <col min="2" max="2" width="91.6640625" style="35" customWidth="1"/>
    <col min="3" max="6" width="12.1640625" style="35" customWidth="1"/>
    <col min="7" max="7" width="9" style="35" customWidth="1"/>
    <col min="8" max="16384" width="9.33203125" style="35"/>
  </cols>
  <sheetData>
    <row r="1" spans="1:6" ht="16.5" customHeight="1">
      <c r="A1" s="344" t="s">
        <v>339</v>
      </c>
      <c r="B1" s="344"/>
      <c r="C1" s="344"/>
      <c r="D1" s="344"/>
      <c r="E1" s="344"/>
      <c r="F1" s="344"/>
    </row>
    <row r="2" spans="1:6" ht="16.5" customHeight="1" thickBot="1">
      <c r="A2" s="336" t="s">
        <v>100</v>
      </c>
      <c r="B2" s="336"/>
      <c r="C2" s="342" t="s">
        <v>337</v>
      </c>
      <c r="D2" s="342"/>
      <c r="E2" s="342"/>
      <c r="F2" s="342"/>
    </row>
    <row r="3" spans="1:6" ht="29.25" customHeight="1" thickBot="1">
      <c r="A3" s="23" t="s">
        <v>0</v>
      </c>
      <c r="B3" s="129" t="s">
        <v>29</v>
      </c>
      <c r="C3" s="337" t="s">
        <v>324</v>
      </c>
      <c r="D3" s="338"/>
      <c r="E3" s="339"/>
      <c r="F3" s="340" t="s">
        <v>328</v>
      </c>
    </row>
    <row r="4" spans="1:6" ht="27.75" customHeight="1" thickBot="1">
      <c r="A4" s="23"/>
      <c r="B4" s="129"/>
      <c r="C4" s="24" t="s">
        <v>325</v>
      </c>
      <c r="D4" s="24" t="s">
        <v>326</v>
      </c>
      <c r="E4" s="24" t="s">
        <v>327</v>
      </c>
      <c r="F4" s="341"/>
    </row>
    <row r="5" spans="1:6" s="36" customFormat="1" ht="12" customHeight="1" thickBot="1">
      <c r="A5" s="30">
        <v>1</v>
      </c>
      <c r="B5" s="130">
        <v>2</v>
      </c>
      <c r="C5" s="31">
        <v>3</v>
      </c>
      <c r="D5" s="31">
        <v>4</v>
      </c>
      <c r="E5" s="31">
        <v>5</v>
      </c>
      <c r="F5" s="161">
        <v>6</v>
      </c>
    </row>
    <row r="6" spans="1:6" ht="12" customHeight="1" thickBot="1">
      <c r="A6" s="19" t="s">
        <v>2</v>
      </c>
      <c r="B6" s="153" t="s">
        <v>206</v>
      </c>
      <c r="C6" s="173">
        <f>SUM(C7:C11)</f>
        <v>31624</v>
      </c>
      <c r="D6" s="173">
        <f>SUM(D7:D11)</f>
        <v>31624</v>
      </c>
      <c r="E6" s="173">
        <f>SUM(E7:E11)</f>
        <v>31239</v>
      </c>
      <c r="F6" s="217">
        <f t="shared" ref="F6:F16" si="0">E6/D6*100</f>
        <v>98.782570199848223</v>
      </c>
    </row>
    <row r="7" spans="1:6" ht="12" customHeight="1">
      <c r="A7" s="14" t="s">
        <v>67</v>
      </c>
      <c r="B7" s="134" t="s">
        <v>30</v>
      </c>
      <c r="C7" s="174">
        <v>6290</v>
      </c>
      <c r="D7" s="174">
        <v>6290</v>
      </c>
      <c r="E7" s="172">
        <v>6603</v>
      </c>
      <c r="F7" s="178">
        <f t="shared" si="0"/>
        <v>104.97615262321145</v>
      </c>
    </row>
    <row r="8" spans="1:6" ht="12" customHeight="1">
      <c r="A8" s="10" t="s">
        <v>68</v>
      </c>
      <c r="B8" s="133" t="s">
        <v>207</v>
      </c>
      <c r="C8" s="172">
        <v>1549</v>
      </c>
      <c r="D8" s="172">
        <v>1549</v>
      </c>
      <c r="E8" s="172">
        <v>1219</v>
      </c>
      <c r="F8" s="178">
        <f t="shared" si="0"/>
        <v>78.695932859909618</v>
      </c>
    </row>
    <row r="9" spans="1:6" ht="12" customHeight="1">
      <c r="A9" s="10" t="s">
        <v>69</v>
      </c>
      <c r="B9" s="133" t="s">
        <v>89</v>
      </c>
      <c r="C9" s="172">
        <v>7549</v>
      </c>
      <c r="D9" s="174">
        <v>7549</v>
      </c>
      <c r="E9" s="172">
        <v>6787</v>
      </c>
      <c r="F9" s="178">
        <f t="shared" si="0"/>
        <v>89.905947807656645</v>
      </c>
    </row>
    <row r="10" spans="1:6" ht="12" customHeight="1">
      <c r="A10" s="10" t="s">
        <v>70</v>
      </c>
      <c r="B10" s="159" t="s">
        <v>208</v>
      </c>
      <c r="C10" s="172"/>
      <c r="D10" s="3"/>
      <c r="E10" s="172"/>
      <c r="F10" s="178"/>
    </row>
    <row r="11" spans="1:6" ht="12" customHeight="1">
      <c r="A11" s="10" t="s">
        <v>79</v>
      </c>
      <c r="B11" s="16" t="s">
        <v>209</v>
      </c>
      <c r="C11" s="172">
        <v>16236</v>
      </c>
      <c r="D11" s="172">
        <f>SUM(D12:D19)</f>
        <v>16236</v>
      </c>
      <c r="E11" s="172">
        <f>SUM(E12:E19)</f>
        <v>16630</v>
      </c>
      <c r="F11" s="178">
        <f t="shared" si="0"/>
        <v>102.42670608524267</v>
      </c>
    </row>
    <row r="12" spans="1:6" ht="12" customHeight="1">
      <c r="A12" s="10" t="s">
        <v>71</v>
      </c>
      <c r="B12" s="133" t="s">
        <v>260</v>
      </c>
      <c r="C12" s="172"/>
      <c r="D12" s="3"/>
      <c r="E12" s="172"/>
      <c r="F12" s="178"/>
    </row>
    <row r="13" spans="1:6" ht="12" customHeight="1">
      <c r="A13" s="10" t="s">
        <v>72</v>
      </c>
      <c r="B13" s="155" t="s">
        <v>261</v>
      </c>
      <c r="C13" s="172">
        <v>2430</v>
      </c>
      <c r="D13" s="172">
        <v>2430</v>
      </c>
      <c r="E13" s="172">
        <v>1884</v>
      </c>
      <c r="F13" s="178">
        <f t="shared" si="0"/>
        <v>77.530864197530875</v>
      </c>
    </row>
    <row r="14" spans="1:6" ht="12" customHeight="1">
      <c r="A14" s="10" t="s">
        <v>80</v>
      </c>
      <c r="B14" s="155" t="s">
        <v>262</v>
      </c>
      <c r="C14" s="172"/>
      <c r="D14" s="106"/>
      <c r="E14" s="172"/>
      <c r="F14" s="178"/>
    </row>
    <row r="15" spans="1:6" ht="12" customHeight="1">
      <c r="A15" s="10" t="s">
        <v>81</v>
      </c>
      <c r="B15" s="160" t="s">
        <v>263</v>
      </c>
      <c r="C15" s="172"/>
      <c r="D15" s="172"/>
      <c r="E15" s="172"/>
      <c r="F15" s="178"/>
    </row>
    <row r="16" spans="1:6" ht="12" customHeight="1">
      <c r="A16" s="10" t="s">
        <v>82</v>
      </c>
      <c r="B16" s="160" t="s">
        <v>264</v>
      </c>
      <c r="C16" s="172">
        <v>13806</v>
      </c>
      <c r="D16" s="172">
        <v>13806</v>
      </c>
      <c r="E16" s="172">
        <v>14746</v>
      </c>
      <c r="F16" s="178">
        <f t="shared" si="0"/>
        <v>106.808633927278</v>
      </c>
    </row>
    <row r="17" spans="1:6" ht="12" customHeight="1">
      <c r="A17" s="9" t="s">
        <v>83</v>
      </c>
      <c r="B17" s="160" t="s">
        <v>265</v>
      </c>
      <c r="C17" s="172"/>
      <c r="D17" s="107"/>
      <c r="E17" s="172"/>
      <c r="F17" s="178"/>
    </row>
    <row r="18" spans="1:6" ht="12" customHeight="1">
      <c r="A18" s="10" t="s">
        <v>85</v>
      </c>
      <c r="B18" s="160" t="s">
        <v>266</v>
      </c>
      <c r="C18" s="172"/>
      <c r="D18" s="107"/>
      <c r="E18" s="172"/>
      <c r="F18" s="178"/>
    </row>
    <row r="19" spans="1:6" ht="12" customHeight="1" thickBot="1">
      <c r="A19" s="13" t="s">
        <v>210</v>
      </c>
      <c r="B19" s="160" t="s">
        <v>267</v>
      </c>
      <c r="C19" s="203"/>
      <c r="D19" s="170"/>
      <c r="E19" s="172"/>
      <c r="F19" s="261"/>
    </row>
    <row r="20" spans="1:6" ht="12" customHeight="1" thickBot="1">
      <c r="A20" s="17" t="s">
        <v>3</v>
      </c>
      <c r="B20" s="154" t="s">
        <v>211</v>
      </c>
      <c r="C20" s="173">
        <f>SUM(C21:C27)</f>
        <v>3691</v>
      </c>
      <c r="D20" s="173">
        <f>SUM(D21:D27)</f>
        <v>3691</v>
      </c>
      <c r="E20" s="173">
        <f>SUM(E21:E27)</f>
        <v>1733</v>
      </c>
      <c r="F20" s="262">
        <f>E20/D20*100</f>
        <v>46.952045516120293</v>
      </c>
    </row>
    <row r="21" spans="1:6" ht="12" customHeight="1">
      <c r="A21" s="12" t="s">
        <v>73</v>
      </c>
      <c r="B21" s="133" t="s">
        <v>212</v>
      </c>
      <c r="C21" s="174"/>
      <c r="D21" s="264"/>
      <c r="E21" s="274">
        <v>480</v>
      </c>
      <c r="F21" s="178"/>
    </row>
    <row r="22" spans="1:6" ht="12" customHeight="1">
      <c r="A22" s="12" t="s">
        <v>74</v>
      </c>
      <c r="B22" s="133" t="s">
        <v>213</v>
      </c>
      <c r="C22" s="172">
        <v>1149</v>
      </c>
      <c r="D22" s="335">
        <v>1149</v>
      </c>
      <c r="E22" s="214">
        <v>619</v>
      </c>
      <c r="F22" s="162"/>
    </row>
    <row r="23" spans="1:6" ht="12" customHeight="1">
      <c r="A23" s="12" t="s">
        <v>75</v>
      </c>
      <c r="B23" s="133" t="s">
        <v>214</v>
      </c>
      <c r="C23" s="172"/>
      <c r="D23" s="267"/>
      <c r="E23" s="3"/>
      <c r="F23" s="162"/>
    </row>
    <row r="24" spans="1:6" ht="12" customHeight="1">
      <c r="A24" s="12" t="s">
        <v>76</v>
      </c>
      <c r="B24" s="133" t="s">
        <v>215</v>
      </c>
      <c r="C24" s="172"/>
      <c r="D24" s="267"/>
      <c r="E24" s="3"/>
      <c r="F24" s="162"/>
    </row>
    <row r="25" spans="1:6" ht="12" customHeight="1">
      <c r="A25" s="12" t="s">
        <v>77</v>
      </c>
      <c r="B25" s="133" t="s">
        <v>218</v>
      </c>
      <c r="C25" s="172"/>
      <c r="D25" s="267"/>
      <c r="E25" s="3"/>
      <c r="F25" s="162"/>
    </row>
    <row r="26" spans="1:6" ht="24" customHeight="1">
      <c r="A26" s="12" t="s">
        <v>84</v>
      </c>
      <c r="B26" s="133" t="s">
        <v>219</v>
      </c>
      <c r="C26" s="172"/>
      <c r="D26" s="267"/>
      <c r="E26" s="3"/>
      <c r="F26" s="271"/>
    </row>
    <row r="27" spans="1:6" ht="12" customHeight="1">
      <c r="A27" s="12" t="s">
        <v>87</v>
      </c>
      <c r="B27" s="133" t="s">
        <v>220</v>
      </c>
      <c r="C27" s="172">
        <f>SUM(C28:C32)</f>
        <v>2542</v>
      </c>
      <c r="D27" s="172">
        <f>SUM(D28:D32)</f>
        <v>2542</v>
      </c>
      <c r="E27" s="172">
        <f>SUM(E28:E32)</f>
        <v>634</v>
      </c>
      <c r="F27" s="272">
        <f>E27/D27*100</f>
        <v>24.940991345397325</v>
      </c>
    </row>
    <row r="28" spans="1:6" ht="12" customHeight="1">
      <c r="A28" s="12" t="s">
        <v>216</v>
      </c>
      <c r="B28" s="133" t="s">
        <v>256</v>
      </c>
      <c r="C28" s="172"/>
      <c r="D28" s="267"/>
      <c r="E28" s="3"/>
      <c r="F28" s="271"/>
    </row>
    <row r="29" spans="1:6" ht="12" customHeight="1">
      <c r="A29" s="12" t="s">
        <v>217</v>
      </c>
      <c r="B29" s="155" t="s">
        <v>257</v>
      </c>
      <c r="C29" s="172">
        <v>154</v>
      </c>
      <c r="D29" s="270">
        <v>154</v>
      </c>
      <c r="E29" s="106"/>
      <c r="F29" s="272">
        <f>E29/D29*100</f>
        <v>0</v>
      </c>
    </row>
    <row r="30" spans="1:6" ht="12" customHeight="1">
      <c r="A30" s="119" t="s">
        <v>295</v>
      </c>
      <c r="B30" s="155" t="s">
        <v>258</v>
      </c>
      <c r="C30" s="172">
        <v>2388</v>
      </c>
      <c r="D30" s="270">
        <v>2388</v>
      </c>
      <c r="E30" s="270">
        <v>634</v>
      </c>
      <c r="F30" s="273">
        <f>E30/D30*100</f>
        <v>26.549413735343386</v>
      </c>
    </row>
    <row r="31" spans="1:6" ht="12" customHeight="1">
      <c r="A31" s="119" t="s">
        <v>296</v>
      </c>
      <c r="B31" s="155" t="s">
        <v>294</v>
      </c>
      <c r="C31" s="172"/>
      <c r="D31" s="268"/>
      <c r="E31" s="106"/>
      <c r="F31" s="271"/>
    </row>
    <row r="32" spans="1:6" ht="12" customHeight="1" thickBot="1">
      <c r="A32" s="119" t="s">
        <v>297</v>
      </c>
      <c r="B32" s="155" t="s">
        <v>259</v>
      </c>
      <c r="C32" s="203"/>
      <c r="D32" s="269"/>
      <c r="E32" s="171"/>
      <c r="F32" s="163"/>
    </row>
    <row r="33" spans="1:6" ht="12" customHeight="1" thickBot="1">
      <c r="A33" s="124" t="s">
        <v>4</v>
      </c>
      <c r="B33" s="154" t="s">
        <v>221</v>
      </c>
      <c r="C33" s="204"/>
      <c r="D33" s="29"/>
      <c r="E33" s="29"/>
      <c r="F33" s="166"/>
    </row>
    <row r="34" spans="1:6" ht="12" customHeight="1" thickBot="1">
      <c r="A34" s="17" t="s">
        <v>5</v>
      </c>
      <c r="B34" s="154" t="s">
        <v>222</v>
      </c>
      <c r="C34" s="173">
        <f>SUM(C35:C36)</f>
        <v>0</v>
      </c>
      <c r="D34" s="173">
        <f>SUM(D35:D36)</f>
        <v>0</v>
      </c>
      <c r="E34" s="173">
        <f>SUM(E35:E36)</f>
        <v>0</v>
      </c>
      <c r="F34" s="164"/>
    </row>
    <row r="35" spans="1:6" ht="12" customHeight="1">
      <c r="A35" s="12" t="s">
        <v>50</v>
      </c>
      <c r="B35" s="137" t="s">
        <v>38</v>
      </c>
      <c r="C35" s="174"/>
      <c r="D35" s="174"/>
      <c r="E35" s="4"/>
      <c r="F35" s="165"/>
    </row>
    <row r="36" spans="1:6" ht="12" customHeight="1" thickBot="1">
      <c r="A36" s="10" t="s">
        <v>51</v>
      </c>
      <c r="B36" s="133" t="s">
        <v>39</v>
      </c>
      <c r="C36" s="203"/>
      <c r="D36" s="8"/>
      <c r="E36" s="8"/>
      <c r="F36" s="162"/>
    </row>
    <row r="37" spans="1:6" ht="12" customHeight="1" thickBot="1">
      <c r="A37" s="17" t="s">
        <v>6</v>
      </c>
      <c r="B37" s="156" t="s">
        <v>108</v>
      </c>
      <c r="C37" s="173">
        <f>+C6+C20+C33+C34</f>
        <v>35315</v>
      </c>
      <c r="D37" s="173">
        <f>+D6+D20+D33+D34</f>
        <v>35315</v>
      </c>
      <c r="E37" s="173">
        <f>+E6+E20+E33+E34</f>
        <v>32972</v>
      </c>
      <c r="F37" s="164">
        <f>E37/D37*100</f>
        <v>93.365425456604839</v>
      </c>
    </row>
    <row r="38" spans="1:6" ht="12" customHeight="1" thickBot="1">
      <c r="A38" s="17" t="s">
        <v>7</v>
      </c>
      <c r="B38" s="154" t="s">
        <v>223</v>
      </c>
      <c r="C38" s="173">
        <f>SUM(C39,C48)</f>
        <v>0</v>
      </c>
      <c r="D38" s="29"/>
      <c r="E38" s="173">
        <f>SUM(E39,E48)</f>
        <v>-197</v>
      </c>
      <c r="F38" s="164">
        <f>SUM(F39,F48)</f>
        <v>0</v>
      </c>
    </row>
    <row r="39" spans="1:6" ht="12" customHeight="1">
      <c r="A39" s="12" t="s">
        <v>55</v>
      </c>
      <c r="B39" s="139" t="s">
        <v>230</v>
      </c>
      <c r="C39" s="212">
        <f>SUM(C40:C47)</f>
        <v>0</v>
      </c>
      <c r="D39" s="22"/>
      <c r="E39" s="172">
        <f>SUM(E40:E47)</f>
        <v>-197</v>
      </c>
      <c r="F39" s="167">
        <f>SUM(F40:F47)</f>
        <v>0</v>
      </c>
    </row>
    <row r="40" spans="1:6" ht="12" customHeight="1">
      <c r="A40" s="12" t="s">
        <v>57</v>
      </c>
      <c r="B40" s="144" t="s">
        <v>231</v>
      </c>
      <c r="C40" s="172"/>
      <c r="D40" s="20"/>
      <c r="E40" s="20"/>
      <c r="F40" s="162"/>
    </row>
    <row r="41" spans="1:6" ht="12" customHeight="1">
      <c r="A41" s="12" t="s">
        <v>58</v>
      </c>
      <c r="B41" s="144" t="s">
        <v>232</v>
      </c>
      <c r="C41" s="172"/>
      <c r="D41" s="20"/>
      <c r="E41" s="20"/>
      <c r="F41" s="162"/>
    </row>
    <row r="42" spans="1:6" ht="12" customHeight="1">
      <c r="A42" s="12" t="s">
        <v>59</v>
      </c>
      <c r="B42" s="144" t="s">
        <v>110</v>
      </c>
      <c r="C42" s="172"/>
      <c r="D42" s="20"/>
      <c r="E42" s="20"/>
      <c r="F42" s="162"/>
    </row>
    <row r="43" spans="1:6" ht="12" customHeight="1">
      <c r="A43" s="12" t="s">
        <v>60</v>
      </c>
      <c r="B43" s="144" t="s">
        <v>111</v>
      </c>
      <c r="C43" s="172"/>
      <c r="D43" s="20"/>
      <c r="E43" s="20"/>
      <c r="F43" s="162"/>
    </row>
    <row r="44" spans="1:6" ht="12" customHeight="1">
      <c r="A44" s="12" t="s">
        <v>158</v>
      </c>
      <c r="B44" s="144" t="s">
        <v>233</v>
      </c>
      <c r="C44" s="172"/>
      <c r="D44" s="20"/>
      <c r="E44" s="20"/>
      <c r="F44" s="162"/>
    </row>
    <row r="45" spans="1:6" ht="12" customHeight="1">
      <c r="A45" s="12" t="s">
        <v>224</v>
      </c>
      <c r="B45" s="144" t="s">
        <v>234</v>
      </c>
      <c r="C45" s="172"/>
      <c r="D45" s="20"/>
      <c r="E45" s="20"/>
      <c r="F45" s="162"/>
    </row>
    <row r="46" spans="1:6" ht="12" customHeight="1">
      <c r="A46" s="12" t="s">
        <v>225</v>
      </c>
      <c r="B46" s="144" t="s">
        <v>235</v>
      </c>
      <c r="C46" s="172"/>
      <c r="D46" s="20"/>
      <c r="E46" s="20"/>
      <c r="F46" s="162"/>
    </row>
    <row r="47" spans="1:6" ht="12" customHeight="1">
      <c r="A47" s="12" t="s">
        <v>226</v>
      </c>
      <c r="B47" s="144" t="s">
        <v>346</v>
      </c>
      <c r="C47" s="172"/>
      <c r="D47" s="20"/>
      <c r="E47" s="172">
        <v>-197</v>
      </c>
      <c r="F47" s="162"/>
    </row>
    <row r="48" spans="1:6" ht="12" customHeight="1">
      <c r="A48" s="12" t="s">
        <v>56</v>
      </c>
      <c r="B48" s="139" t="s">
        <v>236</v>
      </c>
      <c r="C48" s="205">
        <f>SUM(C49:C56)</f>
        <v>0</v>
      </c>
      <c r="D48" s="147"/>
      <c r="E48" s="147"/>
      <c r="F48" s="167">
        <f>SUM(F49:F56)</f>
        <v>0</v>
      </c>
    </row>
    <row r="49" spans="1:12" ht="12" customHeight="1">
      <c r="A49" s="12" t="s">
        <v>63</v>
      </c>
      <c r="B49" s="144" t="s">
        <v>231</v>
      </c>
      <c r="C49" s="172"/>
      <c r="D49" s="20"/>
      <c r="E49" s="20"/>
      <c r="F49" s="162"/>
    </row>
    <row r="50" spans="1:12" ht="12" customHeight="1">
      <c r="A50" s="12" t="s">
        <v>64</v>
      </c>
      <c r="B50" s="144" t="s">
        <v>237</v>
      </c>
      <c r="C50" s="172"/>
      <c r="D50" s="20"/>
      <c r="E50" s="20"/>
      <c r="F50" s="162"/>
    </row>
    <row r="51" spans="1:12" ht="12" customHeight="1">
      <c r="A51" s="12" t="s">
        <v>65</v>
      </c>
      <c r="B51" s="144" t="s">
        <v>110</v>
      </c>
      <c r="C51" s="172"/>
      <c r="D51" s="20"/>
      <c r="E51" s="20"/>
      <c r="F51" s="162"/>
    </row>
    <row r="52" spans="1:12" ht="12" customHeight="1">
      <c r="A52" s="12" t="s">
        <v>66</v>
      </c>
      <c r="B52" s="144" t="s">
        <v>111</v>
      </c>
      <c r="C52" s="172"/>
      <c r="D52" s="20"/>
      <c r="E52" s="20"/>
      <c r="F52" s="168"/>
    </row>
    <row r="53" spans="1:12" ht="12" customHeight="1">
      <c r="A53" s="12" t="s">
        <v>159</v>
      </c>
      <c r="B53" s="144" t="s">
        <v>233</v>
      </c>
      <c r="C53" s="172"/>
      <c r="D53" s="20"/>
      <c r="E53" s="20"/>
      <c r="F53" s="162"/>
    </row>
    <row r="54" spans="1:12" ht="12" customHeight="1">
      <c r="A54" s="12" t="s">
        <v>227</v>
      </c>
      <c r="B54" s="144" t="s">
        <v>238</v>
      </c>
      <c r="C54" s="172"/>
      <c r="D54" s="20"/>
      <c r="E54" s="20"/>
      <c r="F54" s="163"/>
    </row>
    <row r="55" spans="1:12" ht="12" customHeight="1">
      <c r="A55" s="12" t="s">
        <v>228</v>
      </c>
      <c r="B55" s="144" t="s">
        <v>235</v>
      </c>
      <c r="C55" s="172"/>
      <c r="D55" s="20"/>
      <c r="E55" s="20"/>
      <c r="F55" s="163"/>
    </row>
    <row r="56" spans="1:12" ht="12" customHeight="1" thickBot="1">
      <c r="A56" s="12" t="s">
        <v>229</v>
      </c>
      <c r="B56" s="144" t="s">
        <v>239</v>
      </c>
      <c r="C56" s="213"/>
      <c r="D56" s="21"/>
      <c r="E56" s="21"/>
      <c r="F56" s="169"/>
    </row>
    <row r="57" spans="1:12" ht="15" customHeight="1" thickBot="1">
      <c r="A57" s="17" t="s">
        <v>8</v>
      </c>
      <c r="B57" s="157" t="s">
        <v>109</v>
      </c>
      <c r="C57" s="173">
        <f>SUM(C37,C38)</f>
        <v>35315</v>
      </c>
      <c r="D57" s="173">
        <f>SUM(D37,D38)</f>
        <v>35315</v>
      </c>
      <c r="E57" s="173">
        <f>SUM(E37,E38)</f>
        <v>32775</v>
      </c>
      <c r="F57" s="164">
        <f>E57/D57*100</f>
        <v>92.807588843267723</v>
      </c>
      <c r="I57" s="38"/>
      <c r="J57" s="63"/>
      <c r="K57" s="63"/>
      <c r="L57" s="63"/>
    </row>
    <row r="58" spans="1:12" s="1" customFormat="1" ht="12.95" customHeight="1">
      <c r="A58" s="345"/>
      <c r="B58" s="345"/>
      <c r="C58" s="345"/>
      <c r="D58" s="345"/>
      <c r="E58" s="345"/>
      <c r="F58" s="345"/>
    </row>
    <row r="59" spans="1:12">
      <c r="A59" s="346" t="s">
        <v>112</v>
      </c>
      <c r="B59" s="346"/>
      <c r="C59" s="346"/>
      <c r="D59" s="346"/>
      <c r="E59" s="346"/>
      <c r="F59" s="346"/>
    </row>
    <row r="60" spans="1:12" ht="16.5" thickBot="1">
      <c r="A60" s="336" t="s">
        <v>101</v>
      </c>
      <c r="B60" s="336"/>
      <c r="C60" s="128"/>
      <c r="D60" s="128"/>
      <c r="E60" s="128"/>
    </row>
    <row r="61" spans="1:12" ht="23.25" customHeight="1" thickBot="1">
      <c r="A61" s="17">
        <v>1</v>
      </c>
      <c r="B61" s="29" t="s">
        <v>240</v>
      </c>
      <c r="C61" s="219">
        <f>'Bevételek kötelező 1.A '!C54-'Kiadások kötelező 1.A'!C37</f>
        <v>-992</v>
      </c>
      <c r="D61" s="219">
        <f>'Bevételek kötelező 1.A '!D54-'Kiadások kötelező 1.A'!D37</f>
        <v>-992</v>
      </c>
      <c r="E61" s="219">
        <f>'Bevételek kötelező 1.A '!E54-'Kiadások kötelező 1.A'!E37</f>
        <v>-83</v>
      </c>
      <c r="F61" s="37"/>
      <c r="G61" s="82"/>
    </row>
    <row r="62" spans="1:12" ht="33" customHeight="1">
      <c r="A62" s="343" t="s">
        <v>241</v>
      </c>
      <c r="B62" s="343"/>
      <c r="C62" s="343"/>
      <c r="D62" s="343"/>
      <c r="E62" s="343"/>
      <c r="F62" s="343"/>
    </row>
    <row r="63" spans="1:12" ht="16.5" thickBot="1">
      <c r="A63" s="336" t="s">
        <v>102</v>
      </c>
      <c r="B63" s="336"/>
      <c r="C63" s="128"/>
      <c r="D63" s="128"/>
      <c r="E63" s="128"/>
    </row>
    <row r="64" spans="1:12" ht="12" customHeight="1" thickBot="1">
      <c r="A64" s="17" t="s">
        <v>2</v>
      </c>
      <c r="B64" s="29" t="s">
        <v>242</v>
      </c>
      <c r="C64" s="154">
        <f>SUM(C65-C68)</f>
        <v>0</v>
      </c>
      <c r="D64" s="154">
        <f>SUM(D65-D68)</f>
        <v>0</v>
      </c>
      <c r="E64" s="154">
        <f>SUM(E65-E68)</f>
        <v>150</v>
      </c>
      <c r="F64" s="74">
        <f>F65-F68</f>
        <v>0</v>
      </c>
    </row>
    <row r="65" spans="1:6">
      <c r="A65" s="14" t="s">
        <v>67</v>
      </c>
      <c r="B65" s="6" t="s">
        <v>243</v>
      </c>
      <c r="C65" s="287">
        <f>SUM('Bevételek kötelező 1.A '!C58)</f>
        <v>0</v>
      </c>
      <c r="D65" s="287">
        <f>SUM('Bevételek kötelező 1.A '!D58)</f>
        <v>0</v>
      </c>
      <c r="E65" s="287">
        <f>SUM('Bevételek kötelező 1.A '!E58)</f>
        <v>-47</v>
      </c>
      <c r="F65" s="281">
        <f>'Bevételek összesített 1.'!F58</f>
        <v>0</v>
      </c>
    </row>
    <row r="66" spans="1:6" ht="12.75" customHeight="1">
      <c r="A66" s="9" t="s">
        <v>244</v>
      </c>
      <c r="B66" s="2" t="s">
        <v>250</v>
      </c>
      <c r="C66" s="285">
        <f>SUM('Bevételek kötelező 1.A '!C59)</f>
        <v>0</v>
      </c>
      <c r="D66" s="285">
        <f>SUM('Bevételek kötelező 1.A '!D59)</f>
        <v>0</v>
      </c>
      <c r="E66" s="285">
        <f>SUM('Bevételek kötelező 1.A '!E59)</f>
        <v>-47</v>
      </c>
      <c r="F66" s="115">
        <f>'Bevételek összesített 1.'!F59</f>
        <v>0</v>
      </c>
    </row>
    <row r="67" spans="1:6" ht="12.75" customHeight="1">
      <c r="A67" s="9" t="s">
        <v>245</v>
      </c>
      <c r="B67" s="108" t="s">
        <v>246</v>
      </c>
      <c r="C67" s="286">
        <f>SUM('Bevételek kötelező 1.A '!C66)</f>
        <v>0</v>
      </c>
      <c r="D67" s="286">
        <f>SUM('Bevételek kötelező 1.A '!D66)</f>
        <v>0</v>
      </c>
      <c r="E67" s="286">
        <f>SUM('Bevételek kötelező 1.A '!E66)</f>
        <v>0</v>
      </c>
      <c r="F67" s="109">
        <f>'Bevételek összesített 1.'!F66</f>
        <v>0</v>
      </c>
    </row>
    <row r="68" spans="1:6" ht="12.75" customHeight="1">
      <c r="A68" s="13" t="s">
        <v>68</v>
      </c>
      <c r="B68" s="8" t="s">
        <v>247</v>
      </c>
      <c r="C68" s="282">
        <f t="shared" ref="C68:E69" si="1">SUM(C38)</f>
        <v>0</v>
      </c>
      <c r="D68" s="282">
        <f t="shared" si="1"/>
        <v>0</v>
      </c>
      <c r="E68" s="282">
        <f t="shared" si="1"/>
        <v>-197</v>
      </c>
      <c r="F68" s="283">
        <f>+F38</f>
        <v>0</v>
      </c>
    </row>
    <row r="69" spans="1:6" ht="12.75" customHeight="1">
      <c r="A69" s="10" t="s">
        <v>248</v>
      </c>
      <c r="B69" s="3" t="s">
        <v>251</v>
      </c>
      <c r="C69" s="278">
        <f t="shared" si="1"/>
        <v>0</v>
      </c>
      <c r="D69" s="278">
        <f t="shared" si="1"/>
        <v>0</v>
      </c>
      <c r="E69" s="278">
        <f t="shared" si="1"/>
        <v>-197</v>
      </c>
      <c r="F69" s="110">
        <f>+F39</f>
        <v>0</v>
      </c>
    </row>
    <row r="70" spans="1:6" ht="12.75" customHeight="1" thickBot="1">
      <c r="A70" s="15" t="s">
        <v>249</v>
      </c>
      <c r="B70" s="112" t="s">
        <v>252</v>
      </c>
      <c r="C70" s="279">
        <f>SUM(C48)</f>
        <v>0</v>
      </c>
      <c r="D70" s="279">
        <f>SUM(D48)</f>
        <v>0</v>
      </c>
      <c r="E70" s="279">
        <f>SUM(E48)</f>
        <v>0</v>
      </c>
      <c r="F70" s="73">
        <f>+F48</f>
        <v>0</v>
      </c>
    </row>
  </sheetData>
  <mergeCells count="10">
    <mergeCell ref="A59:F59"/>
    <mergeCell ref="A60:B60"/>
    <mergeCell ref="A62:F62"/>
    <mergeCell ref="A63:B63"/>
    <mergeCell ref="A58:F58"/>
    <mergeCell ref="A1:F1"/>
    <mergeCell ref="A2:B2"/>
    <mergeCell ref="C2:F2"/>
    <mergeCell ref="C3:E3"/>
    <mergeCell ref="F3:F4"/>
  </mergeCells>
  <phoneticPr fontId="18" type="noConversion"/>
  <pageMargins left="0.31496062992125984" right="0.27559055118110237" top="0.31496062992125984" bottom="0.19685039370078741" header="0.19685039370078741" footer="0.15748031496062992"/>
  <pageSetup paperSize="9" scale="73" orientation="portrait" r:id="rId1"/>
  <headerFooter alignWithMargins="0">
    <oddHeader>&amp;R&amp;"Times New Roman CE,Dőlt"&amp;12 1/A. számú melléklet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H74"/>
  <sheetViews>
    <sheetView topLeftCell="A31" zoomScale="120" zoomScaleNormal="120" zoomScaleSheetLayoutView="130" workbookViewId="0">
      <selection activeCell="K59" sqref="K59"/>
    </sheetView>
  </sheetViews>
  <sheetFormatPr defaultRowHeight="15.75"/>
  <cols>
    <col min="1" max="1" width="7.5" style="35" customWidth="1"/>
    <col min="2" max="2" width="67.83203125" style="35" customWidth="1"/>
    <col min="3" max="6" width="12.1640625" style="35" customWidth="1"/>
    <col min="7" max="7" width="9" style="35" customWidth="1"/>
    <col min="8" max="16384" width="9.33203125" style="35"/>
  </cols>
  <sheetData>
    <row r="1" spans="1:6" ht="15.95" customHeight="1">
      <c r="A1" s="34" t="s">
        <v>334</v>
      </c>
      <c r="B1" s="34"/>
      <c r="C1" s="34"/>
      <c r="D1" s="34"/>
      <c r="E1" s="34"/>
      <c r="F1" s="34"/>
    </row>
    <row r="2" spans="1:6" ht="15.95" customHeight="1" thickBot="1">
      <c r="A2" s="336" t="s">
        <v>323</v>
      </c>
      <c r="B2" s="336"/>
      <c r="C2" s="127"/>
      <c r="D2" s="127"/>
      <c r="E2" s="127"/>
      <c r="F2" s="105"/>
    </row>
    <row r="3" spans="1:6" ht="24" customHeight="1" thickBot="1">
      <c r="A3" s="23" t="s">
        <v>45</v>
      </c>
      <c r="B3" s="129" t="s">
        <v>1</v>
      </c>
      <c r="C3" s="337" t="s">
        <v>324</v>
      </c>
      <c r="D3" s="338"/>
      <c r="E3" s="339"/>
      <c r="F3" s="340" t="s">
        <v>328</v>
      </c>
    </row>
    <row r="4" spans="1:6" ht="27" customHeight="1" thickBot="1">
      <c r="A4" s="23"/>
      <c r="B4" s="129"/>
      <c r="C4" s="24" t="s">
        <v>325</v>
      </c>
      <c r="D4" s="24" t="s">
        <v>326</v>
      </c>
      <c r="E4" s="24" t="s">
        <v>327</v>
      </c>
      <c r="F4" s="341"/>
    </row>
    <row r="5" spans="1:6" s="36" customFormat="1" ht="12" customHeight="1" thickBot="1">
      <c r="A5" s="30">
        <v>1</v>
      </c>
      <c r="B5" s="31">
        <v>2</v>
      </c>
      <c r="C5" s="130">
        <v>3</v>
      </c>
      <c r="D5" s="130">
        <v>4</v>
      </c>
      <c r="E5" s="31">
        <v>5</v>
      </c>
      <c r="F5" s="161">
        <v>6</v>
      </c>
    </row>
    <row r="6" spans="1:6" s="1" customFormat="1" ht="12" customHeight="1" thickBot="1">
      <c r="A6" s="19" t="s">
        <v>2</v>
      </c>
      <c r="B6" s="131" t="s">
        <v>131</v>
      </c>
      <c r="C6" s="188">
        <f>+C7+C16+C22</f>
        <v>1295</v>
      </c>
      <c r="D6" s="188">
        <f>+D7+D16+D22</f>
        <v>1295</v>
      </c>
      <c r="E6" s="188">
        <f>+E7+E16+E22</f>
        <v>2073</v>
      </c>
      <c r="F6" s="218"/>
    </row>
    <row r="7" spans="1:6" s="1" customFormat="1" ht="12" customHeight="1" thickBot="1">
      <c r="A7" s="17" t="s">
        <v>3</v>
      </c>
      <c r="B7" s="132" t="s">
        <v>132</v>
      </c>
      <c r="C7" s="189">
        <f>SUM(C8:C15)</f>
        <v>0</v>
      </c>
      <c r="D7" s="189">
        <f>SUM(D8:D15)</f>
        <v>0</v>
      </c>
      <c r="E7" s="189">
        <f>SUM(E8:E15)</f>
        <v>0</v>
      </c>
      <c r="F7" s="177"/>
    </row>
    <row r="8" spans="1:6" s="1" customFormat="1" ht="12" customHeight="1">
      <c r="A8" s="10" t="s">
        <v>73</v>
      </c>
      <c r="B8" s="133" t="s">
        <v>34</v>
      </c>
      <c r="C8" s="193"/>
      <c r="D8" s="174"/>
      <c r="E8" s="174"/>
      <c r="F8" s="178"/>
    </row>
    <row r="9" spans="1:6" s="1" customFormat="1" ht="12" customHeight="1">
      <c r="A9" s="10" t="s">
        <v>74</v>
      </c>
      <c r="B9" s="133" t="s">
        <v>47</v>
      </c>
      <c r="C9" s="190">
        <v>0</v>
      </c>
      <c r="D9" s="214"/>
      <c r="E9" s="214"/>
      <c r="F9" s="178"/>
    </row>
    <row r="10" spans="1:6" s="1" customFormat="1" ht="12" customHeight="1">
      <c r="A10" s="10" t="s">
        <v>290</v>
      </c>
      <c r="B10" s="133" t="s">
        <v>287</v>
      </c>
      <c r="C10" s="190"/>
      <c r="D10" s="214"/>
      <c r="E10" s="214"/>
      <c r="F10" s="178"/>
    </row>
    <row r="11" spans="1:6" s="1" customFormat="1" ht="12" customHeight="1">
      <c r="A11" s="10" t="s">
        <v>291</v>
      </c>
      <c r="B11" s="133" t="s">
        <v>288</v>
      </c>
      <c r="C11" s="190">
        <v>0</v>
      </c>
      <c r="D11" s="214"/>
      <c r="E11" s="214"/>
      <c r="F11" s="178"/>
    </row>
    <row r="12" spans="1:6" s="1" customFormat="1" ht="12" customHeight="1">
      <c r="A12" s="10" t="s">
        <v>292</v>
      </c>
      <c r="B12" s="133" t="s">
        <v>289</v>
      </c>
      <c r="C12" s="190"/>
      <c r="D12" s="214"/>
      <c r="E12" s="214"/>
      <c r="F12" s="178"/>
    </row>
    <row r="13" spans="1:6" s="1" customFormat="1" ht="12" customHeight="1">
      <c r="A13" s="10" t="s">
        <v>76</v>
      </c>
      <c r="B13" s="133" t="s">
        <v>133</v>
      </c>
      <c r="C13" s="190"/>
      <c r="D13" s="214"/>
      <c r="E13" s="214"/>
      <c r="F13" s="178"/>
    </row>
    <row r="14" spans="1:6" s="1" customFormat="1" ht="12" customHeight="1">
      <c r="A14" s="10" t="s">
        <v>77</v>
      </c>
      <c r="B14" s="133" t="s">
        <v>134</v>
      </c>
      <c r="C14" s="190"/>
      <c r="D14" s="214"/>
      <c r="E14" s="214"/>
      <c r="F14" s="178"/>
    </row>
    <row r="15" spans="1:6" s="1" customFormat="1" ht="12" customHeight="1" thickBot="1">
      <c r="A15" s="10" t="s">
        <v>84</v>
      </c>
      <c r="B15" s="133" t="s">
        <v>135</v>
      </c>
      <c r="C15" s="194"/>
      <c r="D15" s="215"/>
      <c r="E15" s="215"/>
      <c r="F15" s="261"/>
    </row>
    <row r="16" spans="1:6" s="1" customFormat="1" ht="12" customHeight="1" thickBot="1">
      <c r="A16" s="17" t="s">
        <v>4</v>
      </c>
      <c r="B16" s="132" t="s">
        <v>136</v>
      </c>
      <c r="C16" s="191">
        <f>SUM(C17:C21)</f>
        <v>1295</v>
      </c>
      <c r="D16" s="191">
        <f>SUM(D17:D21)</f>
        <v>1295</v>
      </c>
      <c r="E16" s="191">
        <f>SUM(E17:E21)</f>
        <v>2073</v>
      </c>
      <c r="F16" s="262">
        <f>E16/D16*100</f>
        <v>160.07722007722006</v>
      </c>
    </row>
    <row r="17" spans="1:6" s="1" customFormat="1" ht="12" customHeight="1" thickBot="1">
      <c r="A17" s="14" t="s">
        <v>49</v>
      </c>
      <c r="B17" s="134" t="s">
        <v>285</v>
      </c>
      <c r="C17" s="193">
        <v>1295</v>
      </c>
      <c r="D17" s="193">
        <v>1295</v>
      </c>
      <c r="E17" s="193">
        <v>2073</v>
      </c>
      <c r="F17" s="178"/>
    </row>
    <row r="18" spans="1:6" s="1" customFormat="1" ht="12" hidden="1" customHeight="1">
      <c r="A18" s="9" t="s">
        <v>137</v>
      </c>
      <c r="B18" s="135" t="s">
        <v>141</v>
      </c>
      <c r="C18" s="190"/>
      <c r="D18" s="3"/>
      <c r="E18" s="3"/>
      <c r="F18" s="175"/>
    </row>
    <row r="19" spans="1:6" s="1" customFormat="1" ht="12" hidden="1" customHeight="1">
      <c r="A19" s="10" t="s">
        <v>138</v>
      </c>
      <c r="B19" s="133" t="s">
        <v>142</v>
      </c>
      <c r="C19" s="190"/>
      <c r="D19" s="3"/>
      <c r="E19" s="3"/>
      <c r="F19" s="175"/>
    </row>
    <row r="20" spans="1:6" s="1" customFormat="1" ht="12" hidden="1" customHeight="1">
      <c r="A20" s="10" t="s">
        <v>139</v>
      </c>
      <c r="B20" s="133" t="s">
        <v>143</v>
      </c>
      <c r="C20" s="190"/>
      <c r="D20" s="3"/>
      <c r="E20" s="3"/>
      <c r="F20" s="175"/>
    </row>
    <row r="21" spans="1:6" s="1" customFormat="1" ht="12" hidden="1" customHeight="1" thickBot="1">
      <c r="A21" s="11" t="s">
        <v>140</v>
      </c>
      <c r="B21" s="136" t="s">
        <v>144</v>
      </c>
      <c r="C21" s="194"/>
      <c r="D21" s="8"/>
      <c r="E21" s="8"/>
      <c r="F21" s="179"/>
    </row>
    <row r="22" spans="1:6" s="1" customFormat="1" ht="12" customHeight="1" thickBot="1">
      <c r="A22" s="17" t="s">
        <v>145</v>
      </c>
      <c r="B22" s="132" t="s">
        <v>147</v>
      </c>
      <c r="C22" s="192"/>
      <c r="D22" s="18"/>
      <c r="E22" s="18"/>
      <c r="F22" s="177"/>
    </row>
    <row r="23" spans="1:6" s="1" customFormat="1" ht="12" customHeight="1" thickBot="1">
      <c r="A23" s="17" t="s">
        <v>6</v>
      </c>
      <c r="B23" s="132" t="s">
        <v>148</v>
      </c>
      <c r="C23" s="191">
        <f>SUM(C24:C32)</f>
        <v>0</v>
      </c>
      <c r="D23" s="191">
        <f>SUM(D24:D32)</f>
        <v>0</v>
      </c>
      <c r="E23" s="191">
        <f>SUM(E24:E32)</f>
        <v>0</v>
      </c>
      <c r="F23" s="176"/>
    </row>
    <row r="24" spans="1:6" s="1" customFormat="1" ht="12" customHeight="1">
      <c r="A24" s="12" t="s">
        <v>52</v>
      </c>
      <c r="B24" s="137" t="s">
        <v>322</v>
      </c>
      <c r="C24" s="193"/>
      <c r="D24" s="193"/>
      <c r="E24" s="190"/>
      <c r="F24" s="178"/>
    </row>
    <row r="25" spans="1:6" s="1" customFormat="1" ht="12" customHeight="1">
      <c r="A25" s="10" t="s">
        <v>53</v>
      </c>
      <c r="B25" s="133" t="s">
        <v>153</v>
      </c>
      <c r="C25" s="190"/>
      <c r="D25" s="190"/>
      <c r="E25" s="190"/>
      <c r="F25" s="175"/>
    </row>
    <row r="26" spans="1:6" s="1" customFormat="1" ht="12" customHeight="1">
      <c r="A26" s="10" t="s">
        <v>54</v>
      </c>
      <c r="B26" s="133" t="s">
        <v>154</v>
      </c>
      <c r="C26" s="190"/>
      <c r="D26" s="3"/>
      <c r="E26" s="3"/>
      <c r="F26" s="175"/>
    </row>
    <row r="27" spans="1:6" s="1" customFormat="1" ht="12" customHeight="1">
      <c r="A27" s="13" t="s">
        <v>149</v>
      </c>
      <c r="B27" s="133" t="s">
        <v>331</v>
      </c>
      <c r="C27" s="190"/>
      <c r="D27" s="190"/>
      <c r="E27" s="190"/>
      <c r="F27" s="175"/>
    </row>
    <row r="28" spans="1:6" s="1" customFormat="1" ht="12" customHeight="1">
      <c r="A28" s="13" t="s">
        <v>150</v>
      </c>
      <c r="B28" s="133" t="s">
        <v>332</v>
      </c>
      <c r="C28" s="190"/>
      <c r="D28" s="190"/>
      <c r="E28" s="190"/>
      <c r="F28" s="175"/>
    </row>
    <row r="29" spans="1:6" s="1" customFormat="1" ht="12" customHeight="1">
      <c r="A29" s="13" t="s">
        <v>151</v>
      </c>
      <c r="B29" s="133" t="s">
        <v>333</v>
      </c>
      <c r="C29" s="190"/>
      <c r="D29" s="190"/>
      <c r="E29" s="190"/>
      <c r="F29" s="175"/>
    </row>
    <row r="30" spans="1:6" s="1" customFormat="1" ht="12" customHeight="1">
      <c r="A30" s="10" t="s">
        <v>152</v>
      </c>
      <c r="B30" s="133" t="s">
        <v>155</v>
      </c>
      <c r="C30" s="190"/>
      <c r="D30" s="190"/>
      <c r="E30" s="190"/>
      <c r="F30" s="175"/>
    </row>
    <row r="31" spans="1:6" s="1" customFormat="1" ht="12" customHeight="1">
      <c r="A31" s="10" t="s">
        <v>329</v>
      </c>
      <c r="B31" s="133" t="s">
        <v>156</v>
      </c>
      <c r="C31" s="195"/>
      <c r="D31" s="190"/>
      <c r="E31" s="190"/>
      <c r="F31" s="180"/>
    </row>
    <row r="32" spans="1:6" s="1" customFormat="1" ht="12" customHeight="1" thickBot="1">
      <c r="A32" s="10" t="s">
        <v>330</v>
      </c>
      <c r="B32" s="133" t="s">
        <v>157</v>
      </c>
      <c r="C32" s="198"/>
      <c r="D32" s="194"/>
      <c r="E32" s="194"/>
      <c r="F32" s="183"/>
    </row>
    <row r="33" spans="1:6" s="1" customFormat="1" ht="12" customHeight="1" thickBot="1">
      <c r="A33" s="17" t="s">
        <v>7</v>
      </c>
      <c r="B33" s="132" t="s">
        <v>255</v>
      </c>
      <c r="C33" s="191">
        <f>+C34+C40+SUM(C34:C39)</f>
        <v>600</v>
      </c>
      <c r="D33" s="191">
        <f>+D34+D40+SUM(D34:D39)</f>
        <v>600</v>
      </c>
      <c r="E33" s="191">
        <f>+E34+E40+SUM(E34:E39)</f>
        <v>450</v>
      </c>
      <c r="F33" s="186">
        <f>E33/D33*100</f>
        <v>75</v>
      </c>
    </row>
    <row r="34" spans="1:6" s="1" customFormat="1" ht="12" customHeight="1">
      <c r="A34" s="12" t="s">
        <v>55</v>
      </c>
      <c r="B34" s="139" t="s">
        <v>160</v>
      </c>
      <c r="C34" s="196"/>
      <c r="D34" s="196"/>
      <c r="E34" s="196"/>
      <c r="F34" s="181"/>
    </row>
    <row r="35" spans="1:6" s="1" customFormat="1" ht="12" customHeight="1">
      <c r="A35" s="10" t="s">
        <v>57</v>
      </c>
      <c r="B35" s="140" t="s">
        <v>161</v>
      </c>
      <c r="C35" s="195"/>
      <c r="D35" s="20"/>
      <c r="E35" s="20"/>
      <c r="F35" s="180"/>
    </row>
    <row r="36" spans="1:6" s="1" customFormat="1" ht="12" customHeight="1">
      <c r="A36" s="10" t="s">
        <v>58</v>
      </c>
      <c r="B36" s="140" t="s">
        <v>162</v>
      </c>
      <c r="C36" s="195"/>
      <c r="D36" s="195"/>
      <c r="E36" s="195"/>
      <c r="F36" s="180"/>
    </row>
    <row r="37" spans="1:6" s="1" customFormat="1" ht="12" customHeight="1">
      <c r="A37" s="10" t="s">
        <v>59</v>
      </c>
      <c r="B37" s="140" t="s">
        <v>163</v>
      </c>
      <c r="C37" s="195"/>
      <c r="D37" s="20"/>
      <c r="E37" s="20"/>
      <c r="F37" s="180"/>
    </row>
    <row r="38" spans="1:6" s="1" customFormat="1" ht="12" customHeight="1">
      <c r="A38" s="10" t="s">
        <v>60</v>
      </c>
      <c r="B38" s="140" t="s">
        <v>36</v>
      </c>
      <c r="C38" s="195"/>
      <c r="D38" s="20"/>
      <c r="E38" s="20"/>
      <c r="F38" s="183"/>
    </row>
    <row r="39" spans="1:6" s="1" customFormat="1" ht="12" customHeight="1">
      <c r="A39" s="10" t="s">
        <v>158</v>
      </c>
      <c r="B39" s="140" t="s">
        <v>344</v>
      </c>
      <c r="C39" s="195">
        <v>600</v>
      </c>
      <c r="D39" s="195">
        <v>600</v>
      </c>
      <c r="E39" s="195">
        <v>450</v>
      </c>
      <c r="F39" s="263">
        <f>E39/D39*100</f>
        <v>75</v>
      </c>
    </row>
    <row r="40" spans="1:6" s="1" customFormat="1" ht="12" customHeight="1">
      <c r="A40" s="10" t="s">
        <v>56</v>
      </c>
      <c r="B40" s="139" t="s">
        <v>165</v>
      </c>
      <c r="C40" s="197"/>
      <c r="D40" s="197"/>
      <c r="E40" s="197"/>
      <c r="F40" s="181"/>
    </row>
    <row r="41" spans="1:6" s="1" customFormat="1" ht="12" customHeight="1">
      <c r="A41" s="10" t="s">
        <v>63</v>
      </c>
      <c r="B41" s="140" t="s">
        <v>161</v>
      </c>
      <c r="C41" s="195"/>
      <c r="D41" s="20"/>
      <c r="E41" s="20"/>
      <c r="F41" s="180"/>
    </row>
    <row r="42" spans="1:6" s="1" customFormat="1" ht="12" customHeight="1">
      <c r="A42" s="10" t="s">
        <v>64</v>
      </c>
      <c r="B42" s="140" t="s">
        <v>162</v>
      </c>
      <c r="C42" s="195"/>
      <c r="D42" s="20"/>
      <c r="E42" s="20"/>
      <c r="F42" s="180"/>
    </row>
    <row r="43" spans="1:6" s="1" customFormat="1" ht="12" customHeight="1">
      <c r="A43" s="10" t="s">
        <v>65</v>
      </c>
      <c r="B43" s="140" t="s">
        <v>163</v>
      </c>
      <c r="C43" s="195"/>
      <c r="D43" s="20"/>
      <c r="E43" s="20"/>
      <c r="F43" s="180"/>
    </row>
    <row r="44" spans="1:6" s="1" customFormat="1" ht="12" customHeight="1">
      <c r="A44" s="10" t="s">
        <v>66</v>
      </c>
      <c r="B44" s="140" t="s">
        <v>36</v>
      </c>
      <c r="C44" s="195"/>
      <c r="D44" s="20"/>
      <c r="E44" s="20"/>
      <c r="F44" s="180"/>
    </row>
    <row r="45" spans="1:6" s="1" customFormat="1" ht="12" customHeight="1" thickBot="1">
      <c r="A45" s="13" t="s">
        <v>159</v>
      </c>
      <c r="B45" s="141" t="s">
        <v>284</v>
      </c>
      <c r="C45" s="198"/>
      <c r="D45" s="198"/>
      <c r="E45" s="198"/>
      <c r="F45" s="183"/>
    </row>
    <row r="46" spans="1:6" s="1" customFormat="1" ht="12" customHeight="1" thickBot="1">
      <c r="A46" s="17" t="s">
        <v>166</v>
      </c>
      <c r="B46" s="132" t="s">
        <v>167</v>
      </c>
      <c r="C46" s="191">
        <f>SUM(C47:C49)</f>
        <v>0</v>
      </c>
      <c r="D46" s="191">
        <f>SUM(D47:D49)</f>
        <v>0</v>
      </c>
      <c r="E46" s="191">
        <f>SUM(E47:E49)</f>
        <v>0</v>
      </c>
      <c r="F46" s="176"/>
    </row>
    <row r="47" spans="1:6" s="1" customFormat="1" ht="12" customHeight="1">
      <c r="A47" s="12" t="s">
        <v>61</v>
      </c>
      <c r="B47" s="137" t="s">
        <v>169</v>
      </c>
      <c r="C47" s="193"/>
      <c r="D47" s="4"/>
      <c r="E47" s="4"/>
      <c r="F47" s="178"/>
    </row>
    <row r="48" spans="1:6" s="1" customFormat="1" ht="12" customHeight="1">
      <c r="A48" s="9" t="s">
        <v>62</v>
      </c>
      <c r="B48" s="133" t="s">
        <v>170</v>
      </c>
      <c r="C48" s="190"/>
      <c r="D48" s="3"/>
      <c r="E48" s="3"/>
      <c r="F48" s="175"/>
    </row>
    <row r="49" spans="1:8" s="1" customFormat="1" ht="12" customHeight="1" thickBot="1">
      <c r="A49" s="13" t="s">
        <v>168</v>
      </c>
      <c r="B49" s="5" t="s">
        <v>105</v>
      </c>
      <c r="C49" s="194"/>
      <c r="D49" s="148"/>
      <c r="E49" s="148"/>
      <c r="F49" s="179"/>
    </row>
    <row r="50" spans="1:8" s="1" customFormat="1" ht="12" customHeight="1" thickBot="1">
      <c r="A50" s="17" t="s">
        <v>9</v>
      </c>
      <c r="B50" s="132" t="s">
        <v>171</v>
      </c>
      <c r="C50" s="191">
        <f>+C51+C52</f>
        <v>0</v>
      </c>
      <c r="D50" s="191">
        <f>+D51+D52</f>
        <v>0</v>
      </c>
      <c r="E50" s="191">
        <f>+E51+E52</f>
        <v>0</v>
      </c>
      <c r="F50" s="176"/>
    </row>
    <row r="51" spans="1:8" s="1" customFormat="1" ht="12" customHeight="1">
      <c r="A51" s="12" t="s">
        <v>172</v>
      </c>
      <c r="B51" s="133" t="s">
        <v>90</v>
      </c>
      <c r="C51" s="199"/>
      <c r="D51" s="4"/>
      <c r="E51" s="4"/>
      <c r="F51" s="184"/>
    </row>
    <row r="52" spans="1:8" s="1" customFormat="1" ht="12" customHeight="1" thickBot="1">
      <c r="A52" s="9" t="s">
        <v>173</v>
      </c>
      <c r="B52" s="133" t="s">
        <v>91</v>
      </c>
      <c r="C52" s="198"/>
      <c r="D52" s="198"/>
      <c r="E52" s="198"/>
      <c r="F52" s="183"/>
    </row>
    <row r="53" spans="1:8" s="1" customFormat="1" ht="16.5" thickBot="1">
      <c r="A53" s="17" t="s">
        <v>174</v>
      </c>
      <c r="B53" s="132" t="s">
        <v>175</v>
      </c>
      <c r="C53" s="192"/>
      <c r="D53" s="18"/>
      <c r="E53" s="18"/>
      <c r="F53" s="177"/>
      <c r="H53" s="38"/>
    </row>
    <row r="54" spans="1:8" s="1" customFormat="1" ht="12" customHeight="1" thickBot="1">
      <c r="A54" s="17" t="s">
        <v>11</v>
      </c>
      <c r="B54" s="142" t="s">
        <v>176</v>
      </c>
      <c r="C54" s="201">
        <f>+C6+C23+C33+C46+C50+C53</f>
        <v>1895</v>
      </c>
      <c r="D54" s="201">
        <f>+D6+D23+D33+D46+D50+D53</f>
        <v>1895</v>
      </c>
      <c r="E54" s="201">
        <f>+E6+E23+E33+E46+E50+E53</f>
        <v>2523</v>
      </c>
      <c r="F54" s="186">
        <f>E54/D54*100</f>
        <v>133.13984168865437</v>
      </c>
    </row>
    <row r="55" spans="1:8" s="1" customFormat="1" ht="12" customHeight="1" thickBot="1">
      <c r="A55" s="57" t="s">
        <v>12</v>
      </c>
      <c r="B55" s="143" t="s">
        <v>286</v>
      </c>
      <c r="C55" s="202">
        <f>SUM(C56:C57)</f>
        <v>0</v>
      </c>
      <c r="D55" s="202">
        <f>SUM(D56:D57)</f>
        <v>0</v>
      </c>
      <c r="E55" s="202">
        <f>SUM(E56:E57)</f>
        <v>0</v>
      </c>
      <c r="F55" s="187"/>
    </row>
    <row r="56" spans="1:8" s="1" customFormat="1" ht="12" customHeight="1">
      <c r="A56" s="123" t="s">
        <v>293</v>
      </c>
      <c r="B56" s="122" t="s">
        <v>285</v>
      </c>
      <c r="C56" s="200"/>
      <c r="D56" s="200"/>
      <c r="E56" s="200"/>
      <c r="F56" s="185"/>
    </row>
    <row r="57" spans="1:8" s="1" customFormat="1" ht="12" customHeight="1" thickBot="1">
      <c r="A57" s="151" t="s">
        <v>93</v>
      </c>
      <c r="B57" s="152" t="s">
        <v>177</v>
      </c>
      <c r="C57" s="209"/>
      <c r="D57" s="209"/>
      <c r="E57" s="209"/>
      <c r="F57" s="206"/>
    </row>
    <row r="58" spans="1:8" s="1" customFormat="1" ht="12" customHeight="1" thickBot="1">
      <c r="A58" s="149" t="s">
        <v>13</v>
      </c>
      <c r="B58" s="150" t="s">
        <v>178</v>
      </c>
      <c r="C58" s="202">
        <f>SUM(C59,C66)</f>
        <v>0</v>
      </c>
      <c r="D58" s="202">
        <f>SUM(D59,D66)</f>
        <v>0</v>
      </c>
      <c r="E58" s="202">
        <f>SUM(E59,E66)</f>
        <v>0</v>
      </c>
      <c r="F58" s="187"/>
    </row>
    <row r="59" spans="1:8" s="1" customFormat="1" ht="12" customHeight="1">
      <c r="A59" s="14" t="s">
        <v>179</v>
      </c>
      <c r="B59" s="139" t="s">
        <v>195</v>
      </c>
      <c r="C59" s="210">
        <f>SUM(C60:C65)</f>
        <v>0</v>
      </c>
      <c r="D59" s="22"/>
      <c r="E59" s="22"/>
      <c r="F59" s="207"/>
    </row>
    <row r="60" spans="1:8" s="1" customFormat="1" ht="12" customHeight="1">
      <c r="A60" s="12" t="s">
        <v>194</v>
      </c>
      <c r="B60" s="144" t="s">
        <v>196</v>
      </c>
      <c r="C60" s="195"/>
      <c r="D60" s="20"/>
      <c r="E60" s="20"/>
      <c r="F60" s="180"/>
    </row>
    <row r="61" spans="1:8" s="1" customFormat="1" ht="12" customHeight="1">
      <c r="A61" s="12" t="s">
        <v>180</v>
      </c>
      <c r="B61" s="144" t="s">
        <v>307</v>
      </c>
      <c r="C61" s="195"/>
      <c r="D61" s="20"/>
      <c r="E61" s="20"/>
      <c r="F61" s="180"/>
    </row>
    <row r="62" spans="1:8" s="1" customFormat="1" ht="12" customHeight="1">
      <c r="A62" s="12" t="s">
        <v>181</v>
      </c>
      <c r="B62" s="144" t="s">
        <v>198</v>
      </c>
      <c r="C62" s="195"/>
      <c r="D62" s="20"/>
      <c r="E62" s="20"/>
      <c r="F62" s="180"/>
    </row>
    <row r="63" spans="1:8" s="1" customFormat="1" ht="12" customHeight="1">
      <c r="A63" s="12" t="s">
        <v>182</v>
      </c>
      <c r="B63" s="144" t="s">
        <v>199</v>
      </c>
      <c r="C63" s="195"/>
      <c r="D63" s="20"/>
      <c r="E63" s="20"/>
      <c r="F63" s="180"/>
    </row>
    <row r="64" spans="1:8" s="1" customFormat="1" ht="12" customHeight="1">
      <c r="A64" s="12" t="s">
        <v>183</v>
      </c>
      <c r="B64" s="144" t="s">
        <v>200</v>
      </c>
      <c r="C64" s="195"/>
      <c r="D64" s="20"/>
      <c r="E64" s="20"/>
      <c r="F64" s="180"/>
    </row>
    <row r="65" spans="1:7" s="1" customFormat="1" ht="12" customHeight="1">
      <c r="A65" s="12" t="s">
        <v>184</v>
      </c>
      <c r="B65" s="144" t="s">
        <v>202</v>
      </c>
      <c r="C65" s="195"/>
      <c r="D65" s="20"/>
      <c r="E65" s="20"/>
      <c r="F65" s="180"/>
    </row>
    <row r="66" spans="1:7" s="1" customFormat="1" ht="12" customHeight="1">
      <c r="A66" s="12" t="s">
        <v>185</v>
      </c>
      <c r="B66" s="139" t="s">
        <v>203</v>
      </c>
      <c r="C66" s="211">
        <f>SUM(C67:C73)</f>
        <v>0</v>
      </c>
      <c r="D66" s="147"/>
      <c r="E66" s="147"/>
      <c r="F66" s="208"/>
    </row>
    <row r="67" spans="1:7" s="1" customFormat="1" ht="12" customHeight="1">
      <c r="A67" s="12" t="s">
        <v>186</v>
      </c>
      <c r="B67" s="144" t="s">
        <v>196</v>
      </c>
      <c r="C67" s="195"/>
      <c r="D67" s="20"/>
      <c r="E67" s="20"/>
      <c r="F67" s="180"/>
    </row>
    <row r="68" spans="1:7" s="1" customFormat="1" ht="12" customHeight="1">
      <c r="A68" s="12" t="s">
        <v>187</v>
      </c>
      <c r="B68" s="144" t="s">
        <v>106</v>
      </c>
      <c r="C68" s="195"/>
      <c r="D68" s="20"/>
      <c r="E68" s="20"/>
      <c r="F68" s="180"/>
    </row>
    <row r="69" spans="1:7" s="1" customFormat="1" ht="12" customHeight="1">
      <c r="A69" s="12" t="s">
        <v>188</v>
      </c>
      <c r="B69" s="144" t="s">
        <v>107</v>
      </c>
      <c r="C69" s="195"/>
      <c r="D69" s="20"/>
      <c r="E69" s="20"/>
      <c r="F69" s="180"/>
    </row>
    <row r="70" spans="1:7" s="1" customFormat="1" ht="12" customHeight="1">
      <c r="A70" s="12" t="s">
        <v>189</v>
      </c>
      <c r="B70" s="144" t="s">
        <v>198</v>
      </c>
      <c r="C70" s="195"/>
      <c r="D70" s="20"/>
      <c r="E70" s="20"/>
      <c r="F70" s="180"/>
    </row>
    <row r="71" spans="1:7" s="1" customFormat="1" ht="12" customHeight="1">
      <c r="A71" s="9" t="s">
        <v>190</v>
      </c>
      <c r="B71" s="141" t="s">
        <v>204</v>
      </c>
      <c r="C71" s="190"/>
      <c r="D71" s="20"/>
      <c r="E71" s="20"/>
      <c r="F71" s="175"/>
    </row>
    <row r="72" spans="1:7" s="1" customFormat="1" ht="12" customHeight="1">
      <c r="A72" s="10" t="s">
        <v>191</v>
      </c>
      <c r="B72" s="141" t="s">
        <v>200</v>
      </c>
      <c r="C72" s="190"/>
      <c r="D72" s="20"/>
      <c r="E72" s="20"/>
      <c r="F72" s="175"/>
    </row>
    <row r="73" spans="1:7" s="1" customFormat="1" ht="12" customHeight="1" thickBot="1">
      <c r="A73" s="15" t="s">
        <v>192</v>
      </c>
      <c r="B73" s="145" t="s">
        <v>205</v>
      </c>
      <c r="C73" s="194"/>
      <c r="D73" s="21"/>
      <c r="E73" s="21"/>
      <c r="F73" s="179"/>
    </row>
    <row r="74" spans="1:7" s="1" customFormat="1" ht="15" customHeight="1" thickBot="1">
      <c r="A74" s="17" t="s">
        <v>14</v>
      </c>
      <c r="B74" s="146" t="s">
        <v>193</v>
      </c>
      <c r="C74" s="191">
        <f>+C54+C55+C58</f>
        <v>1895</v>
      </c>
      <c r="D74" s="191">
        <f>+D54+D55+D58</f>
        <v>1895</v>
      </c>
      <c r="E74" s="191">
        <f>+E54+E55+E58</f>
        <v>2523</v>
      </c>
      <c r="F74" s="176">
        <f>E74/D74*100</f>
        <v>133.13984168865437</v>
      </c>
      <c r="G74" s="81"/>
    </row>
  </sheetData>
  <mergeCells count="3">
    <mergeCell ref="A2:B2"/>
    <mergeCell ref="C3:E3"/>
    <mergeCell ref="F3:F4"/>
  </mergeCells>
  <phoneticPr fontId="18" type="noConversion"/>
  <printOptions horizontalCentered="1"/>
  <pageMargins left="0.27559055118110237" right="0.27559055118110237" top="0.78740157480314965" bottom="0.39370078740157483" header="0.23622047244094491" footer="0.15748031496062992"/>
  <pageSetup paperSize="9" scale="74" fitToWidth="3" fitToHeight="2" orientation="portrait" r:id="rId1"/>
  <headerFooter alignWithMargins="0">
    <oddHeader xml:space="preserve">&amp;C&amp;"Times New Roman CE,Félkövér"&amp;12
BONYHÁDVARASD KÖZSÉG ÖNKORMÁNYZATA
2013. ÉVI KÖLTSÉGVETÉSÉNEK MÉRLEGE&amp;10
&amp;R&amp;"Times New Roman CE,Félkövér dőlt"&amp;11 1/B. számú melléklet 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L70"/>
  <sheetViews>
    <sheetView workbookViewId="0">
      <selection activeCell="K25" sqref="K25"/>
    </sheetView>
  </sheetViews>
  <sheetFormatPr defaultRowHeight="15.75"/>
  <cols>
    <col min="1" max="1" width="7.5" style="35" customWidth="1"/>
    <col min="2" max="2" width="91.6640625" style="35" customWidth="1"/>
    <col min="3" max="6" width="12.1640625" style="35" customWidth="1"/>
    <col min="7" max="7" width="9" style="35" customWidth="1"/>
    <col min="8" max="16384" width="9.33203125" style="35"/>
  </cols>
  <sheetData>
    <row r="1" spans="1:6" ht="16.5" customHeight="1">
      <c r="A1" s="344" t="s">
        <v>347</v>
      </c>
      <c r="B1" s="344"/>
      <c r="C1" s="344"/>
      <c r="D1" s="344"/>
      <c r="E1" s="344"/>
      <c r="F1" s="344"/>
    </row>
    <row r="2" spans="1:6" ht="16.5" customHeight="1" thickBot="1">
      <c r="A2" s="336" t="s">
        <v>100</v>
      </c>
      <c r="B2" s="336"/>
      <c r="C2" s="342" t="s">
        <v>337</v>
      </c>
      <c r="D2" s="342"/>
      <c r="E2" s="342"/>
      <c r="F2" s="342"/>
    </row>
    <row r="3" spans="1:6" ht="29.25" customHeight="1" thickBot="1">
      <c r="A3" s="23" t="s">
        <v>0</v>
      </c>
      <c r="B3" s="129" t="s">
        <v>29</v>
      </c>
      <c r="C3" s="337" t="s">
        <v>324</v>
      </c>
      <c r="D3" s="338"/>
      <c r="E3" s="339"/>
      <c r="F3" s="340" t="s">
        <v>328</v>
      </c>
    </row>
    <row r="4" spans="1:6" ht="27.75" customHeight="1" thickBot="1">
      <c r="A4" s="23"/>
      <c r="B4" s="129"/>
      <c r="C4" s="24" t="s">
        <v>325</v>
      </c>
      <c r="D4" s="24" t="s">
        <v>326</v>
      </c>
      <c r="E4" s="24" t="s">
        <v>327</v>
      </c>
      <c r="F4" s="341"/>
    </row>
    <row r="5" spans="1:6" s="36" customFormat="1" ht="12" customHeight="1" thickBot="1">
      <c r="A5" s="30">
        <v>1</v>
      </c>
      <c r="B5" s="130">
        <v>2</v>
      </c>
      <c r="C5" s="31">
        <v>3</v>
      </c>
      <c r="D5" s="31">
        <v>4</v>
      </c>
      <c r="E5" s="31">
        <v>5</v>
      </c>
      <c r="F5" s="161">
        <v>6</v>
      </c>
    </row>
    <row r="6" spans="1:6" ht="12" customHeight="1" thickBot="1">
      <c r="A6" s="19" t="s">
        <v>2</v>
      </c>
      <c r="B6" s="153" t="s">
        <v>206</v>
      </c>
      <c r="C6" s="173">
        <f>SUM(C7:C11)</f>
        <v>1685</v>
      </c>
      <c r="D6" s="173">
        <f>SUM(D7:D11)</f>
        <v>1685</v>
      </c>
      <c r="E6" s="173">
        <f>SUM(E7:E11)</f>
        <v>1249</v>
      </c>
      <c r="F6" s="217">
        <f t="shared" ref="F6:F16" si="0">E6/D6*100</f>
        <v>74.124629080118694</v>
      </c>
    </row>
    <row r="7" spans="1:6" ht="12" customHeight="1">
      <c r="A7" s="14" t="s">
        <v>67</v>
      </c>
      <c r="B7" s="134" t="s">
        <v>30</v>
      </c>
      <c r="C7" s="174">
        <v>480</v>
      </c>
      <c r="D7" s="174">
        <v>480</v>
      </c>
      <c r="E7" s="172">
        <v>720</v>
      </c>
      <c r="F7" s="178">
        <f t="shared" si="0"/>
        <v>150</v>
      </c>
    </row>
    <row r="8" spans="1:6" ht="12" customHeight="1">
      <c r="A8" s="10" t="s">
        <v>68</v>
      </c>
      <c r="B8" s="133" t="s">
        <v>207</v>
      </c>
      <c r="C8" s="172">
        <v>130</v>
      </c>
      <c r="D8" s="172">
        <v>130</v>
      </c>
      <c r="E8" s="172">
        <v>194</v>
      </c>
      <c r="F8" s="178">
        <f t="shared" si="0"/>
        <v>149.23076923076923</v>
      </c>
    </row>
    <row r="9" spans="1:6" ht="12" customHeight="1">
      <c r="A9" s="10" t="s">
        <v>69</v>
      </c>
      <c r="B9" s="133" t="s">
        <v>89</v>
      </c>
      <c r="C9" s="172"/>
      <c r="D9" s="174"/>
      <c r="E9" s="172"/>
      <c r="F9" s="178"/>
    </row>
    <row r="10" spans="1:6" ht="12" customHeight="1">
      <c r="A10" s="10" t="s">
        <v>70</v>
      </c>
      <c r="B10" s="159" t="s">
        <v>208</v>
      </c>
      <c r="C10" s="172"/>
      <c r="D10" s="3"/>
      <c r="E10" s="172"/>
      <c r="F10" s="178"/>
    </row>
    <row r="11" spans="1:6" ht="12" customHeight="1">
      <c r="A11" s="10" t="s">
        <v>79</v>
      </c>
      <c r="B11" s="16" t="s">
        <v>209</v>
      </c>
      <c r="C11" s="172">
        <v>1075</v>
      </c>
      <c r="D11" s="172">
        <v>1075</v>
      </c>
      <c r="E11" s="172">
        <f>SUM(E12:E19)</f>
        <v>335</v>
      </c>
      <c r="F11" s="178">
        <f t="shared" si="0"/>
        <v>31.162790697674421</v>
      </c>
    </row>
    <row r="12" spans="1:6" ht="12" customHeight="1">
      <c r="A12" s="10" t="s">
        <v>71</v>
      </c>
      <c r="B12" s="133" t="s">
        <v>260</v>
      </c>
      <c r="C12" s="172"/>
      <c r="D12" s="3"/>
      <c r="E12" s="172"/>
      <c r="F12" s="178"/>
    </row>
    <row r="13" spans="1:6" ht="12" customHeight="1">
      <c r="A13" s="10" t="s">
        <v>72</v>
      </c>
      <c r="B13" s="155" t="s">
        <v>261</v>
      </c>
      <c r="C13" s="172">
        <v>725</v>
      </c>
      <c r="D13" s="172">
        <v>725</v>
      </c>
      <c r="E13" s="172">
        <v>170</v>
      </c>
      <c r="F13" s="178">
        <f t="shared" si="0"/>
        <v>23.448275862068964</v>
      </c>
    </row>
    <row r="14" spans="1:6" ht="12" customHeight="1">
      <c r="A14" s="10" t="s">
        <v>80</v>
      </c>
      <c r="B14" s="155" t="s">
        <v>262</v>
      </c>
      <c r="C14" s="172"/>
      <c r="D14" s="106"/>
      <c r="E14" s="172"/>
      <c r="F14" s="178"/>
    </row>
    <row r="15" spans="1:6" ht="12" customHeight="1">
      <c r="A15" s="10" t="s">
        <v>81</v>
      </c>
      <c r="B15" s="160" t="s">
        <v>263</v>
      </c>
      <c r="C15" s="172">
        <v>50</v>
      </c>
      <c r="D15" s="172">
        <v>50</v>
      </c>
      <c r="E15" s="172">
        <v>40</v>
      </c>
      <c r="F15" s="178">
        <f t="shared" si="0"/>
        <v>80</v>
      </c>
    </row>
    <row r="16" spans="1:6" ht="12" customHeight="1">
      <c r="A16" s="10" t="s">
        <v>82</v>
      </c>
      <c r="B16" s="160" t="s">
        <v>264</v>
      </c>
      <c r="C16" s="172">
        <v>300</v>
      </c>
      <c r="D16" s="172">
        <v>300</v>
      </c>
      <c r="E16" s="172">
        <v>125</v>
      </c>
      <c r="F16" s="178">
        <f t="shared" si="0"/>
        <v>41.666666666666671</v>
      </c>
    </row>
    <row r="17" spans="1:6" ht="12" customHeight="1">
      <c r="A17" s="9" t="s">
        <v>83</v>
      </c>
      <c r="B17" s="160" t="s">
        <v>265</v>
      </c>
      <c r="C17" s="172"/>
      <c r="D17" s="107"/>
      <c r="E17" s="172"/>
      <c r="F17" s="178"/>
    </row>
    <row r="18" spans="1:6" ht="12" customHeight="1">
      <c r="A18" s="10" t="s">
        <v>85</v>
      </c>
      <c r="B18" s="160" t="s">
        <v>266</v>
      </c>
      <c r="C18" s="172"/>
      <c r="D18" s="107"/>
      <c r="E18" s="172"/>
      <c r="F18" s="178"/>
    </row>
    <row r="19" spans="1:6" ht="12" customHeight="1" thickBot="1">
      <c r="A19" s="13" t="s">
        <v>210</v>
      </c>
      <c r="B19" s="160" t="s">
        <v>267</v>
      </c>
      <c r="C19" s="203"/>
      <c r="D19" s="170"/>
      <c r="E19" s="172"/>
      <c r="F19" s="178"/>
    </row>
    <row r="20" spans="1:6" ht="12" customHeight="1" thickBot="1">
      <c r="A20" s="17" t="s">
        <v>3</v>
      </c>
      <c r="B20" s="154" t="s">
        <v>211</v>
      </c>
      <c r="C20" s="173">
        <f>SUM(C21:C27)</f>
        <v>0</v>
      </c>
      <c r="D20" s="173">
        <f>SUM(D21:D27)</f>
        <v>0</v>
      </c>
      <c r="E20" s="173">
        <f>SUM(E21:E27)</f>
        <v>0</v>
      </c>
      <c r="F20" s="164">
        <f>SUM(F21:F27)</f>
        <v>0</v>
      </c>
    </row>
    <row r="21" spans="1:6" ht="12" customHeight="1">
      <c r="A21" s="12" t="s">
        <v>73</v>
      </c>
      <c r="B21" s="133" t="s">
        <v>212</v>
      </c>
      <c r="C21" s="174"/>
      <c r="D21" s="4"/>
      <c r="E21" s="4"/>
      <c r="F21" s="165"/>
    </row>
    <row r="22" spans="1:6" ht="12" customHeight="1">
      <c r="A22" s="12" t="s">
        <v>74</v>
      </c>
      <c r="B22" s="133" t="s">
        <v>213</v>
      </c>
      <c r="C22" s="172"/>
      <c r="D22" s="3"/>
      <c r="E22" s="3"/>
      <c r="F22" s="162"/>
    </row>
    <row r="23" spans="1:6" ht="12" customHeight="1">
      <c r="A23" s="12" t="s">
        <v>75</v>
      </c>
      <c r="B23" s="133" t="s">
        <v>214</v>
      </c>
      <c r="C23" s="172"/>
      <c r="D23" s="3"/>
      <c r="E23" s="3"/>
      <c r="F23" s="162"/>
    </row>
    <row r="24" spans="1:6" ht="12" customHeight="1">
      <c r="A24" s="12" t="s">
        <v>76</v>
      </c>
      <c r="B24" s="133" t="s">
        <v>215</v>
      </c>
      <c r="C24" s="172"/>
      <c r="D24" s="3"/>
      <c r="E24" s="3"/>
      <c r="F24" s="162"/>
    </row>
    <row r="25" spans="1:6" ht="12" customHeight="1">
      <c r="A25" s="12" t="s">
        <v>77</v>
      </c>
      <c r="B25" s="133" t="s">
        <v>218</v>
      </c>
      <c r="C25" s="172"/>
      <c r="D25" s="3"/>
      <c r="E25" s="3"/>
      <c r="F25" s="162"/>
    </row>
    <row r="26" spans="1:6" ht="24" customHeight="1">
      <c r="A26" s="12" t="s">
        <v>84</v>
      </c>
      <c r="B26" s="133" t="s">
        <v>219</v>
      </c>
      <c r="C26" s="172"/>
      <c r="D26" s="3"/>
      <c r="E26" s="3"/>
      <c r="F26" s="162"/>
    </row>
    <row r="27" spans="1:6" ht="12" customHeight="1">
      <c r="A27" s="12" t="s">
        <v>87</v>
      </c>
      <c r="B27" s="133" t="s">
        <v>220</v>
      </c>
      <c r="C27" s="172">
        <f>SUM(C28:C32)</f>
        <v>0</v>
      </c>
      <c r="D27" s="3"/>
      <c r="E27" s="3"/>
      <c r="F27" s="162">
        <f>SUM(F28:F32)</f>
        <v>0</v>
      </c>
    </row>
    <row r="28" spans="1:6" ht="12" customHeight="1">
      <c r="A28" s="12" t="s">
        <v>216</v>
      </c>
      <c r="B28" s="133" t="s">
        <v>256</v>
      </c>
      <c r="C28" s="172"/>
      <c r="D28" s="3"/>
      <c r="E28" s="3"/>
      <c r="F28" s="162"/>
    </row>
    <row r="29" spans="1:6" ht="12" customHeight="1">
      <c r="A29" s="12" t="s">
        <v>217</v>
      </c>
      <c r="B29" s="155" t="s">
        <v>257</v>
      </c>
      <c r="C29" s="172"/>
      <c r="D29" s="106"/>
      <c r="E29" s="106"/>
      <c r="F29" s="162"/>
    </row>
    <row r="30" spans="1:6" ht="12" customHeight="1">
      <c r="A30" s="119" t="s">
        <v>295</v>
      </c>
      <c r="B30" s="155" t="s">
        <v>258</v>
      </c>
      <c r="C30" s="172"/>
      <c r="D30" s="106"/>
      <c r="E30" s="106"/>
      <c r="F30" s="163"/>
    </row>
    <row r="31" spans="1:6" ht="12" customHeight="1">
      <c r="A31" s="119" t="s">
        <v>296</v>
      </c>
      <c r="B31" s="155" t="s">
        <v>294</v>
      </c>
      <c r="C31" s="172"/>
      <c r="D31" s="106"/>
      <c r="E31" s="106"/>
      <c r="F31" s="163"/>
    </row>
    <row r="32" spans="1:6" ht="12" customHeight="1" thickBot="1">
      <c r="A32" s="119" t="s">
        <v>297</v>
      </c>
      <c r="B32" s="155" t="s">
        <v>259</v>
      </c>
      <c r="C32" s="203"/>
      <c r="D32" s="171"/>
      <c r="E32" s="171"/>
      <c r="F32" s="163"/>
    </row>
    <row r="33" spans="1:6" ht="12" customHeight="1" thickBot="1">
      <c r="A33" s="124" t="s">
        <v>4</v>
      </c>
      <c r="B33" s="154" t="s">
        <v>221</v>
      </c>
      <c r="C33" s="204"/>
      <c r="D33" s="29"/>
      <c r="E33" s="29"/>
      <c r="F33" s="166"/>
    </row>
    <row r="34" spans="1:6" ht="12" customHeight="1" thickBot="1">
      <c r="A34" s="17" t="s">
        <v>5</v>
      </c>
      <c r="B34" s="154" t="s">
        <v>222</v>
      </c>
      <c r="C34" s="173">
        <f>SUM(C35:C36)</f>
        <v>0</v>
      </c>
      <c r="D34" s="173">
        <f>SUM(D35:D36)</f>
        <v>0</v>
      </c>
      <c r="E34" s="173">
        <f>SUM(E35:E36)</f>
        <v>0</v>
      </c>
      <c r="F34" s="164">
        <f>SUM(F35:F36)</f>
        <v>0</v>
      </c>
    </row>
    <row r="35" spans="1:6" ht="12" customHeight="1">
      <c r="A35" s="12" t="s">
        <v>50</v>
      </c>
      <c r="B35" s="137" t="s">
        <v>38</v>
      </c>
      <c r="C35" s="174"/>
      <c r="D35" s="174"/>
      <c r="E35" s="4"/>
      <c r="F35" s="165"/>
    </row>
    <row r="36" spans="1:6" ht="12" customHeight="1" thickBot="1">
      <c r="A36" s="10" t="s">
        <v>51</v>
      </c>
      <c r="B36" s="133" t="s">
        <v>39</v>
      </c>
      <c r="C36" s="203"/>
      <c r="D36" s="8"/>
      <c r="E36" s="8"/>
      <c r="F36" s="162"/>
    </row>
    <row r="37" spans="1:6" ht="12" customHeight="1" thickBot="1">
      <c r="A37" s="17" t="s">
        <v>6</v>
      </c>
      <c r="B37" s="156" t="s">
        <v>108</v>
      </c>
      <c r="C37" s="173">
        <f>+C6+C20+C33+C34</f>
        <v>1685</v>
      </c>
      <c r="D37" s="173">
        <f>+D6+D20+D33+D34</f>
        <v>1685</v>
      </c>
      <c r="E37" s="173">
        <f>+E6+E20+E33+E34</f>
        <v>1249</v>
      </c>
      <c r="F37" s="164">
        <f>+F6+F20+F33+F34</f>
        <v>74.124629080118694</v>
      </c>
    </row>
    <row r="38" spans="1:6" ht="12" customHeight="1" thickBot="1">
      <c r="A38" s="17" t="s">
        <v>7</v>
      </c>
      <c r="B38" s="154" t="s">
        <v>223</v>
      </c>
      <c r="C38" s="173">
        <f>SUM(C39,C48)</f>
        <v>0</v>
      </c>
      <c r="D38" s="29"/>
      <c r="E38" s="173">
        <f>SUM(E39,E48)</f>
        <v>0</v>
      </c>
      <c r="F38" s="164">
        <f>SUM(F39,F48)</f>
        <v>0</v>
      </c>
    </row>
    <row r="39" spans="1:6" ht="12" customHeight="1">
      <c r="A39" s="12" t="s">
        <v>55</v>
      </c>
      <c r="B39" s="139" t="s">
        <v>230</v>
      </c>
      <c r="C39" s="212">
        <f>SUM(C40:C47)</f>
        <v>0</v>
      </c>
      <c r="D39" s="22"/>
      <c r="E39" s="172">
        <f>SUM(E40:E47)</f>
        <v>0</v>
      </c>
      <c r="F39" s="167">
        <f>SUM(F40:F47)</f>
        <v>0</v>
      </c>
    </row>
    <row r="40" spans="1:6" ht="12" customHeight="1">
      <c r="A40" s="12" t="s">
        <v>57</v>
      </c>
      <c r="B40" s="144" t="s">
        <v>231</v>
      </c>
      <c r="C40" s="172"/>
      <c r="D40" s="20"/>
      <c r="E40" s="20"/>
      <c r="F40" s="162"/>
    </row>
    <row r="41" spans="1:6" ht="12" customHeight="1">
      <c r="A41" s="12" t="s">
        <v>58</v>
      </c>
      <c r="B41" s="144" t="s">
        <v>232</v>
      </c>
      <c r="C41" s="172"/>
      <c r="D41" s="20"/>
      <c r="E41" s="20"/>
      <c r="F41" s="162"/>
    </row>
    <row r="42" spans="1:6" ht="12" customHeight="1">
      <c r="A42" s="12" t="s">
        <v>59</v>
      </c>
      <c r="B42" s="144" t="s">
        <v>110</v>
      </c>
      <c r="C42" s="172"/>
      <c r="D42" s="20"/>
      <c r="E42" s="20"/>
      <c r="F42" s="162"/>
    </row>
    <row r="43" spans="1:6" ht="12" customHeight="1">
      <c r="A43" s="12" t="s">
        <v>60</v>
      </c>
      <c r="B43" s="144" t="s">
        <v>111</v>
      </c>
      <c r="C43" s="172"/>
      <c r="D43" s="20"/>
      <c r="E43" s="20"/>
      <c r="F43" s="162"/>
    </row>
    <row r="44" spans="1:6" ht="12" customHeight="1">
      <c r="A44" s="12" t="s">
        <v>158</v>
      </c>
      <c r="B44" s="144" t="s">
        <v>233</v>
      </c>
      <c r="C44" s="172"/>
      <c r="D44" s="20"/>
      <c r="E44" s="20"/>
      <c r="F44" s="162"/>
    </row>
    <row r="45" spans="1:6" ht="12" customHeight="1">
      <c r="A45" s="12" t="s">
        <v>224</v>
      </c>
      <c r="B45" s="144" t="s">
        <v>234</v>
      </c>
      <c r="C45" s="172"/>
      <c r="D45" s="20"/>
      <c r="E45" s="20"/>
      <c r="F45" s="162"/>
    </row>
    <row r="46" spans="1:6" ht="12" customHeight="1">
      <c r="A46" s="12" t="s">
        <v>225</v>
      </c>
      <c r="B46" s="144" t="s">
        <v>235</v>
      </c>
      <c r="C46" s="172"/>
      <c r="D46" s="20"/>
      <c r="E46" s="20"/>
      <c r="F46" s="162"/>
    </row>
    <row r="47" spans="1:6" ht="12" customHeight="1">
      <c r="A47" s="12" t="s">
        <v>226</v>
      </c>
      <c r="B47" s="144" t="s">
        <v>88</v>
      </c>
      <c r="C47" s="172"/>
      <c r="D47" s="20"/>
      <c r="E47" s="172"/>
      <c r="F47" s="162"/>
    </row>
    <row r="48" spans="1:6" ht="12" customHeight="1">
      <c r="A48" s="12" t="s">
        <v>56</v>
      </c>
      <c r="B48" s="139" t="s">
        <v>236</v>
      </c>
      <c r="C48" s="205">
        <f>SUM(C49:C56)</f>
        <v>0</v>
      </c>
      <c r="D48" s="147"/>
      <c r="E48" s="147"/>
      <c r="F48" s="167">
        <f>SUM(F49:F56)</f>
        <v>0</v>
      </c>
    </row>
    <row r="49" spans="1:12" ht="12" customHeight="1">
      <c r="A49" s="12" t="s">
        <v>63</v>
      </c>
      <c r="B49" s="144" t="s">
        <v>231</v>
      </c>
      <c r="C49" s="172"/>
      <c r="D49" s="20"/>
      <c r="E49" s="20"/>
      <c r="F49" s="162"/>
    </row>
    <row r="50" spans="1:12" ht="12" customHeight="1">
      <c r="A50" s="12" t="s">
        <v>64</v>
      </c>
      <c r="B50" s="144" t="s">
        <v>237</v>
      </c>
      <c r="C50" s="172"/>
      <c r="D50" s="20"/>
      <c r="E50" s="20"/>
      <c r="F50" s="162"/>
    </row>
    <row r="51" spans="1:12" ht="12" customHeight="1">
      <c r="A51" s="12" t="s">
        <v>65</v>
      </c>
      <c r="B51" s="144" t="s">
        <v>110</v>
      </c>
      <c r="C51" s="172"/>
      <c r="D51" s="20"/>
      <c r="E51" s="20"/>
      <c r="F51" s="162"/>
    </row>
    <row r="52" spans="1:12" ht="12" customHeight="1">
      <c r="A52" s="12" t="s">
        <v>66</v>
      </c>
      <c r="B52" s="144" t="s">
        <v>111</v>
      </c>
      <c r="C52" s="172"/>
      <c r="D52" s="20"/>
      <c r="E52" s="20"/>
      <c r="F52" s="168"/>
    </row>
    <row r="53" spans="1:12" ht="12" customHeight="1">
      <c r="A53" s="12" t="s">
        <v>159</v>
      </c>
      <c r="B53" s="144" t="s">
        <v>233</v>
      </c>
      <c r="C53" s="172"/>
      <c r="D53" s="20"/>
      <c r="E53" s="20"/>
      <c r="F53" s="162"/>
    </row>
    <row r="54" spans="1:12" ht="12" customHeight="1">
      <c r="A54" s="12" t="s">
        <v>227</v>
      </c>
      <c r="B54" s="144" t="s">
        <v>238</v>
      </c>
      <c r="C54" s="172"/>
      <c r="D54" s="20"/>
      <c r="E54" s="20"/>
      <c r="F54" s="163"/>
    </row>
    <row r="55" spans="1:12" ht="12" customHeight="1">
      <c r="A55" s="12" t="s">
        <v>228</v>
      </c>
      <c r="B55" s="144" t="s">
        <v>235</v>
      </c>
      <c r="C55" s="172"/>
      <c r="D55" s="20"/>
      <c r="E55" s="20"/>
      <c r="F55" s="163"/>
    </row>
    <row r="56" spans="1:12" ht="12" customHeight="1" thickBot="1">
      <c r="A56" s="12" t="s">
        <v>229</v>
      </c>
      <c r="B56" s="144" t="s">
        <v>239</v>
      </c>
      <c r="C56" s="213"/>
      <c r="D56" s="21"/>
      <c r="E56" s="21"/>
      <c r="F56" s="169"/>
    </row>
    <row r="57" spans="1:12" ht="15" customHeight="1" thickBot="1">
      <c r="A57" s="17" t="s">
        <v>8</v>
      </c>
      <c r="B57" s="157" t="s">
        <v>109</v>
      </c>
      <c r="C57" s="173">
        <f>SUM(C37,C38)</f>
        <v>1685</v>
      </c>
      <c r="D57" s="173">
        <f>SUM(D37,D38)</f>
        <v>1685</v>
      </c>
      <c r="E57" s="173">
        <f>SUM(E37,E38)</f>
        <v>1249</v>
      </c>
      <c r="F57" s="164">
        <f>SUM(F37,F38)</f>
        <v>74.124629080118694</v>
      </c>
      <c r="I57" s="38"/>
      <c r="J57" s="63"/>
      <c r="K57" s="63"/>
      <c r="L57" s="63"/>
    </row>
    <row r="58" spans="1:12" s="1" customFormat="1" ht="12.95" customHeight="1">
      <c r="A58" s="345"/>
      <c r="B58" s="345"/>
      <c r="C58" s="345"/>
      <c r="D58" s="345"/>
      <c r="E58" s="345"/>
      <c r="F58" s="345"/>
    </row>
    <row r="59" spans="1:12">
      <c r="A59" s="346" t="s">
        <v>112</v>
      </c>
      <c r="B59" s="346"/>
      <c r="C59" s="346"/>
      <c r="D59" s="346"/>
      <c r="E59" s="346"/>
      <c r="F59" s="346"/>
    </row>
    <row r="60" spans="1:12" ht="16.5" thickBot="1">
      <c r="A60" s="336" t="s">
        <v>101</v>
      </c>
      <c r="B60" s="336"/>
      <c r="C60" s="128"/>
      <c r="D60" s="128"/>
      <c r="E60" s="128"/>
    </row>
    <row r="61" spans="1:12" ht="23.25" customHeight="1" thickBot="1">
      <c r="A61" s="17">
        <v>1</v>
      </c>
      <c r="B61" s="29" t="s">
        <v>240</v>
      </c>
      <c r="C61" s="219">
        <f>'Bevételek önkéntes 1.B'!C54-'Kiadások önkéntes 1.B'!C37</f>
        <v>210</v>
      </c>
      <c r="D61" s="219">
        <f>'Bevételek önkéntes 1.B'!D54-'Kiadások önkéntes 1.B'!D37</f>
        <v>210</v>
      </c>
      <c r="E61" s="219">
        <f>'Bevételek önkéntes 1.B'!E54-'Kiadások önkéntes 1.B'!E37</f>
        <v>1274</v>
      </c>
      <c r="F61" s="37"/>
      <c r="G61" s="82"/>
    </row>
    <row r="62" spans="1:12" ht="33" customHeight="1">
      <c r="A62" s="343" t="s">
        <v>241</v>
      </c>
      <c r="B62" s="343"/>
      <c r="C62" s="343"/>
      <c r="D62" s="343"/>
      <c r="E62" s="343"/>
      <c r="F62" s="343"/>
    </row>
    <row r="63" spans="1:12" ht="16.5" thickBot="1">
      <c r="A63" s="336" t="s">
        <v>102</v>
      </c>
      <c r="B63" s="336"/>
      <c r="C63" s="128"/>
      <c r="D63" s="128"/>
      <c r="E63" s="128"/>
    </row>
    <row r="64" spans="1:12" ht="12" customHeight="1" thickBot="1">
      <c r="A64" s="17" t="s">
        <v>2</v>
      </c>
      <c r="B64" s="29" t="s">
        <v>242</v>
      </c>
      <c r="C64" s="154">
        <f>SUM(C65-C68)</f>
        <v>0</v>
      </c>
      <c r="D64" s="154">
        <f>SUM(D65-D68)</f>
        <v>0</v>
      </c>
      <c r="E64" s="154">
        <f>SUM(E65-E68)</f>
        <v>0</v>
      </c>
      <c r="F64" s="74">
        <f>F65-F68</f>
        <v>0</v>
      </c>
    </row>
    <row r="65" spans="1:6">
      <c r="A65" s="14" t="s">
        <v>67</v>
      </c>
      <c r="B65" s="6" t="s">
        <v>243</v>
      </c>
      <c r="C65" s="284">
        <f>SUM('Bevételek önkéntes 1.B'!C58)</f>
        <v>0</v>
      </c>
      <c r="D65" s="284">
        <f>SUM('Bevételek önkéntes 1.B'!D58)</f>
        <v>0</v>
      </c>
      <c r="E65" s="284">
        <f>SUM('Bevételek önkéntes 1.B'!E58)</f>
        <v>0</v>
      </c>
      <c r="F65" s="111">
        <f>'Bevételek összesített 1.'!F58</f>
        <v>0</v>
      </c>
    </row>
    <row r="66" spans="1:6" ht="12.75" customHeight="1">
      <c r="A66" s="9" t="s">
        <v>244</v>
      </c>
      <c r="B66" s="2" t="s">
        <v>250</v>
      </c>
      <c r="C66" s="285">
        <f>SUM('Bevételek önkéntes 1.B'!C59)</f>
        <v>0</v>
      </c>
      <c r="D66" s="285">
        <f>SUM('Bevételek önkéntes 1.B'!D59)</f>
        <v>0</v>
      </c>
      <c r="E66" s="285">
        <f>SUM('Bevételek önkéntes 1.B'!E59)</f>
        <v>0</v>
      </c>
      <c r="F66" s="115">
        <f>'Bevételek összesített 1.'!F59</f>
        <v>0</v>
      </c>
    </row>
    <row r="67" spans="1:6" ht="12.75" customHeight="1">
      <c r="A67" s="9" t="s">
        <v>245</v>
      </c>
      <c r="B67" s="108" t="s">
        <v>246</v>
      </c>
      <c r="C67" s="286">
        <f>SUM('Bevételek önkéntes 1.B'!C66)</f>
        <v>0</v>
      </c>
      <c r="D67" s="286">
        <f>SUM('Bevételek önkéntes 1.B'!D66)</f>
        <v>0</v>
      </c>
      <c r="E67" s="286">
        <f>SUM('Bevételek önkéntes 1.B'!E66)</f>
        <v>0</v>
      </c>
      <c r="F67" s="109">
        <f>'Bevételek összesített 1.'!F66</f>
        <v>0</v>
      </c>
    </row>
    <row r="68" spans="1:6" ht="12.75" customHeight="1">
      <c r="A68" s="13" t="s">
        <v>68</v>
      </c>
      <c r="B68" s="8" t="s">
        <v>247</v>
      </c>
      <c r="C68" s="278">
        <f t="shared" ref="C68:E69" si="1">SUM(C38)</f>
        <v>0</v>
      </c>
      <c r="D68" s="278">
        <f t="shared" si="1"/>
        <v>0</v>
      </c>
      <c r="E68" s="278">
        <f t="shared" si="1"/>
        <v>0</v>
      </c>
      <c r="F68" s="110">
        <f>+F38</f>
        <v>0</v>
      </c>
    </row>
    <row r="69" spans="1:6" ht="12.75" customHeight="1">
      <c r="A69" s="10" t="s">
        <v>248</v>
      </c>
      <c r="B69" s="3" t="s">
        <v>251</v>
      </c>
      <c r="C69" s="278">
        <f t="shared" si="1"/>
        <v>0</v>
      </c>
      <c r="D69" s="278">
        <f t="shared" si="1"/>
        <v>0</v>
      </c>
      <c r="E69" s="278">
        <f t="shared" si="1"/>
        <v>0</v>
      </c>
      <c r="F69" s="110">
        <f>+F39</f>
        <v>0</v>
      </c>
    </row>
    <row r="70" spans="1:6" ht="12.75" customHeight="1" thickBot="1">
      <c r="A70" s="15" t="s">
        <v>249</v>
      </c>
      <c r="B70" s="112" t="s">
        <v>252</v>
      </c>
      <c r="C70" s="279">
        <f>SUM(C48)</f>
        <v>0</v>
      </c>
      <c r="D70" s="279">
        <f>SUM(D48)</f>
        <v>0</v>
      </c>
      <c r="E70" s="279">
        <f>SUM(E48)</f>
        <v>0</v>
      </c>
      <c r="F70" s="73">
        <f>+F48</f>
        <v>0</v>
      </c>
    </row>
  </sheetData>
  <mergeCells count="10">
    <mergeCell ref="A59:F59"/>
    <mergeCell ref="A60:B60"/>
    <mergeCell ref="A62:F62"/>
    <mergeCell ref="A63:B63"/>
    <mergeCell ref="A58:F58"/>
    <mergeCell ref="A1:F1"/>
    <mergeCell ref="A2:B2"/>
    <mergeCell ref="C2:F2"/>
    <mergeCell ref="C3:E3"/>
    <mergeCell ref="F3:F4"/>
  </mergeCells>
  <phoneticPr fontId="18" type="noConversion"/>
  <pageMargins left="0.31496062992125984" right="0.27559055118110237" top="0.31496062992125984" bottom="0.19685039370078741" header="0.19685039370078741" footer="0.15748031496062992"/>
  <pageSetup paperSize="9" scale="73" orientation="portrait" r:id="rId1"/>
  <headerFooter alignWithMargins="0">
    <oddHeader>&amp;R&amp;"Times New Roman CE,Dőlt"&amp;12 1/B. számú melléklet</oddHead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H74"/>
  <sheetViews>
    <sheetView zoomScaleNormal="120" zoomScaleSheetLayoutView="130" workbookViewId="0">
      <selection activeCell="H5" sqref="H5"/>
    </sheetView>
  </sheetViews>
  <sheetFormatPr defaultRowHeight="15.75"/>
  <cols>
    <col min="1" max="1" width="7.5" style="35" customWidth="1"/>
    <col min="2" max="2" width="91.6640625" style="35" customWidth="1"/>
    <col min="3" max="6" width="12.1640625" style="35" customWidth="1"/>
    <col min="7" max="7" width="9" style="35" customWidth="1"/>
    <col min="8" max="16384" width="9.33203125" style="35"/>
  </cols>
  <sheetData>
    <row r="1" spans="1:6" ht="15.95" customHeight="1">
      <c r="A1" s="344" t="s">
        <v>348</v>
      </c>
      <c r="B1" s="344"/>
      <c r="C1" s="344"/>
      <c r="D1" s="344"/>
      <c r="E1" s="344"/>
      <c r="F1" s="344"/>
    </row>
    <row r="2" spans="1:6" ht="15.95" customHeight="1" thickBot="1">
      <c r="A2" s="336" t="s">
        <v>323</v>
      </c>
      <c r="B2" s="336"/>
      <c r="C2" s="127"/>
      <c r="D2" s="127"/>
      <c r="E2" s="127"/>
      <c r="F2" s="105"/>
    </row>
    <row r="3" spans="1:6" ht="24" customHeight="1" thickBot="1">
      <c r="A3" s="23" t="s">
        <v>45</v>
      </c>
      <c r="B3" s="129" t="s">
        <v>1</v>
      </c>
      <c r="C3" s="337" t="s">
        <v>324</v>
      </c>
      <c r="D3" s="338"/>
      <c r="E3" s="339"/>
      <c r="F3" s="340" t="s">
        <v>328</v>
      </c>
    </row>
    <row r="4" spans="1:6" ht="27" customHeight="1" thickBot="1">
      <c r="A4" s="23"/>
      <c r="B4" s="129"/>
      <c r="C4" s="24" t="s">
        <v>325</v>
      </c>
      <c r="D4" s="24" t="s">
        <v>326</v>
      </c>
      <c r="E4" s="24" t="s">
        <v>327</v>
      </c>
      <c r="F4" s="341"/>
    </row>
    <row r="5" spans="1:6" s="36" customFormat="1" ht="12" customHeight="1" thickBot="1">
      <c r="A5" s="30">
        <v>1</v>
      </c>
      <c r="B5" s="31">
        <v>2</v>
      </c>
      <c r="C5" s="130">
        <v>3</v>
      </c>
      <c r="D5" s="130">
        <v>4</v>
      </c>
      <c r="E5" s="31">
        <v>5</v>
      </c>
      <c r="F5" s="161">
        <v>6</v>
      </c>
    </row>
    <row r="6" spans="1:6" s="1" customFormat="1" ht="12" customHeight="1" thickBot="1">
      <c r="A6" s="19" t="s">
        <v>2</v>
      </c>
      <c r="B6" s="131" t="s">
        <v>131</v>
      </c>
      <c r="C6" s="188">
        <f>+C7+C16+C22</f>
        <v>0</v>
      </c>
      <c r="D6" s="188">
        <f>+D7+D16+D22</f>
        <v>0</v>
      </c>
      <c r="E6" s="188">
        <f>+E7+E16+E22</f>
        <v>0</v>
      </c>
      <c r="F6" s="218"/>
    </row>
    <row r="7" spans="1:6" s="1" customFormat="1" ht="12" customHeight="1" thickBot="1">
      <c r="A7" s="17" t="s">
        <v>3</v>
      </c>
      <c r="B7" s="132" t="s">
        <v>132</v>
      </c>
      <c r="C7" s="189">
        <f>SUM(C8:C15)</f>
        <v>0</v>
      </c>
      <c r="D7" s="189">
        <f>SUM(D8:D15)</f>
        <v>0</v>
      </c>
      <c r="E7" s="189">
        <f>SUM(E8:E15)</f>
        <v>0</v>
      </c>
      <c r="F7" s="177"/>
    </row>
    <row r="8" spans="1:6" s="1" customFormat="1" ht="12" customHeight="1">
      <c r="A8" s="10" t="s">
        <v>73</v>
      </c>
      <c r="B8" s="133" t="s">
        <v>34</v>
      </c>
      <c r="C8" s="193"/>
      <c r="D8" s="174"/>
      <c r="E8" s="174"/>
      <c r="F8" s="178"/>
    </row>
    <row r="9" spans="1:6" s="1" customFormat="1" ht="12" customHeight="1">
      <c r="A9" s="10" t="s">
        <v>74</v>
      </c>
      <c r="B9" s="133" t="s">
        <v>47</v>
      </c>
      <c r="C9" s="190">
        <v>0</v>
      </c>
      <c r="D9" s="214"/>
      <c r="E9" s="214"/>
      <c r="F9" s="178"/>
    </row>
    <row r="10" spans="1:6" s="1" customFormat="1" ht="12" customHeight="1">
      <c r="A10" s="10" t="s">
        <v>290</v>
      </c>
      <c r="B10" s="133" t="s">
        <v>287</v>
      </c>
      <c r="C10" s="190"/>
      <c r="D10" s="214"/>
      <c r="E10" s="214"/>
      <c r="F10" s="178"/>
    </row>
    <row r="11" spans="1:6" s="1" customFormat="1" ht="12" customHeight="1">
      <c r="A11" s="10" t="s">
        <v>291</v>
      </c>
      <c r="B11" s="133" t="s">
        <v>288</v>
      </c>
      <c r="C11" s="190">
        <v>0</v>
      </c>
      <c r="D11" s="214"/>
      <c r="E11" s="214"/>
      <c r="F11" s="178"/>
    </row>
    <row r="12" spans="1:6" s="1" customFormat="1" ht="12" customHeight="1">
      <c r="A12" s="10" t="s">
        <v>292</v>
      </c>
      <c r="B12" s="133" t="s">
        <v>289</v>
      </c>
      <c r="C12" s="190"/>
      <c r="D12" s="214"/>
      <c r="E12" s="214"/>
      <c r="F12" s="178"/>
    </row>
    <row r="13" spans="1:6" s="1" customFormat="1" ht="12" customHeight="1">
      <c r="A13" s="10" t="s">
        <v>76</v>
      </c>
      <c r="B13" s="133" t="s">
        <v>133</v>
      </c>
      <c r="C13" s="190"/>
      <c r="D13" s="214"/>
      <c r="E13" s="214"/>
      <c r="F13" s="178"/>
    </row>
    <row r="14" spans="1:6" s="1" customFormat="1" ht="12" customHeight="1">
      <c r="A14" s="10" t="s">
        <v>77</v>
      </c>
      <c r="B14" s="133" t="s">
        <v>134</v>
      </c>
      <c r="C14" s="190"/>
      <c r="D14" s="214"/>
      <c r="E14" s="214"/>
      <c r="F14" s="178"/>
    </row>
    <row r="15" spans="1:6" s="1" customFormat="1" ht="12" customHeight="1" thickBot="1">
      <c r="A15" s="10" t="s">
        <v>84</v>
      </c>
      <c r="B15" s="133" t="s">
        <v>135</v>
      </c>
      <c r="C15" s="194"/>
      <c r="D15" s="215"/>
      <c r="E15" s="215"/>
      <c r="F15" s="178"/>
    </row>
    <row r="16" spans="1:6" s="1" customFormat="1" ht="12" customHeight="1" thickBot="1">
      <c r="A16" s="17" t="s">
        <v>4</v>
      </c>
      <c r="B16" s="132" t="s">
        <v>136</v>
      </c>
      <c r="C16" s="191">
        <f>SUM(C17:C21)</f>
        <v>0</v>
      </c>
      <c r="D16" s="191">
        <f>SUM(D17:D21)</f>
        <v>0</v>
      </c>
      <c r="E16" s="191">
        <f>SUM(E17:E21)</f>
        <v>0</v>
      </c>
      <c r="F16" s="176">
        <f>SUM(F17:F21)</f>
        <v>0</v>
      </c>
    </row>
    <row r="17" spans="1:6" s="1" customFormat="1" ht="12" customHeight="1" thickBot="1">
      <c r="A17" s="14" t="s">
        <v>49</v>
      </c>
      <c r="B17" s="134" t="s">
        <v>285</v>
      </c>
      <c r="C17" s="193"/>
      <c r="D17" s="193"/>
      <c r="E17" s="193"/>
      <c r="F17" s="178"/>
    </row>
    <row r="18" spans="1:6" s="1" customFormat="1" ht="12" hidden="1" customHeight="1">
      <c r="A18" s="9" t="s">
        <v>137</v>
      </c>
      <c r="B18" s="135" t="s">
        <v>141</v>
      </c>
      <c r="C18" s="190"/>
      <c r="D18" s="3"/>
      <c r="E18" s="3"/>
      <c r="F18" s="175"/>
    </row>
    <row r="19" spans="1:6" s="1" customFormat="1" ht="12" hidden="1" customHeight="1">
      <c r="A19" s="10" t="s">
        <v>138</v>
      </c>
      <c r="B19" s="133" t="s">
        <v>142</v>
      </c>
      <c r="C19" s="190"/>
      <c r="D19" s="3"/>
      <c r="E19" s="3"/>
      <c r="F19" s="175"/>
    </row>
    <row r="20" spans="1:6" s="1" customFormat="1" ht="12" hidden="1" customHeight="1">
      <c r="A20" s="10" t="s">
        <v>139</v>
      </c>
      <c r="B20" s="133" t="s">
        <v>143</v>
      </c>
      <c r="C20" s="190"/>
      <c r="D20" s="3"/>
      <c r="E20" s="3"/>
      <c r="F20" s="175"/>
    </row>
    <row r="21" spans="1:6" s="1" customFormat="1" ht="12" hidden="1" customHeight="1" thickBot="1">
      <c r="A21" s="11" t="s">
        <v>140</v>
      </c>
      <c r="B21" s="136" t="s">
        <v>144</v>
      </c>
      <c r="C21" s="194"/>
      <c r="D21" s="8"/>
      <c r="E21" s="8"/>
      <c r="F21" s="179"/>
    </row>
    <row r="22" spans="1:6" s="1" customFormat="1" ht="12" customHeight="1" thickBot="1">
      <c r="A22" s="17" t="s">
        <v>145</v>
      </c>
      <c r="B22" s="132" t="s">
        <v>147</v>
      </c>
      <c r="C22" s="192"/>
      <c r="D22" s="18"/>
      <c r="E22" s="18"/>
      <c r="F22" s="177"/>
    </row>
    <row r="23" spans="1:6" s="1" customFormat="1" ht="12" customHeight="1" thickBot="1">
      <c r="A23" s="17" t="s">
        <v>6</v>
      </c>
      <c r="B23" s="132" t="s">
        <v>148</v>
      </c>
      <c r="C23" s="191">
        <f>SUM(C24:C32)</f>
        <v>0</v>
      </c>
      <c r="D23" s="191">
        <f>SUM(D24:D32)</f>
        <v>0</v>
      </c>
      <c r="E23" s="191">
        <f>SUM(E24:E32)</f>
        <v>0</v>
      </c>
      <c r="F23" s="176"/>
    </row>
    <row r="24" spans="1:6" s="1" customFormat="1" ht="12" customHeight="1">
      <c r="A24" s="12" t="s">
        <v>52</v>
      </c>
      <c r="B24" s="137" t="s">
        <v>322</v>
      </c>
      <c r="C24" s="193"/>
      <c r="D24" s="193"/>
      <c r="E24" s="190"/>
      <c r="F24" s="178"/>
    </row>
    <row r="25" spans="1:6" s="1" customFormat="1" ht="12" customHeight="1">
      <c r="A25" s="10" t="s">
        <v>53</v>
      </c>
      <c r="B25" s="133" t="s">
        <v>153</v>
      </c>
      <c r="C25" s="190"/>
      <c r="D25" s="190"/>
      <c r="E25" s="190"/>
      <c r="F25" s="175"/>
    </row>
    <row r="26" spans="1:6" s="1" customFormat="1" ht="12" customHeight="1">
      <c r="A26" s="10" t="s">
        <v>54</v>
      </c>
      <c r="B26" s="133" t="s">
        <v>154</v>
      </c>
      <c r="C26" s="190"/>
      <c r="D26" s="3"/>
      <c r="E26" s="3"/>
      <c r="F26" s="175"/>
    </row>
    <row r="27" spans="1:6" s="1" customFormat="1" ht="12" customHeight="1">
      <c r="A27" s="13" t="s">
        <v>149</v>
      </c>
      <c r="B27" s="133" t="s">
        <v>331</v>
      </c>
      <c r="C27" s="190"/>
      <c r="D27" s="190"/>
      <c r="E27" s="190"/>
      <c r="F27" s="175"/>
    </row>
    <row r="28" spans="1:6" s="1" customFormat="1" ht="12" customHeight="1">
      <c r="A28" s="13" t="s">
        <v>150</v>
      </c>
      <c r="B28" s="133" t="s">
        <v>332</v>
      </c>
      <c r="C28" s="190"/>
      <c r="D28" s="190"/>
      <c r="E28" s="190"/>
      <c r="F28" s="175"/>
    </row>
    <row r="29" spans="1:6" s="1" customFormat="1" ht="12" customHeight="1">
      <c r="A29" s="13" t="s">
        <v>151</v>
      </c>
      <c r="B29" s="133" t="s">
        <v>333</v>
      </c>
      <c r="C29" s="190"/>
      <c r="D29" s="190"/>
      <c r="E29" s="190"/>
      <c r="F29" s="175"/>
    </row>
    <row r="30" spans="1:6" s="1" customFormat="1" ht="12" customHeight="1">
      <c r="A30" s="10" t="s">
        <v>152</v>
      </c>
      <c r="B30" s="133" t="s">
        <v>155</v>
      </c>
      <c r="C30" s="190"/>
      <c r="D30" s="190"/>
      <c r="E30" s="190"/>
      <c r="F30" s="175"/>
    </row>
    <row r="31" spans="1:6" s="1" customFormat="1" ht="12" customHeight="1">
      <c r="A31" s="10" t="s">
        <v>329</v>
      </c>
      <c r="B31" s="133" t="s">
        <v>156</v>
      </c>
      <c r="C31" s="195"/>
      <c r="D31" s="190"/>
      <c r="E31" s="190"/>
      <c r="F31" s="180"/>
    </row>
    <row r="32" spans="1:6" s="1" customFormat="1" ht="12" customHeight="1" thickBot="1">
      <c r="A32" s="10" t="s">
        <v>330</v>
      </c>
      <c r="B32" s="133" t="s">
        <v>157</v>
      </c>
      <c r="C32" s="198"/>
      <c r="D32" s="194"/>
      <c r="E32" s="194"/>
      <c r="F32" s="183"/>
    </row>
    <row r="33" spans="1:6" s="1" customFormat="1" ht="12" customHeight="1" thickBot="1">
      <c r="A33" s="17" t="s">
        <v>7</v>
      </c>
      <c r="B33" s="132" t="s">
        <v>255</v>
      </c>
      <c r="C33" s="191">
        <f>+C34+C40</f>
        <v>0</v>
      </c>
      <c r="D33" s="216">
        <f>+D34+D40</f>
        <v>0</v>
      </c>
      <c r="E33" s="216">
        <f>+E34+E40</f>
        <v>0</v>
      </c>
      <c r="F33" s="176"/>
    </row>
    <row r="34" spans="1:6" s="1" customFormat="1" ht="12" customHeight="1">
      <c r="A34" s="12" t="s">
        <v>55</v>
      </c>
      <c r="B34" s="139" t="s">
        <v>160</v>
      </c>
      <c r="C34" s="196"/>
      <c r="D34" s="196"/>
      <c r="E34" s="196"/>
      <c r="F34" s="181"/>
    </row>
    <row r="35" spans="1:6" s="1" customFormat="1" ht="12" customHeight="1">
      <c r="A35" s="10" t="s">
        <v>57</v>
      </c>
      <c r="B35" s="140" t="s">
        <v>161</v>
      </c>
      <c r="C35" s="195"/>
      <c r="D35" s="20"/>
      <c r="E35" s="20"/>
      <c r="F35" s="180"/>
    </row>
    <row r="36" spans="1:6" s="1" customFormat="1" ht="12" customHeight="1">
      <c r="A36" s="10" t="s">
        <v>58</v>
      </c>
      <c r="B36" s="140" t="s">
        <v>162</v>
      </c>
      <c r="C36" s="195"/>
      <c r="D36" s="195"/>
      <c r="E36" s="195"/>
      <c r="F36" s="180"/>
    </row>
    <row r="37" spans="1:6" s="1" customFormat="1" ht="12" customHeight="1">
      <c r="A37" s="10" t="s">
        <v>59</v>
      </c>
      <c r="B37" s="140" t="s">
        <v>163</v>
      </c>
      <c r="C37" s="195"/>
      <c r="D37" s="20"/>
      <c r="E37" s="20"/>
      <c r="F37" s="180"/>
    </row>
    <row r="38" spans="1:6" s="1" customFormat="1" ht="12" customHeight="1">
      <c r="A38" s="10" t="s">
        <v>60</v>
      </c>
      <c r="B38" s="140" t="s">
        <v>36</v>
      </c>
      <c r="C38" s="195"/>
      <c r="D38" s="20"/>
      <c r="E38" s="20"/>
      <c r="F38" s="180"/>
    </row>
    <row r="39" spans="1:6" s="1" customFormat="1" ht="12" customHeight="1">
      <c r="A39" s="10" t="s">
        <v>158</v>
      </c>
      <c r="B39" s="140" t="s">
        <v>164</v>
      </c>
      <c r="C39" s="195"/>
      <c r="D39" s="195"/>
      <c r="E39" s="195"/>
      <c r="F39" s="180"/>
    </row>
    <row r="40" spans="1:6" s="1" customFormat="1" ht="12" customHeight="1">
      <c r="A40" s="10" t="s">
        <v>56</v>
      </c>
      <c r="B40" s="139" t="s">
        <v>165</v>
      </c>
      <c r="C40" s="197"/>
      <c r="D40" s="197"/>
      <c r="E40" s="197"/>
      <c r="F40" s="182"/>
    </row>
    <row r="41" spans="1:6" s="1" customFormat="1" ht="12" customHeight="1">
      <c r="A41" s="10" t="s">
        <v>63</v>
      </c>
      <c r="B41" s="140" t="s">
        <v>161</v>
      </c>
      <c r="C41" s="195"/>
      <c r="D41" s="20"/>
      <c r="E41" s="20"/>
      <c r="F41" s="180"/>
    </row>
    <row r="42" spans="1:6" s="1" customFormat="1" ht="12" customHeight="1">
      <c r="A42" s="10" t="s">
        <v>64</v>
      </c>
      <c r="B42" s="140" t="s">
        <v>162</v>
      </c>
      <c r="C42" s="195"/>
      <c r="D42" s="20"/>
      <c r="E42" s="20"/>
      <c r="F42" s="180"/>
    </row>
    <row r="43" spans="1:6" s="1" customFormat="1" ht="12" customHeight="1">
      <c r="A43" s="10" t="s">
        <v>65</v>
      </c>
      <c r="B43" s="140" t="s">
        <v>163</v>
      </c>
      <c r="C43" s="195"/>
      <c r="D43" s="20"/>
      <c r="E43" s="20"/>
      <c r="F43" s="180"/>
    </row>
    <row r="44" spans="1:6" s="1" customFormat="1" ht="12" customHeight="1">
      <c r="A44" s="10" t="s">
        <v>66</v>
      </c>
      <c r="B44" s="140" t="s">
        <v>36</v>
      </c>
      <c r="C44" s="195"/>
      <c r="D44" s="20"/>
      <c r="E44" s="20"/>
      <c r="F44" s="180"/>
    </row>
    <row r="45" spans="1:6" s="1" customFormat="1" ht="12" customHeight="1" thickBot="1">
      <c r="A45" s="13" t="s">
        <v>159</v>
      </c>
      <c r="B45" s="141" t="s">
        <v>284</v>
      </c>
      <c r="C45" s="198"/>
      <c r="D45" s="198"/>
      <c r="E45" s="198"/>
      <c r="F45" s="183"/>
    </row>
    <row r="46" spans="1:6" s="1" customFormat="1" ht="12" customHeight="1" thickBot="1">
      <c r="A46" s="17" t="s">
        <v>166</v>
      </c>
      <c r="B46" s="132" t="s">
        <v>167</v>
      </c>
      <c r="C46" s="191">
        <f>SUM(C47:C49)</f>
        <v>0</v>
      </c>
      <c r="D46" s="191">
        <f>SUM(D47:D49)</f>
        <v>0</v>
      </c>
      <c r="E46" s="191">
        <f>SUM(E47:E49)</f>
        <v>0</v>
      </c>
      <c r="F46" s="176"/>
    </row>
    <row r="47" spans="1:6" s="1" customFormat="1" ht="12" customHeight="1">
      <c r="A47" s="12" t="s">
        <v>61</v>
      </c>
      <c r="B47" s="137" t="s">
        <v>169</v>
      </c>
      <c r="C47" s="193"/>
      <c r="D47" s="4"/>
      <c r="E47" s="4"/>
      <c r="F47" s="178"/>
    </row>
    <row r="48" spans="1:6" s="1" customFormat="1" ht="12" customHeight="1">
      <c r="A48" s="9" t="s">
        <v>62</v>
      </c>
      <c r="B48" s="133" t="s">
        <v>170</v>
      </c>
      <c r="C48" s="190"/>
      <c r="D48" s="3"/>
      <c r="E48" s="3"/>
      <c r="F48" s="175"/>
    </row>
    <row r="49" spans="1:8" s="1" customFormat="1" ht="12" customHeight="1" thickBot="1">
      <c r="A49" s="13" t="s">
        <v>168</v>
      </c>
      <c r="B49" s="5" t="s">
        <v>105</v>
      </c>
      <c r="C49" s="194"/>
      <c r="D49" s="148"/>
      <c r="E49" s="148"/>
      <c r="F49" s="179"/>
    </row>
    <row r="50" spans="1:8" s="1" customFormat="1" ht="12" customHeight="1" thickBot="1">
      <c r="A50" s="17" t="s">
        <v>9</v>
      </c>
      <c r="B50" s="132" t="s">
        <v>171</v>
      </c>
      <c r="C50" s="191">
        <f>+C51+C52</f>
        <v>0</v>
      </c>
      <c r="D50" s="191">
        <f>+D51+D52</f>
        <v>0</v>
      </c>
      <c r="E50" s="191">
        <f>+E51+E52</f>
        <v>0</v>
      </c>
      <c r="F50" s="176"/>
    </row>
    <row r="51" spans="1:8" s="1" customFormat="1" ht="12" customHeight="1">
      <c r="A51" s="12" t="s">
        <v>172</v>
      </c>
      <c r="B51" s="133" t="s">
        <v>90</v>
      </c>
      <c r="C51" s="199"/>
      <c r="D51" s="4"/>
      <c r="E51" s="4"/>
      <c r="F51" s="184"/>
    </row>
    <row r="52" spans="1:8" s="1" customFormat="1" ht="12" customHeight="1" thickBot="1">
      <c r="A52" s="9" t="s">
        <v>173</v>
      </c>
      <c r="B52" s="133" t="s">
        <v>91</v>
      </c>
      <c r="C52" s="198"/>
      <c r="D52" s="198"/>
      <c r="E52" s="198"/>
      <c r="F52" s="183"/>
    </row>
    <row r="53" spans="1:8" s="1" customFormat="1" ht="16.5" thickBot="1">
      <c r="A53" s="17" t="s">
        <v>174</v>
      </c>
      <c r="B53" s="132" t="s">
        <v>175</v>
      </c>
      <c r="C53" s="192"/>
      <c r="D53" s="18"/>
      <c r="E53" s="18"/>
      <c r="F53" s="177"/>
      <c r="H53" s="38"/>
    </row>
    <row r="54" spans="1:8" s="1" customFormat="1" ht="12" customHeight="1" thickBot="1">
      <c r="A54" s="17" t="s">
        <v>11</v>
      </c>
      <c r="B54" s="142" t="s">
        <v>176</v>
      </c>
      <c r="C54" s="201">
        <f>+C6+C23+C33+C46+C50+C53</f>
        <v>0</v>
      </c>
      <c r="D54" s="201">
        <f>+D6+D23+D33+D46+D50+D53</f>
        <v>0</v>
      </c>
      <c r="E54" s="201">
        <f>+E6+E23+E33+E46+E50+E53</f>
        <v>0</v>
      </c>
      <c r="F54" s="186"/>
    </row>
    <row r="55" spans="1:8" s="1" customFormat="1" ht="12" customHeight="1" thickBot="1">
      <c r="A55" s="57" t="s">
        <v>12</v>
      </c>
      <c r="B55" s="143" t="s">
        <v>286</v>
      </c>
      <c r="C55" s="202">
        <f>SUM(C56:C57)</f>
        <v>0</v>
      </c>
      <c r="D55" s="202">
        <f>SUM(D56:D57)</f>
        <v>0</v>
      </c>
      <c r="E55" s="202">
        <f>SUM(E56:E57)</f>
        <v>0</v>
      </c>
      <c r="F55" s="187"/>
    </row>
    <row r="56" spans="1:8" s="1" customFormat="1" ht="12" customHeight="1">
      <c r="A56" s="123" t="s">
        <v>293</v>
      </c>
      <c r="B56" s="122" t="s">
        <v>285</v>
      </c>
      <c r="C56" s="200"/>
      <c r="D56" s="200"/>
      <c r="E56" s="200"/>
      <c r="F56" s="185"/>
    </row>
    <row r="57" spans="1:8" s="1" customFormat="1" ht="12" customHeight="1" thickBot="1">
      <c r="A57" s="151" t="s">
        <v>93</v>
      </c>
      <c r="B57" s="152" t="s">
        <v>177</v>
      </c>
      <c r="C57" s="209"/>
      <c r="D57" s="209"/>
      <c r="E57" s="209"/>
      <c r="F57" s="206"/>
    </row>
    <row r="58" spans="1:8" s="1" customFormat="1" ht="12" customHeight="1" thickBot="1">
      <c r="A58" s="149" t="s">
        <v>13</v>
      </c>
      <c r="B58" s="150" t="s">
        <v>178</v>
      </c>
      <c r="C58" s="202">
        <f>SUM(C59,C66)</f>
        <v>0</v>
      </c>
      <c r="D58" s="202">
        <f>SUM(D59,D66)</f>
        <v>0</v>
      </c>
      <c r="E58" s="202">
        <f>SUM(E59,E66)</f>
        <v>0</v>
      </c>
      <c r="F58" s="187"/>
    </row>
    <row r="59" spans="1:8" s="1" customFormat="1" ht="12" customHeight="1">
      <c r="A59" s="14" t="s">
        <v>179</v>
      </c>
      <c r="B59" s="139" t="s">
        <v>195</v>
      </c>
      <c r="C59" s="210">
        <f>SUM(C60:C65)</f>
        <v>0</v>
      </c>
      <c r="D59" s="22"/>
      <c r="E59" s="22"/>
      <c r="F59" s="207"/>
    </row>
    <row r="60" spans="1:8" s="1" customFormat="1" ht="12" customHeight="1">
      <c r="A60" s="12" t="s">
        <v>194</v>
      </c>
      <c r="B60" s="144" t="s">
        <v>196</v>
      </c>
      <c r="C60" s="195"/>
      <c r="D60" s="20"/>
      <c r="E60" s="20"/>
      <c r="F60" s="180"/>
    </row>
    <row r="61" spans="1:8" s="1" customFormat="1" ht="12" customHeight="1">
      <c r="A61" s="12" t="s">
        <v>180</v>
      </c>
      <c r="B61" s="144" t="s">
        <v>307</v>
      </c>
      <c r="C61" s="195"/>
      <c r="D61" s="20"/>
      <c r="E61" s="20"/>
      <c r="F61" s="180"/>
    </row>
    <row r="62" spans="1:8" s="1" customFormat="1" ht="12" customHeight="1">
      <c r="A62" s="12" t="s">
        <v>181</v>
      </c>
      <c r="B62" s="144" t="s">
        <v>198</v>
      </c>
      <c r="C62" s="195"/>
      <c r="D62" s="20"/>
      <c r="E62" s="20"/>
      <c r="F62" s="180"/>
    </row>
    <row r="63" spans="1:8" s="1" customFormat="1" ht="12" customHeight="1">
      <c r="A63" s="12" t="s">
        <v>182</v>
      </c>
      <c r="B63" s="144" t="s">
        <v>199</v>
      </c>
      <c r="C63" s="195"/>
      <c r="D63" s="20"/>
      <c r="E63" s="20"/>
      <c r="F63" s="180"/>
    </row>
    <row r="64" spans="1:8" s="1" customFormat="1" ht="12" customHeight="1">
      <c r="A64" s="12" t="s">
        <v>183</v>
      </c>
      <c r="B64" s="144" t="s">
        <v>200</v>
      </c>
      <c r="C64" s="195"/>
      <c r="D64" s="20"/>
      <c r="E64" s="20"/>
      <c r="F64" s="180"/>
    </row>
    <row r="65" spans="1:7" s="1" customFormat="1" ht="12" customHeight="1">
      <c r="A65" s="12" t="s">
        <v>184</v>
      </c>
      <c r="B65" s="144" t="s">
        <v>202</v>
      </c>
      <c r="C65" s="195"/>
      <c r="D65" s="20"/>
      <c r="E65" s="20"/>
      <c r="F65" s="180"/>
    </row>
    <row r="66" spans="1:7" s="1" customFormat="1" ht="12" customHeight="1">
      <c r="A66" s="12" t="s">
        <v>185</v>
      </c>
      <c r="B66" s="139" t="s">
        <v>203</v>
      </c>
      <c r="C66" s="211">
        <f>SUM(C67:C73)</f>
        <v>0</v>
      </c>
      <c r="D66" s="147"/>
      <c r="E66" s="147"/>
      <c r="F66" s="208"/>
    </row>
    <row r="67" spans="1:7" s="1" customFormat="1" ht="12" customHeight="1">
      <c r="A67" s="12" t="s">
        <v>186</v>
      </c>
      <c r="B67" s="144" t="s">
        <v>196</v>
      </c>
      <c r="C67" s="195"/>
      <c r="D67" s="20"/>
      <c r="E67" s="20"/>
      <c r="F67" s="180"/>
    </row>
    <row r="68" spans="1:7" s="1" customFormat="1" ht="12" customHeight="1">
      <c r="A68" s="12" t="s">
        <v>187</v>
      </c>
      <c r="B68" s="144" t="s">
        <v>106</v>
      </c>
      <c r="C68" s="195"/>
      <c r="D68" s="20"/>
      <c r="E68" s="20"/>
      <c r="F68" s="180"/>
    </row>
    <row r="69" spans="1:7" s="1" customFormat="1" ht="12" customHeight="1">
      <c r="A69" s="12" t="s">
        <v>188</v>
      </c>
      <c r="B69" s="144" t="s">
        <v>107</v>
      </c>
      <c r="C69" s="195"/>
      <c r="D69" s="20"/>
      <c r="E69" s="20"/>
      <c r="F69" s="180"/>
    </row>
    <row r="70" spans="1:7" s="1" customFormat="1" ht="12" customHeight="1">
      <c r="A70" s="12" t="s">
        <v>189</v>
      </c>
      <c r="B70" s="144" t="s">
        <v>198</v>
      </c>
      <c r="C70" s="195"/>
      <c r="D70" s="20"/>
      <c r="E70" s="20"/>
      <c r="F70" s="180"/>
    </row>
    <row r="71" spans="1:7" s="1" customFormat="1" ht="12" customHeight="1">
      <c r="A71" s="9" t="s">
        <v>190</v>
      </c>
      <c r="B71" s="141" t="s">
        <v>204</v>
      </c>
      <c r="C71" s="190"/>
      <c r="D71" s="20"/>
      <c r="E71" s="20"/>
      <c r="F71" s="175"/>
    </row>
    <row r="72" spans="1:7" s="1" customFormat="1" ht="12" customHeight="1">
      <c r="A72" s="10" t="s">
        <v>191</v>
      </c>
      <c r="B72" s="141" t="s">
        <v>200</v>
      </c>
      <c r="C72" s="190"/>
      <c r="D72" s="20"/>
      <c r="E72" s="20"/>
      <c r="F72" s="175"/>
    </row>
    <row r="73" spans="1:7" s="1" customFormat="1" ht="12" customHeight="1" thickBot="1">
      <c r="A73" s="15" t="s">
        <v>192</v>
      </c>
      <c r="B73" s="145" t="s">
        <v>205</v>
      </c>
      <c r="C73" s="194"/>
      <c r="D73" s="21"/>
      <c r="E73" s="21"/>
      <c r="F73" s="179"/>
    </row>
    <row r="74" spans="1:7" s="1" customFormat="1" ht="15" customHeight="1" thickBot="1">
      <c r="A74" s="17" t="s">
        <v>14</v>
      </c>
      <c r="B74" s="146" t="s">
        <v>193</v>
      </c>
      <c r="C74" s="191">
        <f>+C54+C55+C58</f>
        <v>0</v>
      </c>
      <c r="D74" s="191">
        <f>+D54+D55+D58</f>
        <v>0</v>
      </c>
      <c r="E74" s="191">
        <f>+E54+E55+E58</f>
        <v>0</v>
      </c>
      <c r="F74" s="176"/>
      <c r="G74" s="81"/>
    </row>
  </sheetData>
  <mergeCells count="4">
    <mergeCell ref="A2:B2"/>
    <mergeCell ref="C3:E3"/>
    <mergeCell ref="F3:F4"/>
    <mergeCell ref="A1:F1"/>
  </mergeCells>
  <phoneticPr fontId="18" type="noConversion"/>
  <printOptions horizontalCentered="1"/>
  <pageMargins left="0.27559055118110237" right="0.27559055118110237" top="0.78740157480314965" bottom="0.39370078740157483" header="0.23622047244094491" footer="0.15748031496062992"/>
  <pageSetup paperSize="9" scale="74" fitToWidth="3" fitToHeight="2" orientation="portrait" r:id="rId1"/>
  <headerFooter alignWithMargins="0">
    <oddHeader xml:space="preserve">&amp;C&amp;"Times New Roman CE,Félkövér"&amp;12
BONYHÁDVARASD KÖZSÉG ÖNKORMÁNYZATA
2013. ÉVI KÖLTSÉGVETÉSÉNEK MÉRLEGE&amp;10
&amp;R&amp;"Times New Roman CE,Félkövér dőlt"&amp;11 1/C. számú melléklet 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:L70"/>
  <sheetViews>
    <sheetView workbookViewId="0">
      <selection activeCell="B3" sqref="B3"/>
    </sheetView>
  </sheetViews>
  <sheetFormatPr defaultRowHeight="15.75"/>
  <cols>
    <col min="1" max="1" width="7.5" style="35" customWidth="1"/>
    <col min="2" max="2" width="91.6640625" style="35" customWidth="1"/>
    <col min="3" max="6" width="12.1640625" style="35" customWidth="1"/>
    <col min="7" max="7" width="9" style="35" customWidth="1"/>
    <col min="8" max="16384" width="9.33203125" style="35"/>
  </cols>
  <sheetData>
    <row r="1" spans="1:6" ht="16.5" customHeight="1">
      <c r="A1" s="344" t="s">
        <v>349</v>
      </c>
      <c r="B1" s="344"/>
      <c r="C1" s="344"/>
      <c r="D1" s="344"/>
      <c r="E1" s="344"/>
      <c r="F1" s="344"/>
    </row>
    <row r="2" spans="1:6" ht="16.5" customHeight="1" thickBot="1">
      <c r="A2" s="336" t="s">
        <v>100</v>
      </c>
      <c r="B2" s="336"/>
      <c r="C2" s="342" t="s">
        <v>337</v>
      </c>
      <c r="D2" s="342"/>
      <c r="E2" s="342"/>
      <c r="F2" s="342"/>
    </row>
    <row r="3" spans="1:6" ht="29.25" customHeight="1" thickBot="1">
      <c r="A3" s="23" t="s">
        <v>0</v>
      </c>
      <c r="B3" s="129" t="s">
        <v>29</v>
      </c>
      <c r="C3" s="337" t="s">
        <v>324</v>
      </c>
      <c r="D3" s="338"/>
      <c r="E3" s="339"/>
      <c r="F3" s="340" t="s">
        <v>328</v>
      </c>
    </row>
    <row r="4" spans="1:6" ht="27.75" customHeight="1" thickBot="1">
      <c r="A4" s="23"/>
      <c r="B4" s="129"/>
      <c r="C4" s="24" t="s">
        <v>325</v>
      </c>
      <c r="D4" s="24" t="s">
        <v>326</v>
      </c>
      <c r="E4" s="24" t="s">
        <v>327</v>
      </c>
      <c r="F4" s="341"/>
    </row>
    <row r="5" spans="1:6" s="36" customFormat="1" ht="12" customHeight="1" thickBot="1">
      <c r="A5" s="30">
        <v>1</v>
      </c>
      <c r="B5" s="130">
        <v>2</v>
      </c>
      <c r="C5" s="31">
        <v>3</v>
      </c>
      <c r="D5" s="31">
        <v>4</v>
      </c>
      <c r="E5" s="31">
        <v>5</v>
      </c>
      <c r="F5" s="161">
        <v>6</v>
      </c>
    </row>
    <row r="6" spans="1:6" ht="12" customHeight="1" thickBot="1">
      <c r="A6" s="19" t="s">
        <v>2</v>
      </c>
      <c r="B6" s="153" t="s">
        <v>206</v>
      </c>
      <c r="C6" s="173">
        <f>SUM(C7:C11)</f>
        <v>0</v>
      </c>
      <c r="D6" s="173">
        <f>SUM(D7:D11)</f>
        <v>0</v>
      </c>
      <c r="E6" s="173">
        <f>SUM(E7:E11)</f>
        <v>0</v>
      </c>
      <c r="F6" s="217"/>
    </row>
    <row r="7" spans="1:6" ht="12" customHeight="1">
      <c r="A7" s="14" t="s">
        <v>67</v>
      </c>
      <c r="B7" s="134" t="s">
        <v>30</v>
      </c>
      <c r="C7" s="174"/>
      <c r="D7" s="174"/>
      <c r="E7" s="172"/>
      <c r="F7" s="178"/>
    </row>
    <row r="8" spans="1:6" ht="12" customHeight="1">
      <c r="A8" s="10" t="s">
        <v>68</v>
      </c>
      <c r="B8" s="133" t="s">
        <v>207</v>
      </c>
      <c r="C8" s="172"/>
      <c r="D8" s="172"/>
      <c r="E8" s="172"/>
      <c r="F8" s="178"/>
    </row>
    <row r="9" spans="1:6" ht="12" customHeight="1">
      <c r="A9" s="10" t="s">
        <v>69</v>
      </c>
      <c r="B9" s="133" t="s">
        <v>89</v>
      </c>
      <c r="C9" s="172"/>
      <c r="D9" s="174"/>
      <c r="E9" s="172"/>
      <c r="F9" s="178"/>
    </row>
    <row r="10" spans="1:6" ht="12" customHeight="1">
      <c r="A10" s="10" t="s">
        <v>70</v>
      </c>
      <c r="B10" s="159" t="s">
        <v>208</v>
      </c>
      <c r="C10" s="172"/>
      <c r="D10" s="3"/>
      <c r="E10" s="172"/>
      <c r="F10" s="178"/>
    </row>
    <row r="11" spans="1:6" ht="12" customHeight="1">
      <c r="A11" s="10" t="s">
        <v>79</v>
      </c>
      <c r="B11" s="16" t="s">
        <v>209</v>
      </c>
      <c r="C11" s="172"/>
      <c r="D11" s="172"/>
      <c r="E11" s="172"/>
      <c r="F11" s="178"/>
    </row>
    <row r="12" spans="1:6" ht="12" customHeight="1">
      <c r="A12" s="10" t="s">
        <v>71</v>
      </c>
      <c r="B12" s="133" t="s">
        <v>260</v>
      </c>
      <c r="C12" s="172"/>
      <c r="D12" s="3"/>
      <c r="E12" s="172"/>
      <c r="F12" s="178"/>
    </row>
    <row r="13" spans="1:6" ht="12" customHeight="1">
      <c r="A13" s="10" t="s">
        <v>72</v>
      </c>
      <c r="B13" s="155" t="s">
        <v>261</v>
      </c>
      <c r="C13" s="172"/>
      <c r="D13" s="172"/>
      <c r="E13" s="172"/>
      <c r="F13" s="178"/>
    </row>
    <row r="14" spans="1:6" ht="12" customHeight="1">
      <c r="A14" s="10" t="s">
        <v>80</v>
      </c>
      <c r="B14" s="155" t="s">
        <v>262</v>
      </c>
      <c r="C14" s="172"/>
      <c r="D14" s="106"/>
      <c r="E14" s="172"/>
      <c r="F14" s="178"/>
    </row>
    <row r="15" spans="1:6" ht="12" customHeight="1">
      <c r="A15" s="10" t="s">
        <v>81</v>
      </c>
      <c r="B15" s="160" t="s">
        <v>263</v>
      </c>
      <c r="C15" s="172"/>
      <c r="D15" s="172"/>
      <c r="E15" s="172"/>
      <c r="F15" s="178"/>
    </row>
    <row r="16" spans="1:6" ht="12" customHeight="1">
      <c r="A16" s="10" t="s">
        <v>82</v>
      </c>
      <c r="B16" s="160" t="s">
        <v>264</v>
      </c>
      <c r="C16" s="172"/>
      <c r="D16" s="172"/>
      <c r="E16" s="172"/>
      <c r="F16" s="178"/>
    </row>
    <row r="17" spans="1:6" ht="12" customHeight="1">
      <c r="A17" s="9" t="s">
        <v>83</v>
      </c>
      <c r="B17" s="160" t="s">
        <v>265</v>
      </c>
      <c r="C17" s="172"/>
      <c r="D17" s="107"/>
      <c r="E17" s="172"/>
      <c r="F17" s="178"/>
    </row>
    <row r="18" spans="1:6" ht="12" customHeight="1">
      <c r="A18" s="10" t="s">
        <v>85</v>
      </c>
      <c r="B18" s="160" t="s">
        <v>266</v>
      </c>
      <c r="C18" s="172"/>
      <c r="D18" s="107"/>
      <c r="E18" s="172"/>
      <c r="F18" s="178"/>
    </row>
    <row r="19" spans="1:6" ht="12" customHeight="1" thickBot="1">
      <c r="A19" s="13" t="s">
        <v>210</v>
      </c>
      <c r="B19" s="160" t="s">
        <v>267</v>
      </c>
      <c r="C19" s="203"/>
      <c r="D19" s="170"/>
      <c r="E19" s="172"/>
      <c r="F19" s="178"/>
    </row>
    <row r="20" spans="1:6" ht="12" customHeight="1" thickBot="1">
      <c r="A20" s="17" t="s">
        <v>3</v>
      </c>
      <c r="B20" s="154" t="s">
        <v>211</v>
      </c>
      <c r="C20" s="173">
        <f>SUM(C21:C27)</f>
        <v>0</v>
      </c>
      <c r="D20" s="173">
        <f>SUM(D21:D27)</f>
        <v>0</v>
      </c>
      <c r="E20" s="173">
        <f>SUM(E21:E27)</f>
        <v>0</v>
      </c>
      <c r="F20" s="164">
        <f>SUM(F21:F27)</f>
        <v>0</v>
      </c>
    </row>
    <row r="21" spans="1:6" ht="12" customHeight="1">
      <c r="A21" s="12" t="s">
        <v>73</v>
      </c>
      <c r="B21" s="133" t="s">
        <v>212</v>
      </c>
      <c r="C21" s="174"/>
      <c r="D21" s="4"/>
      <c r="E21" s="4"/>
      <c r="F21" s="165"/>
    </row>
    <row r="22" spans="1:6" ht="12" customHeight="1">
      <c r="A22" s="12" t="s">
        <v>74</v>
      </c>
      <c r="B22" s="133" t="s">
        <v>213</v>
      </c>
      <c r="C22" s="172"/>
      <c r="D22" s="3"/>
      <c r="E22" s="3"/>
      <c r="F22" s="162"/>
    </row>
    <row r="23" spans="1:6" ht="12" customHeight="1">
      <c r="A23" s="12" t="s">
        <v>75</v>
      </c>
      <c r="B23" s="133" t="s">
        <v>214</v>
      </c>
      <c r="C23" s="172"/>
      <c r="D23" s="3"/>
      <c r="E23" s="3"/>
      <c r="F23" s="162"/>
    </row>
    <row r="24" spans="1:6" ht="12" customHeight="1">
      <c r="A24" s="12" t="s">
        <v>76</v>
      </c>
      <c r="B24" s="133" t="s">
        <v>215</v>
      </c>
      <c r="C24" s="172"/>
      <c r="D24" s="3"/>
      <c r="E24" s="3"/>
      <c r="F24" s="162"/>
    </row>
    <row r="25" spans="1:6" ht="12" customHeight="1">
      <c r="A25" s="12" t="s">
        <v>77</v>
      </c>
      <c r="B25" s="133" t="s">
        <v>218</v>
      </c>
      <c r="C25" s="172"/>
      <c r="D25" s="3"/>
      <c r="E25" s="3"/>
      <c r="F25" s="162"/>
    </row>
    <row r="26" spans="1:6" ht="24" customHeight="1">
      <c r="A26" s="12" t="s">
        <v>84</v>
      </c>
      <c r="B26" s="133" t="s">
        <v>219</v>
      </c>
      <c r="C26" s="172"/>
      <c r="D26" s="3"/>
      <c r="E26" s="3"/>
      <c r="F26" s="162"/>
    </row>
    <row r="27" spans="1:6" ht="12" customHeight="1">
      <c r="A27" s="12" t="s">
        <v>87</v>
      </c>
      <c r="B27" s="133" t="s">
        <v>220</v>
      </c>
      <c r="C27" s="172">
        <f>SUM(C28:C32)</f>
        <v>0</v>
      </c>
      <c r="D27" s="3"/>
      <c r="E27" s="3"/>
      <c r="F27" s="162">
        <f>SUM(F28:F32)</f>
        <v>0</v>
      </c>
    </row>
    <row r="28" spans="1:6" ht="12" customHeight="1">
      <c r="A28" s="12" t="s">
        <v>216</v>
      </c>
      <c r="B28" s="133" t="s">
        <v>256</v>
      </c>
      <c r="C28" s="172"/>
      <c r="D28" s="3"/>
      <c r="E28" s="3"/>
      <c r="F28" s="162"/>
    </row>
    <row r="29" spans="1:6" ht="12" customHeight="1">
      <c r="A29" s="12" t="s">
        <v>217</v>
      </c>
      <c r="B29" s="155" t="s">
        <v>257</v>
      </c>
      <c r="C29" s="172"/>
      <c r="D29" s="106"/>
      <c r="E29" s="106"/>
      <c r="F29" s="162"/>
    </row>
    <row r="30" spans="1:6" ht="12" customHeight="1">
      <c r="A30" s="119" t="s">
        <v>295</v>
      </c>
      <c r="B30" s="155" t="s">
        <v>258</v>
      </c>
      <c r="C30" s="172"/>
      <c r="D30" s="106"/>
      <c r="E30" s="106"/>
      <c r="F30" s="163"/>
    </row>
    <row r="31" spans="1:6" ht="12" customHeight="1">
      <c r="A31" s="119" t="s">
        <v>296</v>
      </c>
      <c r="B31" s="155" t="s">
        <v>294</v>
      </c>
      <c r="C31" s="172"/>
      <c r="D31" s="106"/>
      <c r="E31" s="106"/>
      <c r="F31" s="163"/>
    </row>
    <row r="32" spans="1:6" ht="12" customHeight="1" thickBot="1">
      <c r="A32" s="119" t="s">
        <v>297</v>
      </c>
      <c r="B32" s="155" t="s">
        <v>259</v>
      </c>
      <c r="C32" s="203"/>
      <c r="D32" s="171"/>
      <c r="E32" s="171"/>
      <c r="F32" s="163"/>
    </row>
    <row r="33" spans="1:6" ht="12" customHeight="1" thickBot="1">
      <c r="A33" s="124" t="s">
        <v>4</v>
      </c>
      <c r="B33" s="154" t="s">
        <v>221</v>
      </c>
      <c r="C33" s="204"/>
      <c r="D33" s="29"/>
      <c r="E33" s="29"/>
      <c r="F33" s="166"/>
    </row>
    <row r="34" spans="1:6" ht="12" customHeight="1" thickBot="1">
      <c r="A34" s="17" t="s">
        <v>5</v>
      </c>
      <c r="B34" s="154" t="s">
        <v>222</v>
      </c>
      <c r="C34" s="173">
        <f>SUM(C35:C36)</f>
        <v>0</v>
      </c>
      <c r="D34" s="173">
        <f>SUM(D35:D36)</f>
        <v>0</v>
      </c>
      <c r="E34" s="173">
        <f>SUM(E35:E36)</f>
        <v>0</v>
      </c>
      <c r="F34" s="164">
        <f>SUM(F35:F36)</f>
        <v>0</v>
      </c>
    </row>
    <row r="35" spans="1:6" ht="12" customHeight="1">
      <c r="A35" s="12" t="s">
        <v>50</v>
      </c>
      <c r="B35" s="137" t="s">
        <v>38</v>
      </c>
      <c r="C35" s="174"/>
      <c r="D35" s="174"/>
      <c r="E35" s="4"/>
      <c r="F35" s="165"/>
    </row>
    <row r="36" spans="1:6" ht="12" customHeight="1" thickBot="1">
      <c r="A36" s="10" t="s">
        <v>51</v>
      </c>
      <c r="B36" s="133" t="s">
        <v>39</v>
      </c>
      <c r="C36" s="203"/>
      <c r="D36" s="8"/>
      <c r="E36" s="8"/>
      <c r="F36" s="162"/>
    </row>
    <row r="37" spans="1:6" ht="12" customHeight="1" thickBot="1">
      <c r="A37" s="17" t="s">
        <v>6</v>
      </c>
      <c r="B37" s="156" t="s">
        <v>108</v>
      </c>
      <c r="C37" s="173">
        <f>+C6+C20+C33+C34</f>
        <v>0</v>
      </c>
      <c r="D37" s="173">
        <f>+D6+D20+D33+D34</f>
        <v>0</v>
      </c>
      <c r="E37" s="173">
        <f>+E6+E20+E33+E34</f>
        <v>0</v>
      </c>
      <c r="F37" s="164">
        <f>+F6+F20+F33+F34</f>
        <v>0</v>
      </c>
    </row>
    <row r="38" spans="1:6" ht="12" customHeight="1" thickBot="1">
      <c r="A38" s="17" t="s">
        <v>7</v>
      </c>
      <c r="B38" s="154" t="s">
        <v>223</v>
      </c>
      <c r="C38" s="173">
        <f>SUM(C39,C48)</f>
        <v>0</v>
      </c>
      <c r="D38" s="29"/>
      <c r="E38" s="173">
        <f>SUM(E39,E48)</f>
        <v>0</v>
      </c>
      <c r="F38" s="164">
        <f>SUM(F39,F48)</f>
        <v>0</v>
      </c>
    </row>
    <row r="39" spans="1:6" ht="12" customHeight="1">
      <c r="A39" s="12" t="s">
        <v>55</v>
      </c>
      <c r="B39" s="139" t="s">
        <v>230</v>
      </c>
      <c r="C39" s="212">
        <f>SUM(C40:C47)</f>
        <v>0</v>
      </c>
      <c r="D39" s="22"/>
      <c r="E39" s="172">
        <f>SUM(E40:E47)</f>
        <v>0</v>
      </c>
      <c r="F39" s="167">
        <f>SUM(F40:F47)</f>
        <v>0</v>
      </c>
    </row>
    <row r="40" spans="1:6" ht="12" customHeight="1">
      <c r="A40" s="12" t="s">
        <v>57</v>
      </c>
      <c r="B40" s="144" t="s">
        <v>231</v>
      </c>
      <c r="C40" s="172"/>
      <c r="D40" s="20"/>
      <c r="E40" s="20"/>
      <c r="F40" s="162"/>
    </row>
    <row r="41" spans="1:6" ht="12" customHeight="1">
      <c r="A41" s="12" t="s">
        <v>58</v>
      </c>
      <c r="B41" s="144" t="s">
        <v>232</v>
      </c>
      <c r="C41" s="172"/>
      <c r="D41" s="20"/>
      <c r="E41" s="20"/>
      <c r="F41" s="162"/>
    </row>
    <row r="42" spans="1:6" ht="12" customHeight="1">
      <c r="A42" s="12" t="s">
        <v>59</v>
      </c>
      <c r="B42" s="144" t="s">
        <v>110</v>
      </c>
      <c r="C42" s="172"/>
      <c r="D42" s="20"/>
      <c r="E42" s="20"/>
      <c r="F42" s="162"/>
    </row>
    <row r="43" spans="1:6" ht="12" customHeight="1">
      <c r="A43" s="12" t="s">
        <v>60</v>
      </c>
      <c r="B43" s="144" t="s">
        <v>111</v>
      </c>
      <c r="C43" s="172"/>
      <c r="D43" s="20"/>
      <c r="E43" s="20"/>
      <c r="F43" s="162"/>
    </row>
    <row r="44" spans="1:6" ht="12" customHeight="1">
      <c r="A44" s="12" t="s">
        <v>158</v>
      </c>
      <c r="B44" s="144" t="s">
        <v>233</v>
      </c>
      <c r="C44" s="172"/>
      <c r="D44" s="20"/>
      <c r="E44" s="20"/>
      <c r="F44" s="162"/>
    </row>
    <row r="45" spans="1:6" ht="12" customHeight="1">
      <c r="A45" s="12" t="s">
        <v>224</v>
      </c>
      <c r="B45" s="144" t="s">
        <v>234</v>
      </c>
      <c r="C45" s="172"/>
      <c r="D45" s="20"/>
      <c r="E45" s="20"/>
      <c r="F45" s="162"/>
    </row>
    <row r="46" spans="1:6" ht="12" customHeight="1">
      <c r="A46" s="12" t="s">
        <v>225</v>
      </c>
      <c r="B46" s="144" t="s">
        <v>235</v>
      </c>
      <c r="C46" s="172"/>
      <c r="D46" s="20"/>
      <c r="E46" s="20"/>
      <c r="F46" s="162"/>
    </row>
    <row r="47" spans="1:6" ht="12" customHeight="1">
      <c r="A47" s="12" t="s">
        <v>226</v>
      </c>
      <c r="B47" s="144" t="s">
        <v>88</v>
      </c>
      <c r="C47" s="172"/>
      <c r="D47" s="20"/>
      <c r="E47" s="172"/>
      <c r="F47" s="162"/>
    </row>
    <row r="48" spans="1:6" ht="12" customHeight="1">
      <c r="A48" s="12" t="s">
        <v>56</v>
      </c>
      <c r="B48" s="139" t="s">
        <v>236</v>
      </c>
      <c r="C48" s="205">
        <f>SUM(C49:C56)</f>
        <v>0</v>
      </c>
      <c r="D48" s="147"/>
      <c r="E48" s="147"/>
      <c r="F48" s="167">
        <f>SUM(F49:F56)</f>
        <v>0</v>
      </c>
    </row>
    <row r="49" spans="1:12" ht="12" customHeight="1">
      <c r="A49" s="12" t="s">
        <v>63</v>
      </c>
      <c r="B49" s="144" t="s">
        <v>231</v>
      </c>
      <c r="C49" s="172"/>
      <c r="D49" s="20"/>
      <c r="E49" s="20"/>
      <c r="F49" s="162"/>
    </row>
    <row r="50" spans="1:12" ht="12" customHeight="1">
      <c r="A50" s="12" t="s">
        <v>64</v>
      </c>
      <c r="B50" s="144" t="s">
        <v>237</v>
      </c>
      <c r="C50" s="172"/>
      <c r="D50" s="20"/>
      <c r="E50" s="20"/>
      <c r="F50" s="162"/>
    </row>
    <row r="51" spans="1:12" ht="12" customHeight="1">
      <c r="A51" s="12" t="s">
        <v>65</v>
      </c>
      <c r="B51" s="144" t="s">
        <v>110</v>
      </c>
      <c r="C51" s="172"/>
      <c r="D51" s="20"/>
      <c r="E51" s="20"/>
      <c r="F51" s="162"/>
    </row>
    <row r="52" spans="1:12" ht="12" customHeight="1">
      <c r="A52" s="12" t="s">
        <v>66</v>
      </c>
      <c r="B52" s="144" t="s">
        <v>111</v>
      </c>
      <c r="C52" s="172"/>
      <c r="D52" s="20"/>
      <c r="E52" s="20"/>
      <c r="F52" s="168"/>
    </row>
    <row r="53" spans="1:12" ht="12" customHeight="1">
      <c r="A53" s="12" t="s">
        <v>159</v>
      </c>
      <c r="B53" s="144" t="s">
        <v>233</v>
      </c>
      <c r="C53" s="172"/>
      <c r="D53" s="20"/>
      <c r="E53" s="20"/>
      <c r="F53" s="162"/>
    </row>
    <row r="54" spans="1:12" ht="12" customHeight="1">
      <c r="A54" s="12" t="s">
        <v>227</v>
      </c>
      <c r="B54" s="144" t="s">
        <v>238</v>
      </c>
      <c r="C54" s="172"/>
      <c r="D54" s="20"/>
      <c r="E54" s="20"/>
      <c r="F54" s="163"/>
    </row>
    <row r="55" spans="1:12" ht="12" customHeight="1">
      <c r="A55" s="12" t="s">
        <v>228</v>
      </c>
      <c r="B55" s="144" t="s">
        <v>235</v>
      </c>
      <c r="C55" s="172"/>
      <c r="D55" s="20"/>
      <c r="E55" s="20"/>
      <c r="F55" s="163"/>
    </row>
    <row r="56" spans="1:12" ht="12" customHeight="1" thickBot="1">
      <c r="A56" s="12" t="s">
        <v>229</v>
      </c>
      <c r="B56" s="144" t="s">
        <v>239</v>
      </c>
      <c r="C56" s="213"/>
      <c r="D56" s="21"/>
      <c r="E56" s="21"/>
      <c r="F56" s="169"/>
    </row>
    <row r="57" spans="1:12" ht="15" customHeight="1" thickBot="1">
      <c r="A57" s="17" t="s">
        <v>8</v>
      </c>
      <c r="B57" s="157" t="s">
        <v>109</v>
      </c>
      <c r="C57" s="173">
        <f>SUM(C37,C38)</f>
        <v>0</v>
      </c>
      <c r="D57" s="173">
        <f>SUM(D37,D38)</f>
        <v>0</v>
      </c>
      <c r="E57" s="173">
        <f>SUM(E37,E38)</f>
        <v>0</v>
      </c>
      <c r="F57" s="164">
        <f>SUM(F37,F38)</f>
        <v>0</v>
      </c>
      <c r="I57" s="38"/>
      <c r="J57" s="63"/>
      <c r="K57" s="63"/>
      <c r="L57" s="63"/>
    </row>
    <row r="58" spans="1:12" s="1" customFormat="1" ht="12.95" customHeight="1">
      <c r="A58" s="345"/>
      <c r="B58" s="345"/>
      <c r="C58" s="345"/>
      <c r="D58" s="345"/>
      <c r="E58" s="345"/>
      <c r="F58" s="345"/>
    </row>
    <row r="59" spans="1:12">
      <c r="A59" s="346" t="s">
        <v>112</v>
      </c>
      <c r="B59" s="346"/>
      <c r="C59" s="346"/>
      <c r="D59" s="346"/>
      <c r="E59" s="346"/>
      <c r="F59" s="346"/>
    </row>
    <row r="60" spans="1:12" ht="16.5" thickBot="1">
      <c r="A60" s="336" t="s">
        <v>101</v>
      </c>
      <c r="B60" s="336"/>
      <c r="C60" s="128"/>
      <c r="D60" s="128"/>
      <c r="E60" s="128"/>
    </row>
    <row r="61" spans="1:12" ht="23.25" customHeight="1" thickBot="1">
      <c r="A61" s="17">
        <v>1</v>
      </c>
      <c r="B61" s="29" t="s">
        <v>240</v>
      </c>
      <c r="C61" s="154"/>
      <c r="D61" s="154"/>
      <c r="E61" s="154"/>
      <c r="F61" s="37"/>
      <c r="G61" s="82"/>
    </row>
    <row r="62" spans="1:12" ht="33" customHeight="1">
      <c r="A62" s="343" t="s">
        <v>241</v>
      </c>
      <c r="B62" s="343"/>
      <c r="C62" s="343"/>
      <c r="D62" s="343"/>
      <c r="E62" s="343"/>
      <c r="F62" s="343"/>
    </row>
    <row r="63" spans="1:12" ht="16.5" thickBot="1">
      <c r="A63" s="336" t="s">
        <v>102</v>
      </c>
      <c r="B63" s="336"/>
      <c r="C63" s="128"/>
      <c r="D63" s="128"/>
      <c r="E63" s="128"/>
    </row>
    <row r="64" spans="1:12" ht="12" customHeight="1" thickBot="1">
      <c r="A64" s="17" t="s">
        <v>2</v>
      </c>
      <c r="B64" s="29" t="s">
        <v>242</v>
      </c>
      <c r="C64" s="154"/>
      <c r="D64" s="154"/>
      <c r="E64" s="154"/>
      <c r="F64" s="74">
        <f>F65-F68</f>
        <v>0</v>
      </c>
    </row>
    <row r="65" spans="1:6">
      <c r="A65" s="14" t="s">
        <v>67</v>
      </c>
      <c r="B65" s="6" t="s">
        <v>243</v>
      </c>
      <c r="C65" s="134"/>
      <c r="D65" s="134"/>
      <c r="E65" s="134"/>
      <c r="F65" s="111">
        <f>'Bevételek összesített 1.'!F58</f>
        <v>0</v>
      </c>
    </row>
    <row r="66" spans="1:6" ht="12.75" customHeight="1">
      <c r="A66" s="9" t="s">
        <v>244</v>
      </c>
      <c r="B66" s="2" t="s">
        <v>250</v>
      </c>
      <c r="C66" s="3"/>
      <c r="D66" s="3"/>
      <c r="E66" s="3"/>
      <c r="F66" s="115">
        <f>'Bevételek összesített 1.'!F59</f>
        <v>0</v>
      </c>
    </row>
    <row r="67" spans="1:6" ht="12.75" customHeight="1">
      <c r="A67" s="9" t="s">
        <v>245</v>
      </c>
      <c r="B67" s="108" t="s">
        <v>246</v>
      </c>
      <c r="C67" s="108"/>
      <c r="D67" s="108"/>
      <c r="E67" s="108"/>
      <c r="F67" s="109">
        <f>'Bevételek összesített 1.'!F66</f>
        <v>0</v>
      </c>
    </row>
    <row r="68" spans="1:6" ht="12.75" customHeight="1">
      <c r="A68" s="13" t="s">
        <v>68</v>
      </c>
      <c r="B68" s="8" t="s">
        <v>247</v>
      </c>
      <c r="C68" s="138"/>
      <c r="D68" s="138"/>
      <c r="E68" s="172"/>
      <c r="F68" s="110">
        <f>+F38</f>
        <v>0</v>
      </c>
    </row>
    <row r="69" spans="1:6" ht="12.75" customHeight="1">
      <c r="A69" s="10" t="s">
        <v>248</v>
      </c>
      <c r="B69" s="3" t="s">
        <v>251</v>
      </c>
      <c r="C69" s="138"/>
      <c r="D69" s="138"/>
      <c r="E69" s="172"/>
      <c r="F69" s="110">
        <f>+F39</f>
        <v>0</v>
      </c>
    </row>
    <row r="70" spans="1:6" ht="12.75" customHeight="1" thickBot="1">
      <c r="A70" s="15" t="s">
        <v>249</v>
      </c>
      <c r="B70" s="112" t="s">
        <v>252</v>
      </c>
      <c r="C70" s="158"/>
      <c r="D70" s="158"/>
      <c r="E70" s="158"/>
      <c r="F70" s="73">
        <f>+F48</f>
        <v>0</v>
      </c>
    </row>
  </sheetData>
  <mergeCells count="10">
    <mergeCell ref="A59:F59"/>
    <mergeCell ref="A60:B60"/>
    <mergeCell ref="A62:F62"/>
    <mergeCell ref="A63:B63"/>
    <mergeCell ref="A58:F58"/>
    <mergeCell ref="A1:F1"/>
    <mergeCell ref="A2:B2"/>
    <mergeCell ref="C2:F2"/>
    <mergeCell ref="C3:E3"/>
    <mergeCell ref="F3:F4"/>
  </mergeCells>
  <phoneticPr fontId="18" type="noConversion"/>
  <pageMargins left="0.31496062992125984" right="0.27559055118110237" top="0.31496062992125984" bottom="0.19685039370078741" header="0.19685039370078741" footer="0.15748031496062992"/>
  <pageSetup paperSize="9" scale="73" orientation="portrait" r:id="rId1"/>
  <headerFooter alignWithMargins="0">
    <oddHeader>&amp;R&amp;"Times New Roman CE,Dőlt"&amp;12 1/C. számú melléklet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12</vt:i4>
      </vt:variant>
      <vt:variant>
        <vt:lpstr>Névvel ellátott tartományok</vt:lpstr>
      </vt:variant>
      <vt:variant>
        <vt:i4>9</vt:i4>
      </vt:variant>
    </vt:vector>
  </HeadingPairs>
  <TitlesOfParts>
    <vt:vector size="21" baseType="lpstr">
      <vt:lpstr>ÖSSZEFÜGGÉSEK</vt:lpstr>
      <vt:lpstr>Bevételek összesített 1.</vt:lpstr>
      <vt:lpstr>Kiadások összesített 1.</vt:lpstr>
      <vt:lpstr>Bevételek kötelező 1.A </vt:lpstr>
      <vt:lpstr>Kiadások kötelező 1.A</vt:lpstr>
      <vt:lpstr>Bevételek önkéntes 1.B</vt:lpstr>
      <vt:lpstr>Kiadások önkéntes 1.B</vt:lpstr>
      <vt:lpstr>Bevételek államigazgatási 1.C</vt:lpstr>
      <vt:lpstr>Kiadások államigazgatási 1.C</vt:lpstr>
      <vt:lpstr>Mérleg 2.sz.mell  </vt:lpstr>
      <vt:lpstr>Szociális ellátások 3. mell.</vt:lpstr>
      <vt:lpstr>ELLENŐRZÉS-1.sz.2.a.sz.2.b.sz.</vt:lpstr>
      <vt:lpstr>'Bevételek államigazgatási 1.C'!Nyomtatási_terület</vt:lpstr>
      <vt:lpstr>'Bevételek kötelező 1.A '!Nyomtatási_terület</vt:lpstr>
      <vt:lpstr>'Bevételek önkéntes 1.B'!Nyomtatási_terület</vt:lpstr>
      <vt:lpstr>'Bevételek összesített 1.'!Nyomtatási_terület</vt:lpstr>
      <vt:lpstr>'Kiadások államigazgatási 1.C'!Nyomtatási_terület</vt:lpstr>
      <vt:lpstr>'Kiadások kötelező 1.A'!Nyomtatási_terület</vt:lpstr>
      <vt:lpstr>'Kiadások önkéntes 1.B'!Nyomtatási_terület</vt:lpstr>
      <vt:lpstr>'Kiadások összesített 1.'!Nyomtatási_terület</vt:lpstr>
      <vt:lpstr>'Mérleg 2.sz.mell  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Makranczi László</dc:creator>
  <cp:lastModifiedBy>agi</cp:lastModifiedBy>
  <cp:lastPrinted>2014-05-13T08:36:14Z</cp:lastPrinted>
  <dcterms:created xsi:type="dcterms:W3CDTF">1999-10-30T10:30:45Z</dcterms:created>
  <dcterms:modified xsi:type="dcterms:W3CDTF">2014-05-14T13:04:45Z</dcterms:modified>
</cp:coreProperties>
</file>